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F354" i="10" l="1"/>
  <c r="G354" i="10"/>
  <c r="F355" i="10"/>
  <c r="G355" i="10"/>
  <c r="F356" i="10"/>
  <c r="G356" i="10"/>
  <c r="F357" i="10"/>
  <c r="G357" i="10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B368" i="6" s="1"/>
  <c r="D368" i="4" s="1"/>
  <c r="G199" i="29"/>
  <c r="F199" i="29"/>
  <c r="C199" i="29"/>
  <c r="B199" i="29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B368" i="11" s="1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B365" i="11" s="1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B362" i="11" s="1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B359" i="11" s="1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B364" i="8" s="1"/>
  <c r="G363" i="10"/>
  <c r="F363" i="10"/>
  <c r="C363" i="10"/>
  <c r="B363" i="10"/>
  <c r="G362" i="10"/>
  <c r="F362" i="10"/>
  <c r="C362" i="10"/>
  <c r="B362" i="10"/>
  <c r="B362" i="8" s="1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B359" i="8" s="1"/>
  <c r="G358" i="10"/>
  <c r="F358" i="10"/>
  <c r="C358" i="10"/>
  <c r="B358" i="10"/>
  <c r="C357" i="10"/>
  <c r="B357" i="10"/>
  <c r="B357" i="8" s="1"/>
  <c r="G200" i="30"/>
  <c r="F200" i="30"/>
  <c r="C200" i="30"/>
  <c r="B200" i="30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360" i="7" l="1"/>
  <c r="F360" i="4" s="1"/>
  <c r="B359" i="6"/>
  <c r="D359" i="4" s="1"/>
  <c r="N363" i="5"/>
  <c r="B190" i="28"/>
  <c r="B361" i="7"/>
  <c r="F361" i="4" s="1"/>
  <c r="C358" i="11"/>
  <c r="C361" i="11"/>
  <c r="C364" i="11"/>
  <c r="C367" i="11"/>
  <c r="B365" i="8"/>
  <c r="N361" i="5"/>
  <c r="K357" i="5"/>
  <c r="Q357" i="5"/>
  <c r="O357" i="5"/>
  <c r="S358" i="5"/>
  <c r="S361" i="5"/>
  <c r="S364" i="5"/>
  <c r="S367" i="5"/>
  <c r="C357" i="11"/>
  <c r="C360" i="11"/>
  <c r="C363" i="11"/>
  <c r="C366" i="11"/>
  <c r="C365" i="8"/>
  <c r="C368" i="8"/>
  <c r="K359" i="5"/>
  <c r="Q359" i="5"/>
  <c r="J362" i="5"/>
  <c r="P362" i="5"/>
  <c r="O366" i="5"/>
  <c r="G362" i="8"/>
  <c r="C362" i="6"/>
  <c r="E362" i="4" s="1"/>
  <c r="C365" i="6"/>
  <c r="E365" i="4" s="1"/>
  <c r="G357" i="6"/>
  <c r="G360" i="6"/>
  <c r="G363" i="6"/>
  <c r="G366" i="6"/>
  <c r="B198" i="28"/>
  <c r="H365" i="5"/>
  <c r="N365" i="5"/>
  <c r="C196" i="28"/>
  <c r="C199" i="28"/>
  <c r="C358" i="6"/>
  <c r="E358" i="4" s="1"/>
  <c r="C361" i="6"/>
  <c r="E361" i="4" s="1"/>
  <c r="C364" i="6"/>
  <c r="E364" i="4" s="1"/>
  <c r="C367" i="6"/>
  <c r="E367" i="4" s="1"/>
  <c r="O358" i="5"/>
  <c r="S359" i="5"/>
  <c r="K360" i="5"/>
  <c r="Q360" i="5"/>
  <c r="I361" i="5"/>
  <c r="S368" i="5"/>
  <c r="P364" i="5"/>
  <c r="G194" i="28"/>
  <c r="G361" i="6"/>
  <c r="G364" i="6"/>
  <c r="G367" i="6"/>
  <c r="F190" i="28"/>
  <c r="F196" i="28"/>
  <c r="F199" i="28"/>
  <c r="G358" i="6"/>
  <c r="G359" i="6"/>
  <c r="G362" i="6"/>
  <c r="G365" i="6"/>
  <c r="G368" i="6"/>
  <c r="B362" i="6"/>
  <c r="D362" i="4" s="1"/>
  <c r="B365" i="6"/>
  <c r="D365" i="4" s="1"/>
  <c r="C357" i="6"/>
  <c r="E357" i="4" s="1"/>
  <c r="C360" i="6"/>
  <c r="E360" i="4" s="1"/>
  <c r="C363" i="6"/>
  <c r="E363" i="4" s="1"/>
  <c r="C366" i="6"/>
  <c r="E366" i="4" s="1"/>
  <c r="C359" i="6"/>
  <c r="E359" i="4" s="1"/>
  <c r="C368" i="6"/>
  <c r="E368" i="4" s="1"/>
  <c r="B358" i="6"/>
  <c r="D358" i="4" s="1"/>
  <c r="B361" i="6"/>
  <c r="D361" i="4" s="1"/>
  <c r="B364" i="6"/>
  <c r="D364" i="4" s="1"/>
  <c r="B367" i="6"/>
  <c r="D367" i="4" s="1"/>
  <c r="F359" i="11"/>
  <c r="P359" i="5"/>
  <c r="F358" i="11"/>
  <c r="F366" i="11"/>
  <c r="G364" i="11"/>
  <c r="C368" i="11"/>
  <c r="O362" i="5"/>
  <c r="K364" i="5"/>
  <c r="Q364" i="5"/>
  <c r="C365" i="11"/>
  <c r="G366" i="11"/>
  <c r="F368" i="11"/>
  <c r="G357" i="11"/>
  <c r="G359" i="11"/>
  <c r="G362" i="11"/>
  <c r="F364" i="11"/>
  <c r="G367" i="11"/>
  <c r="S362" i="5"/>
  <c r="K363" i="5"/>
  <c r="Q363" i="5"/>
  <c r="O364" i="5"/>
  <c r="S365" i="5"/>
  <c r="O367" i="5"/>
  <c r="F360" i="11"/>
  <c r="F365" i="11"/>
  <c r="F367" i="11"/>
  <c r="C359" i="11"/>
  <c r="G360" i="11"/>
  <c r="G363" i="11"/>
  <c r="G365" i="11"/>
  <c r="I363" i="5"/>
  <c r="M357" i="5"/>
  <c r="S357" i="5"/>
  <c r="H362" i="5"/>
  <c r="N362" i="5"/>
  <c r="G358" i="11"/>
  <c r="G361" i="11"/>
  <c r="C362" i="11"/>
  <c r="G368" i="11"/>
  <c r="J364" i="5"/>
  <c r="B361" i="11"/>
  <c r="B364" i="11"/>
  <c r="E357" i="5"/>
  <c r="B358" i="11"/>
  <c r="B367" i="11"/>
  <c r="B357" i="11"/>
  <c r="B360" i="11"/>
  <c r="B363" i="11"/>
  <c r="B366" i="11"/>
  <c r="F365" i="8"/>
  <c r="F367" i="8"/>
  <c r="M358" i="5"/>
  <c r="M361" i="5"/>
  <c r="D367" i="5"/>
  <c r="M367" i="5"/>
  <c r="K368" i="5"/>
  <c r="Q368" i="5"/>
  <c r="F359" i="8"/>
  <c r="G360" i="8"/>
  <c r="G361" i="8"/>
  <c r="F368" i="8"/>
  <c r="C358" i="8"/>
  <c r="C361" i="8"/>
  <c r="C367" i="8"/>
  <c r="E359" i="5"/>
  <c r="M359" i="5"/>
  <c r="D362" i="5"/>
  <c r="M362" i="5"/>
  <c r="M365" i="5"/>
  <c r="K366" i="5"/>
  <c r="Q366" i="5"/>
  <c r="M368" i="5"/>
  <c r="F358" i="8"/>
  <c r="C362" i="8"/>
  <c r="G358" i="8"/>
  <c r="G367" i="8"/>
  <c r="C364" i="8"/>
  <c r="F362" i="8"/>
  <c r="C360" i="8"/>
  <c r="C363" i="8"/>
  <c r="C366" i="8"/>
  <c r="C359" i="8"/>
  <c r="F361" i="8"/>
  <c r="G363" i="8"/>
  <c r="G364" i="8"/>
  <c r="G365" i="8"/>
  <c r="B367" i="8"/>
  <c r="I360" i="5"/>
  <c r="O360" i="5"/>
  <c r="M364" i="5"/>
  <c r="K365" i="5"/>
  <c r="Q365" i="5"/>
  <c r="G357" i="8"/>
  <c r="G359" i="8"/>
  <c r="F364" i="8"/>
  <c r="G366" i="8"/>
  <c r="G368" i="8"/>
  <c r="J358" i="5"/>
  <c r="C357" i="8"/>
  <c r="B360" i="8"/>
  <c r="B368" i="8"/>
  <c r="E358" i="5"/>
  <c r="D361" i="5"/>
  <c r="D364" i="5"/>
  <c r="B358" i="8"/>
  <c r="B363" i="8"/>
  <c r="B361" i="8"/>
  <c r="B366" i="8"/>
  <c r="E365" i="5"/>
  <c r="E368" i="5"/>
  <c r="G361" i="7"/>
  <c r="K358" i="5"/>
  <c r="Q358" i="5"/>
  <c r="O359" i="5"/>
  <c r="E360" i="5"/>
  <c r="M360" i="5"/>
  <c r="S360" i="5"/>
  <c r="K361" i="5"/>
  <c r="Q361" i="5"/>
  <c r="E363" i="5"/>
  <c r="M363" i="5"/>
  <c r="S363" i="5"/>
  <c r="F197" i="28"/>
  <c r="O365" i="5"/>
  <c r="E366" i="5"/>
  <c r="M366" i="5"/>
  <c r="S366" i="5"/>
  <c r="K367" i="5"/>
  <c r="Q367" i="5"/>
  <c r="F200" i="28"/>
  <c r="O368" i="5"/>
  <c r="J359" i="5"/>
  <c r="O361" i="5"/>
  <c r="N364" i="5"/>
  <c r="F198" i="28"/>
  <c r="J360" i="5"/>
  <c r="O363" i="5"/>
  <c r="G192" i="28"/>
  <c r="K362" i="5"/>
  <c r="Q362" i="5"/>
  <c r="E367" i="5"/>
  <c r="P360" i="5"/>
  <c r="E364" i="5"/>
  <c r="G367" i="7"/>
  <c r="E361" i="5"/>
  <c r="H364" i="5"/>
  <c r="H367" i="5"/>
  <c r="G358" i="7"/>
  <c r="G364" i="7"/>
  <c r="E362" i="5"/>
  <c r="G196" i="28"/>
  <c r="P358" i="5"/>
  <c r="N367" i="5"/>
  <c r="J357" i="5"/>
  <c r="P357" i="5"/>
  <c r="I362" i="5"/>
  <c r="H366" i="5"/>
  <c r="N366" i="5"/>
  <c r="H368" i="5"/>
  <c r="N368" i="5"/>
  <c r="G190" i="28"/>
  <c r="F195" i="28"/>
  <c r="B196" i="28"/>
  <c r="G198" i="28"/>
  <c r="G200" i="28"/>
  <c r="J361" i="5"/>
  <c r="P361" i="5"/>
  <c r="J363" i="5"/>
  <c r="P363" i="5"/>
  <c r="I364" i="5"/>
  <c r="I365" i="5"/>
  <c r="I366" i="5"/>
  <c r="I367" i="5"/>
  <c r="I368" i="5"/>
  <c r="C189" i="28"/>
  <c r="C195" i="28"/>
  <c r="G359" i="7"/>
  <c r="G362" i="7"/>
  <c r="G365" i="7"/>
  <c r="G368" i="7"/>
  <c r="F191" i="28"/>
  <c r="F193" i="28"/>
  <c r="G195" i="28"/>
  <c r="L357" i="5"/>
  <c r="R357" i="5"/>
  <c r="L358" i="5"/>
  <c r="R358" i="5"/>
  <c r="L359" i="5"/>
  <c r="R359" i="5"/>
  <c r="L360" i="5"/>
  <c r="R360" i="5"/>
  <c r="J365" i="5"/>
  <c r="P365" i="5"/>
  <c r="J366" i="5"/>
  <c r="P366" i="5"/>
  <c r="J367" i="5"/>
  <c r="P367" i="5"/>
  <c r="J368" i="5"/>
  <c r="P368" i="5"/>
  <c r="G191" i="28"/>
  <c r="G193" i="28"/>
  <c r="L361" i="5"/>
  <c r="R361" i="5"/>
  <c r="L362" i="5"/>
  <c r="R362" i="5"/>
  <c r="L363" i="5"/>
  <c r="R363" i="5"/>
  <c r="C191" i="28"/>
  <c r="C194" i="28"/>
  <c r="C365" i="7"/>
  <c r="G365" i="4" s="1"/>
  <c r="C200" i="28"/>
  <c r="G357" i="7"/>
  <c r="G360" i="7"/>
  <c r="G363" i="7"/>
  <c r="G366" i="7"/>
  <c r="F189" i="28"/>
  <c r="F192" i="28"/>
  <c r="F194" i="28"/>
  <c r="G197" i="28"/>
  <c r="G199" i="28"/>
  <c r="H357" i="5"/>
  <c r="N357" i="5"/>
  <c r="H358" i="5"/>
  <c r="N358" i="5"/>
  <c r="H359" i="5"/>
  <c r="N359" i="5"/>
  <c r="H360" i="5"/>
  <c r="N360" i="5"/>
  <c r="L364" i="5"/>
  <c r="R364" i="5"/>
  <c r="L365" i="5"/>
  <c r="R365" i="5"/>
  <c r="L366" i="5"/>
  <c r="R366" i="5"/>
  <c r="L367" i="5"/>
  <c r="R367" i="5"/>
  <c r="L368" i="5"/>
  <c r="R368" i="5"/>
  <c r="G189" i="28"/>
  <c r="C193" i="28"/>
  <c r="C197" i="28"/>
  <c r="I357" i="5"/>
  <c r="I358" i="5"/>
  <c r="I359" i="5"/>
  <c r="H361" i="5"/>
  <c r="H363" i="5"/>
  <c r="B357" i="7"/>
  <c r="F357" i="4" s="1"/>
  <c r="B366" i="7"/>
  <c r="F366" i="4" s="1"/>
  <c r="B358" i="7"/>
  <c r="F358" i="4" s="1"/>
  <c r="B364" i="7"/>
  <c r="F364" i="4" s="1"/>
  <c r="C358" i="7"/>
  <c r="G358" i="4" s="1"/>
  <c r="C361" i="7"/>
  <c r="G361" i="4" s="1"/>
  <c r="C364" i="7"/>
  <c r="G364" i="4" s="1"/>
  <c r="C367" i="7"/>
  <c r="G367" i="4" s="1"/>
  <c r="C190" i="28"/>
  <c r="B193" i="28"/>
  <c r="B197" i="28"/>
  <c r="C198" i="28"/>
  <c r="D358" i="5"/>
  <c r="B189" i="28"/>
  <c r="B192" i="28"/>
  <c r="C357" i="7"/>
  <c r="G357" i="4" s="1"/>
  <c r="C360" i="7"/>
  <c r="G360" i="4" s="1"/>
  <c r="C363" i="7"/>
  <c r="G363" i="4" s="1"/>
  <c r="C366" i="7"/>
  <c r="G366" i="4" s="1"/>
  <c r="C192" i="28"/>
  <c r="D357" i="5"/>
  <c r="D360" i="5"/>
  <c r="D363" i="5"/>
  <c r="D366" i="5"/>
  <c r="B363" i="7"/>
  <c r="F363" i="4" s="1"/>
  <c r="B368" i="7"/>
  <c r="F368" i="4" s="1"/>
  <c r="B191" i="28"/>
  <c r="B195" i="28"/>
  <c r="B200" i="28"/>
  <c r="B359" i="7"/>
  <c r="F359" i="4" s="1"/>
  <c r="B362" i="7"/>
  <c r="F362" i="4" s="1"/>
  <c r="B365" i="7"/>
  <c r="F365" i="4" s="1"/>
  <c r="C359" i="7"/>
  <c r="G359" i="4" s="1"/>
  <c r="C362" i="7"/>
  <c r="G362" i="4" s="1"/>
  <c r="C368" i="7"/>
  <c r="G368" i="4" s="1"/>
  <c r="B194" i="28"/>
  <c r="B199" i="28"/>
  <c r="D359" i="5"/>
  <c r="D365" i="5"/>
  <c r="D368" i="5"/>
  <c r="B367" i="7"/>
  <c r="F367" i="4" s="1"/>
  <c r="F357" i="11"/>
  <c r="F361" i="11"/>
  <c r="F362" i="11"/>
  <c r="F363" i="11"/>
  <c r="F357" i="8"/>
  <c r="F360" i="8"/>
  <c r="F363" i="8"/>
  <c r="F366" i="8"/>
  <c r="F357" i="6"/>
  <c r="F358" i="6"/>
  <c r="F359" i="6"/>
  <c r="F360" i="6"/>
  <c r="F361" i="6"/>
  <c r="F362" i="6"/>
  <c r="F363" i="6"/>
  <c r="F364" i="6"/>
  <c r="F365" i="6"/>
  <c r="F366" i="6"/>
  <c r="F367" i="6"/>
  <c r="F368" i="6"/>
  <c r="F357" i="7"/>
  <c r="F358" i="7"/>
  <c r="F359" i="7"/>
  <c r="F360" i="7"/>
  <c r="F361" i="7"/>
  <c r="F362" i="7"/>
  <c r="F363" i="7"/>
  <c r="F364" i="7"/>
  <c r="F365" i="7"/>
  <c r="F366" i="7"/>
  <c r="F367" i="7"/>
  <c r="F368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C356" i="10"/>
  <c r="B356" i="10"/>
  <c r="C355" i="10"/>
  <c r="B355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55" i="8" l="1"/>
  <c r="B358" i="5"/>
  <c r="B358" i="4" s="1"/>
  <c r="B364" i="5"/>
  <c r="B364" i="4" s="1"/>
  <c r="C358" i="5"/>
  <c r="C358" i="4" s="1"/>
  <c r="F365" i="5"/>
  <c r="B366" i="5"/>
  <c r="B366" i="4" s="1"/>
  <c r="G365" i="5"/>
  <c r="F364" i="5"/>
  <c r="C364" i="5"/>
  <c r="C364" i="4" s="1"/>
  <c r="G360" i="5"/>
  <c r="G357" i="5"/>
  <c r="G368" i="5"/>
  <c r="F363" i="5"/>
  <c r="C366" i="5"/>
  <c r="C366" i="4" s="1"/>
  <c r="F359" i="5"/>
  <c r="G362" i="5"/>
  <c r="G361" i="5"/>
  <c r="F362" i="5"/>
  <c r="F361" i="5"/>
  <c r="F358" i="5"/>
  <c r="G364" i="5"/>
  <c r="F360" i="5"/>
  <c r="G363" i="5"/>
  <c r="F368" i="5"/>
  <c r="F357" i="5"/>
  <c r="F367" i="5"/>
  <c r="G367" i="5"/>
  <c r="G358" i="5"/>
  <c r="G359" i="5"/>
  <c r="G366" i="5"/>
  <c r="F366" i="5"/>
  <c r="C365" i="5"/>
  <c r="C365" i="4" s="1"/>
  <c r="B365" i="5"/>
  <c r="B365" i="4" s="1"/>
  <c r="B357" i="5"/>
  <c r="B357" i="4" s="1"/>
  <c r="C357" i="5"/>
  <c r="C357" i="4" s="1"/>
  <c r="C367" i="5"/>
  <c r="C367" i="4" s="1"/>
  <c r="B367" i="5"/>
  <c r="B367" i="4" s="1"/>
  <c r="C362" i="5"/>
  <c r="C362" i="4" s="1"/>
  <c r="B362" i="5"/>
  <c r="B362" i="4" s="1"/>
  <c r="C368" i="5"/>
  <c r="C368" i="4" s="1"/>
  <c r="B368" i="5"/>
  <c r="B368" i="4" s="1"/>
  <c r="B363" i="5"/>
  <c r="B363" i="4" s="1"/>
  <c r="C363" i="5"/>
  <c r="C363" i="4" s="1"/>
  <c r="C361" i="5"/>
  <c r="C361" i="4" s="1"/>
  <c r="B361" i="5"/>
  <c r="B361" i="4" s="1"/>
  <c r="C359" i="5"/>
  <c r="C359" i="4" s="1"/>
  <c r="B359" i="5"/>
  <c r="B359" i="4" s="1"/>
  <c r="C360" i="5"/>
  <c r="C360" i="4" s="1"/>
  <c r="B360" i="5"/>
  <c r="B360" i="4" s="1"/>
  <c r="B355" i="7"/>
  <c r="F355" i="4" s="1"/>
  <c r="F346" i="8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D339" i="5" s="1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N341" i="5" s="1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R340" i="5" l="1"/>
  <c r="N339" i="5"/>
  <c r="J338" i="5"/>
  <c r="J341" i="5"/>
  <c r="R341" i="5"/>
  <c r="R338" i="5"/>
  <c r="J339" i="5"/>
  <c r="L338" i="5"/>
  <c r="P338" i="5"/>
  <c r="N338" i="5"/>
  <c r="D341" i="5"/>
  <c r="B343" i="5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38" i="5" l="1"/>
  <c r="F341" i="5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K92" i="5" s="1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E93" i="5"/>
  <c r="D93" i="5"/>
  <c r="N19" i="5"/>
  <c r="O19" i="5"/>
  <c r="F19" i="11"/>
  <c r="D19" i="5"/>
  <c r="E19" i="5"/>
  <c r="F30" i="11"/>
  <c r="F15" i="11"/>
  <c r="E91" i="5"/>
  <c r="D28" i="5"/>
  <c r="E28" i="5"/>
  <c r="J212" i="5" l="1"/>
  <c r="P185" i="5"/>
  <c r="P181" i="5"/>
  <c r="N180" i="5"/>
  <c r="H179" i="5"/>
  <c r="N238" i="5"/>
  <c r="N232" i="5"/>
  <c r="H203" i="5"/>
  <c r="P207" i="5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<sst xmlns="http://schemas.openxmlformats.org/spreadsheetml/2006/main" count="4567" uniqueCount="78">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</sst>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99"/>
  <sheetViews>
    <sheetView tabSelected="1" zoomScale="75" zoomScaleNormal="75" workbookViewId="0">
      <pane ySplit="8" topLeftCell="A345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0.87911320687774674</v>
      </c>
      <c r="D334" s="33">
        <f>'6.улут.вал.мөөнөт'!B334</f>
        <v>113522478.57000001</v>
      </c>
      <c r="E334" s="34">
        <f>'6.улут.вал.мөөнөт'!C334</f>
        <v>1.2107251184728955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211705845.19</v>
      </c>
      <c r="C336" s="34">
        <f>'2.жалпы мөөнөт'!C336</f>
        <v>0.96390219261947507</v>
      </c>
      <c r="D336" s="33">
        <f>'6.улут.вал.мөөнөт'!B336</f>
        <v>139491126.31</v>
      </c>
      <c r="E336" s="34">
        <f>'6.улут.вал.мөөнөт'!C336</f>
        <v>1.3162757024999188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443447745.53000009</v>
      </c>
      <c r="C352" s="34">
        <f>'2.жалпы мөөнөт'!C352</f>
        <v>1.3755772157024795</v>
      </c>
      <c r="D352" s="33">
        <f>'6.улут.вал.мөөнөт'!B352</f>
        <v>357243988.68000007</v>
      </c>
      <c r="E352" s="34">
        <f>'6.улут.вал.мөөнөт'!C352</f>
        <v>1.6788154510846649</v>
      </c>
      <c r="F352" s="33">
        <f>'10.чет өл.вал.мөөнөт'!B352</f>
        <v>86203756.849999994</v>
      </c>
      <c r="G352" s="34">
        <f>'10.чет өл.вал.мөөнөт'!C352</f>
        <v>0.11890302090238894</v>
      </c>
      <c r="I352" s="38"/>
      <c r="J352" s="38"/>
      <c r="K352" s="38"/>
      <c r="L352" s="38"/>
      <c r="M352" s="38"/>
      <c r="N352" s="38"/>
    </row>
    <row r="353" spans="1:19" x14ac:dyDescent="0.2">
      <c r="A353" s="32" t="s">
        <v>18</v>
      </c>
      <c r="B353" s="33">
        <f>'2.жалпы мөөнөт'!B353</f>
        <v>471814327.05000001</v>
      </c>
      <c r="C353" s="34">
        <f>'2.жалпы мөөнөт'!C353</f>
        <v>1.4145635876637361</v>
      </c>
      <c r="D353" s="33">
        <f>'6.улут.вал.мөөнөт'!B353</f>
        <v>363703165.11000001</v>
      </c>
      <c r="E353" s="34">
        <f>'6.улут.вал.мөөнөт'!C353</f>
        <v>1.7661326047938701</v>
      </c>
      <c r="F353" s="33">
        <f>'10.чет өл.вал.мөөнөт'!B353</f>
        <v>108111161.94</v>
      </c>
      <c r="G353" s="34">
        <f>'10.чет өл.вал.мөөнөт'!C353</f>
        <v>0.23182942783844798</v>
      </c>
      <c r="I353" s="38"/>
      <c r="J353" s="38"/>
      <c r="K353" s="38"/>
      <c r="L353" s="38"/>
      <c r="M353" s="38"/>
      <c r="N353" s="38"/>
    </row>
    <row r="354" spans="1:19" x14ac:dyDescent="0.2">
      <c r="A354" s="32" t="s">
        <v>19</v>
      </c>
      <c r="B354" s="33">
        <f>'2.жалпы мөөнөт'!B354</f>
        <v>481774059.85000002</v>
      </c>
      <c r="C354" s="34">
        <f>'2.жалпы мөөнөт'!C354</f>
        <v>1.3997046531852617</v>
      </c>
      <c r="D354" s="33">
        <f>'6.улут.вал.мөөнөт'!B354</f>
        <v>391175653.39000005</v>
      </c>
      <c r="E354" s="34">
        <f>'6.улут.вал.мөөнөт'!C354</f>
        <v>1.6623987219934782</v>
      </c>
      <c r="F354" s="33">
        <f>'10.чет өл.вал.мөөнөт'!B354</f>
        <v>90598406.459999993</v>
      </c>
      <c r="G354" s="34">
        <f>'10.чет өл.вал.мөөнөт'!C354</f>
        <v>0.26547362172555367</v>
      </c>
      <c r="I354" s="38"/>
      <c r="J354" s="38"/>
      <c r="K354" s="38"/>
      <c r="L354" s="38"/>
      <c r="M354" s="38"/>
      <c r="N354" s="38"/>
    </row>
    <row r="355" spans="1:19" x14ac:dyDescent="0.2">
      <c r="A355" s="32" t="s">
        <v>20</v>
      </c>
      <c r="B355" s="33">
        <f>'2.жалпы мөөнөт'!B355</f>
        <v>464328238.61999989</v>
      </c>
      <c r="C355" s="34">
        <f>'2.жалпы мөөнөт'!C355</f>
        <v>1.4171309242176213</v>
      </c>
      <c r="D355" s="33">
        <f>'6.улут.вал.мөөнөт'!B355</f>
        <v>377980422.54999995</v>
      </c>
      <c r="E355" s="34">
        <f>'6.улут.вал.мөөнөт'!C355</f>
        <v>1.6925170857447647</v>
      </c>
      <c r="F355" s="33">
        <f>'10.чет өл.вал.мөөнөт'!B355</f>
        <v>86347816.069999993</v>
      </c>
      <c r="G355" s="34">
        <f>'10.чет өл.вал.мөөнөт'!C355</f>
        <v>0.21165078081632605</v>
      </c>
      <c r="I355" s="38"/>
      <c r="J355" s="38"/>
      <c r="K355" s="38"/>
      <c r="L355" s="38"/>
      <c r="M355" s="38"/>
      <c r="N355" s="38"/>
    </row>
    <row r="356" spans="1:19" ht="13.5" thickBot="1" x14ac:dyDescent="0.25">
      <c r="A356" s="35" t="s">
        <v>21</v>
      </c>
      <c r="B356" s="36">
        <f>'2.жалпы мөөнөт'!B356</f>
        <v>589096975.71999991</v>
      </c>
      <c r="C356" s="37">
        <f>'2.жалпы мөөнөт'!C356</f>
        <v>1.4191661971457232</v>
      </c>
      <c r="D356" s="36">
        <f>'6.улут.вал.мөөнөт'!B356</f>
        <v>467897521.67999983</v>
      </c>
      <c r="E356" s="37">
        <f>'6.улут.вал.мөөнөт'!C356</f>
        <v>1.7045038393536103</v>
      </c>
      <c r="F356" s="36">
        <f>'10.чет өл.вал.мөөнөт'!B356</f>
        <v>121199454.03999999</v>
      </c>
      <c r="G356" s="37">
        <f>'10.чет өл.вал.мөөнөт'!C356</f>
        <v>0.31760368031274994</v>
      </c>
      <c r="I356" s="38"/>
      <c r="J356" s="38"/>
      <c r="K356" s="38"/>
      <c r="L356" s="38"/>
      <c r="M356" s="38"/>
      <c r="N356" s="38"/>
    </row>
    <row r="357" spans="1:19" x14ac:dyDescent="0.2">
      <c r="A357" s="32" t="s">
        <v>77</v>
      </c>
      <c r="B357" s="33">
        <f>'2.жалпы мөөнөт'!B357</f>
        <v>501655876.13</v>
      </c>
      <c r="C357" s="34">
        <f>'2.жалпы мөөнөт'!C357</f>
        <v>1.6571777980829741</v>
      </c>
      <c r="D357" s="33">
        <f>'6.улут.вал.мөөнөт'!B357</f>
        <v>415369918.58000004</v>
      </c>
      <c r="E357" s="34">
        <f>'6.улут.вал.мөөнөт'!C357</f>
        <v>1.9729706797741078</v>
      </c>
      <c r="F357" s="33">
        <f>'10.чет өл.вал.мөөнөт'!B357</f>
        <v>86285957.550000012</v>
      </c>
      <c r="G357" s="34">
        <f>'10.чет өл.вал.мөөнөт'!C357</f>
        <v>0.1369899566235965</v>
      </c>
      <c r="N357" s="40"/>
      <c r="O357" s="40"/>
      <c r="P357" s="40"/>
      <c r="Q357" s="40"/>
      <c r="R357" s="40"/>
      <c r="S357" s="40"/>
    </row>
    <row r="358" spans="1:19" x14ac:dyDescent="0.2">
      <c r="A358" s="32" t="s">
        <v>11</v>
      </c>
      <c r="B358" s="33">
        <f>'2.жалпы мөөнөт'!B358</f>
        <v>488042282.28000009</v>
      </c>
      <c r="C358" s="34">
        <f>'2.жалпы мөөнөт'!C358</f>
        <v>1.4563008418865562</v>
      </c>
      <c r="D358" s="33">
        <f>'6.улут.вал.мөөнөт'!B358</f>
        <v>408230914.72000009</v>
      </c>
      <c r="E358" s="34">
        <f>'6.улут.вал.мөөнөт'!C358</f>
        <v>1.698930611749482</v>
      </c>
      <c r="F358" s="33">
        <f>'10.чет өл.вал.мөөнөт'!B358</f>
        <v>79811367.560000002</v>
      </c>
      <c r="G358" s="34">
        <f>'10.чет өл.вал.мөөнөт'!C358</f>
        <v>0.21526242947014104</v>
      </c>
      <c r="I358" s="38"/>
      <c r="J358" s="38"/>
      <c r="K358" s="38"/>
      <c r="L358" s="38"/>
      <c r="M358" s="38"/>
      <c r="N358" s="38"/>
    </row>
    <row r="359" spans="1:19" x14ac:dyDescent="0.2">
      <c r="A359" s="32" t="s">
        <v>12</v>
      </c>
      <c r="B359" s="33">
        <f>'2.жалпы мөөнөт'!B359</f>
        <v>581196626.63999999</v>
      </c>
      <c r="C359" s="34">
        <f>'2.жалпы мөөнөт'!C359</f>
        <v>1.4277543581451126</v>
      </c>
      <c r="D359" s="33">
        <f>'6.улут.вал.мөөнөт'!B359</f>
        <v>495845141.92000008</v>
      </c>
      <c r="E359" s="34">
        <f>'6.улут.вал.мөөнөт'!C359</f>
        <v>1.6359390874372484</v>
      </c>
      <c r="F359" s="33">
        <f>'10.чет өл.вал.мөөнөт'!B359</f>
        <v>85351484.719999999</v>
      </c>
      <c r="G359" s="34">
        <f>'10.чет өл.вал.мөөнөт'!C359</f>
        <v>0.21831568253122241</v>
      </c>
      <c r="I359" s="38"/>
      <c r="J359" s="38"/>
      <c r="K359" s="38"/>
      <c r="L359" s="38"/>
      <c r="M359" s="38"/>
      <c r="N359" s="38"/>
    </row>
    <row r="360" spans="1:19" x14ac:dyDescent="0.2">
      <c r="A360" s="32" t="s">
        <v>13</v>
      </c>
      <c r="B360" s="33">
        <f>'2.жалпы мөөнөт'!B360</f>
        <v>653241038.24000001</v>
      </c>
      <c r="C360" s="34">
        <f>'2.жалпы мөөнөт'!C360</f>
        <v>1.4123153712890935</v>
      </c>
      <c r="D360" s="33">
        <f>'6.улут.вал.мөөнөт'!B360</f>
        <v>560339053.09000003</v>
      </c>
      <c r="E360" s="34">
        <f>'6.улут.вал.мөөнөт'!C360</f>
        <v>1.6222819091927421</v>
      </c>
      <c r="F360" s="33">
        <f>'10.чет өл.вал.мөөнөт'!B360</f>
        <v>92901985.150000006</v>
      </c>
      <c r="G360" s="34">
        <f>'10.чет өл.вал.мөөнөт'!C360</f>
        <v>0.14590054883342815</v>
      </c>
      <c r="I360" s="38"/>
      <c r="J360" s="38"/>
      <c r="K360" s="38"/>
      <c r="L360" s="38"/>
      <c r="M360" s="38"/>
      <c r="N360" s="38"/>
    </row>
    <row r="361" spans="1:19" x14ac:dyDescent="0.2">
      <c r="A361" s="32" t="s">
        <v>14</v>
      </c>
      <c r="B361" s="33">
        <f>'2.жалпы мөөнөт'!B361</f>
        <v>652468496.24000001</v>
      </c>
      <c r="C361" s="34">
        <f>'2.жалпы мөөнөт'!C361</f>
        <v>1.5137796894840319</v>
      </c>
      <c r="D361" s="33">
        <f>'6.улут.вал.мөөнөт'!B361</f>
        <v>556631356.2299999</v>
      </c>
      <c r="E361" s="34">
        <f>'6.улут.вал.мөөнөт'!C361</f>
        <v>1.7471564303006217</v>
      </c>
      <c r="F361" s="33">
        <f>'10.чет өл.вал.мөөнөт'!B361</f>
        <v>95837140.010000005</v>
      </c>
      <c r="G361" s="34">
        <f>'10.чет өл.вал.мөөнөт'!C361</f>
        <v>0.15830506096610297</v>
      </c>
      <c r="I361" s="38"/>
      <c r="J361" s="38"/>
      <c r="K361" s="38"/>
      <c r="L361" s="38"/>
      <c r="M361" s="38"/>
      <c r="N361" s="38"/>
    </row>
    <row r="362" spans="1:19" x14ac:dyDescent="0.2">
      <c r="A362" s="32" t="s">
        <v>15</v>
      </c>
      <c r="B362" s="33">
        <f>'2.жалпы мөөнөт'!B362</f>
        <v>723891862.47000003</v>
      </c>
      <c r="C362" s="34">
        <f>'2.жалпы мөөнөт'!C362</f>
        <v>1.5765828998490756</v>
      </c>
      <c r="D362" s="33">
        <f>'6.улут.вал.мөөнөт'!B362</f>
        <v>640570897.13999999</v>
      </c>
      <c r="E362" s="34">
        <f>'6.улут.вал.мөөнөт'!C362</f>
        <v>1.7541054752481613</v>
      </c>
      <c r="F362" s="33">
        <f>'10.чет өл.вал.мөөнөт'!B362</f>
        <v>83320965.330000013</v>
      </c>
      <c r="G362" s="34">
        <f>'10.чет өл.вал.мөөнөт'!C362</f>
        <v>0.21179079817797389</v>
      </c>
      <c r="I362" s="38"/>
      <c r="J362" s="38"/>
      <c r="K362" s="38"/>
      <c r="L362" s="38"/>
      <c r="M362" s="38"/>
      <c r="N362" s="38"/>
    </row>
    <row r="363" spans="1:19" hidden="1" x14ac:dyDescent="0.2">
      <c r="A363" s="32" t="s">
        <v>16</v>
      </c>
      <c r="B363" s="33">
        <f>'2.жалпы мөөнөт'!B363</f>
        <v>0</v>
      </c>
      <c r="C363" s="34" t="e">
        <f>'2.жалпы мөөнөт'!C363</f>
        <v>#DIV/0!</v>
      </c>
      <c r="D363" s="33">
        <f>'6.улут.вал.мөөнөт'!B363</f>
        <v>0</v>
      </c>
      <c r="E363" s="34" t="e">
        <f>'6.улут.вал.мөөнөт'!C363</f>
        <v>#DIV/0!</v>
      </c>
      <c r="F363" s="33">
        <f>'10.чет өл.вал.мөөнөт'!B363</f>
        <v>0</v>
      </c>
      <c r="G363" s="34" t="e">
        <f>'10.чет өл.вал.мөөнөт'!C363</f>
        <v>#DIV/0!</v>
      </c>
      <c r="I363" s="38"/>
      <c r="J363" s="38"/>
      <c r="K363" s="38"/>
      <c r="L363" s="38"/>
      <c r="M363" s="38"/>
      <c r="N363" s="38"/>
    </row>
    <row r="364" spans="1:19" hidden="1" x14ac:dyDescent="0.2">
      <c r="A364" s="32" t="s">
        <v>17</v>
      </c>
      <c r="B364" s="33">
        <f>'2.жалпы мөөнөт'!B364</f>
        <v>0</v>
      </c>
      <c r="C364" s="34" t="e">
        <f>'2.жалпы мөөнөт'!C364</f>
        <v>#DIV/0!</v>
      </c>
      <c r="D364" s="33">
        <f>'6.улут.вал.мөөнөт'!B364</f>
        <v>0</v>
      </c>
      <c r="E364" s="34" t="e">
        <f>'6.улут.вал.мөөнөт'!C364</f>
        <v>#DIV/0!</v>
      </c>
      <c r="F364" s="33">
        <f>'10.чет өл.вал.мөөнөт'!B364</f>
        <v>0</v>
      </c>
      <c r="G364" s="34" t="e">
        <f>'10.чет өл.вал.мөөнөт'!C364</f>
        <v>#DIV/0!</v>
      </c>
      <c r="I364" s="38"/>
      <c r="J364" s="38"/>
      <c r="K364" s="38"/>
      <c r="L364" s="38"/>
      <c r="M364" s="38"/>
      <c r="N364" s="38"/>
    </row>
    <row r="365" spans="1:19" hidden="1" x14ac:dyDescent="0.2">
      <c r="A365" s="32" t="s">
        <v>18</v>
      </c>
      <c r="B365" s="33">
        <f>'2.жалпы мөөнөт'!B365</f>
        <v>0</v>
      </c>
      <c r="C365" s="34" t="e">
        <f>'2.жалпы мөөнөт'!C365</f>
        <v>#DIV/0!</v>
      </c>
      <c r="D365" s="33">
        <f>'6.улут.вал.мөөнөт'!B365</f>
        <v>0</v>
      </c>
      <c r="E365" s="34" t="e">
        <f>'6.улут.вал.мөөнөт'!C365</f>
        <v>#DIV/0!</v>
      </c>
      <c r="F365" s="33">
        <f>'10.чет өл.вал.мөөнөт'!B365</f>
        <v>0</v>
      </c>
      <c r="G365" s="34" t="e">
        <f>'10.чет өл.вал.мөөнөт'!C365</f>
        <v>#DIV/0!</v>
      </c>
      <c r="I365" s="38"/>
      <c r="J365" s="38"/>
      <c r="K365" s="38"/>
      <c r="L365" s="38"/>
      <c r="M365" s="38"/>
      <c r="N365" s="38"/>
    </row>
    <row r="366" spans="1:19" hidden="1" x14ac:dyDescent="0.2">
      <c r="A366" s="32" t="s">
        <v>19</v>
      </c>
      <c r="B366" s="33">
        <f>'2.жалпы мөөнөт'!B366</f>
        <v>0</v>
      </c>
      <c r="C366" s="34" t="e">
        <f>'2.жалпы мөөнөт'!C366</f>
        <v>#DIV/0!</v>
      </c>
      <c r="D366" s="33">
        <f>'6.улут.вал.мөөнөт'!B366</f>
        <v>0</v>
      </c>
      <c r="E366" s="34" t="e">
        <f>'6.улут.вал.мөөнөт'!C366</f>
        <v>#DIV/0!</v>
      </c>
      <c r="F366" s="33">
        <f>'10.чет өл.вал.мөөнөт'!B366</f>
        <v>0</v>
      </c>
      <c r="G366" s="34" t="e">
        <f>'10.чет өл.вал.мөөнөт'!C366</f>
        <v>#DIV/0!</v>
      </c>
      <c r="I366" s="38"/>
      <c r="J366" s="38"/>
      <c r="K366" s="38"/>
      <c r="L366" s="38"/>
      <c r="M366" s="38"/>
      <c r="N366" s="38"/>
    </row>
    <row r="367" spans="1:19" hidden="1" x14ac:dyDescent="0.2">
      <c r="A367" s="32" t="s">
        <v>20</v>
      </c>
      <c r="B367" s="33">
        <f>'2.жалпы мөөнөт'!B367</f>
        <v>0</v>
      </c>
      <c r="C367" s="34" t="e">
        <f>'2.жалпы мөөнөт'!C367</f>
        <v>#DIV/0!</v>
      </c>
      <c r="D367" s="33">
        <f>'6.улут.вал.мөөнөт'!B367</f>
        <v>0</v>
      </c>
      <c r="E367" s="34" t="e">
        <f>'6.улут.вал.мөөнөт'!C367</f>
        <v>#DIV/0!</v>
      </c>
      <c r="F367" s="33">
        <f>'10.чет өл.вал.мөөнөт'!B367</f>
        <v>0</v>
      </c>
      <c r="G367" s="34" t="e">
        <f>'10.чет өл.вал.мөөнөт'!C367</f>
        <v>#DIV/0!</v>
      </c>
      <c r="I367" s="38"/>
      <c r="J367" s="38"/>
      <c r="K367" s="38"/>
      <c r="L367" s="38"/>
      <c r="M367" s="38"/>
      <c r="N367" s="38"/>
    </row>
    <row r="368" spans="1:19" ht="13.5" hidden="1" thickBot="1" x14ac:dyDescent="0.25">
      <c r="A368" s="35" t="s">
        <v>21</v>
      </c>
      <c r="B368" s="36">
        <f>'2.жалпы мөөнөт'!B368</f>
        <v>0</v>
      </c>
      <c r="C368" s="37" t="e">
        <f>'2.жалпы мөөнөт'!C368</f>
        <v>#DIV/0!</v>
      </c>
      <c r="D368" s="36">
        <f>'6.улут.вал.мөөнөт'!B368</f>
        <v>0</v>
      </c>
      <c r="E368" s="37" t="e">
        <f>'6.улут.вал.мөөнөт'!C368</f>
        <v>#DIV/0!</v>
      </c>
      <c r="F368" s="36">
        <f>'10.чет өл.вал.мөөнөт'!B368</f>
        <v>0</v>
      </c>
      <c r="G368" s="37" t="e">
        <f>'10.чет өл.вал.мөөнөт'!C368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7"/>
      <c r="C371" s="17"/>
      <c r="D371" s="17"/>
      <c r="E371" s="17"/>
      <c r="F371" s="17"/>
      <c r="G371" s="17"/>
      <c r="H371" s="16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  <c r="H372" s="16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7"/>
      <c r="C375" s="17"/>
      <c r="D375" s="17"/>
      <c r="E375" s="17"/>
      <c r="F375" s="17"/>
      <c r="G375" s="17"/>
      <c r="I375" s="38"/>
      <c r="J375" s="38"/>
      <c r="K375" s="38"/>
      <c r="L375" s="38"/>
      <c r="M375" s="38"/>
      <c r="N375" s="38"/>
    </row>
    <row r="376" spans="2:14" x14ac:dyDescent="0.2">
      <c r="B376" s="17"/>
      <c r="C376" s="17"/>
      <c r="D376" s="17"/>
      <c r="E376" s="17"/>
      <c r="F376" s="17"/>
      <c r="G376" s="17"/>
      <c r="I376" s="38"/>
      <c r="J376" s="38"/>
      <c r="K376" s="38"/>
      <c r="L376" s="38"/>
      <c r="M376" s="38"/>
      <c r="N376" s="38"/>
    </row>
    <row r="377" spans="2:14" x14ac:dyDescent="0.2">
      <c r="B377" s="16"/>
      <c r="C377" s="17"/>
      <c r="D377" s="16"/>
      <c r="E377" s="17"/>
      <c r="F377" s="16"/>
      <c r="G377" s="17"/>
      <c r="I377" s="38"/>
      <c r="J377" s="38"/>
      <c r="K377" s="38"/>
      <c r="L377" s="38"/>
      <c r="M377" s="38"/>
      <c r="N377" s="38"/>
    </row>
    <row r="378" spans="2:14" x14ac:dyDescent="0.2">
      <c r="B378" s="16"/>
      <c r="C378" s="17"/>
      <c r="D378" s="16"/>
      <c r="E378" s="17"/>
      <c r="F378" s="16"/>
      <c r="G378" s="17"/>
      <c r="I378" s="38"/>
      <c r="J378" s="38"/>
      <c r="K378" s="38"/>
      <c r="L378" s="38"/>
      <c r="M378" s="38"/>
      <c r="N378" s="38"/>
    </row>
    <row r="379" spans="2:14" x14ac:dyDescent="0.2">
      <c r="B379" s="16"/>
      <c r="C379" s="17"/>
      <c r="D379" s="16"/>
      <c r="E379" s="17"/>
      <c r="F379" s="16"/>
      <c r="G379" s="17"/>
      <c r="I379" s="38"/>
      <c r="J379" s="38"/>
      <c r="K379" s="38"/>
      <c r="L379" s="38"/>
      <c r="M379" s="38"/>
      <c r="N379" s="38"/>
    </row>
    <row r="380" spans="2:14" x14ac:dyDescent="0.2">
      <c r="B380" s="16"/>
      <c r="C380" s="17"/>
      <c r="D380" s="16"/>
      <c r="E380" s="17"/>
      <c r="F380" s="16"/>
      <c r="G380" s="17"/>
      <c r="I380" s="38"/>
      <c r="J380" s="38"/>
      <c r="K380" s="38"/>
      <c r="L380" s="38"/>
      <c r="M380" s="38"/>
      <c r="N380" s="38"/>
    </row>
    <row r="381" spans="2:14" x14ac:dyDescent="0.2">
      <c r="B381" s="16"/>
      <c r="C381" s="17"/>
      <c r="D381" s="16"/>
      <c r="E381" s="17"/>
      <c r="F381" s="16"/>
      <c r="G381" s="17"/>
      <c r="I381" s="38"/>
      <c r="J381" s="38"/>
      <c r="K381" s="38"/>
      <c r="L381" s="38"/>
      <c r="M381" s="38"/>
      <c r="N381" s="38"/>
    </row>
    <row r="382" spans="2:14" x14ac:dyDescent="0.2">
      <c r="B382" s="16"/>
      <c r="C382" s="17"/>
      <c r="D382" s="16"/>
      <c r="E382" s="17"/>
      <c r="F382" s="16"/>
      <c r="G382" s="17"/>
      <c r="I382" s="38"/>
      <c r="J382" s="38"/>
      <c r="K382" s="38"/>
      <c r="L382" s="38"/>
      <c r="M382" s="38"/>
      <c r="N382" s="38"/>
    </row>
    <row r="383" spans="2:14" x14ac:dyDescent="0.2">
      <c r="B383" s="16"/>
      <c r="C383" s="17"/>
      <c r="D383" s="16"/>
      <c r="E383" s="17"/>
      <c r="F383" s="16"/>
      <c r="G383" s="17"/>
      <c r="I383" s="38"/>
      <c r="J383" s="38"/>
      <c r="K383" s="38"/>
      <c r="L383" s="38"/>
      <c r="M383" s="38"/>
      <c r="N383" s="38"/>
    </row>
    <row r="384" spans="2:14" x14ac:dyDescent="0.2">
      <c r="B384" s="17"/>
      <c r="C384" s="17"/>
      <c r="D384" s="17"/>
      <c r="E384" s="17"/>
      <c r="F384" s="17"/>
      <c r="G384" s="17"/>
    </row>
    <row r="385" spans="2:7" x14ac:dyDescent="0.2">
      <c r="B385" s="17"/>
      <c r="C385" s="17"/>
      <c r="D385" s="17"/>
      <c r="E385" s="17"/>
      <c r="F385" s="17"/>
      <c r="G385" s="17"/>
    </row>
    <row r="386" spans="2:7" x14ac:dyDescent="0.2">
      <c r="B386" s="17"/>
      <c r="C386" s="17"/>
      <c r="D386" s="17"/>
      <c r="E386" s="17"/>
      <c r="F386" s="17"/>
      <c r="G386" s="17"/>
    </row>
    <row r="387" spans="2:7" x14ac:dyDescent="0.2">
      <c r="B387" s="17"/>
      <c r="C387" s="17"/>
      <c r="D387" s="17"/>
      <c r="E387" s="17"/>
      <c r="F387" s="17"/>
      <c r="G387" s="17"/>
    </row>
    <row r="388" spans="2:7" x14ac:dyDescent="0.2">
      <c r="B388" s="17"/>
      <c r="C388" s="17"/>
      <c r="D388" s="17"/>
      <c r="E388" s="17"/>
      <c r="F388" s="17"/>
      <c r="G388" s="17"/>
    </row>
    <row r="389" spans="2:7" x14ac:dyDescent="0.2">
      <c r="B389" s="17"/>
      <c r="C389" s="17"/>
      <c r="D389" s="17"/>
      <c r="E389" s="17"/>
      <c r="F389" s="17"/>
      <c r="G389" s="17"/>
    </row>
    <row r="390" spans="2:7" x14ac:dyDescent="0.2">
      <c r="B390" s="17"/>
      <c r="C390" s="17"/>
      <c r="D390" s="17"/>
      <c r="E390" s="17"/>
      <c r="F390" s="17"/>
      <c r="G390" s="17"/>
    </row>
    <row r="391" spans="2:7" x14ac:dyDescent="0.2">
      <c r="B391" s="17"/>
      <c r="C391" s="17"/>
      <c r="D391" s="17"/>
      <c r="E391" s="17"/>
      <c r="F391" s="17"/>
      <c r="G391" s="17"/>
    </row>
    <row r="392" spans="2:7" x14ac:dyDescent="0.2">
      <c r="B392" s="17"/>
      <c r="C392" s="17"/>
      <c r="D392" s="17"/>
      <c r="E392" s="17"/>
      <c r="F392" s="17"/>
      <c r="G392" s="17"/>
    </row>
    <row r="393" spans="2:7" x14ac:dyDescent="0.2">
      <c r="B393" s="17"/>
      <c r="C393" s="17"/>
      <c r="D393" s="17"/>
      <c r="E393" s="17"/>
      <c r="F393" s="17"/>
      <c r="G393" s="17"/>
    </row>
    <row r="394" spans="2:7" x14ac:dyDescent="0.2">
      <c r="B394" s="17"/>
      <c r="C394" s="17"/>
      <c r="D394" s="17"/>
      <c r="E394" s="17"/>
      <c r="F394" s="17"/>
      <c r="G394" s="17"/>
    </row>
    <row r="395" spans="2:7" x14ac:dyDescent="0.2">
      <c r="B395" s="16"/>
      <c r="C395" s="17"/>
      <c r="D395" s="16"/>
      <c r="E395" s="17"/>
      <c r="F395" s="16"/>
      <c r="G395" s="17"/>
    </row>
    <row r="396" spans="2:7" x14ac:dyDescent="0.2">
      <c r="B396" s="16"/>
      <c r="C396" s="17"/>
      <c r="D396" s="16"/>
      <c r="E396" s="17"/>
      <c r="F396" s="16"/>
      <c r="G396" s="17"/>
    </row>
    <row r="397" spans="2:7" x14ac:dyDescent="0.2">
      <c r="B397" s="16"/>
      <c r="C397" s="17"/>
      <c r="D397" s="16"/>
      <c r="E397" s="17"/>
      <c r="F397" s="16"/>
      <c r="G397" s="17"/>
    </row>
    <row r="398" spans="2:7" x14ac:dyDescent="0.2">
      <c r="B398" s="16"/>
      <c r="C398" s="17"/>
      <c r="D398" s="16"/>
      <c r="E398" s="17"/>
      <c r="F398" s="16"/>
      <c r="G398" s="17"/>
    </row>
    <row r="399" spans="2:7" x14ac:dyDescent="0.2">
      <c r="B399" s="16"/>
      <c r="C399" s="17"/>
      <c r="D399" s="16"/>
      <c r="E399" s="17"/>
      <c r="F399" s="16"/>
      <c r="G399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0.87911320687774674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0.41978366679859652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211705845.19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0.96390219261947507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13584556.43</v>
      </c>
      <c r="G336" s="21">
        <f t="shared" ref="G336" si="25">(H336*I336+J336*K336+L336*M336+N336*O336+P336*Q336+R336*S336)/(H336+J336+L336+N336+P336+R336)</f>
        <v>7.7051337611102371</v>
      </c>
      <c r="H336" s="22">
        <f>'3.жеке-бардыгы болуп'!H336+'4.юрид-бардыгы болуп'!H336+'5.рез.эмес.-бардыгы болуп'!H168</f>
        <v>1834894.97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0.88219752359994685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443447745.53000009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1.3755772157024795</v>
      </c>
      <c r="D352" s="22">
        <f>'3.жеке-бардыгы болуп'!D352+'4.юрид-бардыгы болуп'!D352+'5.рез.эмес.-бардыгы болуп'!D184</f>
        <v>431258672.68000007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1.1743188893694001</v>
      </c>
      <c r="F352" s="22">
        <f t="shared" si="32"/>
        <v>12189072.850000001</v>
      </c>
      <c r="G352" s="21">
        <f t="shared" si="33"/>
        <v>8.4962499484281864</v>
      </c>
      <c r="H352" s="22">
        <f>'3.жеке-бардыгы болуп'!H352+'4.юрид-бардыгы болуп'!H352+'5.рез.эмес.-бардыгы болуп'!H184</f>
        <v>1437600.1099999999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1.0288867615626436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1180518.8900000001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5.5585045439637133</v>
      </c>
      <c r="N352" s="22">
        <f>'3.жеке-бардыгы болуп'!N352+'4.юрид-бардыгы болуп'!N352+'5.рез.эмес.-бардыгы болуп'!N184</f>
        <v>5460875.2699999996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10.086545756446116</v>
      </c>
      <c r="P352" s="22">
        <f>'3.жеке-бардыгы болуп'!P352+'4.юрид-бардыгы болуп'!P352+'5.рез.эмес.-бардыгы болуп'!P184</f>
        <v>3048551.3500000006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11.59535807054715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471814327.05000001</v>
      </c>
      <c r="C353" s="21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1.4145635876637361</v>
      </c>
      <c r="D353" s="22">
        <f>'3.жеке-бардыгы болуп'!D353+'4.юрид-бардыгы болуп'!D353+'5.рез.эмес.-бардыгы болуп'!D185</f>
        <v>453263310.31</v>
      </c>
      <c r="E353" s="21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1.1680642790458804</v>
      </c>
      <c r="F353" s="22">
        <f t="shared" si="32"/>
        <v>18546016.740000002</v>
      </c>
      <c r="G353" s="21">
        <f t="shared" si="33"/>
        <v>7.4355958662744079</v>
      </c>
      <c r="H353" s="22">
        <f>'3.жеке-бардыгы болуп'!H353+'4.юрид-бардыгы болуп'!H353+'5.рез.эмес.-бардыгы болуп'!H185</f>
        <v>1486625.05</v>
      </c>
      <c r="I353" s="21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0.95474352493925629</v>
      </c>
      <c r="J353" s="22">
        <f>'3.жеке-бардыгы болуп'!J353+'4.юрид-бардыгы болуп'!J353+'5.рез.эмес.-бардыгы болуп'!J185</f>
        <v>1368028.4</v>
      </c>
      <c r="K353" s="21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3.934300636448774</v>
      </c>
      <c r="L353" s="22">
        <f>'3.жеке-бардыгы болуп'!L353+'4.юрид-бардыгы болуп'!L353+'5.рез.эмес.-бардыгы болуп'!L185</f>
        <v>1406157</v>
      </c>
      <c r="M353" s="21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6.0128670673331657</v>
      </c>
      <c r="N353" s="22">
        <f>'3.жеке-бардыгы болуп'!N353+'4.юрид-бардыгы болуп'!N353+'5.рез.эмес.-бардыгы болуп'!N185</f>
        <v>9928977.7400000002</v>
      </c>
      <c r="O353" s="21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7.3491507066466726</v>
      </c>
      <c r="P353" s="22">
        <f>'3.жеке-бардыгы болуп'!P353+'4.юрид-бардыгы болуп'!P353+'5.рез.эмес.-бардыгы болуп'!P185</f>
        <v>4321365.59</v>
      </c>
      <c r="Q353" s="21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11.387463175384779</v>
      </c>
      <c r="R353" s="22">
        <f>'3.жеке-бардыгы болуп'!R353+'4.юрид-бардыгы болуп'!R353+'5.рез.эмес.-бардыгы болуп'!R185</f>
        <v>34862.959999999999</v>
      </c>
      <c r="S353" s="21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13.34150479477359</v>
      </c>
    </row>
    <row r="354" spans="1:19" ht="14.25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481774059.85000002</v>
      </c>
      <c r="C354" s="21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1.3997046531852617</v>
      </c>
      <c r="D354" s="22">
        <f>'3.жеке-бардыгы болуп'!D354+'4.юрид-бардыгы болуп'!D354+'5.рез.эмес.-бардыгы болуп'!D186</f>
        <v>465895902.91000003</v>
      </c>
      <c r="E354" s="21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1.2034181170623164</v>
      </c>
      <c r="F354" s="22">
        <f t="shared" si="32"/>
        <v>15878156.940000001</v>
      </c>
      <c r="G354" s="21">
        <f t="shared" si="33"/>
        <v>7.1591321057316621</v>
      </c>
      <c r="H354" s="22">
        <f>'3.жеке-бардыгы болуп'!H354+'4.юрид-бардыгы болуп'!H354+'5.рез.эмес.-бардыгы болуп'!H186</f>
        <v>1258856.77</v>
      </c>
      <c r="I354" s="21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1.2930416975872459</v>
      </c>
      <c r="J354" s="22">
        <f>'3.жеке-бардыгы болуп'!J354+'4.юрид-бардыгы болуп'!J354+'5.рез.эмес.-бардыгы болуп'!J186</f>
        <v>1197307.6600000001</v>
      </c>
      <c r="K354" s="21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4.6263969714350583</v>
      </c>
      <c r="L354" s="22">
        <f>'3.жеке-бардыгы болуп'!L354+'4.юрид-бардыгы болуп'!L354+'5.рез.эмес.-бардыгы болуп'!L186</f>
        <v>2114796.62</v>
      </c>
      <c r="M354" s="21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5.495489721418223</v>
      </c>
      <c r="N354" s="22">
        <f>'3.жеке-бардыгы болуп'!N354+'4.юрид-бардыгы болуп'!N354+'5.рез.эмес.-бардыгы болуп'!N186</f>
        <v>7525739.8599999994</v>
      </c>
      <c r="O354" s="21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7.6113051220322214</v>
      </c>
      <c r="P354" s="22">
        <f>'3.жеке-бардыгы болуп'!P354+'4.юрид-бардыгы болуп'!P354+'5.рез.эмес.-бардыгы болуп'!P186</f>
        <v>3758412.98</v>
      </c>
      <c r="Q354" s="21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9.9262415693604691</v>
      </c>
      <c r="R354" s="22">
        <f>'3.жеке-бардыгы болуп'!R354+'4.юрид-бардыгы болуп'!R354+'5.рез.эмес.-бардыгы болуп'!R186</f>
        <v>23043.050000000003</v>
      </c>
      <c r="S354" s="21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12.905744400155394</v>
      </c>
    </row>
    <row r="355" spans="1:19" ht="14.25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464328238.61999989</v>
      </c>
      <c r="C355" s="21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1.4171309242176213</v>
      </c>
      <c r="D355" s="22">
        <f>'3.жеке-бардыгы болуп'!D355+'4.юрид-бардыгы болуп'!D355+'5.рез.эмес.-бардыгы болуп'!D187</f>
        <v>450980844.08999997</v>
      </c>
      <c r="E355" s="21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1.2162233461999128</v>
      </c>
      <c r="F355" s="22">
        <f t="shared" si="32"/>
        <v>13347394.529999999</v>
      </c>
      <c r="G355" s="21">
        <f t="shared" si="33"/>
        <v>8.2053822877969509</v>
      </c>
      <c r="H355" s="22">
        <f>'3.жеке-бардыгы болуп'!H355+'4.юрид-бардыгы болуп'!H355+'5.рез.эмес.-бардыгы болуп'!H187</f>
        <v>1633458.0799999998</v>
      </c>
      <c r="I355" s="21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2.137261182974465</v>
      </c>
      <c r="J355" s="22">
        <f>'3.жеке-бардыгы болуп'!J355+'4.юрид-бардыгы болуп'!J355+'5.рез.эмес.-бардыгы болуп'!J187</f>
        <v>1023752.4000000001</v>
      </c>
      <c r="K355" s="21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4.5878100176370777</v>
      </c>
      <c r="L355" s="22">
        <f>'3.жеке-бардыгы болуп'!L355+'4.юрид-бардыгы болуп'!L355+'5.рез.эмес.-бардыгы болуп'!L187</f>
        <v>1943457.8699999999</v>
      </c>
      <c r="M355" s="21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5.862636658236382</v>
      </c>
      <c r="N355" s="22">
        <f>'3.жеке-бардыгы болуп'!N355+'4.юрид-бардыгы болуп'!N355+'5.рез.эмес.-бардыгы болуп'!N187</f>
        <v>5270034.0600000005</v>
      </c>
      <c r="O355" s="21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10.01080966159825</v>
      </c>
      <c r="P355" s="22">
        <f>'3.жеке-бардыгы болуп'!P355+'4.юрид-бардыгы болуп'!P355+'5.рез.эмес.-бардыгы болуп'!P187</f>
        <v>3440982.09</v>
      </c>
      <c r="Q355" s="21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10.679930240409952</v>
      </c>
      <c r="R355" s="22">
        <f>'3.жеке-бардыгы болуп'!R355+'4.юрид-бардыгы болуп'!R355+'5.рез.эмес.-бардыгы болуп'!R187</f>
        <v>35710.03</v>
      </c>
      <c r="S355" s="21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12.098076733623556</v>
      </c>
    </row>
    <row r="356" spans="1:19" ht="14.25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589096975.71999991</v>
      </c>
      <c r="C356" s="27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1.4191661971457232</v>
      </c>
      <c r="D356" s="28">
        <f>'3.жеке-бардыгы болуп'!D356+'4.юрид-бардыгы болуп'!D356+'5.рез.эмес.-бардыгы болуп'!D188</f>
        <v>563722181.39999998</v>
      </c>
      <c r="E356" s="27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1.1888194076652288</v>
      </c>
      <c r="F356" s="28">
        <f t="shared" ref="F356:F367" si="34">H356+J356+L356+N356+P356+R356</f>
        <v>25357394.32</v>
      </c>
      <c r="G356" s="27">
        <f t="shared" ref="G356:G367" si="35">(H356*I356+J356*K356+L356*M356+N356*O356+P356*Q356+R356*S356)/(H356+J356+L356+N356+P356+R356)</f>
        <v>6.5382524288836317</v>
      </c>
      <c r="H356" s="28">
        <f>'3.жеке-бардыгы болуп'!H356+'4.юрид-бардыгы болуп'!H356+'5.рез.эмес.-бардыгы болуп'!H188</f>
        <v>4319800.17</v>
      </c>
      <c r="I356" s="27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0.7861183779943226</v>
      </c>
      <c r="J356" s="28">
        <f>'3.жеке-бардыгы болуп'!J356+'4.юрид-бардыгы болуп'!J356+'5.рез.эмес.-бардыгы болуп'!J188</f>
        <v>2542697.6500000004</v>
      </c>
      <c r="K356" s="27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3.911171999864</v>
      </c>
      <c r="L356" s="28">
        <f>'3.жеке-бардыгы болуп'!L356+'4.юрид-бардыгы болуп'!L356+'5.рез.эмес.-бардыгы болуп'!L188</f>
        <v>2383249.66</v>
      </c>
      <c r="M356" s="27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5.5819965911586467</v>
      </c>
      <c r="N356" s="28">
        <f>'3.жеке-бардыгы болуп'!N356+'4.юрид-бардыгы болуп'!N356+'5.рез.эмес.-бардыгы болуп'!N188</f>
        <v>7122758.2899999991</v>
      </c>
      <c r="O356" s="27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10.474237784952273</v>
      </c>
      <c r="P356" s="28">
        <f>'3.жеке-бардыгы болуп'!P356+'4.юрид-бардыгы болуп'!P356+'5.рез.эмес.-бардыгы болуп'!P188</f>
        <v>8957884.2699999996</v>
      </c>
      <c r="Q356" s="27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7.1686002753973925</v>
      </c>
      <c r="R356" s="28">
        <f>'3.жеке-бардыгы болуп'!R356+'4.юрид-бардыгы болуп'!R356+'5.рез.эмес.-бардыгы болуп'!R188</f>
        <v>31004.280000000002</v>
      </c>
      <c r="S356" s="27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10.579046186526492</v>
      </c>
    </row>
    <row r="357" spans="1:19" ht="14.25" customHeight="1" x14ac:dyDescent="0.2">
      <c r="A357" s="32" t="s">
        <v>77</v>
      </c>
      <c r="B357" s="20">
        <f>'3.жеке-бардыгы болуп'!B357+'4.юрид-бардыгы болуп'!B357+'5.рез.эмес.-бардыгы болуп'!B189</f>
        <v>501655876.13</v>
      </c>
      <c r="C357" s="21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1.6571777980829741</v>
      </c>
      <c r="D357" s="22">
        <f>'3.жеке-бардыгы болуп'!D357+'4.юрид-бардыгы болуп'!D357+'5.рез.эмес.-бардыгы болуп'!D189</f>
        <v>479239980.68000001</v>
      </c>
      <c r="E357" s="21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1.3119949632377133</v>
      </c>
      <c r="F357" s="22">
        <f t="shared" si="34"/>
        <v>22415895.449999996</v>
      </c>
      <c r="G357" s="21">
        <f t="shared" si="35"/>
        <v>9.0370041124634</v>
      </c>
      <c r="H357" s="22">
        <f>'3.жеке-бардыгы болуп'!H357+'4.юрид-бардыгы болуп'!H357+'5.рез.эмес.-бардыгы болуп'!H189</f>
        <v>2232517.19</v>
      </c>
      <c r="I357" s="21">
        <f>('3.жеке-бардыгы болуп'!H357*'3.жеке-бардыгы болуп'!I357+'4.юрид-бардыгы болуп'!H357*'4.юрид-бардыгы болуп'!I357+'5.рез.эмес.-бардыгы болуп'!H189*'5.рез.эмес.-бардыгы болуп'!I189)/('3.жеке-бардыгы болуп'!H357+'4.юрид-бардыгы болуп'!H357+'5.рез.эмес.-бардыгы болуп'!H189)</f>
        <v>0.70754579945697971</v>
      </c>
      <c r="J357" s="22">
        <f>'3.жеке-бардыгы болуп'!J357+'4.юрид-бардыгы болуп'!J357+'5.рез.эмес.-бардыгы болуп'!J189</f>
        <v>1438043.29</v>
      </c>
      <c r="K357" s="21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4.8275367718589308</v>
      </c>
      <c r="L357" s="22">
        <f>'3.жеке-бардыгы болуп'!L357+'4.юрид-бардыгы болуп'!L357+'5.рез.эмес.-бардыгы болуп'!L189</f>
        <v>1838513.71</v>
      </c>
      <c r="M357" s="21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7.2438224130512481</v>
      </c>
      <c r="N357" s="22">
        <f>'3.жеке-бардыгы болуп'!N357+'4.юрид-бардыгы болуп'!N357+'5.рез.эмес.-бардыгы болуп'!N189</f>
        <v>14458739.279999999</v>
      </c>
      <c r="O357" s="21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10.631829728815726</v>
      </c>
      <c r="P357" s="22">
        <f>'3.жеке-бардыгы болуп'!P357+'4.юрид-бардыгы болуп'!P357+'5.рез.эмес.-бардыгы болуп'!P189</f>
        <v>2379828.08</v>
      </c>
      <c r="Q357" s="21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11.085766541547789</v>
      </c>
      <c r="R357" s="22">
        <f>'3.жеке-бардыгы болуп'!R357+'4.юрид-бардыгы болуп'!R357+'5.рез.эмес.-бардыгы болуп'!R189</f>
        <v>68253.899999999994</v>
      </c>
      <c r="S357" s="21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9.1977880062531039</v>
      </c>
    </row>
    <row r="358" spans="1:19" ht="14.25" customHeight="1" x14ac:dyDescent="0.2">
      <c r="A358" s="19" t="s">
        <v>11</v>
      </c>
      <c r="B358" s="20">
        <f>'3.жеке-бардыгы болуп'!B358+'4.юрид-бардыгы болуп'!B358+'5.рез.эмес.-бардыгы болуп'!B190</f>
        <v>488042282.28000009</v>
      </c>
      <c r="C358" s="21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1.4563008418865562</v>
      </c>
      <c r="D358" s="22">
        <f>'3.жеке-бардыгы болуп'!D358+'4.юрид-бардыгы болуп'!D358+'5.рез.эмес.-бардыгы болуп'!D190</f>
        <v>472884944.51999998</v>
      </c>
      <c r="E358" s="21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1.2521965430733997</v>
      </c>
      <c r="F358" s="22">
        <f t="shared" si="34"/>
        <v>15157337.76</v>
      </c>
      <c r="G358" s="21">
        <f t="shared" si="35"/>
        <v>7.82403187413039</v>
      </c>
      <c r="H358" s="22">
        <f>'3.жеке-бардыгы болуп'!H358+'4.юрид-бардыгы болуп'!H358+'5.рез.эмес.-бардыгы болуп'!H190</f>
        <v>2266270.96</v>
      </c>
      <c r="I358" s="21">
        <f>('3.жеке-бардыгы болуп'!H358*'3.жеке-бардыгы болуп'!I358+'4.юрид-бардыгы болуп'!H358*'4.юрид-бардыгы болуп'!I358+'5.рез.эмес.-бардыгы болуп'!H190*'5.рез.эмес.-бардыгы болуп'!I190)/('3.жеке-бардыгы болуп'!H358+'4.юрид-бардыгы болуп'!H358+'5.рез.эмес.-бардыгы болуп'!H190)</f>
        <v>1.1867470432573508</v>
      </c>
      <c r="J358" s="22">
        <f>'3.жеке-бардыгы болуп'!J358+'4.юрид-бардыгы болуп'!J358+'5.рез.эмес.-бардыгы болуп'!J190</f>
        <v>1239464.73</v>
      </c>
      <c r="K358" s="21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5.2367570821478724</v>
      </c>
      <c r="L358" s="22">
        <f>'3.жеке-бардыгы болуп'!L358+'4.юрид-бардыгы болуп'!L358+'5.рез.эмес.-бардыгы болуп'!L190</f>
        <v>1914130.7399999998</v>
      </c>
      <c r="M358" s="21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6.1353269509166344</v>
      </c>
      <c r="N358" s="22">
        <f>'3.жеке-бардыгы болуп'!N358+'4.юрид-бардыгы болуп'!N358+'5.рез.эмес.-бардыгы болуп'!N190</f>
        <v>5124041.82</v>
      </c>
      <c r="O358" s="21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11.440510027921697</v>
      </c>
      <c r="P358" s="22">
        <f>'3.жеке-бардыгы болуп'!P358+'4.юрид-бардыгы болуп'!P358+'5.рез.эмес.-бардыгы болуп'!P190</f>
        <v>4570466.8499999996</v>
      </c>
      <c r="Q358" s="21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8.4453882094342294</v>
      </c>
      <c r="R358" s="22">
        <f>'3.жеке-бардыгы болуп'!R358+'4.юрид-бардыгы болуп'!R358+'5.рез.эмес.-бардыгы болуп'!R190</f>
        <v>42962.66</v>
      </c>
      <c r="S358" s="21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10.390211146144148</v>
      </c>
    </row>
    <row r="359" spans="1:19" ht="14.25" customHeight="1" x14ac:dyDescent="0.2">
      <c r="A359" s="19" t="s">
        <v>12</v>
      </c>
      <c r="B359" s="20">
        <f>'3.жеке-бардыгы болуп'!B359+'4.юрид-бардыгы болуп'!B359+'5.рез.эмес.-бардыгы болуп'!B191</f>
        <v>581196626.63999999</v>
      </c>
      <c r="C359" s="21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1.4277543581451126</v>
      </c>
      <c r="D359" s="22">
        <f>'3.жеке-бардыгы болуп'!D359+'4.юрид-бардыгы болуп'!D359+'5.рез.эмес.-бардыгы болуп'!D191</f>
        <v>559257148.44000006</v>
      </c>
      <c r="E359" s="21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1.2403012445058017</v>
      </c>
      <c r="F359" s="22">
        <f t="shared" si="34"/>
        <v>21777778.199999999</v>
      </c>
      <c r="G359" s="21">
        <f t="shared" si="35"/>
        <v>6.166351139327884</v>
      </c>
      <c r="H359" s="22">
        <f>'3.жеке-бардыгы болуп'!H359+'4.юрид-бардыгы болуп'!H359+'5.рез.эмес.-бардыгы болуп'!H191</f>
        <v>6296633.040000001</v>
      </c>
      <c r="I359" s="21">
        <f>('3.жеке-бардыгы болуп'!H359*'3.жеке-бардыгы болуп'!I359+'4.юрид-бардыгы болуп'!H359*'4.юрид-бардыгы болуп'!I359+'5.рез.эмес.-бардыгы болуп'!H191*'5.рез.эмес.-бардыгы болуп'!I191)/('3.жеке-бардыгы болуп'!H359+'4.юрид-бардыгы болуп'!H359+'5.рез.эмес.-бардыгы болуп'!H191)</f>
        <v>0.4625096655148262</v>
      </c>
      <c r="J359" s="22">
        <f>'3.жеке-бардыгы болуп'!J359+'4.юрид-бардыгы болуп'!J359+'5.рез.эмес.-бардыгы болуп'!J191</f>
        <v>2457642.33</v>
      </c>
      <c r="K359" s="21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3.6189090016609535</v>
      </c>
      <c r="L359" s="22">
        <f>'3.жеке-бардыгы болуп'!L359+'4.юрид-бардыгы болуп'!L359+'5.рез.эмес.-бардыгы болуп'!L191</f>
        <v>2769650.25</v>
      </c>
      <c r="M359" s="21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8.2004200739064217</v>
      </c>
      <c r="N359" s="22">
        <f>'3.жеке-бардыгы болуп'!N359+'4.юрид-бардыгы болуп'!N359+'5.рез.эмес.-бардыгы болуп'!N191</f>
        <v>5902366.7300000004</v>
      </c>
      <c r="O359" s="21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11.007287143237187</v>
      </c>
      <c r="P359" s="22">
        <f>'3.жеке-бардыгы болуп'!P359+'4.юрид-бардыгы болуп'!P359+'5.рез.эмес.-бардыгы болуп'!P191</f>
        <v>4300017.5199999996</v>
      </c>
      <c r="Q359" s="21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7.9502455657901807</v>
      </c>
      <c r="R359" s="22">
        <f>'3.жеке-бардыгы болуп'!R359+'4.юрид-бардыгы болуп'!R359+'5.рез.эмес.-бардыгы болуп'!R191</f>
        <v>51468.33</v>
      </c>
      <c r="S359" s="21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11.96179617057717</v>
      </c>
    </row>
    <row r="360" spans="1:19" ht="14.25" customHeight="1" x14ac:dyDescent="0.2">
      <c r="A360" s="19" t="s">
        <v>13</v>
      </c>
      <c r="B360" s="20">
        <f>'3.жеке-бардыгы болуп'!B360+'4.юрид-бардыгы болуп'!B360+'5.рез.эмес.-бардыгы болуп'!B192</f>
        <v>653241038.24000001</v>
      </c>
      <c r="C360" s="21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1.4123153712890935</v>
      </c>
      <c r="D360" s="22">
        <f>'3.жеке-бардыгы болуп'!D360+'4.юрид-бардыгы болуп'!D360+'5.рез.эмес.-бардыгы болуп'!D192</f>
        <v>635342276.17000008</v>
      </c>
      <c r="E360" s="21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1.2155483152064874</v>
      </c>
      <c r="F360" s="22">
        <f t="shared" si="34"/>
        <v>17898762.07</v>
      </c>
      <c r="G360" s="21">
        <f t="shared" si="35"/>
        <v>8.3968447369444306</v>
      </c>
      <c r="H360" s="22">
        <f>'3.жеке-бардыгы болуп'!H360+'4.юрид-бардыгы болуп'!H360+'5.рез.эмес.-бардыгы болуп'!H192</f>
        <v>3483873.2800000003</v>
      </c>
      <c r="I360" s="21">
        <f>('3.жеке-бардыгы болуп'!H360*'3.жеке-бардыгы болуп'!I360+'4.юрид-бардыгы болуп'!H360*'4.юрид-бардыгы болуп'!I360+'5.рез.эмес.-бардыгы болуп'!H192*'5.рез.эмес.-бардыгы болуп'!I192)/('3.жеке-бардыгы болуп'!H360+'4.юрид-бардыгы болуп'!H360+'5.рез.эмес.-бардыгы болуп'!H192)</f>
        <v>1.0098415499486817</v>
      </c>
      <c r="J360" s="22">
        <f>'3.жеке-бардыгы болуп'!J360+'4.юрид-бардыгы болуп'!J360+'5.рез.эмес.-бардыгы болуп'!J192</f>
        <v>1655531.41</v>
      </c>
      <c r="K360" s="21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4.9344387368041529</v>
      </c>
      <c r="L360" s="22">
        <f>'3.жеке-бардыгы болуп'!L360+'4.юрид-бардыгы болуп'!L360+'5.рез.эмес.-бардыгы болуп'!L192</f>
        <v>1908500.6199999999</v>
      </c>
      <c r="M360" s="21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6.8094201965205547</v>
      </c>
      <c r="N360" s="22">
        <f>'3.жеке-бардыгы болуп'!N360+'4.юрид-бардыгы болуп'!N360+'5.рез.эмес.-бардыгы болуп'!N192</f>
        <v>8094809.5</v>
      </c>
      <c r="O360" s="21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11.810634659308553</v>
      </c>
      <c r="P360" s="22">
        <f>'3.жеке-бардыгы болуп'!P360+'4.юрид-бардыгы болуп'!P360+'5.рез.эмес.-бардыгы болуп'!P192</f>
        <v>2630385.9099999997</v>
      </c>
      <c r="Q360" s="21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10.764722890984455</v>
      </c>
      <c r="R360" s="22">
        <f>'3.жеке-бардыгы болуп'!R360+'4.юрид-бардыгы болуп'!R360+'5.рез.эмес.-бардыгы болуп'!R192</f>
        <v>125661.34999999999</v>
      </c>
      <c r="S360" s="21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13.4476674594058</v>
      </c>
    </row>
    <row r="361" spans="1:19" ht="14.25" customHeight="1" x14ac:dyDescent="0.2">
      <c r="A361" s="19" t="s">
        <v>14</v>
      </c>
      <c r="B361" s="20">
        <f>'3.жеке-бардыгы болуп'!B361+'4.юрид-бардыгы болуп'!B361+'5.рез.эмес.-бардыгы болуп'!B193</f>
        <v>652468496.24000001</v>
      </c>
      <c r="C361" s="21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1.5137796894840319</v>
      </c>
      <c r="D361" s="22">
        <f>'3.жеке-бардыгы болуп'!D361+'4.юрид-бардыгы болуп'!D361+'5.рез.эмес.-бардыгы болуп'!D193</f>
        <v>638357859.3900001</v>
      </c>
      <c r="E361" s="21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1.3868639182370015</v>
      </c>
      <c r="F361" s="22">
        <f t="shared" si="34"/>
        <v>13911946.85</v>
      </c>
      <c r="G361" s="21">
        <f t="shared" si="35"/>
        <v>7.2590304300436488</v>
      </c>
      <c r="H361" s="22">
        <f>'3.жеке-бардыгы болуп'!H361+'4.юрид-бардыгы болуп'!H361+'5.рез.эмес.-бардыгы болуп'!H193</f>
        <v>3051252.2</v>
      </c>
      <c r="I361" s="21">
        <f>('3.жеке-бардыгы болуп'!H361*'3.жеке-бардыгы болуп'!I361+'4.юрид-бардыгы болуп'!H361*'4.юрид-бардыгы болуп'!I361+'5.рез.эмес.-бардыгы болуп'!H193*'5.рез.эмес.-бардыгы болуп'!I193)/('3.жеке-бардыгы болуп'!H361+'4.юрид-бардыгы болуп'!H361+'5.рез.эмес.-бардыгы болуп'!H193)</f>
        <v>0.70848602694985363</v>
      </c>
      <c r="J361" s="22">
        <f>'3.жеке-бардыгы болуп'!J361+'4.юрид-бардыгы болуп'!J361+'5.рез.эмес.-бардыгы болуп'!J193</f>
        <v>1622160.8900000001</v>
      </c>
      <c r="K361" s="21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4.7702193925412635</v>
      </c>
      <c r="L361" s="22">
        <f>'3.жеке-бардыгы болуп'!L361+'4.юрид-бардыгы болуп'!L361+'5.рез.эмес.-бардыгы болуп'!L193</f>
        <v>1871617.78</v>
      </c>
      <c r="M361" s="21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6.1105627690713638</v>
      </c>
      <c r="N361" s="22">
        <f>'3.жеке-бардыгы болуп'!N361+'4.юрид-бардыгы болуп'!N361+'5.рез.эмес.-бардыгы болуп'!N193</f>
        <v>4930507.8199999994</v>
      </c>
      <c r="O361" s="21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10.605761664667625</v>
      </c>
      <c r="P361" s="22">
        <f>'3.жеке-бардыгы болуп'!P361+'4.юрид-бардыгы болуп'!P361+'5.рез.эмес.-бардыгы болуп'!P193</f>
        <v>2405079.6799999997</v>
      </c>
      <c r="Q361" s="21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11.223122345243858</v>
      </c>
      <c r="R361" s="22">
        <f>'3.жеке-бардыгы болуп'!R361+'4.юрид-бардыгы болуп'!R361+'5.рез.эмес.-бардыгы болуп'!R193</f>
        <v>31328.480000000003</v>
      </c>
      <c r="S361" s="21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11.697994725566002</v>
      </c>
    </row>
    <row r="362" spans="1:19" ht="14.25" customHeight="1" x14ac:dyDescent="0.2">
      <c r="A362" s="19" t="s">
        <v>15</v>
      </c>
      <c r="B362" s="20">
        <f>'3.жеке-бардыгы болуп'!B362+'4.юрид-бардыгы болуп'!B362+'5.рез.эмес.-бардыгы болуп'!B194</f>
        <v>723891862.47000003</v>
      </c>
      <c r="C362" s="21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1.5765828998490756</v>
      </c>
      <c r="D362" s="22">
        <f>'3.жеке-бардыгы болуп'!D362+'4.юрид-бардыгы болуп'!D362+'5.рез.эмес.-бардыгы болуп'!D194</f>
        <v>708134259.84000003</v>
      </c>
      <c r="E362" s="21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1.4300909666071162</v>
      </c>
      <c r="F362" s="22">
        <f t="shared" si="34"/>
        <v>15757602.630000001</v>
      </c>
      <c r="G362" s="21">
        <f t="shared" si="35"/>
        <v>8.1598150801890164</v>
      </c>
      <c r="H362" s="22">
        <f>'3.жеке-бардыгы болуп'!H362+'4.юрид-бардыгы болуп'!H362+'5.рез.эмес.-бардыгы болуп'!H194</f>
        <v>2666755.54</v>
      </c>
      <c r="I362" s="21">
        <f>('3.жеке-бардыгы болуп'!H362*'3.жеке-бардыгы болуп'!I362+'4.юрид-бардыгы болуп'!H362*'4.юрид-бардыгы болуп'!I362+'5.рез.эмес.-бардыгы болуп'!H194*'5.рез.эмес.-бардыгы болуп'!I194)/('3.жеке-бардыгы болуп'!H362+'4.юрид-бардыгы болуп'!H362+'5.рез.эмес.-бардыгы болуп'!H194)</f>
        <v>0.78156858592295175</v>
      </c>
      <c r="J362" s="22">
        <f>'3.жеке-бардыгы болуп'!J362+'4.юрид-бардыгы болуп'!J362+'5.рез.эмес.-бардыгы болуп'!J194</f>
        <v>1872059.1199999999</v>
      </c>
      <c r="K362" s="21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4.9947802241950585</v>
      </c>
      <c r="L362" s="22">
        <f>'3.жеке-бардыгы болуп'!L362+'4.юрид-бардыгы болуп'!L362+'5.рез.эмес.-бардыгы болуп'!L194</f>
        <v>1418918.7</v>
      </c>
      <c r="M362" s="21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6.618473108290134</v>
      </c>
      <c r="N362" s="22">
        <f>'3.жеке-бардыгы болуп'!N362+'4.юрид-бардыгы болуп'!N362+'5.рез.эмес.-бардыгы болуп'!N194</f>
        <v>6845499.3400000008</v>
      </c>
      <c r="O362" s="21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10.748728999935892</v>
      </c>
      <c r="P362" s="22">
        <f>'3.жеке-бардыгы болуп'!P362+'4.юрид-бардыгы болуп'!P362+'5.рез.эмес.-бардыгы болуп'!P194</f>
        <v>2888304.33</v>
      </c>
      <c r="Q362" s="21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11.592232901371615</v>
      </c>
      <c r="R362" s="22">
        <f>'3.жеке-бардыгы болуп'!R362+'4.юрид-бардыгы болуп'!R362+'5.рез.эмес.-бардыгы болуп'!R194</f>
        <v>66065.600000000006</v>
      </c>
      <c r="S362" s="21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10.458670220205358</v>
      </c>
    </row>
    <row r="363" spans="1:19" ht="14.25" hidden="1" customHeight="1" x14ac:dyDescent="0.2">
      <c r="A363" s="19" t="s">
        <v>16</v>
      </c>
      <c r="B363" s="20">
        <f>'3.жеке-бардыгы болуп'!B363+'4.юрид-бардыгы болуп'!B363+'5.рез.эмес.-бардыгы болуп'!B195</f>
        <v>0</v>
      </c>
      <c r="C363" s="21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22">
        <f>'3.жеке-бардыгы болуп'!D363+'4.юрид-бардыгы болуп'!D363+'5.рез.эмес.-бардыгы болуп'!D195</f>
        <v>0</v>
      </c>
      <c r="E363" s="21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22">
        <f t="shared" si="34"/>
        <v>0</v>
      </c>
      <c r="G363" s="21" t="e">
        <f t="shared" si="35"/>
        <v>#DIV/0!</v>
      </c>
      <c r="H363" s="22">
        <f>'3.жеке-бардыгы болуп'!H363+'4.юрид-бардыгы болуп'!H363+'5.рез.эмес.-бардыгы болуп'!H195</f>
        <v>0</v>
      </c>
      <c r="I363" s="21" t="e">
        <f>('3.жеке-бардыгы болуп'!H363*'3.жеке-бардыгы болуп'!I363+'4.юрид-бардыгы болуп'!H363*'4.юрид-бардыгы болуп'!I363+'5.рез.эмес.-бардыгы болуп'!H195*'5.рез.эмес.-бардыгы болуп'!I195)/('3.жеке-бардыгы болуп'!H363+'4.юрид-бардыгы болуп'!H363+'5.рез.эмес.-бардыгы болуп'!H195)</f>
        <v>#DIV/0!</v>
      </c>
      <c r="J363" s="22">
        <f>'3.жеке-бардыгы болуп'!J363+'4.юрид-бардыгы болуп'!J363+'5.рез.эмес.-бардыгы болуп'!J195</f>
        <v>0</v>
      </c>
      <c r="K363" s="21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22">
        <f>'3.жеке-бардыгы болуп'!L363+'4.юрид-бардыгы болуп'!L363+'5.рез.эмес.-бардыгы болуп'!L195</f>
        <v>0</v>
      </c>
      <c r="M363" s="21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22">
        <f>'3.жеке-бардыгы болуп'!N363+'4.юрид-бардыгы болуп'!N363+'5.рез.эмес.-бардыгы болуп'!N195</f>
        <v>0</v>
      </c>
      <c r="O363" s="21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22">
        <f>'3.жеке-бардыгы болуп'!P363+'4.юрид-бардыгы болуп'!P363+'5.рез.эмес.-бардыгы болуп'!P195</f>
        <v>0</v>
      </c>
      <c r="Q363" s="21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22">
        <f>'3.жеке-бардыгы болуп'!R363+'4.юрид-бардыгы болуп'!R363+'5.рез.эмес.-бардыгы болуп'!R195</f>
        <v>0</v>
      </c>
      <c r="S363" s="21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</row>
    <row r="364" spans="1:19" ht="14.25" hidden="1" customHeight="1" x14ac:dyDescent="0.2">
      <c r="A364" s="19" t="s">
        <v>17</v>
      </c>
      <c r="B364" s="20">
        <f>'3.жеке-бардыгы болуп'!B364+'4.юрид-бардыгы болуп'!B364+'5.рез.эмес.-бардыгы болуп'!B196</f>
        <v>0</v>
      </c>
      <c r="C364" s="21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22">
        <f>'3.жеке-бардыгы болуп'!D364+'4.юрид-бардыгы болуп'!D364+'5.рез.эмес.-бардыгы болуп'!D196</f>
        <v>0</v>
      </c>
      <c r="E364" s="21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22">
        <f t="shared" si="34"/>
        <v>0</v>
      </c>
      <c r="G364" s="21" t="e">
        <f t="shared" si="35"/>
        <v>#DIV/0!</v>
      </c>
      <c r="H364" s="22">
        <f>'3.жеке-бардыгы болуп'!H364+'4.юрид-бардыгы болуп'!H364+'5.рез.эмес.-бардыгы болуп'!H196</f>
        <v>0</v>
      </c>
      <c r="I364" s="21" t="e">
        <f>('3.жеке-бардыгы болуп'!H364*'3.жеке-бардыгы болуп'!I364+'4.юрид-бардыгы болуп'!H364*'4.юрид-бардыгы болуп'!I364+'5.рез.эмес.-бардыгы болуп'!H196*'5.рез.эмес.-бардыгы болуп'!I196)/('3.жеке-бардыгы болуп'!H364+'4.юрид-бардыгы болуп'!H364+'5.рез.эмес.-бардыгы болуп'!H196)</f>
        <v>#DIV/0!</v>
      </c>
      <c r="J364" s="22">
        <f>'3.жеке-бардыгы болуп'!J364+'4.юрид-бардыгы болуп'!J364+'5.рез.эмес.-бардыгы болуп'!J196</f>
        <v>0</v>
      </c>
      <c r="K364" s="21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22">
        <f>'3.жеке-бардыгы болуп'!L364+'4.юрид-бардыгы болуп'!L364+'5.рез.эмес.-бардыгы болуп'!L196</f>
        <v>0</v>
      </c>
      <c r="M364" s="21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22">
        <f>'3.жеке-бардыгы болуп'!N364+'4.юрид-бардыгы болуп'!N364+'5.рез.эмес.-бардыгы болуп'!N196</f>
        <v>0</v>
      </c>
      <c r="O364" s="21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22">
        <f>'3.жеке-бардыгы болуп'!P364+'4.юрид-бардыгы болуп'!P364+'5.рез.эмес.-бардыгы болуп'!P196</f>
        <v>0</v>
      </c>
      <c r="Q364" s="21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22">
        <f>'3.жеке-бардыгы болуп'!R364+'4.юрид-бардыгы болуп'!R364+'5.рез.эмес.-бардыгы болуп'!R196</f>
        <v>0</v>
      </c>
      <c r="S364" s="21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</row>
    <row r="365" spans="1:19" ht="14.25" hidden="1" customHeight="1" x14ac:dyDescent="0.2">
      <c r="A365" s="19" t="s">
        <v>18</v>
      </c>
      <c r="B365" s="20">
        <f>'3.жеке-бардыгы болуп'!B365+'4.юрид-бардыгы болуп'!B365+'5.рез.эмес.-бардыгы болуп'!B197</f>
        <v>0</v>
      </c>
      <c r="C365" s="21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22">
        <f>'3.жеке-бардыгы болуп'!D365+'4.юрид-бардыгы болуп'!D365+'5.рез.эмес.-бардыгы болуп'!D197</f>
        <v>0</v>
      </c>
      <c r="E365" s="21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22">
        <f t="shared" si="34"/>
        <v>0</v>
      </c>
      <c r="G365" s="21" t="e">
        <f t="shared" si="35"/>
        <v>#DIV/0!</v>
      </c>
      <c r="H365" s="22">
        <f>'3.жеке-бардыгы болуп'!H365+'4.юрид-бардыгы болуп'!H365+'5.рез.эмес.-бардыгы болуп'!H197</f>
        <v>0</v>
      </c>
      <c r="I365" s="21" t="e">
        <f>('3.жеке-бардыгы болуп'!H365*'3.жеке-бардыгы болуп'!I365+'4.юрид-бардыгы болуп'!H365*'4.юрид-бардыгы болуп'!I365+'5.рез.эмес.-бардыгы болуп'!H197*'5.рез.эмес.-бардыгы болуп'!I197)/('3.жеке-бардыгы болуп'!H365+'4.юрид-бардыгы болуп'!H365+'5.рез.эмес.-бардыгы болуп'!H197)</f>
        <v>#DIV/0!</v>
      </c>
      <c r="J365" s="22">
        <f>'3.жеке-бардыгы болуп'!J365+'4.юрид-бардыгы болуп'!J365+'5.рез.эмес.-бардыгы болуп'!J197</f>
        <v>0</v>
      </c>
      <c r="K365" s="21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22">
        <f>'3.жеке-бардыгы болуп'!L365+'4.юрид-бардыгы болуп'!L365+'5.рез.эмес.-бардыгы болуп'!L197</f>
        <v>0</v>
      </c>
      <c r="M365" s="21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22">
        <f>'3.жеке-бардыгы болуп'!N365+'4.юрид-бардыгы болуп'!N365+'5.рез.эмес.-бардыгы болуп'!N197</f>
        <v>0</v>
      </c>
      <c r="O365" s="21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22">
        <f>'3.жеке-бардыгы болуп'!P365+'4.юрид-бардыгы болуп'!P365+'5.рез.эмес.-бардыгы болуп'!P197</f>
        <v>0</v>
      </c>
      <c r="Q365" s="21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22">
        <f>'3.жеке-бардыгы болуп'!R365+'4.юрид-бардыгы болуп'!R365+'5.рез.эмес.-бардыгы болуп'!R197</f>
        <v>0</v>
      </c>
      <c r="S365" s="21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</row>
    <row r="366" spans="1:19" ht="14.25" hidden="1" customHeight="1" x14ac:dyDescent="0.2">
      <c r="A366" s="19" t="s">
        <v>19</v>
      </c>
      <c r="B366" s="20">
        <f>'3.жеке-бардыгы болуп'!B366+'4.юрид-бардыгы болуп'!B366+'5.рез.эмес.-бардыгы болуп'!B198</f>
        <v>0</v>
      </c>
      <c r="C366" s="21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22">
        <f>'3.жеке-бардыгы болуп'!D366+'4.юрид-бардыгы болуп'!D366+'5.рез.эмес.-бардыгы болуп'!D198</f>
        <v>0</v>
      </c>
      <c r="E366" s="21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22">
        <f t="shared" si="34"/>
        <v>0</v>
      </c>
      <c r="G366" s="21" t="e">
        <f t="shared" si="35"/>
        <v>#DIV/0!</v>
      </c>
      <c r="H366" s="22">
        <f>'3.жеке-бардыгы болуп'!H366+'4.юрид-бардыгы болуп'!H366+'5.рез.эмес.-бардыгы болуп'!H198</f>
        <v>0</v>
      </c>
      <c r="I366" s="21" t="e">
        <f>('3.жеке-бардыгы болуп'!H366*'3.жеке-бардыгы болуп'!I366+'4.юрид-бардыгы болуп'!H366*'4.юрид-бардыгы болуп'!I366+'5.рез.эмес.-бардыгы болуп'!H198*'5.рез.эмес.-бардыгы болуп'!I198)/('3.жеке-бардыгы болуп'!H366+'4.юрид-бардыгы болуп'!H366+'5.рез.эмес.-бардыгы болуп'!H198)</f>
        <v>#DIV/0!</v>
      </c>
      <c r="J366" s="22">
        <f>'3.жеке-бардыгы болуп'!J366+'4.юрид-бардыгы болуп'!J366+'5.рез.эмес.-бардыгы болуп'!J198</f>
        <v>0</v>
      </c>
      <c r="K366" s="21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22">
        <f>'3.жеке-бардыгы болуп'!L366+'4.юрид-бардыгы болуп'!L366+'5.рез.эмес.-бардыгы болуп'!L198</f>
        <v>0</v>
      </c>
      <c r="M366" s="21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22">
        <f>'3.жеке-бардыгы болуп'!N366+'4.юрид-бардыгы болуп'!N366+'5.рез.эмес.-бардыгы болуп'!N198</f>
        <v>0</v>
      </c>
      <c r="O366" s="21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22">
        <f>'3.жеке-бардыгы болуп'!P366+'4.юрид-бардыгы болуп'!P366+'5.рез.эмес.-бардыгы болуп'!P198</f>
        <v>0</v>
      </c>
      <c r="Q366" s="21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22">
        <f>'3.жеке-бардыгы болуп'!R366+'4.юрид-бардыгы болуп'!R366+'5.рез.эмес.-бардыгы болуп'!R198</f>
        <v>0</v>
      </c>
      <c r="S366" s="21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</row>
    <row r="367" spans="1:19" ht="14.25" hidden="1" customHeight="1" x14ac:dyDescent="0.2">
      <c r="A367" s="19" t="s">
        <v>20</v>
      </c>
      <c r="B367" s="20">
        <f>'3.жеке-бардыгы болуп'!B367+'4.юрид-бардыгы болуп'!B367+'5.рез.эмес.-бардыгы болуп'!B199</f>
        <v>0</v>
      </c>
      <c r="C367" s="21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22">
        <f>'3.жеке-бардыгы болуп'!D367+'4.юрид-бардыгы болуп'!D367+'5.рез.эмес.-бардыгы болуп'!D199</f>
        <v>0</v>
      </c>
      <c r="E367" s="21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22">
        <f t="shared" si="34"/>
        <v>0</v>
      </c>
      <c r="G367" s="21" t="e">
        <f t="shared" si="35"/>
        <v>#DIV/0!</v>
      </c>
      <c r="H367" s="22">
        <f>'3.жеке-бардыгы болуп'!H367+'4.юрид-бардыгы болуп'!H367+'5.рез.эмес.-бардыгы болуп'!H199</f>
        <v>0</v>
      </c>
      <c r="I367" s="21" t="e">
        <f>('3.жеке-бардыгы болуп'!H367*'3.жеке-бардыгы болуп'!I367+'4.юрид-бардыгы болуп'!H367*'4.юрид-бардыгы болуп'!I367+'5.рез.эмес.-бардыгы болуп'!H199*'5.рез.эмес.-бардыгы болуп'!I199)/('3.жеке-бардыгы болуп'!H367+'4.юрид-бардыгы болуп'!H367+'5.рез.эмес.-бардыгы болуп'!H199)</f>
        <v>#DIV/0!</v>
      </c>
      <c r="J367" s="22">
        <f>'3.жеке-бардыгы болуп'!J367+'4.юрид-бардыгы болуп'!J367+'5.рез.эмес.-бардыгы болуп'!J199</f>
        <v>0</v>
      </c>
      <c r="K367" s="21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22">
        <f>'3.жеке-бардыгы болуп'!L367+'4.юрид-бардыгы болуп'!L367+'5.рез.эмес.-бардыгы болуп'!L199</f>
        <v>0</v>
      </c>
      <c r="M367" s="21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22">
        <f>'3.жеке-бардыгы болуп'!N367+'4.юрид-бардыгы болуп'!N367+'5.рез.эмес.-бардыгы болуп'!N199</f>
        <v>0</v>
      </c>
      <c r="O367" s="21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22">
        <f>'3.жеке-бардыгы болуп'!P367+'4.юрид-бардыгы болуп'!P367+'5.рез.эмес.-бардыгы болуп'!P199</f>
        <v>0</v>
      </c>
      <c r="Q367" s="21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22">
        <f>'3.жеке-бардыгы болуп'!R367+'4.юрид-бардыгы болуп'!R367+'5.рез.эмес.-бардыгы болуп'!R199</f>
        <v>0</v>
      </c>
      <c r="S367" s="21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</row>
    <row r="368" spans="1:19" ht="14.25" hidden="1" customHeight="1" thickBot="1" x14ac:dyDescent="0.25">
      <c r="A368" s="25" t="s">
        <v>21</v>
      </c>
      <c r="B368" s="26">
        <f>'3.жеке-бардыгы болуп'!B368+'4.юрид-бардыгы болуп'!B368+'5.рез.эмес.-бардыгы болуп'!B200</f>
        <v>0</v>
      </c>
      <c r="C368" s="27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28">
        <f>'3.жеке-бардыгы болуп'!D368+'4.юрид-бардыгы болуп'!D368+'5.рез.эмес.-бардыгы болуп'!D200</f>
        <v>0</v>
      </c>
      <c r="E368" s="27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28">
        <f t="shared" ref="F368" si="36">H368+J368+L368+N368+P368+R368</f>
        <v>0</v>
      </c>
      <c r="G368" s="27" t="e">
        <f t="shared" ref="G368" si="37">(H368*I368+J368*K368+L368*M368+N368*O368+P368*Q368+R368*S368)/(H368+J368+L368+N368+P368+R368)</f>
        <v>#DIV/0!</v>
      </c>
      <c r="H368" s="28">
        <f>'3.жеке-бардыгы болуп'!H368+'4.юрид-бардыгы болуп'!H368+'5.рез.эмес.-бардыгы болуп'!H200</f>
        <v>0</v>
      </c>
      <c r="I368" s="27" t="e">
        <f>('3.жеке-бардыгы болуп'!H368*'3.жеке-бардыгы болуп'!I368+'4.юрид-бардыгы болуп'!H368*'4.юрид-бардыгы болуп'!I368+'5.рез.эмес.-бардыгы болуп'!H200*'5.рез.эмес.-бардыгы болуп'!I200)/('3.жеке-бардыгы болуп'!H368+'4.юрид-бардыгы болуп'!H368+'5.рез.эмес.-бардыгы болуп'!H200)</f>
        <v>#DIV/0!</v>
      </c>
      <c r="J368" s="28">
        <f>'3.жеке-бардыгы болуп'!J368+'4.юрид-бардыгы болуп'!J368+'5.рез.эмес.-бардыгы болуп'!J200</f>
        <v>0</v>
      </c>
      <c r="K368" s="27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28">
        <f>'3.жеке-бардыгы болуп'!L368+'4.юрид-бардыгы болуп'!L368+'5.рез.эмес.-бардыгы болуп'!L200</f>
        <v>0</v>
      </c>
      <c r="M368" s="27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28">
        <f>'3.жеке-бардыгы болуп'!N368+'4.юрид-бардыгы болуп'!N368+'5.рез.эмес.-бардыгы болуп'!N200</f>
        <v>0</v>
      </c>
      <c r="O368" s="27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28">
        <f>'3.жеке-бардыгы болуп'!P368+'4.юрид-бардыгы болуп'!P368+'5.рез.эмес.-бардыгы болуп'!P200</f>
        <v>0</v>
      </c>
      <c r="Q368" s="27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28">
        <f>'3.жеке-бардыгы болуп'!R368+'4.юрид-бардыгы болуп'!R368+'5.рез.эмес.-бардыгы болуп'!R200</f>
        <v>0</v>
      </c>
      <c r="S368" s="27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</row>
    <row r="369" spans="1:18" ht="4.5" customHeight="1" x14ac:dyDescent="0.2">
      <c r="R369" s="5"/>
    </row>
    <row r="370" spans="1:18" ht="13.5" customHeight="1" x14ac:dyDescent="0.2">
      <c r="A370" s="8" t="s">
        <v>53</v>
      </c>
      <c r="B370" s="7"/>
      <c r="C370" s="7"/>
      <c r="D370" s="7"/>
      <c r="E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371441325.28000009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1.5496669524361413</v>
      </c>
      <c r="D352" s="22">
        <f>'7.жеке-улут.вал.'!D352+'11.жеке-чет өл.вал.'!D352</f>
        <v>362647160.78000003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1.3587295706917717</v>
      </c>
      <c r="F352" s="22">
        <f t="shared" si="28"/>
        <v>8794164.5</v>
      </c>
      <c r="G352" s="21">
        <f t="shared" si="29"/>
        <v>9.4233995141096063</v>
      </c>
      <c r="H352" s="22">
        <f>'7.жеке-улут.вал.'!H352+'11.жеке-чет өл.вал.'!H352</f>
        <v>562304.35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1.9396848041456554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917469.78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6.2879110262356539</v>
      </c>
      <c r="N352" s="22">
        <f>'7.жеке-улут.вал.'!N352+'11.жеке-чет өл.вал.'!N352</f>
        <v>3684738.65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10.586101079679027</v>
      </c>
      <c r="P352" s="22">
        <f>'7.жеке-улут.вал.'!P352+'11.жеке-чет өл.вал.'!P352</f>
        <v>2690008.8600000003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12.010856003017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x14ac:dyDescent="0.2">
      <c r="A353" s="19" t="s">
        <v>18</v>
      </c>
      <c r="B353" s="20">
        <f>'7.жеке-улут.вал.'!B353+'11.жеке-чет өл.вал.'!B353</f>
        <v>374897176.09000003</v>
      </c>
      <c r="C353" s="21">
        <f>('7.жеке-улут.вал.'!B353*'7.жеке-улут.вал.'!C353+'11.жеке-чет өл.вал.'!B353*'11.жеке-чет өл.вал.'!C353)/('7.жеке-улут.вал.'!B353+'11.жеке-чет өл.вал.'!B353)</f>
        <v>1.5983832768426742</v>
      </c>
      <c r="D353" s="22">
        <f>'7.жеке-улут.вал.'!D353+'11.жеке-чет өл.вал.'!D353</f>
        <v>365944980.26999998</v>
      </c>
      <c r="E353" s="21">
        <f>('7.жеке-улут.вал.'!D353*'7.жеке-улут.вал.'!E353+'11.жеке-чет өл.вал.'!D353*'11.жеке-чет өл.вал.'!E353)/('7.жеке-улут.вал.'!D353+'11.жеке-чет өл.вал.'!D353)</f>
        <v>1.4091419066342459</v>
      </c>
      <c r="F353" s="22">
        <f t="shared" si="28"/>
        <v>8952195.8200000003</v>
      </c>
      <c r="G353" s="21">
        <f t="shared" si="29"/>
        <v>9.3341311178892425</v>
      </c>
      <c r="H353" s="22">
        <f>'7.жеке-улут.вал.'!H353+'11.жеке-чет өл.вал.'!H353</f>
        <v>817498.4</v>
      </c>
      <c r="I353" s="21">
        <f>('7.жеке-улут.вал.'!H353*'7.жеке-улут.вал.'!I353+'11.жеке-чет өл.вал.'!H353*'11.жеке-чет өл.вал.'!I353)/('7.жеке-улут.вал.'!H353+'11.жеке-чет өл.вал.'!H353)</f>
        <v>1.6396773497049024</v>
      </c>
      <c r="J353" s="22">
        <f>'7.жеке-улут.вал.'!J353+'11.жеке-чет өл.вал.'!J353</f>
        <v>787100.59000000008</v>
      </c>
      <c r="K353" s="21">
        <f>('7.жеке-улут.вал.'!J353*'7.жеке-улут.вал.'!K353+'11.жеке-чет өл.вал.'!J353*'11.жеке-чет өл.вал.'!K353)/('7.жеке-улут.вал.'!J353+'11.жеке-чет өл.вал.'!J353)</f>
        <v>5.2857967604877496</v>
      </c>
      <c r="L353" s="22">
        <f>'7.жеке-улут.вал.'!L353+'11.жеке-чет өл.вал.'!L353</f>
        <v>1036234.33</v>
      </c>
      <c r="M353" s="21">
        <f>('7.жеке-улут.вал.'!L353*'7.жеке-улут.вал.'!M353+'11.жеке-чет өл.вал.'!L353*'11.жеке-чет өл.вал.'!M353)/('7.жеке-улут.вал.'!L353+'11.жеке-чет өл.вал.'!L353)</f>
        <v>6.8688447428681538</v>
      </c>
      <c r="N353" s="22">
        <f>'7.жеке-улут.вал.'!N353+'11.жеке-чет өл.вал.'!N353</f>
        <v>3785219.57</v>
      </c>
      <c r="O353" s="21">
        <f>('7.жеке-улут.вал.'!N353*'7.жеке-улут.вал.'!O353+'11.жеке-чет өл.вал.'!N353*'11.жеке-чет өл.вал.'!O353)/('7.жеке-улут.вал.'!N353+'11.жеке-чет өл.вал.'!N353)</f>
        <v>10.689843549762719</v>
      </c>
      <c r="P353" s="22">
        <f>'7.жеке-улут.вал.'!P353+'11.жеке-чет өл.вал.'!P353</f>
        <v>2496145.77</v>
      </c>
      <c r="Q353" s="21">
        <f>('7.жеке-улут.вал.'!P353*'7.жеке-улут.вал.'!Q353+'11.жеке-чет өл.вал.'!P353*'11.жеке-чет өл.вал.'!Q353)/('7.жеке-улут.вал.'!P353+'11.жеке-чет өл.вал.'!P353)</f>
        <v>12.052117350742657</v>
      </c>
      <c r="R353" s="23">
        <f>'7.жеке-улут.вал.'!R353+'11.жеке-чет өл.вал.'!R353</f>
        <v>29997.16</v>
      </c>
      <c r="S353" s="24">
        <f>('7.жеке-улут.вал.'!R353*'7.жеке-улут.вал.'!S353+'11.жеке-чет өл.вал.'!R353*'11.жеке-чет өл.вал.'!S353)/('7.жеке-улут.вал.'!R353+'11.жеке-чет өл.вал.'!R353)</f>
        <v>13.171338180014379</v>
      </c>
    </row>
    <row r="354" spans="1:19" x14ac:dyDescent="0.2">
      <c r="A354" s="19" t="s">
        <v>19</v>
      </c>
      <c r="B354" s="20">
        <f>'7.жеке-улут.вал.'!B354+'11.жеке-чет өл.вал.'!B354</f>
        <v>404951076.37</v>
      </c>
      <c r="C354" s="21">
        <f>('7.жеке-улут.вал.'!B354*'7.жеке-улут.вал.'!C354+'11.жеке-чет өл.вал.'!B354*'11.жеке-чет өл.вал.'!C354)/('7.жеке-улут.вал.'!B354+'11.жеке-чет өл.вал.'!B354)</f>
        <v>1.5505500912838575</v>
      </c>
      <c r="D354" s="22">
        <f>'7.жеке-улут.вал.'!D354+'11.жеке-чет өл.вал.'!D354</f>
        <v>395642832.44</v>
      </c>
      <c r="E354" s="21">
        <f>('7.жеке-улут.вал.'!D354*'7.жеке-улут.вал.'!E354+'11.жеке-чет өл.вал.'!D354*'11.жеке-чет өл.вал.'!E354)/('7.жеке-улут.вал.'!D354+'11.жеке-чет өл.вал.'!D354)</f>
        <v>1.3781049299658077</v>
      </c>
      <c r="F354" s="22">
        <f t="shared" si="28"/>
        <v>9308243.9299999997</v>
      </c>
      <c r="G354" s="21">
        <f t="shared" si="29"/>
        <v>8.8802561644729039</v>
      </c>
      <c r="H354" s="22">
        <f>'7.жеке-улут.вал.'!H354+'11.жеке-чет өл.вал.'!H354</f>
        <v>921001.54</v>
      </c>
      <c r="I354" s="21">
        <f>('7.жеке-улут.вал.'!H354*'7.жеке-улут.вал.'!I354+'11.жеке-чет өл.вал.'!H354*'11.жеке-чет өл.вал.'!I354)/('7.жеке-улут.вал.'!H354+'11.жеке-чет өл.вал.'!H354)</f>
        <v>1.4162969892536736</v>
      </c>
      <c r="J354" s="22">
        <f>'7.жеке-улут.вал.'!J354+'11.жеке-чет өл.вал.'!J354</f>
        <v>811957.3600000001</v>
      </c>
      <c r="K354" s="21">
        <f>('7.жеке-улут.вал.'!J354*'7.жеке-улут.вал.'!K354+'11.жеке-чет өл.вал.'!J354*'11.жеке-чет өл.вал.'!K354)/('7.жеке-улут.вал.'!J354+'11.жеке-чет өл.вал.'!J354)</f>
        <v>5.299968278260323</v>
      </c>
      <c r="L354" s="22">
        <f>'7.жеке-улут.вал.'!L354+'11.жеке-чет өл.вал.'!L354</f>
        <v>1380325.3599999999</v>
      </c>
      <c r="M354" s="21">
        <f>('7.жеке-улут.вал.'!L354*'7.жеке-улут.вал.'!M354+'11.жеке-чет өл.вал.'!L354*'11.жеке-чет өл.вал.'!M354)/('7.жеке-улут.вал.'!L354+'11.жеке-чет өл.вал.'!L354)</f>
        <v>6.8786148191177174</v>
      </c>
      <c r="N354" s="22">
        <f>'7.жеке-улут.вал.'!N354+'11.жеке-чет өл.вал.'!N354</f>
        <v>3371095.95</v>
      </c>
      <c r="O354" s="21">
        <f>('7.жеке-улут.вал.'!N354*'7.жеке-улут.вал.'!O354+'11.жеке-чет өл.вал.'!N354*'11.жеке-чет өл.вал.'!O354)/('7.жеке-улут.вал.'!N354+'11.жеке-чет өл.вал.'!N354)</f>
        <v>10.651092671479743</v>
      </c>
      <c r="P354" s="22">
        <f>'7.жеке-улут.вал.'!P354+'11.жеке-чет өл.вал.'!P354</f>
        <v>2802580.14</v>
      </c>
      <c r="Q354" s="21">
        <f>('7.жеке-улут.вал.'!P354*'7.жеке-улут.вал.'!Q354+'11.жеке-чет өл.вал.'!P354*'11.жеке-чет өл.вал.'!Q354)/('7.жеке-улут.вал.'!P354+'11.жеке-чет өл.вал.'!P354)</f>
        <v>11.195269182810931</v>
      </c>
      <c r="R354" s="23">
        <f>'7.жеке-улут.вал.'!R354+'11.жеке-чет өл.вал.'!R354</f>
        <v>21283.58</v>
      </c>
      <c r="S354" s="24">
        <f>('7.жеке-улут.вал.'!R354*'7.жеке-улут.вал.'!S354+'11.жеке-чет өл.вал.'!R354*'11.жеке-чет өл.вал.'!S354)/('7.жеке-улут.вал.'!R354+'11.жеке-чет өл.вал.'!R354)</f>
        <v>12.949403352255624</v>
      </c>
    </row>
    <row r="355" spans="1:19" x14ac:dyDescent="0.2">
      <c r="A355" s="19" t="s">
        <v>20</v>
      </c>
      <c r="B355" s="20">
        <f>'7.жеке-улут.вал.'!B355+'11.жеке-чет өл.вал.'!B355</f>
        <v>394284542.70999992</v>
      </c>
      <c r="C355" s="21">
        <f>('7.жеке-улут.вал.'!B355*'7.жеке-улут.вал.'!C355+'11.жеке-чет өл.вал.'!B355*'11.жеке-чет өл.вал.'!C355)/('7.жеке-улут.вал.'!B355+'11.жеке-чет өл.вал.'!B355)</f>
        <v>1.549994292336738</v>
      </c>
      <c r="D355" s="22">
        <f>'7.жеке-улут.вал.'!D355+'11.жеке-чет өл.вал.'!D355</f>
        <v>385001222.94</v>
      </c>
      <c r="E355" s="21">
        <f>('7.жеке-улут.вал.'!D355*'7.жеке-улут.вал.'!E355+'11.жеке-чет өл.вал.'!D355*'11.жеке-чет өл.вал.'!E355)/('7.жеке-улут.вал.'!D355+'11.жеке-чет өл.вал.'!D355)</f>
        <v>1.3806713608749788</v>
      </c>
      <c r="F355" s="22">
        <f t="shared" si="28"/>
        <v>9283319.7700000014</v>
      </c>
      <c r="G355" s="21">
        <f t="shared" si="29"/>
        <v>8.5722166545599823</v>
      </c>
      <c r="H355" s="22">
        <f>'7.жеке-улут.вал.'!H355+'11.жеке-чет өл.вал.'!H355</f>
        <v>1129845.93</v>
      </c>
      <c r="I355" s="21">
        <f>('7.жеке-улут.вал.'!H355*'7.жеке-улут.вал.'!I355+'11.жеке-чет өл.вал.'!H355*'11.жеке-чет өл.вал.'!I355)/('7.жеке-улут.вал.'!H355+'11.жеке-чет өл.вал.'!H355)</f>
        <v>1.3568622438636377</v>
      </c>
      <c r="J355" s="22">
        <f>'7.жеке-улут.вал.'!J355+'11.жеке-чет өл.вал.'!J355</f>
        <v>860882.35000000009</v>
      </c>
      <c r="K355" s="21">
        <f>('7.жеке-улут.вал.'!J355*'7.жеке-улут.вал.'!K355+'11.жеке-чет өл.вал.'!J355*'11.жеке-чет өл.вал.'!K355)/('7.жеке-улут.вал.'!J355+'11.жеке-чет өл.вал.'!J355)</f>
        <v>5.1804586670873212</v>
      </c>
      <c r="L355" s="22">
        <f>'7.жеке-улут.вал.'!L355+'11.жеке-чет өл.вал.'!L355</f>
        <v>1444293.17</v>
      </c>
      <c r="M355" s="21">
        <f>('7.жеке-улут.вал.'!L355*'7.жеке-улут.вал.'!M355+'11.жеке-чет өл.вал.'!L355*'11.жеке-чет өл.вал.'!M355)/('7.жеке-улут.вал.'!L355+'11.жеке-чет өл.вал.'!L355)</f>
        <v>7.0905853682047084</v>
      </c>
      <c r="N355" s="22">
        <f>'7.жеке-улут.вал.'!N355+'11.жеке-чет өл.вал.'!N355</f>
        <v>3145797.7800000003</v>
      </c>
      <c r="O355" s="21">
        <f>('7.жеке-улут.вал.'!N355*'7.жеке-улут.вал.'!O355+'11.жеке-чет өл.вал.'!N355*'11.жеке-чет өл.вал.'!O355)/('7.жеке-улут.вал.'!N355+'11.жеке-чет өл.вал.'!N355)</f>
        <v>10.922188249684593</v>
      </c>
      <c r="P355" s="22">
        <f>'7.жеке-улут.вал.'!P355+'11.жеке-чет өл.вал.'!P355</f>
        <v>2667653.14</v>
      </c>
      <c r="Q355" s="21">
        <f>('7.жеке-улут.вал.'!P355*'7.жеке-улут.вал.'!Q355+'11.жеке-чет өл.вал.'!P355*'11.жеке-чет өл.вал.'!Q355)/('7.жеке-улут.вал.'!P355+'11.жеке-чет өл.вал.'!P355)</f>
        <v>10.706138690504591</v>
      </c>
      <c r="R355" s="23">
        <f>'7.жеке-улут.вал.'!R355+'11.жеке-чет өл.вал.'!R355</f>
        <v>34847.4</v>
      </c>
      <c r="S355" s="24">
        <f>('7.жеке-улут.вал.'!R355*'7.жеке-улут.вал.'!S355+'11.жеке-чет өл.вал.'!R355*'11.жеке-чет өл.вал.'!S355)/('7.жеке-улут.вал.'!R355+'11.жеке-чет өл.вал.'!R355)</f>
        <v>12.215360818884598</v>
      </c>
    </row>
    <row r="356" spans="1:19" ht="13.5" thickBot="1" x14ac:dyDescent="0.25">
      <c r="A356" s="25" t="s">
        <v>21</v>
      </c>
      <c r="B356" s="26">
        <f>'7.жеке-улут.вал.'!B356+'11.жеке-чет өл.вал.'!B356</f>
        <v>478226841.98999989</v>
      </c>
      <c r="C356" s="27">
        <f>('7.жеке-улут.вал.'!B356*'7.жеке-улут.вал.'!C356+'11.жеке-чет өл.вал.'!B356*'11.жеке-чет өл.вал.'!C356)/('7.жеке-улут.вал.'!B356+'11.жеке-чет өл.вал.'!B356)</f>
        <v>1.5307818376453799</v>
      </c>
      <c r="D356" s="28">
        <f>'7.жеке-улут.вал.'!D356+'11.жеке-чет өл.вал.'!D356</f>
        <v>466129470.91999996</v>
      </c>
      <c r="E356" s="27">
        <f>('7.жеке-улут.вал.'!D356*'7.жеке-улут.вал.'!E356+'11.жеке-чет өл.вал.'!D356*'11.жеке-чет өл.вал.'!E356)/('7.жеке-улут.вал.'!D356+'11.жеке-чет өл.вал.'!D356)</f>
        <v>1.3769273887189015</v>
      </c>
      <c r="F356" s="28">
        <f t="shared" ref="F356:F367" si="30">H356+J356+L356+N356+P356+R356</f>
        <v>12097371.069999998</v>
      </c>
      <c r="G356" s="27">
        <f t="shared" ref="G356:G367" si="31">(H356*I356+J356*K356+L356*M356+N356*O356+P356*Q356+R356*S356)/(H356+J356+L356+N356+P356+R356)</f>
        <v>7.4590196722799247</v>
      </c>
      <c r="H356" s="28">
        <f>'7.жеке-улут.вал.'!H356+'11.жеке-чет өл.вал.'!H356</f>
        <v>2897199.77</v>
      </c>
      <c r="I356" s="27">
        <f>('7.жеке-улут.вал.'!H356*'7.жеке-улут.вал.'!I356+'11.жеке-чет өл.вал.'!H356*'11.жеке-чет өл.вал.'!I356)/('7.жеке-улут.вал.'!H356+'11.жеке-чет өл.вал.'!H356)</f>
        <v>0.59130925904360376</v>
      </c>
      <c r="J356" s="28">
        <f>'7.жеке-улут.вал.'!J356+'11.жеке-чет өл.вал.'!J356</f>
        <v>1100016.26</v>
      </c>
      <c r="K356" s="27">
        <f>('7.жеке-улут.вал.'!J356*'7.жеке-улут.вал.'!K356+'11.жеке-чет өл.вал.'!J356*'11.жеке-чет өл.вал.'!K356)/('7.жеке-улут.вал.'!J356+'11.жеке-чет өл.вал.'!J356)</f>
        <v>5.1059044492669567</v>
      </c>
      <c r="L356" s="28">
        <f>'7.жеке-улут.вал.'!L356+'11.жеке-чет өл.вал.'!L356</f>
        <v>1587997.79</v>
      </c>
      <c r="M356" s="27">
        <f>('7.жеке-улут.вал.'!L356*'7.жеке-улут.вал.'!M356+'11.жеке-чет өл.вал.'!L356*'11.жеке-чет өл.вал.'!M356)/('7.жеке-улут.вал.'!L356+'11.жеке-чет өл.вал.'!L356)</f>
        <v>6.8538832414873827</v>
      </c>
      <c r="N356" s="28">
        <f>'7.жеке-улут.вал.'!N356+'11.жеке-чет өл.вал.'!N356</f>
        <v>3929817.36</v>
      </c>
      <c r="O356" s="27">
        <f>('7.жеке-улут.вал.'!N356*'7.жеке-улут.вал.'!O356+'11.жеке-чет өл.вал.'!N356*'11.жеке-чет өл.вал.'!O356)/('7.жеке-улут.вал.'!N356+'11.жеке-чет өл.вал.'!N356)</f>
        <v>10.736047816787098</v>
      </c>
      <c r="P356" s="28">
        <f>'7.жеке-улут.вал.'!P356+'11.жеке-чет өл.вал.'!P356</f>
        <v>2553378.8499999996</v>
      </c>
      <c r="Q356" s="27">
        <f>('7.жеке-улут.вал.'!P356*'7.жеке-улут.вал.'!Q356+'11.жеке-чет өл.вал.'!P356*'11.жеке-чет өл.вал.'!Q356)/('7.жеке-улут.вал.'!P356+'11.жеке-чет өл.вал.'!P356)</f>
        <v>11.564500207479981</v>
      </c>
      <c r="R356" s="28">
        <f>'7.жеке-улут.вал.'!R356+'11.жеке-чет өл.вал.'!R356</f>
        <v>28961.040000000001</v>
      </c>
      <c r="S356" s="39">
        <f>('7.жеке-улут.вал.'!R356*'7.жеке-улут.вал.'!S356+'11.жеке-чет өл.вал.'!R356*'11.жеке-чет өл.вал.'!S356)/('7.жеке-улут.вал.'!R356+'11.жеке-чет өл.вал.'!R356)</f>
        <v>10.414027234519187</v>
      </c>
    </row>
    <row r="357" spans="1:19" x14ac:dyDescent="0.2">
      <c r="A357" s="32" t="s">
        <v>77</v>
      </c>
      <c r="B357" s="20">
        <f>'7.жеке-улут.вал.'!B357+'11.жеке-чет өл.вал.'!B357</f>
        <v>366676342.75999999</v>
      </c>
      <c r="C357" s="21">
        <f>('7.жеке-улут.вал.'!B357*'7.жеке-улут.вал.'!C357+'11.жеке-чет өл.вал.'!B357*'11.жеке-чет өл.вал.'!C357)/('7.жеке-улут.вал.'!B357+'11.жеке-чет өл.вал.'!B357)</f>
        <v>1.6355680535134367</v>
      </c>
      <c r="D357" s="22">
        <f>'7.жеке-улут.вал.'!D357+'11.жеке-чет өл.вал.'!D357</f>
        <v>357738765.98000002</v>
      </c>
      <c r="E357" s="21">
        <f>('7.жеке-улут.вал.'!D357*'7.жеке-улут.вал.'!E357+'11.жеке-чет өл.вал.'!D357*'11.жеке-чет өл.вал.'!E357)/('7.жеке-улут.вал.'!D357+'11.жеке-чет өл.вал.'!D357)</f>
        <v>1.4774440653120271</v>
      </c>
      <c r="F357" s="22">
        <f t="shared" si="30"/>
        <v>8937576.7800000012</v>
      </c>
      <c r="G357" s="21">
        <f t="shared" si="31"/>
        <v>7.9646975036336167</v>
      </c>
      <c r="H357" s="22">
        <f>'7.жеке-улут.вал.'!H357+'11.жеке-чет өл.вал.'!H357</f>
        <v>1269735.76</v>
      </c>
      <c r="I357" s="21">
        <f>('7.жеке-улут.вал.'!H357*'7.жеке-улут.вал.'!I357+'11.жеке-чет өл.вал.'!H357*'11.жеке-чет өл.вал.'!I357)/('7.жеке-улут.вал.'!H357+'11.жеке-чет өл.вал.'!H357)</f>
        <v>1.0380685180513463</v>
      </c>
      <c r="J357" s="22">
        <f>'7.жеке-улут.вал.'!J357+'11.жеке-чет өл.вал.'!J357</f>
        <v>1054764.95</v>
      </c>
      <c r="K357" s="21">
        <f>('7.жеке-улут.вал.'!J357*'7.жеке-улут.вал.'!K357+'11.жеке-чет өл.вал.'!J357*'11.жеке-чет өл.вал.'!K357)/('7.жеке-улут.вал.'!J357+'11.жеке-чет өл.вал.'!J357)</f>
        <v>5.4018958919710007</v>
      </c>
      <c r="L357" s="22">
        <f>'7.жеке-улут.вал.'!L357+'11.жеке-чет өл.вал.'!L357</f>
        <v>1117172.5899999999</v>
      </c>
      <c r="M357" s="21">
        <f>('7.жеке-улут.вал.'!L357*'7.жеке-улут.вал.'!M357+'11.жеке-чет өл.вал.'!L357*'11.жеке-чет өл.вал.'!M357)/('7.жеке-улут.вал.'!L357+'11.жеке-чет өл.вал.'!L357)</f>
        <v>7.1011660479425105</v>
      </c>
      <c r="N357" s="22">
        <f>'7.жеке-улут.вал.'!N357+'11.жеке-чет өл.вал.'!N357</f>
        <v>3366088.74</v>
      </c>
      <c r="O357" s="21">
        <f>('7.жеке-улут.вал.'!N357*'7.жеке-улут.вал.'!O357+'11.жеке-чет өл.вал.'!N357*'11.жеке-чет өл.вал.'!O357)/('7.жеке-улут.вал.'!N357+'11.жеке-чет өл.вал.'!N357)</f>
        <v>9.429783096360044</v>
      </c>
      <c r="P357" s="22">
        <f>'7.жеке-улут.вал.'!P357+'11.жеке-чет өл.вал.'!P357</f>
        <v>2086686.08</v>
      </c>
      <c r="Q357" s="21">
        <f>('7.жеке-улут.вал.'!P357*'7.жеке-улут.вал.'!Q357+'11.жеке-чет өл.вал.'!P357*'11.жеке-чет өл.вал.'!Q357)/('7.жеке-улут.вал.'!P357+'11.жеке-чет өл.вал.'!P357)</f>
        <v>11.495846148070303</v>
      </c>
      <c r="R357" s="23">
        <f>'7.жеке-улут.вал.'!R357+'11.жеке-чет өл.вал.'!R357</f>
        <v>43128.66</v>
      </c>
      <c r="S357" s="24">
        <f>('7.жеке-улут.вал.'!R357*'7.жеке-улут.вал.'!S357+'11.жеке-чет өл.вал.'!R357*'11.жеке-чет өл.вал.'!S357)/('7.жеке-улут.вал.'!R357+'11.жеке-чет өл.вал.'!R357)</f>
        <v>11.740578005437651</v>
      </c>
    </row>
    <row r="358" spans="1:19" x14ac:dyDescent="0.2">
      <c r="A358" s="19" t="s">
        <v>11</v>
      </c>
      <c r="B358" s="20">
        <f>'7.жеке-улут.вал.'!B358+'11.жеке-чет өл.вал.'!B358</f>
        <v>410093256.9600001</v>
      </c>
      <c r="C358" s="21">
        <f>('7.жеке-улут.вал.'!B358*'7.жеке-улут.вал.'!C358+'11.жеке-чет өл.вал.'!B358*'11.жеке-чет өл.вал.'!C358)/('7.жеке-улут.вал.'!B358+'11.жеке-чет өл.вал.'!B358)</f>
        <v>1.5278213598313639</v>
      </c>
      <c r="D358" s="22">
        <f>'7.жеке-улут.вал.'!D358+'11.жеке-чет өл.вал.'!D358</f>
        <v>400532658.13</v>
      </c>
      <c r="E358" s="21">
        <f>('7.жеке-улут.вал.'!D358*'7.жеке-улут.вал.'!E358+'11.жеке-чет өл.вал.'!D358*'11.жеке-чет өл.вал.'!E358)/('7.жеке-улут.вал.'!D358+'11.жеке-чет өл.вал.'!D358)</f>
        <v>1.3645422546605668</v>
      </c>
      <c r="F358" s="22">
        <f t="shared" si="30"/>
        <v>9560598.8300000001</v>
      </c>
      <c r="G358" s="21">
        <f t="shared" si="31"/>
        <v>8.3682520874479707</v>
      </c>
      <c r="H358" s="22">
        <f>'7.жеке-улут.вал.'!H358+'11.жеке-чет өл.вал.'!H358</f>
        <v>1590212.24</v>
      </c>
      <c r="I358" s="21">
        <f>('7.жеке-улут.вал.'!H358*'7.жеке-улут.вал.'!I358+'11.жеке-чет өл.вал.'!H358*'11.жеке-чет өл.вал.'!I358)/('7.жеке-улут.вал.'!H358+'11.жеке-чет өл.вал.'!H358)</f>
        <v>0.75745780569516807</v>
      </c>
      <c r="J358" s="22">
        <f>'7.жеке-улут.вал.'!J358+'11.жеке-чет өл.вал.'!J358</f>
        <v>937609.64</v>
      </c>
      <c r="K358" s="21">
        <f>('7.жеке-улут.вал.'!J358*'7.жеке-улут.вал.'!K358+'11.жеке-чет өл.вал.'!J358*'11.жеке-чет өл.вал.'!K358)/('7.жеке-улут.вал.'!J358+'11.жеке-чет өл.вал.'!J358)</f>
        <v>6.0374465143084493</v>
      </c>
      <c r="L358" s="22">
        <f>'7.жеке-улут.вал.'!L358+'11.жеке-чет өл.вал.'!L358</f>
        <v>1221614.02</v>
      </c>
      <c r="M358" s="21">
        <f>('7.жеке-улут.вал.'!L358*'7.жеке-улут.вал.'!M358+'11.жеке-чет өл.вал.'!L358*'11.жеке-чет өл.вал.'!M358)/('7.жеке-улут.вал.'!L358+'11.жеке-чет өл.вал.'!L358)</f>
        <v>7.5627616681249297</v>
      </c>
      <c r="N358" s="22">
        <f>'7.жеке-улут.вал.'!N358+'11.жеке-чет өл.вал.'!N358</f>
        <v>3389874.59</v>
      </c>
      <c r="O358" s="21">
        <f>('7.жеке-улут.вал.'!N358*'7.жеке-улут.вал.'!O358+'11.жеке-чет өл.вал.'!N358*'11.жеке-чет өл.вал.'!O358)/('7.жеке-улут.вал.'!N358+'11.жеке-чет өл.вал.'!N358)</f>
        <v>11.625643426443133</v>
      </c>
      <c r="P358" s="22">
        <f>'7.жеке-улут.вал.'!P358+'11.жеке-чет өл.вал.'!P358</f>
        <v>2378800.1799999997</v>
      </c>
      <c r="Q358" s="21">
        <f>('7.жеке-улут.вал.'!P358*'7.жеке-улут.вал.'!Q358+'11.жеке-чет өл.вал.'!P358*'11.жеке-чет өл.вал.'!Q358)/('7.жеке-улут.вал.'!P358+'11.жеке-чет өл.вал.'!P358)</f>
        <v>10.110263046137831</v>
      </c>
      <c r="R358" s="23">
        <f>'7.жеке-улут.вал.'!R358+'11.жеке-чет өл.вал.'!R358</f>
        <v>42488.160000000003</v>
      </c>
      <c r="S358" s="24">
        <f>('7.жеке-улут.вал.'!R358*'7.жеке-улут.вал.'!S358+'11.жеке-чет өл.вал.'!R358*'11.жеке-чет өл.вал.'!S358)/('7.жеке-улут.вал.'!R358+'11.жеке-чет өл.вал.'!R358)</f>
        <v>10.395129097141448</v>
      </c>
    </row>
    <row r="359" spans="1:19" x14ac:dyDescent="0.2">
      <c r="A359" s="19" t="s">
        <v>12</v>
      </c>
      <c r="B359" s="20">
        <f>'7.жеке-улут.вал.'!B359+'11.жеке-чет өл.вал.'!B359</f>
        <v>490102033.80000001</v>
      </c>
      <c r="C359" s="21">
        <f>('7.жеке-улут.вал.'!B359*'7.жеке-улут.вал.'!C359+'11.жеке-чет өл.вал.'!B359*'11.жеке-чет өл.вал.'!C359)/('7.жеке-улут.вал.'!B359+'11.жеке-чет өл.вал.'!B359)</f>
        <v>1.5401253185062742</v>
      </c>
      <c r="D359" s="22">
        <f>'7.жеке-улут.вал.'!D359+'11.жеке-чет өл.вал.'!D359</f>
        <v>477599585.42000002</v>
      </c>
      <c r="E359" s="21">
        <f>('7.жеке-улут.вал.'!D359*'7.жеке-улут.вал.'!E359+'11.жеке-чет өл.вал.'!D359*'11.жеке-чет өл.вал.'!E359)/('7.жеке-улут.вал.'!D359+'11.жеке-чет өл.вал.'!D359)</f>
        <v>1.391868575201993</v>
      </c>
      <c r="F359" s="22">
        <f t="shared" si="30"/>
        <v>12502448.380000001</v>
      </c>
      <c r="G359" s="21">
        <f t="shared" si="31"/>
        <v>7.2036047415538214</v>
      </c>
      <c r="H359" s="22">
        <f>'7.жеке-улут.вал.'!H359+'11.жеке-чет өл.вал.'!H359</f>
        <v>3806986.0100000002</v>
      </c>
      <c r="I359" s="21">
        <f>('7.жеке-улут.вал.'!H359*'7.жеке-улут.вал.'!I359+'11.жеке-чет өл.вал.'!H359*'11.жеке-чет өл.вал.'!I359)/('7.жеке-улут.вал.'!H359+'11.жеке-чет өл.вал.'!H359)</f>
        <v>0.41400265035384293</v>
      </c>
      <c r="J359" s="22">
        <f>'7.жеке-улут.вал.'!J359+'11.жеке-чет өл.вал.'!J359</f>
        <v>1132404.97</v>
      </c>
      <c r="K359" s="21">
        <f>('7.жеке-улут.вал.'!J359*'7.жеке-улут.вал.'!K359+'11.жеке-чет өл.вал.'!J359*'11.жеке-чет өл.вал.'!K359)/('7.жеке-улут.вал.'!J359+'11.жеке-чет өл.вал.'!J359)</f>
        <v>5.8772975944286108</v>
      </c>
      <c r="L359" s="22">
        <f>'7.жеке-улут.вал.'!L359+'11.жеке-чет өл.вал.'!L359</f>
        <v>1638327.4300000002</v>
      </c>
      <c r="M359" s="21">
        <f>('7.жеке-улут.вал.'!L359*'7.жеке-улут.вал.'!M359+'11.жеке-чет өл.вал.'!L359*'11.жеке-чет өл.вал.'!M359)/('7.жеке-улут.вал.'!L359+'11.жеке-чет өл.вал.'!L359)</f>
        <v>9.4095797156981842</v>
      </c>
      <c r="N359" s="22">
        <f>'7.жеке-улут.вал.'!N359+'11.жеке-чет өл.вал.'!N359</f>
        <v>3657990.84</v>
      </c>
      <c r="O359" s="21">
        <f>('7.жеке-улут.вал.'!N359*'7.жеке-улут.вал.'!O359+'11.жеке-чет өл.вал.'!N359*'11.жеке-чет өл.вал.'!O359)/('7.жеке-улут.вал.'!N359+'11.жеке-чет өл.вал.'!N359)</f>
        <v>11.870524012465784</v>
      </c>
      <c r="P359" s="22">
        <f>'7.жеке-улут.вал.'!P359+'11.жеке-чет өл.вал.'!P359</f>
        <v>2215818.31</v>
      </c>
      <c r="Q359" s="21">
        <f>('7.жеке-улут.вал.'!P359*'7.жеке-улут.вал.'!Q359+'11.жеке-чет өл.вал.'!P359*'11.жеке-чет өл.вал.'!Q359)/('7.жеке-улут.вал.'!P359+'11.жеке-чет өл.вал.'!P359)</f>
        <v>10.099571226803372</v>
      </c>
      <c r="R359" s="23">
        <f>'7.жеке-улут.вал.'!R359+'11.жеке-чет өл.вал.'!R359</f>
        <v>50920.82</v>
      </c>
      <c r="S359" s="24">
        <f>('7.жеке-улут.вал.'!R359*'7.жеке-улут.вал.'!S359+'11.жеке-чет өл.вал.'!R359*'11.жеке-чет өл.вал.'!S359)/('7.жеке-улут.вал.'!R359+'11.жеке-чет өл.вал.'!R359)</f>
        <v>12.059067842976647</v>
      </c>
    </row>
    <row r="360" spans="1:19" x14ac:dyDescent="0.2">
      <c r="A360" s="19" t="s">
        <v>13</v>
      </c>
      <c r="B360" s="20">
        <f>'7.жеке-улут.вал.'!B360+'11.жеке-чет өл.вал.'!B360</f>
        <v>550672644.12</v>
      </c>
      <c r="C360" s="21">
        <f>('7.жеке-улут.вал.'!B360*'7.жеке-улут.вал.'!C360+'11.жеке-чет өл.вал.'!B360*'11.жеке-чет өл.вал.'!C360)/('7.жеке-улут.вал.'!B360+'11.жеке-чет өл.вал.'!B360)</f>
        <v>1.4968330265479439</v>
      </c>
      <c r="D360" s="22">
        <f>'7.жеке-улут.вал.'!D360+'11.жеке-чет өл.вал.'!D360</f>
        <v>540250375.24000001</v>
      </c>
      <c r="E360" s="21">
        <f>('7.жеке-улут.вал.'!D360*'7.жеке-улут.вал.'!E360+'11.жеке-чет өл.вал.'!D360*'11.жеке-чет өл.вал.'!E360)/('7.жеке-улут.вал.'!D360+'11.жеке-чет өл.вал.'!D360)</f>
        <v>1.3541256263237358</v>
      </c>
      <c r="F360" s="22">
        <f t="shared" si="30"/>
        <v>10422268.879999999</v>
      </c>
      <c r="G360" s="21">
        <f t="shared" si="31"/>
        <v>8.8942363567001106</v>
      </c>
      <c r="H360" s="22">
        <f>'7.жеке-улут.вал.'!H360+'11.жеке-чет өл.вал.'!H360</f>
        <v>1462014.15</v>
      </c>
      <c r="I360" s="21">
        <f>('7.жеке-улут.вал.'!H360*'7.жеке-улут.вал.'!I360+'11.жеке-чет өл.вал.'!H360*'11.жеке-чет өл.вал.'!I360)/('7.жеке-улут.вал.'!H360+'11.жеке-чет өл.вал.'!H360)</f>
        <v>1.1918545095476656</v>
      </c>
      <c r="J360" s="22">
        <f>'7.жеке-улут.вал.'!J360+'11.жеке-чет өл.вал.'!J360</f>
        <v>1239417.52</v>
      </c>
      <c r="K360" s="21">
        <f>('7.жеке-улут.вал.'!J360*'7.жеке-улут.вал.'!K360+'11.жеке-чет өл.вал.'!J360*'11.жеке-чет өл.вал.'!K360)/('7.жеке-улут.вал.'!J360+'11.жеке-чет өл.вал.'!J360)</f>
        <v>5.4557894404300482</v>
      </c>
      <c r="L360" s="22">
        <f>'7.жеке-улут.вал.'!L360+'11.жеке-чет өл.вал.'!L360</f>
        <v>1483394.67</v>
      </c>
      <c r="M360" s="21">
        <f>('7.жеке-улут.вал.'!L360*'7.жеке-улут.вал.'!M360+'11.жеке-чет өл.вал.'!L360*'11.жеке-чет өл.вал.'!M360)/('7.жеке-улут.вал.'!L360+'11.жеке-чет өл.вал.'!L360)</f>
        <v>7.703315504160468</v>
      </c>
      <c r="N360" s="22">
        <f>'7.жеке-улут.вал.'!N360+'11.жеке-чет өл.вал.'!N360</f>
        <v>3983434.27</v>
      </c>
      <c r="O360" s="21">
        <f>('7.жеке-улут.вал.'!N360*'7.жеке-улут.вал.'!O360+'11.жеке-чет өл.вал.'!N360*'11.жеке-чет өл.вал.'!O360)/('7.жеке-улут.вал.'!N360+'11.жеке-чет өл.вал.'!N360)</f>
        <v>11.642684885296267</v>
      </c>
      <c r="P360" s="22">
        <f>'7.жеке-улут.вал.'!P360+'11.жеке-чет өл.вал.'!P360</f>
        <v>2130950.2599999998</v>
      </c>
      <c r="Q360" s="21">
        <f>('7.жеке-улут.вал.'!P360*'7.жеке-улут.вал.'!Q360+'11.жеке-чет өл.вал.'!P360*'11.жеке-чет өл.вал.'!Q360)/('7.жеке-улут.вал.'!P360+'11.жеке-чет өл.вал.'!P360)</f>
        <v>11.604842725892615</v>
      </c>
      <c r="R360" s="23">
        <f>'7.жеке-улут.вал.'!R360+'11.жеке-чет өл.вал.'!R360</f>
        <v>123058.01</v>
      </c>
      <c r="S360" s="24">
        <f>('7.жеке-улут.вал.'!R360*'7.жеке-улут.вал.'!S360+'11.жеке-чет өл.вал.'!R360*'11.жеке-чет өл.вал.'!S360)/('7.жеке-улут.вал.'!R360+'11.жеке-чет өл.вал.'!R360)</f>
        <v>13.484241010398291</v>
      </c>
    </row>
    <row r="361" spans="1:19" x14ac:dyDescent="0.2">
      <c r="A361" s="19" t="s">
        <v>14</v>
      </c>
      <c r="B361" s="20">
        <f>'7.жеке-улут.вал.'!B361+'11.жеке-чет өл.вал.'!B361</f>
        <v>548555955.3499999</v>
      </c>
      <c r="C361" s="21">
        <f>('7.жеке-улут.вал.'!B361*'7.жеке-улут.вал.'!C361+'11.жеке-чет өл.вал.'!B361*'11.жеке-чет өл.вал.'!C361)/('7.жеке-улут.вал.'!B361+'11.жеке-чет өл.вал.'!B361)</f>
        <v>1.6948703081495049</v>
      </c>
      <c r="D361" s="22">
        <f>'7.жеке-улут.вал.'!D361+'11.жеке-чет өл.вал.'!D361</f>
        <v>538966619.96000004</v>
      </c>
      <c r="E361" s="21">
        <f>('7.жеке-улут.вал.'!D361*'7.жеке-улут.вал.'!E361+'11.жеке-чет өл.вал.'!D361*'11.жеке-чет өл.вал.'!E361)/('7.жеке-улут.вал.'!D361+'11.жеке-чет өл.вал.'!D361)</f>
        <v>1.5813162337362432</v>
      </c>
      <c r="F361" s="22">
        <f t="shared" si="30"/>
        <v>9589335.3900000006</v>
      </c>
      <c r="G361" s="21">
        <f t="shared" si="31"/>
        <v>8.0771536656618981</v>
      </c>
      <c r="H361" s="22">
        <f>'7.жеке-улут.вал.'!H361+'11.жеке-чет өл.вал.'!H361</f>
        <v>1789359.94</v>
      </c>
      <c r="I361" s="21">
        <f>('7.жеке-улут.вал.'!H361*'7.жеке-улут.вал.'!I361+'11.жеке-чет өл.вал.'!H361*'11.жеке-чет өл.вал.'!I361)/('7.жеке-улут.вал.'!H361+'11.жеке-чет өл.вал.'!H361)</f>
        <v>0.9545168959689575</v>
      </c>
      <c r="J361" s="22">
        <f>'7.жеке-улут.вал.'!J361+'11.жеке-чет өл.вал.'!J361</f>
        <v>1112836.9100000001</v>
      </c>
      <c r="K361" s="21">
        <f>('7.жеке-улут.вал.'!J361*'7.жеке-улут.вал.'!K361+'11.жеке-чет өл.вал.'!J361*'11.жеке-чет өл.вал.'!K361)/('7.жеке-улут.вал.'!J361+'11.жеке-чет өл.вал.'!J361)</f>
        <v>5.7930660042539355</v>
      </c>
      <c r="L361" s="22">
        <f>'7.жеке-улут.вал.'!L361+'11.жеке-чет өл.вал.'!L361</f>
        <v>1348675.99</v>
      </c>
      <c r="M361" s="21">
        <f>('7.жеке-улут.вал.'!L361*'7.жеке-улут.вал.'!M361+'11.жеке-чет өл.вал.'!L361*'11.жеке-чет өл.вал.'!M361)/('7.жеке-улут.вал.'!L361+'11.жеке-чет өл.вал.'!L361)</f>
        <v>6.9119616361673337</v>
      </c>
      <c r="N361" s="22">
        <f>'7.жеке-улут.вал.'!N361+'11.жеке-чет өл.вал.'!N361</f>
        <v>3365066.8</v>
      </c>
      <c r="O361" s="21">
        <f>('7.жеке-улут.вал.'!N361*'7.жеке-улут.вал.'!O361+'11.жеке-чет өл.вал.'!N361*'11.жеке-чет өл.вал.'!O361)/('7.жеке-улут.вал.'!N361+'11.жеке-чет өл.вал.'!N361)</f>
        <v>11.27158253250721</v>
      </c>
      <c r="P361" s="22">
        <f>'7.жеке-улут.вал.'!P361+'11.жеке-чет өл.вал.'!P361</f>
        <v>1953158.0299999998</v>
      </c>
      <c r="Q361" s="21">
        <f>('7.жеке-улут.вал.'!P361*'7.жеке-улут.вал.'!Q361+'11.жеке-чет өл.вал.'!P361*'11.жеке-чет өл.вал.'!Q361)/('7.жеке-улут.вал.'!P361+'11.жеке-чет өл.вал.'!P361)</f>
        <v>11.172625846153347</v>
      </c>
      <c r="R361" s="23">
        <f>'7.жеке-улут.вал.'!R361+'11.жеке-чет өл.вал.'!R361</f>
        <v>20237.72</v>
      </c>
      <c r="S361" s="24">
        <f>('7.жеке-улут.вал.'!R361*'7.жеке-улут.вал.'!S361+'11.жеке-чет өл.вал.'!R361*'11.жеке-чет өл.вал.'!S361)/('7.жеке-улут.вал.'!R361+'11.жеке-чет өл.вал.'!R361)</f>
        <v>11.181831530429312</v>
      </c>
    </row>
    <row r="362" spans="1:19" x14ac:dyDescent="0.2">
      <c r="A362" s="19" t="s">
        <v>15</v>
      </c>
      <c r="B362" s="20">
        <f>'7.жеке-улут.вал.'!B362+'11.жеке-чет өл.вал.'!B362</f>
        <v>623773291.06999993</v>
      </c>
      <c r="C362" s="21">
        <f>('7.жеке-улут.вал.'!B362*'7.жеке-улут.вал.'!C362+'11.жеке-чет өл.вал.'!B362*'11.жеке-чет өл.вал.'!C362)/('7.жеке-улут.вал.'!B362+'11.жеке-чет өл.вал.'!B362)</f>
        <v>1.6773431514649235</v>
      </c>
      <c r="D362" s="22">
        <f>'7.жеке-улут.вал.'!D362+'11.жеке-чет өл.вал.'!D362</f>
        <v>612436074.71000004</v>
      </c>
      <c r="E362" s="21">
        <f>('7.жеке-улут.вал.'!D362*'7.жеке-улут.вал.'!E362+'11.жеке-чет өл.вал.'!D362*'11.жеке-чет өл.вал.'!E362)/('7.жеке-улут.вал.'!D362+'11.жеке-чет өл.вал.'!D362)</f>
        <v>1.5545923206828274</v>
      </c>
      <c r="F362" s="22">
        <f t="shared" si="30"/>
        <v>11337216.359999999</v>
      </c>
      <c r="G362" s="21">
        <f t="shared" si="31"/>
        <v>8.3083392076765659</v>
      </c>
      <c r="H362" s="22">
        <f>'7.жеке-улут.вал.'!H362+'11.жеке-чет өл.вал.'!H362</f>
        <v>2107124.85</v>
      </c>
      <c r="I362" s="21">
        <f>('7.жеке-улут.вал.'!H362*'7.жеке-улут.вал.'!I362+'11.жеке-чет өл.вал.'!H362*'11.жеке-чет өл.вал.'!I362)/('7.жеке-улут.вал.'!H362+'11.жеке-чет өл.вал.'!H362)</f>
        <v>0.75545694285746656</v>
      </c>
      <c r="J362" s="22">
        <f>'7.жеке-улут.вал.'!J362+'11.жеке-чет өл.вал.'!J362</f>
        <v>1444730.93</v>
      </c>
      <c r="K362" s="21">
        <f>('7.жеке-улут.вал.'!J362*'7.жеке-улут.вал.'!K362+'11.жеке-чет өл.вал.'!J362*'11.жеке-чет өл.вал.'!K362)/('7.жеке-улут.вал.'!J362+'11.жеке-чет өл.вал.'!J362)</f>
        <v>5.5586522674502463</v>
      </c>
      <c r="L362" s="22">
        <f>'7.жеке-улут.вал.'!L362+'11.жеке-чет өл.вал.'!L362</f>
        <v>1282189.6599999999</v>
      </c>
      <c r="M362" s="21">
        <f>('7.жеке-улут.вал.'!L362*'7.жеке-улут.вал.'!M362+'11.жеке-чет өл.вал.'!L362*'11.жеке-чет өл.вал.'!M362)/('7.жеке-улут.вал.'!L362+'11.жеке-чет өл.вал.'!L362)</f>
        <v>6.8365387069179739</v>
      </c>
      <c r="N362" s="22">
        <f>'7.жеке-улут.вал.'!N362+'11.жеке-чет өл.вал.'!N362</f>
        <v>4228128.99</v>
      </c>
      <c r="O362" s="21">
        <f>('7.жеке-улут.вал.'!N362*'7.жеке-улут.вал.'!O362+'11.жеке-чет өл.вал.'!N362*'11.жеке-чет өл.вал.'!O362)/('7.жеке-улут.вал.'!N362+'11.жеке-чет өл.вал.'!N362)</f>
        <v>11.560464555576415</v>
      </c>
      <c r="P362" s="22">
        <f>'7.жеке-улут.вал.'!P362+'11.жеке-чет өл.вал.'!P362</f>
        <v>2222481.7599999998</v>
      </c>
      <c r="Q362" s="21">
        <f>('7.жеке-улут.вал.'!P362*'7.жеке-улут.вал.'!Q362+'11.жеке-чет өл.вал.'!P362*'11.жеке-чет өл.вал.'!Q362)/('7.жеке-улут.вал.'!P362+'11.жеке-чет өл.вал.'!P362)</f>
        <v>11.88265809956528</v>
      </c>
      <c r="R362" s="23">
        <f>'7.жеке-улут.вал.'!R362+'11.жеке-чет өл.вал.'!R362</f>
        <v>52560.170000000006</v>
      </c>
      <c r="S362" s="24">
        <f>('7.жеке-улут.вал.'!R362*'7.жеке-улут.вал.'!S362+'11.жеке-чет өл.вал.'!R362*'11.жеке-чет өл.вал.'!S362)/('7.жеке-улут.вал.'!R362+'11.жеке-чет өл.вал.'!R362)</f>
        <v>9.8358658333867393</v>
      </c>
    </row>
    <row r="363" spans="1:19" hidden="1" x14ac:dyDescent="0.2">
      <c r="A363" s="19" t="s">
        <v>16</v>
      </c>
      <c r="B363" s="20">
        <f>'7.жеке-улут.вал.'!B363+'11.жеке-чет өл.вал.'!B363</f>
        <v>0</v>
      </c>
      <c r="C363" s="21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22">
        <f>'7.жеке-улут.вал.'!D363+'11.жеке-чет өл.вал.'!D363</f>
        <v>0</v>
      </c>
      <c r="E363" s="21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22">
        <f t="shared" si="30"/>
        <v>0</v>
      </c>
      <c r="G363" s="21" t="e">
        <f t="shared" si="31"/>
        <v>#DIV/0!</v>
      </c>
      <c r="H363" s="22">
        <f>'7.жеке-улут.вал.'!H363+'11.жеке-чет өл.вал.'!H363</f>
        <v>0</v>
      </c>
      <c r="I363" s="21" t="e">
        <f>('7.жеке-улут.вал.'!H363*'7.жеке-улут.вал.'!I363+'11.жеке-чет өл.вал.'!H363*'11.жеке-чет өл.вал.'!I363)/('7.жеке-улут.вал.'!H363+'11.жеке-чет өл.вал.'!H363)</f>
        <v>#DIV/0!</v>
      </c>
      <c r="J363" s="22">
        <f>'7.жеке-улут.вал.'!J363+'11.жеке-чет өл.вал.'!J363</f>
        <v>0</v>
      </c>
      <c r="K363" s="21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22">
        <f>'7.жеке-улут.вал.'!L363+'11.жеке-чет өл.вал.'!L363</f>
        <v>0</v>
      </c>
      <c r="M363" s="21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22">
        <f>'7.жеке-улут.вал.'!N363+'11.жеке-чет өл.вал.'!N363</f>
        <v>0</v>
      </c>
      <c r="O363" s="21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22">
        <f>'7.жеке-улут.вал.'!P363+'11.жеке-чет өл.вал.'!P363</f>
        <v>0</v>
      </c>
      <c r="Q363" s="21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23">
        <f>'7.жеке-улут.вал.'!R363+'11.жеке-чет өл.вал.'!R363</f>
        <v>0</v>
      </c>
      <c r="S363" s="24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</row>
    <row r="364" spans="1:19" hidden="1" x14ac:dyDescent="0.2">
      <c r="A364" s="19" t="s">
        <v>17</v>
      </c>
      <c r="B364" s="20">
        <f>'7.жеке-улут.вал.'!B364+'11.жеке-чет өл.вал.'!B364</f>
        <v>0</v>
      </c>
      <c r="C364" s="21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22">
        <f>'7.жеке-улут.вал.'!D364+'11.жеке-чет өл.вал.'!D364</f>
        <v>0</v>
      </c>
      <c r="E364" s="21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22">
        <f t="shared" si="30"/>
        <v>0</v>
      </c>
      <c r="G364" s="21" t="e">
        <f t="shared" si="31"/>
        <v>#DIV/0!</v>
      </c>
      <c r="H364" s="22">
        <f>'7.жеке-улут.вал.'!H364+'11.жеке-чет өл.вал.'!H364</f>
        <v>0</v>
      </c>
      <c r="I364" s="21" t="e">
        <f>('7.жеке-улут.вал.'!H364*'7.жеке-улут.вал.'!I364+'11.жеке-чет өл.вал.'!H364*'11.жеке-чет өл.вал.'!I364)/('7.жеке-улут.вал.'!H364+'11.жеке-чет өл.вал.'!H364)</f>
        <v>#DIV/0!</v>
      </c>
      <c r="J364" s="22">
        <f>'7.жеке-улут.вал.'!J364+'11.жеке-чет өл.вал.'!J364</f>
        <v>0</v>
      </c>
      <c r="K364" s="21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22">
        <f>'7.жеке-улут.вал.'!L364+'11.жеке-чет өл.вал.'!L364</f>
        <v>0</v>
      </c>
      <c r="M364" s="21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22">
        <f>'7.жеке-улут.вал.'!N364+'11.жеке-чет өл.вал.'!N364</f>
        <v>0</v>
      </c>
      <c r="O364" s="21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22">
        <f>'7.жеке-улут.вал.'!P364+'11.жеке-чет өл.вал.'!P364</f>
        <v>0</v>
      </c>
      <c r="Q364" s="21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23">
        <f>'7.жеке-улут.вал.'!R364+'11.жеке-чет өл.вал.'!R364</f>
        <v>0</v>
      </c>
      <c r="S364" s="24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</row>
    <row r="365" spans="1:19" hidden="1" x14ac:dyDescent="0.2">
      <c r="A365" s="19" t="s">
        <v>18</v>
      </c>
      <c r="B365" s="20">
        <f>'7.жеке-улут.вал.'!B365+'11.жеке-чет өл.вал.'!B365</f>
        <v>0</v>
      </c>
      <c r="C365" s="21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22">
        <f>'7.жеке-улут.вал.'!D365+'11.жеке-чет өл.вал.'!D365</f>
        <v>0</v>
      </c>
      <c r="E365" s="21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22">
        <f t="shared" si="30"/>
        <v>0</v>
      </c>
      <c r="G365" s="21" t="e">
        <f t="shared" si="31"/>
        <v>#DIV/0!</v>
      </c>
      <c r="H365" s="22">
        <f>'7.жеке-улут.вал.'!H365+'11.жеке-чет өл.вал.'!H365</f>
        <v>0</v>
      </c>
      <c r="I365" s="21" t="e">
        <f>('7.жеке-улут.вал.'!H365*'7.жеке-улут.вал.'!I365+'11.жеке-чет өл.вал.'!H365*'11.жеке-чет өл.вал.'!I365)/('7.жеке-улут.вал.'!H365+'11.жеке-чет өл.вал.'!H365)</f>
        <v>#DIV/0!</v>
      </c>
      <c r="J365" s="22">
        <f>'7.жеке-улут.вал.'!J365+'11.жеке-чет өл.вал.'!J365</f>
        <v>0</v>
      </c>
      <c r="K365" s="21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22">
        <f>'7.жеке-улут.вал.'!L365+'11.жеке-чет өл.вал.'!L365</f>
        <v>0</v>
      </c>
      <c r="M365" s="21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22">
        <f>'7.жеке-улут.вал.'!N365+'11.жеке-чет өл.вал.'!N365</f>
        <v>0</v>
      </c>
      <c r="O365" s="21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22">
        <f>'7.жеке-улут.вал.'!P365+'11.жеке-чет өл.вал.'!P365</f>
        <v>0</v>
      </c>
      <c r="Q365" s="21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23">
        <f>'7.жеке-улут.вал.'!R365+'11.жеке-чет өл.вал.'!R365</f>
        <v>0</v>
      </c>
      <c r="S365" s="24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</row>
    <row r="366" spans="1:19" hidden="1" x14ac:dyDescent="0.2">
      <c r="A366" s="19" t="s">
        <v>19</v>
      </c>
      <c r="B366" s="20">
        <f>'7.жеке-улут.вал.'!B366+'11.жеке-чет өл.вал.'!B366</f>
        <v>0</v>
      </c>
      <c r="C366" s="21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22">
        <f>'7.жеке-улут.вал.'!D366+'11.жеке-чет өл.вал.'!D366</f>
        <v>0</v>
      </c>
      <c r="E366" s="21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22">
        <f t="shared" si="30"/>
        <v>0</v>
      </c>
      <c r="G366" s="21" t="e">
        <f t="shared" si="31"/>
        <v>#DIV/0!</v>
      </c>
      <c r="H366" s="22">
        <f>'7.жеке-улут.вал.'!H366+'11.жеке-чет өл.вал.'!H366</f>
        <v>0</v>
      </c>
      <c r="I366" s="21" t="e">
        <f>('7.жеке-улут.вал.'!H366*'7.жеке-улут.вал.'!I366+'11.жеке-чет өл.вал.'!H366*'11.жеке-чет өл.вал.'!I366)/('7.жеке-улут.вал.'!H366+'11.жеке-чет өл.вал.'!H366)</f>
        <v>#DIV/0!</v>
      </c>
      <c r="J366" s="22">
        <f>'7.жеке-улут.вал.'!J366+'11.жеке-чет өл.вал.'!J366</f>
        <v>0</v>
      </c>
      <c r="K366" s="21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22">
        <f>'7.жеке-улут.вал.'!L366+'11.жеке-чет өл.вал.'!L366</f>
        <v>0</v>
      </c>
      <c r="M366" s="21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22">
        <f>'7.жеке-улут.вал.'!N366+'11.жеке-чет өл.вал.'!N366</f>
        <v>0</v>
      </c>
      <c r="O366" s="21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22">
        <f>'7.жеке-улут.вал.'!P366+'11.жеке-чет өл.вал.'!P366</f>
        <v>0</v>
      </c>
      <c r="Q366" s="21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23">
        <f>'7.жеке-улут.вал.'!R366+'11.жеке-чет өл.вал.'!R366</f>
        <v>0</v>
      </c>
      <c r="S366" s="24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</row>
    <row r="367" spans="1:19" hidden="1" x14ac:dyDescent="0.2">
      <c r="A367" s="19" t="s">
        <v>20</v>
      </c>
      <c r="B367" s="20">
        <f>'7.жеке-улут.вал.'!B367+'11.жеке-чет өл.вал.'!B367</f>
        <v>0</v>
      </c>
      <c r="C367" s="21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22">
        <f>'7.жеке-улут.вал.'!D367+'11.жеке-чет өл.вал.'!D367</f>
        <v>0</v>
      </c>
      <c r="E367" s="21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22">
        <f t="shared" si="30"/>
        <v>0</v>
      </c>
      <c r="G367" s="21" t="e">
        <f t="shared" si="31"/>
        <v>#DIV/0!</v>
      </c>
      <c r="H367" s="22">
        <f>'7.жеке-улут.вал.'!H367+'11.жеке-чет өл.вал.'!H367</f>
        <v>0</v>
      </c>
      <c r="I367" s="21" t="e">
        <f>('7.жеке-улут.вал.'!H367*'7.жеке-улут.вал.'!I367+'11.жеке-чет өл.вал.'!H367*'11.жеке-чет өл.вал.'!I367)/('7.жеке-улут.вал.'!H367+'11.жеке-чет өл.вал.'!H367)</f>
        <v>#DIV/0!</v>
      </c>
      <c r="J367" s="22">
        <f>'7.жеке-улут.вал.'!J367+'11.жеке-чет өл.вал.'!J367</f>
        <v>0</v>
      </c>
      <c r="K367" s="21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22">
        <f>'7.жеке-улут.вал.'!L367+'11.жеке-чет өл.вал.'!L367</f>
        <v>0</v>
      </c>
      <c r="M367" s="21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22">
        <f>'7.жеке-улут.вал.'!N367+'11.жеке-чет өл.вал.'!N367</f>
        <v>0</v>
      </c>
      <c r="O367" s="21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22">
        <f>'7.жеке-улут.вал.'!P367+'11.жеке-чет өл.вал.'!P367</f>
        <v>0</v>
      </c>
      <c r="Q367" s="21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23">
        <f>'7.жеке-улут.вал.'!R367+'11.жеке-чет өл.вал.'!R367</f>
        <v>0</v>
      </c>
      <c r="S367" s="24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</row>
    <row r="368" spans="1:19" ht="13.5" hidden="1" thickBot="1" x14ac:dyDescent="0.25">
      <c r="A368" s="25" t="s">
        <v>21</v>
      </c>
      <c r="B368" s="26">
        <f>'7.жеке-улут.вал.'!B368+'11.жеке-чет өл.вал.'!B368</f>
        <v>0</v>
      </c>
      <c r="C368" s="27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28">
        <f>'7.жеке-улут.вал.'!D368+'11.жеке-чет өл.вал.'!D368</f>
        <v>0</v>
      </c>
      <c r="E368" s="27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28">
        <f t="shared" ref="F368" si="32">H368+J368+L368+N368+P368+R368</f>
        <v>0</v>
      </c>
      <c r="G368" s="27" t="e">
        <f t="shared" ref="G368" si="33">(H368*I368+J368*K368+L368*M368+N368*O368+P368*Q368+R368*S368)/(H368+J368+L368+N368+P368+R368)</f>
        <v>#DIV/0!</v>
      </c>
      <c r="H368" s="28">
        <f>'7.жеке-улут.вал.'!H368+'11.жеке-чет өл.вал.'!H368</f>
        <v>0</v>
      </c>
      <c r="I368" s="27" t="e">
        <f>('7.жеке-улут.вал.'!H368*'7.жеке-улут.вал.'!I368+'11.жеке-чет өл.вал.'!H368*'11.жеке-чет өл.вал.'!I368)/('7.жеке-улут.вал.'!H368+'11.жеке-чет өл.вал.'!H368)</f>
        <v>#DIV/0!</v>
      </c>
      <c r="J368" s="28">
        <f>'7.жеке-улут.вал.'!J368+'11.жеке-чет өл.вал.'!J368</f>
        <v>0</v>
      </c>
      <c r="K368" s="27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28">
        <f>'7.жеке-улут.вал.'!L368+'11.жеке-чет өл.вал.'!L368</f>
        <v>0</v>
      </c>
      <c r="M368" s="27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28">
        <f>'7.жеке-улут.вал.'!N368+'11.жеке-чет өл.вал.'!N368</f>
        <v>0</v>
      </c>
      <c r="O368" s="27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28">
        <f>'7.жеке-улут.вал.'!P368+'11.жеке-чет өл.вал.'!P368</f>
        <v>0</v>
      </c>
      <c r="Q368" s="27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28">
        <f>'7.жеке-улут.вал.'!R368+'11.жеке-чет өл.вал.'!R368</f>
        <v>0</v>
      </c>
      <c r="S368" s="39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2.623433327252553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0.92485738143358431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25991667.879999995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2.3765022947730943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3606360.31</v>
      </c>
      <c r="G336" s="21">
        <f t="shared" ref="G336" si="23">(H336*I336+J336*K336+L336*M336+N336*O336+P336*Q336+R336*S336)/(H336+J336+L336+N336+P336+R336)</f>
        <v>11.614910403614132</v>
      </c>
      <c r="H336" s="22">
        <f>'8.юрид-улут.вал.'!H336+'12.юрид-чет өл.вал.'!H336</f>
        <v>22302.720000000001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6.5331020162563238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22016520.479999997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1.0887297503288311</v>
      </c>
      <c r="D352" s="22">
        <f>'8.юрид-улут.вал.'!D352+'12.юрид-чет өл.вал.'!D352</f>
        <v>19745697.620000001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0.38752230578825198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customHeight="1" x14ac:dyDescent="0.2">
      <c r="A353" s="19" t="s">
        <v>18</v>
      </c>
      <c r="B353" s="20">
        <f>'8.юрид-улут.вал.'!B353+'12.юрид-чет өл.вал.'!B353</f>
        <v>24351968.890000001</v>
      </c>
      <c r="C353" s="21">
        <f>('8.юрид-улут.вал.'!B353*'8.юрид-улут.вал.'!C353+'12.юрид-чет өл.вал.'!B353*'12.юрид-чет өл.вал.'!C353)/('8.юрид-улут.вал.'!B353+'12.юрид-чет өл.вал.'!B353)</f>
        <v>2.232927451481316</v>
      </c>
      <c r="D353" s="22">
        <f>'8.юрид-улут.вал.'!D353+'12.юрид-чет өл.вал.'!D353</f>
        <v>17033742.739999998</v>
      </c>
      <c r="E353" s="21">
        <f>('8.юрид-улут.вал.'!D353*'8.юрид-улут.вал.'!E353+'12.юрид-чет өл.вал.'!D353*'12.юрид-чет өл.вал.'!E353)/('8.юрид-улут.вал.'!D353+'12.юрид-чет өл.вал.'!D353)</f>
        <v>0.46086460079412989</v>
      </c>
      <c r="F353" s="22">
        <f t="shared" si="38"/>
        <v>7313226.1500000004</v>
      </c>
      <c r="G353" s="21">
        <f t="shared" si="39"/>
        <v>6.3523169981828032</v>
      </c>
      <c r="H353" s="22">
        <f>'8.юрид-улут.вал.'!H353+'12.юрид-чет өл.вал.'!H353</f>
        <v>235732.9</v>
      </c>
      <c r="I353" s="21">
        <f>('8.юрид-улут.вал.'!H353*'8.юрид-улут.вал.'!I353+'12.юрид-чет өл.вал.'!H353*'12.юрид-чет өл.вал.'!I353)/('8.юрид-улут.вал.'!H353+'12.юрид-чет өл.вал.'!H353)</f>
        <v>0.12747329710871916</v>
      </c>
      <c r="J353" s="22">
        <f>'8.юрид-улут.вал.'!J353+'12.юрид-чет өл.вал.'!J353</f>
        <v>20865.82</v>
      </c>
      <c r="K353" s="21">
        <f>('8.юрид-улут.вал.'!J353*'8.юрид-улут.вал.'!K353+'12.юрид-чет өл.вал.'!J353*'12.юрид-чет өл.вал.'!K353)/('8.юрид-улут.вал.'!J353+'12.юрид-чет өл.вал.'!J353)</f>
        <v>1.7484470248473385</v>
      </c>
      <c r="L353" s="22">
        <f>'8.юрид-улут.вал.'!L353+'12.юрид-чет өл.вал.'!L353</f>
        <v>103187.72</v>
      </c>
      <c r="M353" s="21">
        <f>('8.юрид-улут.вал.'!L353*'8.юрид-улут.вал.'!M353+'12.юрид-чет өл.вал.'!L353*'12.юрид-чет өл.вал.'!M353)/('8.юрид-улут.вал.'!L353+'12.юрид-чет өл.вал.'!L353)</f>
        <v>4.0625189431455642</v>
      </c>
      <c r="N353" s="22">
        <f>'8.юрид-улут.вал.'!N353+'12.юрид-чет өл.вал.'!N353</f>
        <v>5725414.5200000005</v>
      </c>
      <c r="O353" s="21">
        <f>('8.юрид-улут.вал.'!N353*'8.юрид-улут.вал.'!O353+'12.юрид-чет өл.вал.'!N353*'12.юрид-чет өл.вал.'!O353)/('8.юрид-улут.вал.'!N353+'12.юрид-чет өл.вал.'!N353)</f>
        <v>5.2069837782854478</v>
      </c>
      <c r="P353" s="22">
        <f>'8.юрид-улут.вал.'!P353+'12.юрид-чет өл.вал.'!P353</f>
        <v>1228025.19</v>
      </c>
      <c r="Q353" s="21">
        <f>('8.юрид-улут.вал.'!P353*'8.юрид-улут.вал.'!Q353+'12.юрид-чет өл.вал.'!P353*'12.юрид-чет өл.вал.'!Q353)/('8.юрид-улут.вал.'!P353+'12.юрид-чет өл.вал.'!P353)</f>
        <v>13.157755954908401</v>
      </c>
      <c r="R353" s="23"/>
      <c r="S353" s="24"/>
    </row>
    <row r="354" spans="1:19" ht="14.25" customHeight="1" x14ac:dyDescent="0.2">
      <c r="A354" s="19" t="s">
        <v>19</v>
      </c>
      <c r="B354" s="20">
        <f>'8.юрид-улут.вал.'!B354+'12.юрид-чет өл.вал.'!B354</f>
        <v>22077068.43</v>
      </c>
      <c r="C354" s="21">
        <f>('8.юрид-улут.вал.'!B354*'8.юрид-улут.вал.'!C354+'12.юрид-чет өл.вал.'!B354*'12.юрид-чет өл.вал.'!C354)/('8.юрид-улут.вал.'!B354+'12.юрид-чет өл.вал.'!B354)</f>
        <v>1.4238236083231639</v>
      </c>
      <c r="D354" s="22">
        <f>'8.юрид-улут.вал.'!D354+'12.юрид-чет өл.вал.'!D354</f>
        <v>17511974.550000001</v>
      </c>
      <c r="E354" s="21">
        <f>('8.юрид-улут.вал.'!D354*'8.юрид-улут.вал.'!E354+'12.юрид-чет өл.вал.'!D354*'12.юрид-чет өл.вал.'!E354)/('8.юрид-улут.вал.'!D354+'12.юрид-чет өл.вал.'!D354)</f>
        <v>0.4943615077661242</v>
      </c>
      <c r="F354" s="22">
        <f t="shared" si="38"/>
        <v>4565093.88</v>
      </c>
      <c r="G354" s="21">
        <f t="shared" si="39"/>
        <v>4.9892960997989402</v>
      </c>
      <c r="H354" s="22">
        <f>'8.юрид-улут.вал.'!H354+'12.юрид-чет өл.вал.'!H354</f>
        <v>22416.350000000002</v>
      </c>
      <c r="I354" s="21">
        <f>('8.юрид-улут.вал.'!H354*'8.юрид-улут.вал.'!I354+'12.юрид-чет өл.вал.'!H354*'12.юрид-чет өл.вал.'!I354)/('8.юрид-улут.вал.'!H354+'12.юрид-чет өл.вал.'!H354)</f>
        <v>9.0281436763790683</v>
      </c>
      <c r="J354" s="22">
        <f>'8.юрид-улут.вал.'!J354+'12.юрид-чет өл.вал.'!J354</f>
        <v>96636.27</v>
      </c>
      <c r="K354" s="21">
        <f>('8.юрид-улут.вал.'!J354*'8.юрид-улут.вал.'!K354+'12.юрид-чет өл.вал.'!J354*'12.юрид-чет өл.вал.'!K354)/('8.юрид-улут.вал.'!J354+'12.юрид-чет өл.вал.'!J354)</f>
        <v>4.5211759518449997</v>
      </c>
      <c r="L354" s="22">
        <f>'8.юрид-улут.вал.'!L354+'12.юрид-чет өл.вал.'!L354</f>
        <v>358657.76</v>
      </c>
      <c r="M354" s="21">
        <f>('8.юрид-улут.вал.'!L354*'8.юрид-улут.вал.'!M354+'12.юрид-чет өл.вал.'!L354*'12.юрид-чет өл.вал.'!M354)/('8.юрид-улут.вал.'!L354+'12.юрид-чет өл.вал.'!L354)</f>
        <v>1.8556350820347507</v>
      </c>
      <c r="N354" s="22">
        <f>'8.юрид-улут.вал.'!N354+'12.юрид-чет өл.вал.'!N354</f>
        <v>3552133.4299999997</v>
      </c>
      <c r="O354" s="21">
        <f>('8.юрид-улут.вал.'!N354*'8.юрид-улут.вал.'!O354+'12.юрид-чет өл.вал.'!N354*'12.юрид-чет өл.вал.'!O354)/('8.юрид-улут.вал.'!N354+'12.юрид-чет өл.вал.'!N354)</f>
        <v>5.2329773459551632</v>
      </c>
      <c r="P354" s="22">
        <f>'8.юрид-улут.вал.'!P354+'12.юрид-чет өл.вал.'!P354</f>
        <v>535250.07000000007</v>
      </c>
      <c r="Q354" s="21">
        <f>('8.юрид-улут.вал.'!P354*'8.юрид-улут.вал.'!Q354+'12.юрид-чет өл.вал.'!P354*'12.юрид-чет өл.вал.'!Q354)/('8.юрид-улут.вал.'!P354+'12.юрид-чет өл.вал.'!P354)</f>
        <v>5.3872870886313073</v>
      </c>
      <c r="R354" s="23"/>
      <c r="S354" s="24"/>
    </row>
    <row r="355" spans="1:19" ht="14.25" customHeight="1" x14ac:dyDescent="0.2">
      <c r="A355" s="19" t="s">
        <v>20</v>
      </c>
      <c r="B355" s="20">
        <f>'8.юрид-улут.вал.'!B355+'12.юрид-чет өл.вал.'!B355</f>
        <v>19599151.129999999</v>
      </c>
      <c r="C355" s="21">
        <f>('8.юрид-улут.вал.'!B355*'8.юрид-улут.вал.'!C355+'12.юрид-чет өл.вал.'!B355*'12.юрид-чет өл.вал.'!C355)/('8.юрид-улут.вал.'!B355+'12.юрид-чет өл.вал.'!B355)</f>
        <v>1.8317631337179223</v>
      </c>
      <c r="D355" s="22">
        <f>'8.юрид-улут.вал.'!D355+'12.юрид-чет өл.вал.'!D355</f>
        <v>16785231.579999998</v>
      </c>
      <c r="E355" s="21">
        <f>('8.юрид-улут.вал.'!D355*'8.юрид-улут.вал.'!E355+'12.юрид-чет өл.вал.'!D355*'12.юрид-чет өл.вал.'!E355)/('8.юрид-улут.вал.'!D355+'12.юрид-чет өл.вал.'!D355)</f>
        <v>0.59774952976847762</v>
      </c>
      <c r="F355" s="22">
        <f t="shared" si="38"/>
        <v>2813919.55</v>
      </c>
      <c r="G355" s="21">
        <f t="shared" si="39"/>
        <v>9.1927426312169995</v>
      </c>
      <c r="H355" s="22">
        <f>'8.юрид-улут.вал.'!H355+'12.юрид-чет өл.вал.'!H355</f>
        <v>203589.96</v>
      </c>
      <c r="I355" s="21">
        <f>('8.юрид-улут.вал.'!H355*'8.юрид-улут.вал.'!I355+'12.юрид-чет өл.вал.'!H355*'12.юрид-чет өл.вал.'!I355)/('8.юрид-улут.вал.'!H355+'12.юрид-чет өл.вал.'!H355)</f>
        <v>8.8993185548049585</v>
      </c>
      <c r="J355" s="22">
        <f>'8.юрид-улут.вал.'!J355+'12.юрид-чет өл.вал.'!J355</f>
        <v>89761.14</v>
      </c>
      <c r="K355" s="21">
        <f>('8.юрид-улут.вал.'!J355*'8.юрид-улут.вал.'!K355+'12.юрид-чет өл.вал.'!J355*'12.юрид-чет өл.вал.'!K355)/('8.юрид-улут.вал.'!J355+'12.юрид-чет өл.вал.'!J355)</f>
        <v>0.62594972724276887</v>
      </c>
      <c r="L355" s="22">
        <f>'8.юрид-улут.вал.'!L355+'12.юрид-чет өл.вал.'!L355</f>
        <v>142524.22</v>
      </c>
      <c r="M355" s="21">
        <f>('8.юрид-улут.вал.'!L355*'8.юрид-улут.вал.'!M355+'12.юрид-чет өл.вал.'!L355*'12.юрид-чет өл.вал.'!M355)/('8.юрид-улут.вал.'!L355+'12.юрид-чет өл.вал.'!L355)</f>
        <v>4.3793356174831182</v>
      </c>
      <c r="N355" s="22">
        <f>'8.юрид-улут.вал.'!N355+'12.юрид-чет өл.вал.'!N355</f>
        <v>1853967.74</v>
      </c>
      <c r="O355" s="21">
        <f>('8.юрид-улут.вал.'!N355*'8.юрид-улут.вал.'!O355+'12.юрид-чет өл.вал.'!N355*'12.юрид-чет өл.вал.'!O355)/('8.юрид-улут.вал.'!N355+'12.юрид-чет өл.вал.'!N355)</f>
        <v>9.0098987369650665</v>
      </c>
      <c r="P355" s="22">
        <f>'8.юрид-улут.вал.'!P355+'12.юрид-чет өл.вал.'!P355</f>
        <v>524076.49</v>
      </c>
      <c r="Q355" s="21">
        <f>('8.юрид-улут.вал.'!P355*'8.юрид-улут.вал.'!Q355+'12.юрид-чет өл.вал.'!P355*'12.юрид-чет өл.вал.'!Q355)/('8.юрид-улут.вал.'!P355+'12.юрид-чет өл.вал.'!P355)</f>
        <v>12.729854274516262</v>
      </c>
      <c r="R355" s="23"/>
      <c r="S355" s="24"/>
    </row>
    <row r="356" spans="1:19" ht="14.25" customHeight="1" thickBot="1" x14ac:dyDescent="0.25">
      <c r="A356" s="25" t="s">
        <v>21</v>
      </c>
      <c r="B356" s="26">
        <f>'8.юрид-улут.вал.'!B356+'12.юрид-чет өл.вал.'!B356</f>
        <v>34455262.459999993</v>
      </c>
      <c r="C356" s="27">
        <f>('8.юрид-улут.вал.'!B356*'8.юрид-улут.вал.'!C356+'12.юрид-чет өл.вал.'!B356*'12.юрид-чет өл.вал.'!C356)/('8.юрид-улут.вал.'!B356+'12.юрид-чет өл.вал.'!B356)</f>
        <v>2.4646988092947457</v>
      </c>
      <c r="D356" s="28">
        <f>'8.юрид-улут.вал.'!D356+'12.юрид-чет өл.вал.'!D356</f>
        <v>25385192.530000001</v>
      </c>
      <c r="E356" s="27">
        <f>('8.юрид-улут.вал.'!D356*'8.юрид-улут.вал.'!E356+'12.юрид-чет өл.вал.'!D356*'12.юрид-чет өл.вал.'!E356)/('8.юрид-улут.вал.'!D356+'12.юрид-чет өл.вал.'!D356)</f>
        <v>0.80047739064754642</v>
      </c>
      <c r="F356" s="28">
        <f t="shared" ref="F356:F367" si="40">H356+J356+L356+N356+P356+R356</f>
        <v>9052669.9299999997</v>
      </c>
      <c r="G356" s="27">
        <f t="shared" ref="G356:G367" si="41">(H356*I356+J356*K356+L356*M356+N356*O356+P356*Q356+R356*S356)/(H356+J356+L356+N356+P356+R356)</f>
        <v>7.1285015559602938</v>
      </c>
      <c r="H356" s="28">
        <f>'8.юрид-улут.вал.'!H356+'12.юрид-чет өл.вал.'!H356</f>
        <v>163400.24</v>
      </c>
      <c r="I356" s="27">
        <f>('8.юрид-улут.вал.'!H356*'8.юрид-улут.вал.'!I356+'12.юрид-чет өл.вал.'!H356*'12.юрид-чет өл.вал.'!I356)/('8.юрид-улут.вал.'!H356+'12.юрид-чет өл.вал.'!H356)</f>
        <v>8.6216284602764368</v>
      </c>
      <c r="J356" s="28">
        <f>'8.юрид-улут.вал.'!J356+'12.юрид-чет өл.вал.'!J356</f>
        <v>111813.58</v>
      </c>
      <c r="K356" s="27">
        <f>('8.юрид-улут.вал.'!J356*'8.юрид-улут.вал.'!K356+'12.юрид-чет өл.вал.'!J356*'12.юрид-чет өл.вал.'!K356)/('8.юрид-улут.вал.'!J356+'12.юрид-чет өл.вал.'!J356)</f>
        <v>3.1441450403430395</v>
      </c>
      <c r="L356" s="28">
        <f>'8.юрид-улут.вал.'!L356+'12.юрид-чет өл.вал.'!L356</f>
        <v>139261.67000000001</v>
      </c>
      <c r="M356" s="27">
        <f>('8.юрид-улут.вал.'!L356*'8.юрид-улут.вал.'!M356+'12.юрид-чет өл.вал.'!L356*'12.юрид-чет өл.вал.'!M356)/('8.юрид-улут.вал.'!L356+'12.юрид-чет өл.вал.'!L356)</f>
        <v>8.7473824348078022</v>
      </c>
      <c r="N356" s="28">
        <f>'8.юрид-улут.вал.'!N356+'12.юрид-чет өл.вал.'!N356</f>
        <v>2454927.34</v>
      </c>
      <c r="O356" s="27">
        <f>('8.юрид-улут.вал.'!N356*'8.юрид-улут.вал.'!O356+'12.юрид-чет өл.вал.'!N356*'12.юрид-чет өл.вал.'!O356)/('8.юрид-улут.вал.'!N356+'12.юрид-чет өл.вал.'!N356)</f>
        <v>11.603783746935658</v>
      </c>
      <c r="P356" s="28">
        <f>'8.юрид-улут.вал.'!P356+'12.юрид-чет өл.вал.'!P356</f>
        <v>6183267.0999999996</v>
      </c>
      <c r="Q356" s="27">
        <f>('8.юрид-улут.вал.'!P356*'8.юрид-улут.вал.'!Q356+'12.юрид-чет өл.вал.'!P356*'12.юрид-чет өл.вал.'!Q356)/('8.юрид-улут.вал.'!P356+'12.юрид-чет өл.вал.'!P356)</f>
        <v>5.347822731966402</v>
      </c>
      <c r="R356" s="28"/>
      <c r="S356" s="39"/>
    </row>
    <row r="357" spans="1:19" ht="14.25" customHeight="1" x14ac:dyDescent="0.2">
      <c r="A357" s="32" t="s">
        <v>77</v>
      </c>
      <c r="B357" s="20">
        <f>'8.юрид-улут.вал.'!B357+'12.юрид-чет өл.вал.'!B357</f>
        <v>76048801.010000005</v>
      </c>
      <c r="C357" s="21">
        <f>('8.юрид-улут.вал.'!B357*'8.юрид-улут.вал.'!C357+'12.юрид-чет өл.вал.'!B357*'12.юрид-чет өл.вал.'!C357)/('8.юрид-улут.вал.'!B357+'12.юрид-чет өл.вал.'!B357)</f>
        <v>2.902799988451779</v>
      </c>
      <c r="D357" s="22">
        <f>'8.юрид-улут.вал.'!D357+'12.юрид-чет өл.вал.'!D357</f>
        <v>65152761.130000003</v>
      </c>
      <c r="E357" s="21">
        <f>('8.юрид-улут.вал.'!D357*'8.юрид-улут.вал.'!E357+'12.юрид-чет өл.вал.'!D357*'12.юрид-чет өл.вал.'!E357)/('8.юрид-улут.вал.'!D357+'12.юрид-чет өл.вал.'!D357)</f>
        <v>1.4462373472305954</v>
      </c>
      <c r="F357" s="22">
        <f t="shared" si="40"/>
        <v>10896039.879999999</v>
      </c>
      <c r="G357" s="21">
        <f t="shared" si="41"/>
        <v>11.612301686270975</v>
      </c>
      <c r="H357" s="22">
        <f>'8.юрид-улут.вал.'!H357+'12.юрид-чет өл.вал.'!H357</f>
        <v>25438.02</v>
      </c>
      <c r="I357" s="21">
        <f>('8.юрид-улут.вал.'!H357*'8.юрид-улут.вал.'!I357+'12.юрид-чет өл.вал.'!H357*'12.юрид-чет өл.вал.'!I357)/('8.юрид-улут.вал.'!H357+'12.юрид-чет өл.вал.'!H357)</f>
        <v>7.8291407546656533</v>
      </c>
      <c r="J357" s="22">
        <f>'8.юрид-улут.вал.'!J357+'12.юрид-чет өл.вал.'!J357</f>
        <v>92874.27</v>
      </c>
      <c r="K357" s="21">
        <f>('8.юрид-улут.вал.'!J357*'8.юрид-улут.вал.'!K357+'12.юрид-чет өл.вал.'!J357*'12.юрид-чет өл.вал.'!K357)/('8.юрид-улут.вал.'!J357+'12.юрид-чет өл.вал.'!J357)</f>
        <v>5.048868278587813</v>
      </c>
      <c r="L357" s="22">
        <f>'8.юрид-улут.вал.'!L357+'12.юрид-чет өл.вал.'!L357</f>
        <v>463605.12</v>
      </c>
      <c r="M357" s="21">
        <f>('8.юрид-улут.вал.'!L357*'8.юрид-улут.вал.'!M357+'12.юрид-чет өл.вал.'!L357*'12.юрид-чет өл.вал.'!M357)/('8.юрид-улут.вал.'!L357+'12.юрид-чет өл.вал.'!L357)</f>
        <v>10.25666935300457</v>
      </c>
      <c r="N357" s="22">
        <f>'8.юрид-улут.вал.'!N357+'12.юрид-чет өл.вал.'!N357</f>
        <v>10174474.6</v>
      </c>
      <c r="O357" s="21">
        <f>('8.юрид-улут.вал.'!N357*'8.юрид-улут.вал.'!O357+'12.юрид-чет өл.вал.'!N357*'12.юрид-чет өл.вал.'!O357)/('8.юрид-улут.вал.'!N357+'12.юрид-чет өл.вал.'!N357)</f>
        <v>11.760447699166676</v>
      </c>
      <c r="P357" s="22">
        <f>'8.юрид-улут.вал.'!P357+'12.юрид-чет өл.вал.'!P357</f>
        <v>139647.87</v>
      </c>
      <c r="Q357" s="21">
        <f>('8.юрид-улут.вал.'!P357*'8.юрид-улут.вал.'!Q357+'12.юрид-чет өл.вал.'!P357*'12.юрид-чет өл.вал.'!Q357)/('8.юрид-улут.вал.'!P357+'12.юрид-чет өл.вал.'!P357)</f>
        <v>10.373331518769296</v>
      </c>
      <c r="R357" s="23"/>
      <c r="S357" s="24"/>
    </row>
    <row r="358" spans="1:19" ht="14.25" customHeight="1" x14ac:dyDescent="0.2">
      <c r="A358" s="19" t="s">
        <v>11</v>
      </c>
      <c r="B358" s="20">
        <f>'8.юрид-улут.вал.'!B358+'12.юрид-чет өл.вал.'!B358</f>
        <v>25762718.969999999</v>
      </c>
      <c r="C358" s="21">
        <f>('8.юрид-улут.вал.'!B358*'8.юрид-улут.вал.'!C358+'12.юрид-чет өл.вал.'!B358*'12.юрид-чет өл.вал.'!C358)/('8.юрид-улут.вал.'!B358+'12.юрид-чет өл.вал.'!B358)</f>
        <v>2.8027831919365176</v>
      </c>
      <c r="D358" s="22">
        <f>'8.юрид-улут.вал.'!D358+'12.юрид-чет өл.вал.'!D358</f>
        <v>21788026.789999999</v>
      </c>
      <c r="E358" s="21">
        <f>('8.юрид-улут.вал.'!D358*'8.юрид-улут.вал.'!E358+'12.юрид-чет өл.вал.'!D358*'12.юрид-чет өл.вал.'!E358)/('8.юрид-улут.вал.'!D358+'12.юрид-чет өл.вал.'!D358)</f>
        <v>1.7938807868888267</v>
      </c>
      <c r="F358" s="22">
        <f t="shared" si="40"/>
        <v>3974692.1799999997</v>
      </c>
      <c r="G358" s="21">
        <f t="shared" si="41"/>
        <v>8.3332725063755824</v>
      </c>
      <c r="H358" s="22">
        <f>'8.юрид-улут.вал.'!H358+'12.юрид-чет өл.вал.'!H358</f>
        <v>205228.75</v>
      </c>
      <c r="I358" s="21">
        <f>('8.юрид-улут.вал.'!H358*'8.юрид-улут.вал.'!I358+'12.юрид-чет өл.вал.'!H358*'12.юрид-чет өл.вал.'!I358)/('8.юрид-улут.вал.'!H358+'12.юрид-чет өл.вал.'!H358)</f>
        <v>6.9300659892924363</v>
      </c>
      <c r="J358" s="22">
        <f>'8.юрид-улут.вал.'!J358+'12.юрид-чет өл.вал.'!J358</f>
        <v>74181.02</v>
      </c>
      <c r="K358" s="21">
        <f>('8.юрид-улут.вал.'!J358*'8.юрид-улут.вал.'!K358+'12.юрид-чет өл.вал.'!J358*'12.юрид-чет өл.вал.'!K358)/('8.юрид-улут.вал.'!J358+'12.юрид-чет өл.вал.'!J358)</f>
        <v>6.3774490213264761</v>
      </c>
      <c r="L358" s="22">
        <f>'8.юрид-улут.вал.'!L358+'12.юрид-чет өл.вал.'!L358</f>
        <v>314182.86</v>
      </c>
      <c r="M358" s="21">
        <f>('8.юрид-улут.вал.'!L358*'8.юрид-улут.вал.'!M358+'12.юрид-чет өл.вал.'!L358*'12.юрид-чет өл.вал.'!M358)/('8.юрид-улут.вал.'!L358+'12.юрид-чет өл.вал.'!L358)</f>
        <v>4.9193938421720418</v>
      </c>
      <c r="N358" s="22">
        <f>'8.юрид-улут.вал.'!N358+'12.юрид-чет өл.вал.'!N358</f>
        <v>1436135.98</v>
      </c>
      <c r="O358" s="21">
        <f>('8.юрид-улут.вал.'!N358*'8.юрид-улут.вал.'!O358+'12.юрид-чет өл.вал.'!N358*'12.юрид-чет өл.вал.'!O358)/('8.юрид-улут.вал.'!N358+'12.юрид-чет өл.вал.'!N358)</f>
        <v>12.241835285680981</v>
      </c>
      <c r="P358" s="22">
        <f>'8.юрид-улут.вал.'!P358+'12.юрид-чет өл.вал.'!P358</f>
        <v>1944963.5699999998</v>
      </c>
      <c r="Q358" s="21">
        <f>('8.юрид-улут.вал.'!P358*'8.юрид-улут.вал.'!Q358+'12.юрид-чет өл.вал.'!P358*'12.юрид-чет өл.вал.'!Q358)/('8.юрид-улут.вал.'!P358+'12.юрид-чет өл.вал.'!P358)</f>
        <v>6.221365508301008</v>
      </c>
      <c r="R358" s="23"/>
      <c r="S358" s="24"/>
    </row>
    <row r="359" spans="1:19" ht="14.25" customHeight="1" x14ac:dyDescent="0.2">
      <c r="A359" s="19" t="s">
        <v>12</v>
      </c>
      <c r="B359" s="20">
        <f>'8.юрид-улут.вал.'!B359+'12.юрид-чет өл.вал.'!B359</f>
        <v>31382600.75</v>
      </c>
      <c r="C359" s="21">
        <f>('8.юрид-улут.вал.'!B359*'8.юрид-улут.вал.'!C359+'12.юрид-чет өл.вал.'!B359*'12.юрид-чет өл.вал.'!C359)/('8.юрид-улут.вал.'!B359+'12.юрид-чет өл.вал.'!B359)</f>
        <v>1.990336220843649</v>
      </c>
      <c r="D359" s="22">
        <f>'8.юрид-улут.вал.'!D359+'12.юрид-чет өл.вал.'!D359</f>
        <v>24910386.259999998</v>
      </c>
      <c r="E359" s="21">
        <f>('8.юрид-улут.вал.'!D359*'8.юрид-улут.вал.'!E359+'12.юрид-чет өл.вал.'!D359*'12.юрид-чет өл.вал.'!E359)/('8.юрид-улут.вал.'!D359+'12.юрид-чет өл.вал.'!D359)</f>
        <v>0.85398166003789633</v>
      </c>
      <c r="F359" s="22">
        <f t="shared" si="40"/>
        <v>6310514.4900000002</v>
      </c>
      <c r="G359" s="21">
        <f t="shared" si="41"/>
        <v>6.2308171590142498</v>
      </c>
      <c r="H359" s="22">
        <f>'8.юрид-улут.вал.'!H359+'12.юрид-чет өл.вал.'!H359</f>
        <v>474740.83999999997</v>
      </c>
      <c r="I359" s="21">
        <f>('8.юрид-улут.вал.'!H359*'8.юрид-улут.вал.'!I359+'12.юрид-чет өл.вал.'!H359*'12.юрид-чет өл.вал.'!I359)/('8.юрид-улут.вал.'!H359+'12.юрид-чет өл.вал.'!H359)</f>
        <v>2.5852608147215688</v>
      </c>
      <c r="J359" s="22">
        <f>'8.юрид-улут.вал.'!J359+'12.юрид-чет өл.вал.'!J359</f>
        <v>1166850.74</v>
      </c>
      <c r="K359" s="21">
        <f>('8.юрид-улут.вал.'!J359*'8.юрид-улут.вал.'!K359+'12.юрид-чет өл.вал.'!J359*'12.юрид-чет өл.вал.'!K359)/('8.юрид-улут.вал.'!J359+'12.юрид-чет өл.вал.'!J359)</f>
        <v>1.4641263598975793</v>
      </c>
      <c r="L359" s="22">
        <f>'8.юрид-улут.вал.'!L359+'12.юрид-чет өл.вал.'!L359</f>
        <v>908484.29999999993</v>
      </c>
      <c r="M359" s="21">
        <f>('8.юрид-улут.вал.'!L359*'8.юрид-улут.вал.'!M359+'12.юрид-чет өл.вал.'!L359*'12.юрид-чет өл.вал.'!M359)/('8.юрид-улут.вал.'!L359+'12.юрид-чет өл.вал.'!L359)</f>
        <v>7.1546756118955539</v>
      </c>
      <c r="N359" s="22">
        <f>'8.юрид-улут.вал.'!N359+'12.юрид-чет өл.вал.'!N359</f>
        <v>1898262.4500000002</v>
      </c>
      <c r="O359" s="21">
        <f>('8.юрид-улут.вал.'!N359*'8.юрид-улут.вал.'!O359+'12.юрид-чет өл.вал.'!N359*'12.юрид-чет өл.вал.'!O359)/('8.юрид-улут.вал.'!N359+'12.юрид-чет өл.вал.'!N359)</f>
        <v>10.290735304910047</v>
      </c>
      <c r="P359" s="22">
        <f>'8.юрид-улут.вал.'!P359+'12.юрид-чет өл.вал.'!P359</f>
        <v>1862176.16</v>
      </c>
      <c r="Q359" s="21">
        <f>('8.юрид-улут.вал.'!P359*'8.юрид-улут.вал.'!Q359+'12.юрид-чет өл.вал.'!P359*'12.юрид-чет өл.вал.'!Q359)/('8.юрид-улут.вал.'!P359+'12.юрид-чет өл.вал.'!P359)</f>
        <v>5.5577391088499448</v>
      </c>
      <c r="R359" s="23"/>
      <c r="S359" s="24"/>
    </row>
    <row r="360" spans="1:19" ht="14.25" customHeight="1" x14ac:dyDescent="0.2">
      <c r="A360" s="19" t="s">
        <v>13</v>
      </c>
      <c r="B360" s="20">
        <f>'8.юрид-улут.вал.'!B360+'12.юрид-чет өл.вал.'!B360</f>
        <v>38716900.839999996</v>
      </c>
      <c r="C360" s="21">
        <f>('8.юрид-улут.вал.'!B360*'8.юрид-улут.вал.'!C360+'12.юрид-чет өл.вал.'!B360*'12.юрид-чет өл.вал.'!C360)/('8.юрид-улут.вал.'!B360+'12.юрид-чет өл.вал.'!B360)</f>
        <v>2.1310139139535536</v>
      </c>
      <c r="D360" s="22">
        <f>'8.юрид-улут.вал.'!D360+'12.юрид-чет өл.вал.'!D360</f>
        <v>34528780.230000004</v>
      </c>
      <c r="E360" s="21">
        <f>('8.юрид-улут.вал.'!D360*'8.юрид-улут.вал.'!E360+'12.юрид-чет өл.вал.'!D360*'12.юрид-чет өл.вал.'!E360)/('8.юрид-улут.вал.'!D360+'12.юрид-чет өл.вал.'!D360)</f>
        <v>0.94190005314300218</v>
      </c>
      <c r="F360" s="22">
        <f t="shared" si="40"/>
        <v>4188120.6100000003</v>
      </c>
      <c r="G360" s="21">
        <f t="shared" si="41"/>
        <v>11.934611993325563</v>
      </c>
      <c r="H360" s="22">
        <f>'8.юрид-улут.вал.'!H360+'12.юрид-чет өл.вал.'!H360</f>
        <v>275728.37</v>
      </c>
      <c r="I360" s="21">
        <f>('8.юрид-улут.вал.'!H360*'8.юрид-улут.вал.'!I360+'12.юрид-чет өл.вал.'!H360*'12.юрид-чет өл.вал.'!I360)/('8.юрид-улут.вал.'!H360+'12.юрид-чет өл.вал.'!H360)</f>
        <v>6.3228454039749344</v>
      </c>
      <c r="J360" s="22">
        <f>'8.юрид-улут.вал.'!J360+'12.юрид-чет өл.вал.'!J360</f>
        <v>137739.94999999998</v>
      </c>
      <c r="K360" s="21">
        <f>('8.юрид-улут.вал.'!J360*'8.юрид-улут.вал.'!K360+'12.юрид-чет өл.вал.'!J360*'12.юрид-чет өл.вал.'!K360)/('8.юрид-улут.вал.'!J360+'12.юрид-чет өл.вал.'!J360)</f>
        <v>4.7835506038734561</v>
      </c>
      <c r="L360" s="22">
        <f>'8.юрид-улут.вал.'!L360+'12.юрид-чет өл.вал.'!L360</f>
        <v>47634.43</v>
      </c>
      <c r="M360" s="21">
        <f>('8.юрид-улут.вал.'!L360*'8.юрид-улут.вал.'!M360+'12.юрид-чет өл.вал.'!L360*'12.юрид-чет өл.вал.'!M360)/('8.юрид-улут.вал.'!L360+'12.юрид-чет өл.вал.'!L360)</f>
        <v>5.9634224824355018</v>
      </c>
      <c r="N360" s="22">
        <f>'8.юрид-улут.вал.'!N360+'12.юрид-чет өл.вал.'!N360</f>
        <v>3659363.0500000003</v>
      </c>
      <c r="O360" s="21">
        <f>('8.юрид-улут.вал.'!N360*'8.юрид-улут.вал.'!O360+'12.юрид-чет өл.вал.'!N360*'12.юрид-чет өл.вал.'!O360)/('8.юрид-улут.вал.'!N360+'12.юрид-чет өл.вал.'!N360)</f>
        <v>12.719491401324602</v>
      </c>
      <c r="P360" s="22">
        <f>'8.юрид-улут.вал.'!P360+'12.юрид-чет өл.вал.'!P360</f>
        <v>67654.81</v>
      </c>
      <c r="Q360" s="21">
        <f>('8.юрид-улут.вал.'!P360*'8.юрид-улут.вал.'!Q360+'12.юрид-чет өл.вал.'!P360*'12.юрид-чет өл.вал.'!Q360)/('8.юрид-улут.вал.'!P360+'12.юрид-чет өл.вал.'!P360)</f>
        <v>11.115536411971274</v>
      </c>
      <c r="R360" s="23"/>
      <c r="S360" s="24"/>
    </row>
    <row r="361" spans="1:19" ht="14.25" customHeight="1" x14ac:dyDescent="0.2">
      <c r="A361" s="19" t="s">
        <v>14</v>
      </c>
      <c r="B361" s="20">
        <f>'8.юрид-улут.вал.'!B361+'12.юрид-чет өл.вал.'!B361</f>
        <v>32929741.330000006</v>
      </c>
      <c r="C361" s="21">
        <f>('8.юрид-улут.вал.'!B361*'8.юрид-улут.вал.'!C361+'12.юрид-чет өл.вал.'!B361*'12.юрид-чет өл.вал.'!C361)/('8.юрид-улут.вал.'!B361+'12.юрид-чет өл.вал.'!B361)</f>
        <v>1.3324959217771053</v>
      </c>
      <c r="D361" s="22">
        <f>'8.юрид-улут.вал.'!D361+'12.юрид-чет өл.вал.'!D361</f>
        <v>30547489.830000002</v>
      </c>
      <c r="E361" s="21">
        <f>('8.юрид-улут.вал.'!D361*'8.юрид-улут.вал.'!E361+'12.юрид-чет өл.вал.'!D361*'12.юрид-чет өл.вал.'!E361)/('8.юрид-улут.вал.'!D361+'12.юрид-чет өл.вал.'!D361)</f>
        <v>0.75835636854355593</v>
      </c>
      <c r="F361" s="22">
        <f t="shared" si="40"/>
        <v>2183561.5</v>
      </c>
      <c r="G361" s="21">
        <f t="shared" si="41"/>
        <v>8.8488611709814435</v>
      </c>
      <c r="H361" s="22">
        <f>'8.юрид-улут.вал.'!H361+'12.юрид-чет өл.вал.'!H361</f>
        <v>75115.290000000008</v>
      </c>
      <c r="I361" s="21">
        <f>('8.юрид-улут.вал.'!H361*'8.юрид-улут.вал.'!I361+'12.юрид-чет өл.вал.'!H361*'12.юрид-чет өл.вал.'!I361)/('8.юрид-улут.вал.'!H361+'12.юрид-чет өл.вал.'!H361)</f>
        <v>5.320222860086143</v>
      </c>
      <c r="J361" s="22">
        <f>'8.юрид-улут.вал.'!J361+'12.юрид-чет өл.вал.'!J361</f>
        <v>301371.5</v>
      </c>
      <c r="K361" s="21">
        <f>('8.юрид-улут.вал.'!J361*'8.юрид-улут.вал.'!K361+'12.юрид-чет өл.вал.'!J361*'12.юрид-чет өл.вал.'!K361)/('8.юрид-улут.вал.'!J361+'12.юрид-чет өл.вал.'!J361)</f>
        <v>2.9938268482587067</v>
      </c>
      <c r="L361" s="22">
        <f>'8.юрид-улут.вал.'!L361+'12.юрид-чет өл.вал.'!L361</f>
        <v>403025.19</v>
      </c>
      <c r="M361" s="21">
        <f>('8.юрид-улут.вал.'!L361*'8.юрид-улут.вал.'!M361+'12.юрид-чет өл.вал.'!L361*'12.юрид-чет өл.вал.'!M361)/('8.юрид-улут.вал.'!L361+'12.юрид-чет өл.вал.'!L361)</f>
        <v>4.2304679218686045</v>
      </c>
      <c r="N361" s="22">
        <f>'8.юрид-улут.вал.'!N361+'12.юрид-чет өл.вал.'!N361</f>
        <v>1090166.97</v>
      </c>
      <c r="O361" s="21">
        <f>('8.юрид-улут.вал.'!N361*'8.юрид-улут.вал.'!O361+'12.юрид-чет өл.вал.'!N361*'12.юрид-чет өл.вал.'!O361)/('8.юрид-улут.вал.'!N361+'12.юрид-чет өл.вал.'!N361)</f>
        <v>11.10250013913007</v>
      </c>
      <c r="P361" s="22">
        <f>'8.юрид-улут.вал.'!P361+'12.юрид-чет өл.вал.'!P361</f>
        <v>313882.55</v>
      </c>
      <c r="Q361" s="21">
        <f>('8.юрид-улут.вал.'!P361*'8.юрид-улут.вал.'!Q361+'12.юрид-чет өл.вал.'!P361*'12.юрид-чет өл.вал.'!Q361)/('8.юрид-улут.вал.'!P361+'12.юрид-чет өл.вал.'!P361)</f>
        <v>13.417707759478798</v>
      </c>
      <c r="R361" s="23"/>
      <c r="S361" s="24"/>
    </row>
    <row r="362" spans="1:19" ht="14.25" customHeight="1" x14ac:dyDescent="0.2">
      <c r="A362" s="19" t="s">
        <v>15</v>
      </c>
      <c r="B362" s="20">
        <f>'8.юрид-улут.вал.'!B362+'12.юрид-чет өл.вал.'!B362</f>
        <v>40408170.070000008</v>
      </c>
      <c r="C362" s="21">
        <f>('8.юрид-улут.вал.'!B362*'8.юрид-улут.вал.'!C362+'12.юрид-чет өл.вал.'!B362*'12.юрид-чет өл.вал.'!C362)/('8.юрид-улут.вал.'!B362+'12.юрид-чет өл.вал.'!B362)</f>
        <v>1.9173586970848924</v>
      </c>
      <c r="D362" s="22">
        <f>'8.юрид-улут.вал.'!D362+'12.юрид-чет өл.вал.'!D362</f>
        <v>37705893.109999999</v>
      </c>
      <c r="E362" s="21">
        <f>('8.юрид-улут.вал.'!D362*'8.юрид-улут.вал.'!E362+'12.юрид-чет өл.вал.'!D362*'12.юрид-чет өл.вал.'!E362)/('8.юрид-улут.вал.'!D362+'12.юрид-чет өл.вал.'!D362)</f>
        <v>1.3036408706511615</v>
      </c>
      <c r="F362" s="22">
        <f t="shared" si="40"/>
        <v>2702276.9600000004</v>
      </c>
      <c r="G362" s="21">
        <f t="shared" si="41"/>
        <v>10.480795793189134</v>
      </c>
      <c r="H362" s="22">
        <f>'8.юрид-улут.вал.'!H362+'12.юрид-чет өл.вал.'!H362</f>
        <v>85651.98</v>
      </c>
      <c r="I362" s="21">
        <f>('8.юрид-улут.вал.'!H362*'8.юрид-улут.вал.'!I362+'12.юрид-чет өл.вал.'!H362*'12.юрид-чет өл.вал.'!I362)/('8.юрид-улут.вал.'!H362+'12.юрид-чет өл.вал.'!H362)</f>
        <v>5.3943004703452262</v>
      </c>
      <c r="J362" s="22">
        <f>'8.юрид-улут.вал.'!J362+'12.юрид-чет өл.вал.'!J362</f>
        <v>157077.20000000001</v>
      </c>
      <c r="K362" s="21">
        <f>('8.юрид-улут.вал.'!J362*'8.юрид-улут.вал.'!K362+'12.юрид-чет өл.вал.'!J362*'12.юрид-чет өл.вал.'!K362)/('8.юрид-улут.вал.'!J362+'12.юрид-чет өл.вал.'!J362)</f>
        <v>4.4550130954715259</v>
      </c>
      <c r="L362" s="22">
        <f>'8.юрид-улут.вал.'!L362+'12.юрид-чет өл.вал.'!L362</f>
        <v>33555.479999999996</v>
      </c>
      <c r="M362" s="21">
        <f>('8.юрид-улут.вал.'!L362*'8.юрид-улут.вал.'!M362+'12.юрид-чет өл.вал.'!L362*'12.юрид-чет өл.вал.'!M362)/('8.юрид-улут.вал.'!L362+'12.юрид-чет өл.вал.'!L362)</f>
        <v>8.5945632218642114</v>
      </c>
      <c r="N362" s="22">
        <f>'8.юрид-улут.вал.'!N362+'12.юрид-чет өл.вал.'!N362</f>
        <v>1988826.9700000002</v>
      </c>
      <c r="O362" s="21">
        <f>('8.юрид-улут.вал.'!N362*'8.юрид-улут.вал.'!O362+'12.юрид-чет өл.вал.'!N362*'12.юрид-чет өл.вал.'!O362)/('8.юрид-улут.вал.'!N362+'12.юрид-чет өл.вал.'!N362)</f>
        <v>10.864958204081436</v>
      </c>
      <c r="P362" s="22">
        <f>'8.юрид-улут.вал.'!P362+'12.юрид-чет өл.вал.'!P362</f>
        <v>437165.33</v>
      </c>
      <c r="Q362" s="21">
        <f>('8.юрид-улут.вал.'!P362*'8.юрид-улут.вал.'!Q362+'12.юрид-чет өл.вал.'!P362*'12.юрид-чет өл.вал.'!Q362)/('8.юрид-улут.вал.'!P362+'12.юрид-чет өл.вал.'!P362)</f>
        <v>12.039570697200539</v>
      </c>
      <c r="R362" s="23"/>
      <c r="S362" s="24"/>
    </row>
    <row r="363" spans="1:19" ht="14.25" hidden="1" customHeight="1" x14ac:dyDescent="0.2">
      <c r="A363" s="19" t="s">
        <v>16</v>
      </c>
      <c r="B363" s="20">
        <f>'8.юрид-улут.вал.'!B363+'12.юрид-чет өл.вал.'!B363</f>
        <v>0</v>
      </c>
      <c r="C363" s="21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22">
        <f>'8.юрид-улут.вал.'!D363+'12.юрид-чет өл.вал.'!D363</f>
        <v>0</v>
      </c>
      <c r="E363" s="21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22">
        <f t="shared" si="40"/>
        <v>0</v>
      </c>
      <c r="G363" s="21" t="e">
        <f t="shared" si="41"/>
        <v>#DIV/0!</v>
      </c>
      <c r="H363" s="22">
        <f>'8.юрид-улут.вал.'!H363+'12.юрид-чет өл.вал.'!H363</f>
        <v>0</v>
      </c>
      <c r="I363" s="21" t="e">
        <f>('8.юрид-улут.вал.'!H363*'8.юрид-улут.вал.'!I363+'12.юрид-чет өл.вал.'!H363*'12.юрид-чет өл.вал.'!I363)/('8.юрид-улут.вал.'!H363+'12.юрид-чет өл.вал.'!H363)</f>
        <v>#DIV/0!</v>
      </c>
      <c r="J363" s="22">
        <f>'8.юрид-улут.вал.'!J363+'12.юрид-чет өл.вал.'!J363</f>
        <v>0</v>
      </c>
      <c r="K363" s="21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22">
        <f>'8.юрид-улут.вал.'!L363+'12.юрид-чет өл.вал.'!L363</f>
        <v>0</v>
      </c>
      <c r="M363" s="21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22">
        <f>'8.юрид-улут.вал.'!N363+'12.юрид-чет өл.вал.'!N363</f>
        <v>0</v>
      </c>
      <c r="O363" s="21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22">
        <f>'8.юрид-улут.вал.'!P363+'12.юрид-чет өл.вал.'!P363</f>
        <v>0</v>
      </c>
      <c r="Q363" s="21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23"/>
      <c r="S363" s="24"/>
    </row>
    <row r="364" spans="1:19" ht="14.25" hidden="1" customHeight="1" x14ac:dyDescent="0.2">
      <c r="A364" s="19" t="s">
        <v>17</v>
      </c>
      <c r="B364" s="20">
        <f>'8.юрид-улут.вал.'!B364+'12.юрид-чет өл.вал.'!B364</f>
        <v>0</v>
      </c>
      <c r="C364" s="21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22">
        <f>'8.юрид-улут.вал.'!D364+'12.юрид-чет өл.вал.'!D364</f>
        <v>0</v>
      </c>
      <c r="E364" s="21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22">
        <f t="shared" si="40"/>
        <v>0</v>
      </c>
      <c r="G364" s="21" t="e">
        <f t="shared" si="41"/>
        <v>#DIV/0!</v>
      </c>
      <c r="H364" s="22">
        <f>'8.юрид-улут.вал.'!H364+'12.юрид-чет өл.вал.'!H364</f>
        <v>0</v>
      </c>
      <c r="I364" s="21" t="e">
        <f>('8.юрид-улут.вал.'!H364*'8.юрид-улут.вал.'!I364+'12.юрид-чет өл.вал.'!H364*'12.юрид-чет өл.вал.'!I364)/('8.юрид-улут.вал.'!H364+'12.юрид-чет өл.вал.'!H364)</f>
        <v>#DIV/0!</v>
      </c>
      <c r="J364" s="22">
        <f>'8.юрид-улут.вал.'!J364+'12.юрид-чет өл.вал.'!J364</f>
        <v>0</v>
      </c>
      <c r="K364" s="21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22">
        <f>'8.юрид-улут.вал.'!L364+'12.юрид-чет өл.вал.'!L364</f>
        <v>0</v>
      </c>
      <c r="M364" s="21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22">
        <f>'8.юрид-улут.вал.'!N364+'12.юрид-чет өл.вал.'!N364</f>
        <v>0</v>
      </c>
      <c r="O364" s="21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22">
        <f>'8.юрид-улут.вал.'!P364+'12.юрид-чет өл.вал.'!P364</f>
        <v>0</v>
      </c>
      <c r="Q364" s="21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23"/>
      <c r="S364" s="24"/>
    </row>
    <row r="365" spans="1:19" ht="14.25" hidden="1" customHeight="1" x14ac:dyDescent="0.2">
      <c r="A365" s="19" t="s">
        <v>18</v>
      </c>
      <c r="B365" s="20">
        <f>'8.юрид-улут.вал.'!B365+'12.юрид-чет өл.вал.'!B365</f>
        <v>0</v>
      </c>
      <c r="C365" s="21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22">
        <f>'8.юрид-улут.вал.'!D365+'12.юрид-чет өл.вал.'!D365</f>
        <v>0</v>
      </c>
      <c r="E365" s="21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22">
        <f t="shared" si="40"/>
        <v>0</v>
      </c>
      <c r="G365" s="21" t="e">
        <f t="shared" si="41"/>
        <v>#DIV/0!</v>
      </c>
      <c r="H365" s="22">
        <f>'8.юрид-улут.вал.'!H365+'12.юрид-чет өл.вал.'!H365</f>
        <v>0</v>
      </c>
      <c r="I365" s="21" t="e">
        <f>('8.юрид-улут.вал.'!H365*'8.юрид-улут.вал.'!I365+'12.юрид-чет өл.вал.'!H365*'12.юрид-чет өл.вал.'!I365)/('8.юрид-улут.вал.'!H365+'12.юрид-чет өл.вал.'!H365)</f>
        <v>#DIV/0!</v>
      </c>
      <c r="J365" s="22">
        <f>'8.юрид-улут.вал.'!J365+'12.юрид-чет өл.вал.'!J365</f>
        <v>0</v>
      </c>
      <c r="K365" s="21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22">
        <f>'8.юрид-улут.вал.'!L365+'12.юрид-чет өл.вал.'!L365</f>
        <v>0</v>
      </c>
      <c r="M365" s="21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22">
        <f>'8.юрид-улут.вал.'!N365+'12.юрид-чет өл.вал.'!N365</f>
        <v>0</v>
      </c>
      <c r="O365" s="21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22">
        <f>'8.юрид-улут.вал.'!P365+'12.юрид-чет өл.вал.'!P365</f>
        <v>0</v>
      </c>
      <c r="Q365" s="21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23"/>
      <c r="S365" s="24"/>
    </row>
    <row r="366" spans="1:19" ht="14.25" hidden="1" customHeight="1" x14ac:dyDescent="0.2">
      <c r="A366" s="19" t="s">
        <v>19</v>
      </c>
      <c r="B366" s="20">
        <f>'8.юрид-улут.вал.'!B366+'12.юрид-чет өл.вал.'!B366</f>
        <v>0</v>
      </c>
      <c r="C366" s="21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22">
        <f>'8.юрид-улут.вал.'!D366+'12.юрид-чет өл.вал.'!D366</f>
        <v>0</v>
      </c>
      <c r="E366" s="21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22">
        <f t="shared" si="40"/>
        <v>0</v>
      </c>
      <c r="G366" s="21" t="e">
        <f t="shared" si="41"/>
        <v>#DIV/0!</v>
      </c>
      <c r="H366" s="22">
        <f>'8.юрид-улут.вал.'!H366+'12.юрид-чет өл.вал.'!H366</f>
        <v>0</v>
      </c>
      <c r="I366" s="21" t="e">
        <f>('8.юрид-улут.вал.'!H366*'8.юрид-улут.вал.'!I366+'12.юрид-чет өл.вал.'!H366*'12.юрид-чет өл.вал.'!I366)/('8.юрид-улут.вал.'!H366+'12.юрид-чет өл.вал.'!H366)</f>
        <v>#DIV/0!</v>
      </c>
      <c r="J366" s="22">
        <f>'8.юрид-улут.вал.'!J366+'12.юрид-чет өл.вал.'!J366</f>
        <v>0</v>
      </c>
      <c r="K366" s="21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22">
        <f>'8.юрид-улут.вал.'!L366+'12.юрид-чет өл.вал.'!L366</f>
        <v>0</v>
      </c>
      <c r="M366" s="21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22">
        <f>'8.юрид-улут.вал.'!N366+'12.юрид-чет өл.вал.'!N366</f>
        <v>0</v>
      </c>
      <c r="O366" s="21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22">
        <f>'8.юрид-улут.вал.'!P366+'12.юрид-чет өл.вал.'!P366</f>
        <v>0</v>
      </c>
      <c r="Q366" s="21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23"/>
      <c r="S366" s="24"/>
    </row>
    <row r="367" spans="1:19" ht="14.25" hidden="1" customHeight="1" x14ac:dyDescent="0.2">
      <c r="A367" s="19" t="s">
        <v>20</v>
      </c>
      <c r="B367" s="20">
        <f>'8.юрид-улут.вал.'!B367+'12.юрид-чет өл.вал.'!B367</f>
        <v>0</v>
      </c>
      <c r="C367" s="21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22">
        <f>'8.юрид-улут.вал.'!D367+'12.юрид-чет өл.вал.'!D367</f>
        <v>0</v>
      </c>
      <c r="E367" s="21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22">
        <f t="shared" si="40"/>
        <v>0</v>
      </c>
      <c r="G367" s="21" t="e">
        <f t="shared" si="41"/>
        <v>#DIV/0!</v>
      </c>
      <c r="H367" s="22">
        <f>'8.юрид-улут.вал.'!H367+'12.юрид-чет өл.вал.'!H367</f>
        <v>0</v>
      </c>
      <c r="I367" s="21" t="e">
        <f>('8.юрид-улут.вал.'!H367*'8.юрид-улут.вал.'!I367+'12.юрид-чет өл.вал.'!H367*'12.юрид-чет өл.вал.'!I367)/('8.юрид-улут.вал.'!H367+'12.юрид-чет өл.вал.'!H367)</f>
        <v>#DIV/0!</v>
      </c>
      <c r="J367" s="22">
        <f>'8.юрид-улут.вал.'!J367+'12.юрид-чет өл.вал.'!J367</f>
        <v>0</v>
      </c>
      <c r="K367" s="21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22">
        <f>'8.юрид-улут.вал.'!L367+'12.юрид-чет өл.вал.'!L367</f>
        <v>0</v>
      </c>
      <c r="M367" s="21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22">
        <f>'8.юрид-улут.вал.'!N367+'12.юрид-чет өл.вал.'!N367</f>
        <v>0</v>
      </c>
      <c r="O367" s="21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22">
        <f>'8.юрид-улут.вал.'!P367+'12.юрид-чет өл.вал.'!P367</f>
        <v>0</v>
      </c>
      <c r="Q367" s="21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23"/>
      <c r="S367" s="24"/>
    </row>
    <row r="368" spans="1:19" ht="14.25" hidden="1" customHeight="1" thickBot="1" x14ac:dyDescent="0.25">
      <c r="A368" s="25" t="s">
        <v>21</v>
      </c>
      <c r="B368" s="26">
        <f>'8.юрид-улут.вал.'!B368+'12.юрид-чет өл.вал.'!B368</f>
        <v>0</v>
      </c>
      <c r="C368" s="27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28">
        <f>'8.юрид-улут.вал.'!D368+'12.юрид-чет өл.вал.'!D368</f>
        <v>0</v>
      </c>
      <c r="E368" s="27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28">
        <f t="shared" ref="F368" si="42">H368+J368+L368+N368+P368+R368</f>
        <v>0</v>
      </c>
      <c r="G368" s="27" t="e">
        <f t="shared" ref="G368" si="43">(H368*I368+J368*K368+L368*M368+N368*O368+P368*Q368+R368*S368)/(H368+J368+L368+N368+P368+R368)</f>
        <v>#DIV/0!</v>
      </c>
      <c r="H368" s="28">
        <f>'8.юрид-улут.вал.'!H368+'12.юрид-чет өл.вал.'!H368</f>
        <v>0</v>
      </c>
      <c r="I368" s="27" t="e">
        <f>('8.юрид-улут.вал.'!H368*'8.юрид-улут.вал.'!I368+'12.юрид-чет өл.вал.'!H368*'12.юрид-чет өл.вал.'!I368)/('8.юрид-улут.вал.'!H368+'12.юрид-чет өл.вал.'!H368)</f>
        <v>#DIV/0!</v>
      </c>
      <c r="J368" s="28">
        <f>'8.юрид-улут.вал.'!J368+'12.юрид-чет өл.вал.'!J368</f>
        <v>0</v>
      </c>
      <c r="K368" s="27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28">
        <f>'8.юрид-улут.вал.'!L368+'12.юрид-чет өл.вал.'!L368</f>
        <v>0</v>
      </c>
      <c r="M368" s="27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28">
        <f>'8.юрид-улут.вал.'!N368+'12.юрид-чет өл.вал.'!N368</f>
        <v>0</v>
      </c>
      <c r="O368" s="27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28">
        <f>'8.юрид-улут.вал.'!P368+'12.юрид-чет өл.вал.'!P368</f>
        <v>0</v>
      </c>
      <c r="Q368" s="27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28"/>
      <c r="S368" s="39"/>
    </row>
    <row r="369" spans="1:18" ht="4.5" customHeight="1" x14ac:dyDescent="0.2">
      <c r="R369" s="5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x14ac:dyDescent="0.2">
      <c r="A185" s="19" t="s">
        <v>18</v>
      </c>
      <c r="B185" s="20">
        <f>'9.рез.эмес.-улут.вал.'!B185+'13.рез.эмес.-чет өл.вал.'!B185</f>
        <v>72565182.069999993</v>
      </c>
      <c r="C185" s="21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0.19025392287698298</v>
      </c>
      <c r="D185" s="22">
        <f>'9.рез.эмес.-улут.вал.'!D185+'13.рез.эмес.-чет өл.вал.'!D185</f>
        <v>70284587.299999997</v>
      </c>
      <c r="E185" s="21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8.425781147611576E-2</v>
      </c>
      <c r="F185" s="22">
        <f t="shared" si="24"/>
        <v>2280594.7699999996</v>
      </c>
      <c r="G185" s="21">
        <f t="shared" si="25"/>
        <v>3.456898678540778</v>
      </c>
      <c r="H185" s="22">
        <f>'9.рез.эмес.-улут.вал.'!H185+'13.рез.эмес.-чет өл.вал.'!H185</f>
        <v>433393.75</v>
      </c>
      <c r="I185" s="21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0.11274362078364075</v>
      </c>
      <c r="J185" s="22">
        <f>'9.рез.эмес.-улут.вал.'!J185+'13.рез.эмес.-чет өл.вал.'!J185</f>
        <v>560061.99</v>
      </c>
      <c r="K185" s="21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2.1163701452048205</v>
      </c>
      <c r="L185" s="22">
        <f>'9.рез.эмес.-улут.вал.'!L185+'13.рез.эмес.-чет өл.вал.'!L185</f>
        <v>266734.95</v>
      </c>
      <c r="M185" s="21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3.4419948326981507</v>
      </c>
      <c r="N185" s="22">
        <f>'9.рез.эмес.-улут.вал.'!N185+'13.рез.эмес.-чет өл.вал.'!N185</f>
        <v>418343.65</v>
      </c>
      <c r="O185" s="21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6.4397015224206298</v>
      </c>
      <c r="P185" s="22">
        <f>'9.рез.эмес.-улут.вал.'!P185+'13.рез.эмес.-чет өл.вал.'!P185</f>
        <v>597194.63</v>
      </c>
      <c r="Q185" s="21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4.9690567753430814</v>
      </c>
      <c r="R185" s="22">
        <f>'9.рез.эмес.-улут.вал.'!R185+'13.рез.эмес.-чет өл.вал.'!R185</f>
        <v>4865.8</v>
      </c>
      <c r="S185" s="21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14.390564593694721</v>
      </c>
    </row>
    <row r="186" spans="1:19" x14ac:dyDescent="0.2">
      <c r="A186" s="19" t="s">
        <v>19</v>
      </c>
      <c r="B186" s="20">
        <f>'9.рез.эмес.-улут.вал.'!B186+'13.рез.эмес.-чет өл.вал.'!B186</f>
        <v>54745915.050000004</v>
      </c>
      <c r="C186" s="21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0.27418691747303259</v>
      </c>
      <c r="D186" s="22">
        <f>'9.рез.эмес.-улут.вал.'!D186+'13.рез.эмес.-чет өл.вал.'!D186</f>
        <v>52741095.920000002</v>
      </c>
      <c r="E186" s="21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0.1284195194497581</v>
      </c>
      <c r="F186" s="22">
        <f t="shared" si="24"/>
        <v>2004819.1300000001</v>
      </c>
      <c r="G186" s="21">
        <f t="shared" si="25"/>
        <v>4.1089130561618319</v>
      </c>
      <c r="H186" s="22">
        <f>'9.рез.эмес.-улут.вал.'!H186+'13.рез.эмес.-чет өл.вал.'!H186</f>
        <v>315438.88</v>
      </c>
      <c r="I186" s="21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0.38348017910791482</v>
      </c>
      <c r="J186" s="22">
        <f>'9.рез.эмес.-улут.вал.'!J186+'13.рез.эмес.-чет өл.вал.'!J186</f>
        <v>288714.03000000003</v>
      </c>
      <c r="K186" s="21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2.7673151207788549</v>
      </c>
      <c r="L186" s="22">
        <f>'9.рез.эмес.-улут.вал.'!L186+'13.рез.эмес.-чет өл.вал.'!L186</f>
        <v>375813.5</v>
      </c>
      <c r="M186" s="21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3.8891064043734493</v>
      </c>
      <c r="N186" s="22">
        <f>'9.рез.эмес.-улут.вал.'!N186+'13.рез.эмес.-чет өл.вал.'!N186</f>
        <v>602510.48</v>
      </c>
      <c r="O186" s="21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4.6250037121345944</v>
      </c>
      <c r="P186" s="22">
        <f>'9.рез.эмес.-улут.вал.'!P186+'13.рез.эмес.-чет өл.вал.'!P186</f>
        <v>420582.77</v>
      </c>
      <c r="Q186" s="21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7.2464459062362634</v>
      </c>
      <c r="R186" s="22">
        <f>'9.рез.эмес.-улут.вал.'!R186+'13.рез.эмес.-чет өл.вал.'!R186</f>
        <v>1759.47</v>
      </c>
      <c r="S186" s="21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12.377620135609016</v>
      </c>
    </row>
    <row r="187" spans="1:19" x14ac:dyDescent="0.2">
      <c r="A187" s="19" t="s">
        <v>20</v>
      </c>
      <c r="B187" s="20">
        <f>'9.рез.эмес.-улут.вал.'!B187+'13.рез.эмес.-чет өл.вал.'!B187</f>
        <v>50444544.779999994</v>
      </c>
      <c r="C187" s="21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0.21754805667412744</v>
      </c>
      <c r="D187" s="22">
        <f>'9.рез.эмес.-улут.вал.'!D187+'13.рез.эмес.-чет өл.вал.'!D187</f>
        <v>49194389.57</v>
      </c>
      <c r="E187" s="21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0.1402579569014053</v>
      </c>
      <c r="F187" s="22">
        <f t="shared" si="24"/>
        <v>1250155.21</v>
      </c>
      <c r="G187" s="21">
        <f t="shared" si="25"/>
        <v>3.2589618329071279</v>
      </c>
      <c r="H187" s="22">
        <f>'9.рез.эмес.-улут.вал.'!H187+'13.рез.эмес.-чет өл.вал.'!H187</f>
        <v>300022.19</v>
      </c>
      <c r="I187" s="21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0.48752845914497228</v>
      </c>
      <c r="J187" s="22">
        <f>'9.рез.эмес.-улут.вал.'!J187+'13.рез.эмес.-чет өл.вал.'!J187</f>
        <v>73108.91</v>
      </c>
      <c r="K187" s="21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2.4734348221030791</v>
      </c>
      <c r="L187" s="22">
        <f>'9.рез.эмес.-улут.вал.'!L187+'13.рез.эмес.-чет өл.вал.'!L187</f>
        <v>356640.48000000004</v>
      </c>
      <c r="M187" s="21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1.4825628902249166</v>
      </c>
      <c r="N187" s="22">
        <f>'9.рез.эмес.-улут.вал.'!N187+'13.рез.эмес.-чет өл.вал.'!N187</f>
        <v>270268.53999999998</v>
      </c>
      <c r="O187" s="21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6.2687678602918258</v>
      </c>
      <c r="P187" s="22">
        <f>'9.рез.эмес.-улут.вал.'!P187+'13.рез.эмес.-чет өл.вал.'!P187</f>
        <v>249252.46</v>
      </c>
      <c r="Q187" s="21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6.0892752605129674</v>
      </c>
      <c r="R187" s="22">
        <f>'9.рез.эмес.-улут.вал.'!R187+'13.рез.эмес.-чет өл.вал.'!R187</f>
        <v>862.63</v>
      </c>
      <c r="S187" s="21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7.3601874500075271</v>
      </c>
    </row>
    <row r="188" spans="1:19" ht="13.5" thickBot="1" x14ac:dyDescent="0.25">
      <c r="A188" s="25" t="s">
        <v>21</v>
      </c>
      <c r="B188" s="26">
        <f>'9.рез.эмес.-улут.вал.'!B188+'13.рез.эмес.-чет өл.вал.'!B188</f>
        <v>76414871.269999996</v>
      </c>
      <c r="C188" s="27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0.24921466350982974</v>
      </c>
      <c r="D188" s="28">
        <f>'9.рез.эмес.-улут.вал.'!D188+'13.рез.эмес.-чет өл.вал.'!D188</f>
        <v>72207517.950000003</v>
      </c>
      <c r="E188" s="27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0.11102946245779383</v>
      </c>
      <c r="F188" s="28">
        <f t="shared" ref="F188:F199" si="26">H188+J188+L188+N188+P188+R188</f>
        <v>4207353.32</v>
      </c>
      <c r="G188" s="27">
        <f t="shared" ref="G188:G199" si="27">(H188*I188+J188*K188+L188*M188+N188*O188+P188*Q188+R188*S188)/(H188+J188+L188+N188+P188+R188)</f>
        <v>2.6207793091405978</v>
      </c>
      <c r="H188" s="28">
        <f>'9.рез.эмес.-улут.вал.'!H188+'13.рез.эмес.-чет өл.вал.'!H188</f>
        <v>1259200.1599999999</v>
      </c>
      <c r="I188" s="27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0.21756437356234148</v>
      </c>
      <c r="J188" s="28">
        <f>'9.рез.эмес.-улут.вал.'!J188+'13.рез.эмес.-чет өл.вал.'!J188</f>
        <v>1330867.81</v>
      </c>
      <c r="K188" s="27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2.9881193261410366</v>
      </c>
      <c r="L188" s="28">
        <f>'9.рез.эмес.-улут.вал.'!L188+'13.рез.эмес.-чет өл.вал.'!L188</f>
        <v>655990.19999999995</v>
      </c>
      <c r="M188" s="27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1.8310714879582068</v>
      </c>
      <c r="N188" s="28">
        <f>'9.рез.эмес.-улут.вал.'!N188+'13.рез.эмес.-чет өл.вал.'!N188</f>
        <v>738013.59000000008</v>
      </c>
      <c r="O188" s="27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5.3228165597871993</v>
      </c>
      <c r="P188" s="28">
        <f>'9.рез.эмес.-улут.вал.'!P188+'13.рез.эмес.-чет өл.вал.'!P188</f>
        <v>221238.32</v>
      </c>
      <c r="Q188" s="27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7.3220816768993773</v>
      </c>
      <c r="R188" s="28">
        <f>'9.рез.эмес.-улут.вал.'!R188+'13.рез.эмес.-чет өл.вал.'!R188</f>
        <v>2043.24</v>
      </c>
      <c r="S188" s="27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12.918037430747265</v>
      </c>
    </row>
    <row r="189" spans="1:19" x14ac:dyDescent="0.2">
      <c r="A189" s="32" t="s">
        <v>77</v>
      </c>
      <c r="B189" s="20">
        <f>'9.рез.эмес.-улут.вал.'!B189+'13.рез.эмес.-чет өл.вал.'!B189</f>
        <v>58930732.359999999</v>
      </c>
      <c r="C189" s="21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0.18418928248153882</v>
      </c>
      <c r="D189" s="22">
        <f>'9.рез.эмес.-улут.вал.'!D189+'13.рез.эмес.-чет өл.вал.'!D189</f>
        <v>56348453.57</v>
      </c>
      <c r="E189" s="21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0.10639276331252831</v>
      </c>
      <c r="F189" s="22">
        <f t="shared" si="26"/>
        <v>2582278.79</v>
      </c>
      <c r="G189" s="21">
        <f t="shared" si="27"/>
        <v>1.8818036397224172</v>
      </c>
      <c r="H189" s="22">
        <f>'9.рез.эмес.-улут.вал.'!H189+'13.рез.эмес.-чет өл.вал.'!H189</f>
        <v>937343.41</v>
      </c>
      <c r="I189" s="21">
        <f>('9.рез.эмес.-улут.вал.'!H189*'9.рез.эмес.-улут.вал.'!I189+'13.рез.эмес.-чет өл.вал.'!H189*'13.рез.эмес.-чет өл.вал.'!I189)/('9.рез.эмес.-улут.вал.'!H189+'13.рез.эмес.-чет өл.вал.'!H189)</f>
        <v>6.654722435185198E-2</v>
      </c>
      <c r="J189" s="22">
        <f>'9.рез.эмес.-улут.вал.'!J189+'13.рез.эмес.-чет өл.вал.'!J189</f>
        <v>290404.07</v>
      </c>
      <c r="K189" s="21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2.6706459585776425</v>
      </c>
      <c r="L189" s="22">
        <f>'9.рез.эмес.-улут.вал.'!L189+'13.рез.эмес.-чет өл.вал.'!L189</f>
        <v>257736</v>
      </c>
      <c r="M189" s="21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2.4427876866250733</v>
      </c>
      <c r="N189" s="22">
        <f>'9.рез.эмес.-улут.вал.'!N189+'13.рез.эмес.-чет өл.вал.'!N189</f>
        <v>918175.94</v>
      </c>
      <c r="O189" s="21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2.5321846455702137</v>
      </c>
      <c r="P189" s="22">
        <f>'9.рез.эмес.-улут.вал.'!P189+'13.рез.эмес.-чет өл.вал.'!P189</f>
        <v>153494.13</v>
      </c>
      <c r="Q189" s="21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6.1590805948084322</v>
      </c>
      <c r="R189" s="22">
        <f>'9.рез.эмес.-улут.вал.'!R189+'13.рез.эмес.-чет өл.вал.'!R189</f>
        <v>25125.239999999998</v>
      </c>
      <c r="S189" s="21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4.8329689905449653</v>
      </c>
    </row>
    <row r="190" spans="1:19" x14ac:dyDescent="0.2">
      <c r="A190" s="19" t="s">
        <v>11</v>
      </c>
      <c r="B190" s="20">
        <f>'9.рез.эмес.-улут.вал.'!B190+'13.рез.эмес.-чет өл.вал.'!B190</f>
        <v>52186306.349999994</v>
      </c>
      <c r="C190" s="21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0.22955894341811356</v>
      </c>
      <c r="D190" s="22">
        <f>'9.рез.эмес.-улут.вал.'!D190+'13.рез.эмес.-чет өл.вал.'!D190</f>
        <v>50564259.599999994</v>
      </c>
      <c r="E190" s="21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0.12886639334277925</v>
      </c>
      <c r="F190" s="22">
        <f t="shared" si="26"/>
        <v>1622046.75</v>
      </c>
      <c r="G190" s="21">
        <f t="shared" si="27"/>
        <v>3.3684599903794319</v>
      </c>
      <c r="H190" s="22">
        <f>'9.рез.эмес.-улут.вал.'!H190+'13.рез.эмес.-чет өл.вал.'!H190</f>
        <v>470829.97</v>
      </c>
      <c r="I190" s="21">
        <f>('9.рез.эмес.-улут.вал.'!H190*'9.рез.эмес.-улут.вал.'!I190+'13.рез.эмес.-чет өл.вал.'!H190*'13.рез.эмес.-чет өл.вал.'!I190)/('9.рез.эмес.-улут.вал.'!H190+'13.рез.эмес.-чет өл.вал.'!H190)</f>
        <v>0.13321774461383554</v>
      </c>
      <c r="J190" s="22">
        <f>'9.рез.эмес.-улут.вал.'!J190+'13.рез.эмес.-чет өл.вал.'!J190</f>
        <v>227674.07</v>
      </c>
      <c r="K190" s="21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1.5676883041621776</v>
      </c>
      <c r="L190" s="22">
        <f>'9.рез.эмес.-улут.вал.'!L190+'13.рез.эмес.-чет өл.вал.'!L190</f>
        <v>378333.86</v>
      </c>
      <c r="M190" s="21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2.5359956050457648</v>
      </c>
      <c r="N190" s="22">
        <f>'9.рез.эмес.-улут.вал.'!N190+'13.рез.эмес.-чет өл.вал.'!N190</f>
        <v>298031.25</v>
      </c>
      <c r="O190" s="21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5.4733806152878115</v>
      </c>
      <c r="P190" s="22">
        <f>'9.рез.эмес.-улут.вал.'!P190+'13.рез.эмес.-чет өл.вал.'!P190</f>
        <v>246703.10000000003</v>
      </c>
      <c r="Q190" s="21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9.9258664495905933</v>
      </c>
      <c r="R190" s="22">
        <f>'9.рез.эмес.-улут.вал.'!R190+'13.рез.эмес.-чет өл.вал.'!R190</f>
        <v>474.5</v>
      </c>
      <c r="S190" s="21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9.9498429926237897</v>
      </c>
    </row>
    <row r="191" spans="1:19" x14ac:dyDescent="0.2">
      <c r="A191" s="19" t="s">
        <v>12</v>
      </c>
      <c r="B191" s="20">
        <f>'9.рез.эмес.-улут.вал.'!B191+'13.рез.эмес.-чет өл.вал.'!B191</f>
        <v>59711992.090000004</v>
      </c>
      <c r="C191" s="21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0.2097658829037401</v>
      </c>
      <c r="D191" s="22">
        <f>'9.рез.эмес.-улут.вал.'!D191+'13.рез.эмес.-чет өл.вал.'!D191</f>
        <v>56747176.760000005</v>
      </c>
      <c r="E191" s="21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0.13425284142364791</v>
      </c>
      <c r="F191" s="22">
        <f t="shared" si="26"/>
        <v>2964815.3299999996</v>
      </c>
      <c r="G191" s="21">
        <f t="shared" si="27"/>
        <v>1.6551010675933056</v>
      </c>
      <c r="H191" s="22">
        <f>'9.рез.эмес.-улут.вал.'!H191+'13.рез.эмес.-чет өл.вал.'!H191</f>
        <v>2014906.19</v>
      </c>
      <c r="I191" s="21">
        <f>('9.рез.эмес.-улут.вал.'!H191*'9.рез.эмес.-улут.вал.'!I191+'13.рез.эмес.-чет өл.вал.'!H191*'13.рез.эмес.-чет өл.вал.'!I191)/('9.рез.эмес.-улут.вал.'!H191+'13.рез.эмес.-чет өл.вал.'!H191)</f>
        <v>5.4008694270774017E-2</v>
      </c>
      <c r="J191" s="22">
        <f>'9.рез.эмес.-улут.вал.'!J191+'13.рез.эмес.-чет өл.вал.'!J191</f>
        <v>158386.62</v>
      </c>
      <c r="K191" s="21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3.346785342726549</v>
      </c>
      <c r="L191" s="22">
        <f>'9.рез.эмес.-улут.вал.'!L191+'13.рез.эмес.-чет өл.вал.'!L191</f>
        <v>222838.52000000002</v>
      </c>
      <c r="M191" s="21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3.5739444410239289</v>
      </c>
      <c r="N191" s="22">
        <f>'9.рез.эмес.-улут.вал.'!N191+'13.рез.эмес.-чет өл.вал.'!N191</f>
        <v>346113.44</v>
      </c>
      <c r="O191" s="21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5.8138768202702513</v>
      </c>
      <c r="P191" s="22">
        <f>'9.рез.эмес.-улут.вал.'!P191+'13.рез.эмес.-чет өл.вал.'!P191</f>
        <v>222023.05</v>
      </c>
      <c r="Q191" s="21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6.5663952535558794</v>
      </c>
      <c r="R191" s="22">
        <f>'9.рез.эмес.-улут.вал.'!R191+'13.рез.эмес.-чет өл.вал.'!R191</f>
        <v>547.51</v>
      </c>
      <c r="S191" s="21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2.9151060254607231</v>
      </c>
    </row>
    <row r="192" spans="1:19" x14ac:dyDescent="0.2">
      <c r="A192" s="19" t="s">
        <v>13</v>
      </c>
      <c r="B192" s="20">
        <f>'9.рез.эмес.-улут.вал.'!B192+'13.рез.эмес.-чет өл.вал.'!B192</f>
        <v>63851493.279999994</v>
      </c>
      <c r="C192" s="21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0.24762309729179768</v>
      </c>
      <c r="D192" s="22">
        <f>'9.рез.эмес.-улут.вал.'!D192+'13.рез.эмес.-чет өл.вал.'!D192</f>
        <v>60563120.699999996</v>
      </c>
      <c r="E192" s="21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0.13539090466320711</v>
      </c>
      <c r="F192" s="22">
        <f t="shared" si="26"/>
        <v>3288372.5799999996</v>
      </c>
      <c r="G192" s="21">
        <f t="shared" si="27"/>
        <v>2.3146430785224457</v>
      </c>
      <c r="H192" s="22">
        <f>'9.рез.эмес.-улут.вал.'!H192+'13.рез.эмес.-чет өл.вал.'!H192</f>
        <v>1746130.76</v>
      </c>
      <c r="I192" s="21">
        <f>('9.рез.эмес.-улут.вал.'!H192*'9.рез.эмес.-улут.вал.'!I192+'13.рез.эмес.-чет өл.вал.'!H192*'13.рез.эмес.-чет өл.вал.'!I192)/('9.рез.эмес.-улут.вал.'!H192+'13.рез.эмес.-чет өл.вал.'!H192)</f>
        <v>1.8477412424714422E-2</v>
      </c>
      <c r="J192" s="22">
        <f>'9.рез.эмес.-улут.вал.'!J192+'13.рез.эмес.-чет өл.вал.'!J192</f>
        <v>278373.94</v>
      </c>
      <c r="K192" s="21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2.6878639595358655</v>
      </c>
      <c r="L192" s="22">
        <f>'9.рез.эмес.-улут.вал.'!L192+'13.рез.эмес.-чет өл.вал.'!L192</f>
        <v>377471.52</v>
      </c>
      <c r="M192" s="21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3.4033329876118832</v>
      </c>
      <c r="N192" s="22">
        <f>'9.рез.эмес.-улут.вал.'!N192+'13.рез.эмес.-чет өл.вал.'!N192</f>
        <v>452012.18</v>
      </c>
      <c r="O192" s="21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5.9328729272295178</v>
      </c>
      <c r="P192" s="22">
        <f>'9.рез.эмес.-улут.вал.'!P192+'13.рез.эмес.-чет өл.вал.'!P192</f>
        <v>431780.83999999997</v>
      </c>
      <c r="Q192" s="21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6.5635457319041857</v>
      </c>
      <c r="R192" s="22">
        <f>'9.рез.эмес.-улут.вал.'!R192+'13.рез.эмес.-чет өл.вал.'!R192</f>
        <v>2603.34</v>
      </c>
      <c r="S192" s="21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11.718862000353404</v>
      </c>
    </row>
    <row r="193" spans="1:19" x14ac:dyDescent="0.2">
      <c r="A193" s="19" t="s">
        <v>14</v>
      </c>
      <c r="B193" s="20">
        <f>'9.рез.эмес.-улут.вал.'!B193+'13.рез.эмес.-чет өл.вал.'!B193</f>
        <v>70982799.560000002</v>
      </c>
      <c r="C193" s="21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0.19840877811103341</v>
      </c>
      <c r="D193" s="22">
        <f>'9.рез.эмес.-улут.вал.'!D193+'13.рез.эмес.-чет өл.вал.'!D193</f>
        <v>68843749.599999994</v>
      </c>
      <c r="E193" s="21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0.14341073994464704</v>
      </c>
      <c r="F193" s="22">
        <f t="shared" si="26"/>
        <v>2139049.96</v>
      </c>
      <c r="G193" s="21">
        <f t="shared" si="27"/>
        <v>1.9684801830902554</v>
      </c>
      <c r="H193" s="22">
        <f>'9.рез.эмес.-улут.вал.'!H193+'13.рез.эмес.-чет өл.вал.'!H193</f>
        <v>1186776.9700000002</v>
      </c>
      <c r="I193" s="21">
        <f>('9.рез.эмес.-улут.вал.'!H193*'9.рез.эмес.-улут.вал.'!I193+'13.рез.эмес.-чет өл.вал.'!H193*'13.рез.эмес.-чет өл.вал.'!I193)/('9.рез.эмес.-улут.вал.'!H193+'13.рез.эмес.-чет өл.вал.'!H193)</f>
        <v>4.5640563534022738E-2</v>
      </c>
      <c r="J193" s="22">
        <f>'9.рез.эмес.-улут.вал.'!J193+'13.рез.эмес.-чет өл.вал.'!J193</f>
        <v>207952.48</v>
      </c>
      <c r="K193" s="21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1.8709638649175995</v>
      </c>
      <c r="L193" s="22">
        <f>'9.рез.эмес.-улут.вал.'!L193+'13.рез.эмес.-чет өл.вал.'!L193</f>
        <v>119916.59999999999</v>
      </c>
      <c r="M193" s="21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3.416174940750484</v>
      </c>
      <c r="N193" s="22">
        <f>'9.рез.эмес.-улут.вал.'!N193+'13.рез.эмес.-чет өл.вал.'!N193</f>
        <v>475274.05</v>
      </c>
      <c r="O193" s="21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4.7521713525070455</v>
      </c>
      <c r="P193" s="22">
        <f>'9.рез.эмес.-улут.вал.'!P193+'13.рез.эмес.-чет өл.вал.'!P193</f>
        <v>138039.1</v>
      </c>
      <c r="Q193" s="21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6.9474176838301798</v>
      </c>
      <c r="R193" s="22">
        <f>'9.рез.эмес.-улут.вал.'!R193+'13.рез.эмес.-чет өл.вал.'!R193</f>
        <v>11090.76</v>
      </c>
      <c r="S193" s="21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12.639856799714368</v>
      </c>
    </row>
    <row r="194" spans="1:19" x14ac:dyDescent="0.2">
      <c r="A194" s="19" t="s">
        <v>15</v>
      </c>
      <c r="B194" s="20">
        <f>'9.рез.эмес.-улут.вал.'!B194+'13.рез.эмес.-чет өл.вал.'!B194</f>
        <v>59710401.330000006</v>
      </c>
      <c r="C194" s="21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0.29336124293137461</v>
      </c>
      <c r="D194" s="22">
        <f>'9.рез.эмес.-улут.вал.'!D194+'13.рез.эмес.-чет өл.вал.'!D194</f>
        <v>57992292.020000003</v>
      </c>
      <c r="E194" s="21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0.19749255922408024</v>
      </c>
      <c r="F194" s="22">
        <f t="shared" si="26"/>
        <v>1718109.31</v>
      </c>
      <c r="G194" s="21">
        <f t="shared" si="27"/>
        <v>3.5292698482612836</v>
      </c>
      <c r="H194" s="22">
        <f>'9.рез.эмес.-улут.вал.'!H194+'13.рез.эмес.-чет өл.вал.'!H194</f>
        <v>473978.71</v>
      </c>
      <c r="I194" s="21">
        <f>('9.рез.эмес.-улут.вал.'!H194*'9.рез.эмес.-улут.вал.'!I194+'13.рез.эмес.-чет өл.вал.'!H194*'13.рез.эмес.-чет өл.вал.'!I194)/('9.рез.эмес.-улут.вал.'!H194+'13.рез.эмес.-чет өл.вал.'!H194)</f>
        <v>6.4090944084809309E-2</v>
      </c>
      <c r="J194" s="22">
        <f>'9.рез.эмес.-улут.вал.'!J194+'13.рез.эмес.-чет өл.вал.'!J194</f>
        <v>270250.99</v>
      </c>
      <c r="K194" s="21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2.2941119594048498</v>
      </c>
      <c r="L194" s="22">
        <f>'9.рез.эмес.-улут.вал.'!L194+'13.рез.эмес.-чет өл.вал.'!L194</f>
        <v>103173.56</v>
      </c>
      <c r="M194" s="21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3.2657720088363718</v>
      </c>
      <c r="N194" s="22">
        <f>'9.рез.эмес.-улут.вал.'!N194+'13.рез.эмес.-чет өл.вал.'!N194</f>
        <v>628543.38</v>
      </c>
      <c r="O194" s="21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4.9205196392331727</v>
      </c>
      <c r="P194" s="22">
        <f>'9.рез.эмес.-улут.вал.'!P194+'13.рез.эмес.-чет өл.вал.'!P194</f>
        <v>228657.24</v>
      </c>
      <c r="Q194" s="21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7.9141281505015959</v>
      </c>
      <c r="R194" s="22">
        <f>'9.рез.эмес.-улут.вал.'!R194+'13.рез.эмес.-чет өл.вал.'!R194</f>
        <v>13505.43</v>
      </c>
      <c r="S194" s="21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12.882488228808738</v>
      </c>
    </row>
    <row r="195" spans="1:19" hidden="1" x14ac:dyDescent="0.2">
      <c r="A195" s="19" t="s">
        <v>16</v>
      </c>
      <c r="B195" s="20">
        <f>'9.рез.эмес.-улут.вал.'!B195+'13.рез.эмес.-чет өл.вал.'!B195</f>
        <v>0</v>
      </c>
      <c r="C195" s="21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22">
        <f>'9.рез.эмес.-улут.вал.'!D195+'13.рез.эмес.-чет өл.вал.'!D195</f>
        <v>0</v>
      </c>
      <c r="E195" s="21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22">
        <f t="shared" si="26"/>
        <v>0</v>
      </c>
      <c r="G195" s="21" t="e">
        <f t="shared" si="27"/>
        <v>#DIV/0!</v>
      </c>
      <c r="H195" s="22">
        <f>'9.рез.эмес.-улут.вал.'!H195+'13.рез.эмес.-чет өл.вал.'!H195</f>
        <v>0</v>
      </c>
      <c r="I195" s="21" t="e">
        <f>('9.рез.эмес.-улут.вал.'!H195*'9.рез.эмес.-улут.вал.'!I195+'13.рез.эмес.-чет өл.вал.'!H195*'13.рез.эмес.-чет өл.вал.'!I195)/('9.рез.эмес.-улут.вал.'!H195+'13.рез.эмес.-чет өл.вал.'!H195)</f>
        <v>#DIV/0!</v>
      </c>
      <c r="J195" s="22">
        <f>'9.рез.эмес.-улут.вал.'!J195+'13.рез.эмес.-чет өл.вал.'!J195</f>
        <v>0</v>
      </c>
      <c r="K195" s="21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22">
        <f>'9.рез.эмес.-улут.вал.'!L195+'13.рез.эмес.-чет өл.вал.'!L195</f>
        <v>0</v>
      </c>
      <c r="M195" s="21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22">
        <f>'9.рез.эмес.-улут.вал.'!N195+'13.рез.эмес.-чет өл.вал.'!N195</f>
        <v>0</v>
      </c>
      <c r="O195" s="21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22">
        <f>'9.рез.эмес.-улут.вал.'!P195+'13.рез.эмес.-чет өл.вал.'!P195</f>
        <v>0</v>
      </c>
      <c r="Q195" s="21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22">
        <f>'9.рез.эмес.-улут.вал.'!R195+'13.рез.эмес.-чет өл.вал.'!R195</f>
        <v>0</v>
      </c>
      <c r="S195" s="21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</row>
    <row r="196" spans="1:19" hidden="1" x14ac:dyDescent="0.2">
      <c r="A196" s="19" t="s">
        <v>17</v>
      </c>
      <c r="B196" s="20">
        <f>'9.рез.эмес.-улут.вал.'!B196+'13.рез.эмес.-чет өл.вал.'!B196</f>
        <v>0</v>
      </c>
      <c r="C196" s="21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22">
        <f>'9.рез.эмес.-улут.вал.'!D196+'13.рез.эмес.-чет өл.вал.'!D196</f>
        <v>0</v>
      </c>
      <c r="E196" s="21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22">
        <f t="shared" si="26"/>
        <v>0</v>
      </c>
      <c r="G196" s="21" t="e">
        <f t="shared" si="27"/>
        <v>#DIV/0!</v>
      </c>
      <c r="H196" s="22">
        <f>'9.рез.эмес.-улут.вал.'!H196+'13.рез.эмес.-чет өл.вал.'!H196</f>
        <v>0</v>
      </c>
      <c r="I196" s="21" t="e">
        <f>('9.рез.эмес.-улут.вал.'!H196*'9.рез.эмес.-улут.вал.'!I196+'13.рез.эмес.-чет өл.вал.'!H196*'13.рез.эмес.-чет өл.вал.'!I196)/('9.рез.эмес.-улут.вал.'!H196+'13.рез.эмес.-чет өл.вал.'!H196)</f>
        <v>#DIV/0!</v>
      </c>
      <c r="J196" s="22">
        <f>'9.рез.эмес.-улут.вал.'!J196+'13.рез.эмес.-чет өл.вал.'!J196</f>
        <v>0</v>
      </c>
      <c r="K196" s="21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22">
        <f>'9.рез.эмес.-улут.вал.'!L196+'13.рез.эмес.-чет өл.вал.'!L196</f>
        <v>0</v>
      </c>
      <c r="M196" s="21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22">
        <f>'9.рез.эмес.-улут.вал.'!N196+'13.рез.эмес.-чет өл.вал.'!N196</f>
        <v>0</v>
      </c>
      <c r="O196" s="21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22">
        <f>'9.рез.эмес.-улут.вал.'!P196+'13.рез.эмес.-чет өл.вал.'!P196</f>
        <v>0</v>
      </c>
      <c r="Q196" s="21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22">
        <f>'9.рез.эмес.-улут.вал.'!R196+'13.рез.эмес.-чет өл.вал.'!R196</f>
        <v>0</v>
      </c>
      <c r="S196" s="21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</row>
    <row r="197" spans="1:19" hidden="1" x14ac:dyDescent="0.2">
      <c r="A197" s="19" t="s">
        <v>18</v>
      </c>
      <c r="B197" s="20">
        <f>'9.рез.эмес.-улут.вал.'!B197+'13.рез.эмес.-чет өл.вал.'!B197</f>
        <v>0</v>
      </c>
      <c r="C197" s="21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22">
        <f>'9.рез.эмес.-улут.вал.'!D197+'13.рез.эмес.-чет өл.вал.'!D197</f>
        <v>0</v>
      </c>
      <c r="E197" s="21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22">
        <f t="shared" si="26"/>
        <v>0</v>
      </c>
      <c r="G197" s="21" t="e">
        <f t="shared" si="27"/>
        <v>#DIV/0!</v>
      </c>
      <c r="H197" s="22">
        <f>'9.рез.эмес.-улут.вал.'!H197+'13.рез.эмес.-чет өл.вал.'!H197</f>
        <v>0</v>
      </c>
      <c r="I197" s="21" t="e">
        <f>('9.рез.эмес.-улут.вал.'!H197*'9.рез.эмес.-улут.вал.'!I197+'13.рез.эмес.-чет өл.вал.'!H197*'13.рез.эмес.-чет өл.вал.'!I197)/('9.рез.эмес.-улут.вал.'!H197+'13.рез.эмес.-чет өл.вал.'!H197)</f>
        <v>#DIV/0!</v>
      </c>
      <c r="J197" s="22">
        <f>'9.рез.эмес.-улут.вал.'!J197+'13.рез.эмес.-чет өл.вал.'!J197</f>
        <v>0</v>
      </c>
      <c r="K197" s="21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22">
        <f>'9.рез.эмес.-улут.вал.'!L197+'13.рез.эмес.-чет өл.вал.'!L197</f>
        <v>0</v>
      </c>
      <c r="M197" s="21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22">
        <f>'9.рез.эмес.-улут.вал.'!N197+'13.рез.эмес.-чет өл.вал.'!N197</f>
        <v>0</v>
      </c>
      <c r="O197" s="21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22">
        <f>'9.рез.эмес.-улут.вал.'!P197+'13.рез.эмес.-чет өл.вал.'!P197</f>
        <v>0</v>
      </c>
      <c r="Q197" s="21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22">
        <f>'9.рез.эмес.-улут.вал.'!R197+'13.рез.эмес.-чет өл.вал.'!R197</f>
        <v>0</v>
      </c>
      <c r="S197" s="21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</row>
    <row r="198" spans="1:19" hidden="1" x14ac:dyDescent="0.2">
      <c r="A198" s="19" t="s">
        <v>19</v>
      </c>
      <c r="B198" s="20">
        <f>'9.рез.эмес.-улут.вал.'!B198+'13.рез.эмес.-чет өл.вал.'!B198</f>
        <v>0</v>
      </c>
      <c r="C198" s="21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22">
        <f>'9.рез.эмес.-улут.вал.'!D198+'13.рез.эмес.-чет өл.вал.'!D198</f>
        <v>0</v>
      </c>
      <c r="E198" s="21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22">
        <f t="shared" si="26"/>
        <v>0</v>
      </c>
      <c r="G198" s="21" t="e">
        <f t="shared" si="27"/>
        <v>#DIV/0!</v>
      </c>
      <c r="H198" s="22">
        <f>'9.рез.эмес.-улут.вал.'!H198+'13.рез.эмес.-чет өл.вал.'!H198</f>
        <v>0</v>
      </c>
      <c r="I198" s="21" t="e">
        <f>('9.рез.эмес.-улут.вал.'!H198*'9.рез.эмес.-улут.вал.'!I198+'13.рез.эмес.-чет өл.вал.'!H198*'13.рез.эмес.-чет өл.вал.'!I198)/('9.рез.эмес.-улут.вал.'!H198+'13.рез.эмес.-чет өл.вал.'!H198)</f>
        <v>#DIV/0!</v>
      </c>
      <c r="J198" s="22">
        <f>'9.рез.эмес.-улут.вал.'!J198+'13.рез.эмес.-чет өл.вал.'!J198</f>
        <v>0</v>
      </c>
      <c r="K198" s="21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22">
        <f>'9.рез.эмес.-улут.вал.'!L198+'13.рез.эмес.-чет өл.вал.'!L198</f>
        <v>0</v>
      </c>
      <c r="M198" s="21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22">
        <f>'9.рез.эмес.-улут.вал.'!N198+'13.рез.эмес.-чет өл.вал.'!N198</f>
        <v>0</v>
      </c>
      <c r="O198" s="21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22">
        <f>'9.рез.эмес.-улут.вал.'!P198+'13.рез.эмес.-чет өл.вал.'!P198</f>
        <v>0</v>
      </c>
      <c r="Q198" s="21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22">
        <f>'9.рез.эмес.-улут.вал.'!R198+'13.рез.эмес.-чет өл.вал.'!R198</f>
        <v>0</v>
      </c>
      <c r="S198" s="21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</row>
    <row r="199" spans="1:19" hidden="1" x14ac:dyDescent="0.2">
      <c r="A199" s="19" t="s">
        <v>20</v>
      </c>
      <c r="B199" s="20">
        <f>'9.рез.эмес.-улут.вал.'!B199+'13.рез.эмес.-чет өл.вал.'!B199</f>
        <v>0</v>
      </c>
      <c r="C199" s="21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22">
        <f>'9.рез.эмес.-улут.вал.'!D199+'13.рез.эмес.-чет өл.вал.'!D199</f>
        <v>0</v>
      </c>
      <c r="E199" s="21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22">
        <f t="shared" si="26"/>
        <v>0</v>
      </c>
      <c r="G199" s="21" t="e">
        <f t="shared" si="27"/>
        <v>#DIV/0!</v>
      </c>
      <c r="H199" s="22">
        <f>'9.рез.эмес.-улут.вал.'!H199+'13.рез.эмес.-чет өл.вал.'!H199</f>
        <v>0</v>
      </c>
      <c r="I199" s="21" t="e">
        <f>('9.рез.эмес.-улут.вал.'!H199*'9.рез.эмес.-улут.вал.'!I199+'13.рез.эмес.-чет өл.вал.'!H199*'13.рез.эмес.-чет өл.вал.'!I199)/('9.рез.эмес.-улут.вал.'!H199+'13.рез.эмес.-чет өл.вал.'!H199)</f>
        <v>#DIV/0!</v>
      </c>
      <c r="J199" s="22">
        <f>'9.рез.эмес.-улут.вал.'!J199+'13.рез.эмес.-чет өл.вал.'!J199</f>
        <v>0</v>
      </c>
      <c r="K199" s="21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22">
        <f>'9.рез.эмес.-улут.вал.'!L199+'13.рез.эмес.-чет өл.вал.'!L199</f>
        <v>0</v>
      </c>
      <c r="M199" s="21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22">
        <f>'9.рез.эмес.-улут.вал.'!N199+'13.рез.эмес.-чет өл.вал.'!N199</f>
        <v>0</v>
      </c>
      <c r="O199" s="21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22">
        <f>'9.рез.эмес.-улут.вал.'!P199+'13.рез.эмес.-чет өл.вал.'!P199</f>
        <v>0</v>
      </c>
      <c r="Q199" s="21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22">
        <f>'9.рез.эмес.-улут.вал.'!R199+'13.рез.эмес.-чет өл.вал.'!R199</f>
        <v>0</v>
      </c>
      <c r="S199" s="21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</row>
    <row r="200" spans="1:19" ht="13.5" hidden="1" thickBot="1" x14ac:dyDescent="0.25">
      <c r="A200" s="25" t="s">
        <v>21</v>
      </c>
      <c r="B200" s="26">
        <f>'9.рез.эмес.-улут.вал.'!B200+'13.рез.эмес.-чет өл.вал.'!B200</f>
        <v>0</v>
      </c>
      <c r="C200" s="27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28">
        <f>'9.рез.эмес.-улут.вал.'!D200+'13.рез.эмес.-чет өл.вал.'!D200</f>
        <v>0</v>
      </c>
      <c r="E200" s="27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28">
        <f t="shared" ref="F200" si="28">H200+J200+L200+N200+P200+R200</f>
        <v>0</v>
      </c>
      <c r="G200" s="27" t="e">
        <f t="shared" ref="G200" si="29">(H200*I200+J200*K200+L200*M200+N200*O200+P200*Q200+R200*S200)/(H200+J200+L200+N200+P200+R200)</f>
        <v>#DIV/0!</v>
      </c>
      <c r="H200" s="28">
        <f>'9.рез.эмес.-улут.вал.'!H200+'13.рез.эмес.-чет өл.вал.'!H200</f>
        <v>0</v>
      </c>
      <c r="I200" s="27" t="e">
        <f>('9.рез.эмес.-улут.вал.'!H200*'9.рез.эмес.-улут.вал.'!I200+'13.рез.эмес.-чет өл.вал.'!H200*'13.рез.эмес.-чет өл.вал.'!I200)/('9.рез.эмес.-улут.вал.'!H200+'13.рез.эмес.-чет өл.вал.'!H200)</f>
        <v>#DIV/0!</v>
      </c>
      <c r="J200" s="28">
        <f>'9.рез.эмес.-улут.вал.'!J200+'13.рез.эмес.-чет өл.вал.'!J200</f>
        <v>0</v>
      </c>
      <c r="K200" s="27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28">
        <f>'9.рез.эмес.-улут.вал.'!L200+'13.рез.эмес.-чет өл.вал.'!L200</f>
        <v>0</v>
      </c>
      <c r="M200" s="27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28">
        <f>'9.рез.эмес.-улут.вал.'!N200+'13.рез.эмес.-чет өл.вал.'!N200</f>
        <v>0</v>
      </c>
      <c r="O200" s="27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28">
        <f>'9.рез.эмес.-улут.вал.'!P200+'13.рез.эмес.-чет өл.вал.'!P200</f>
        <v>0</v>
      </c>
      <c r="Q200" s="27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28">
        <f>'9.рез.эмес.-улут.вал.'!R200+'13.рез.эмес.-чет өл.вал.'!R200</f>
        <v>0</v>
      </c>
      <c r="S200" s="27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1.2107251184728955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0.57914777530519679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139491126.31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1.3162757024999188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8077412.4100000001</v>
      </c>
      <c r="G336" s="21">
        <f t="shared" ref="G336" si="23">(H336*I336+J336*K336+L336*M336+N336*O336+P336*Q336+R336*S336)/(H336+J336+L336+N336+P336+R336)</f>
        <v>11.711168333387121</v>
      </c>
      <c r="H336" s="22">
        <f>'7.жеке-улут.вал.'!H336+'8.юрид-улут.вал.'!H336+'9.рез.эмес.-улут.вал.'!H168</f>
        <v>334734.48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4.068321489617678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357243988.68000007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1.6788154510846649</v>
      </c>
      <c r="D352" s="22">
        <f>'7.жеке-улут.вал.'!D352+'8.юрид-улут.вал.'!D352+'9.рез.эмес.-улут.вал.'!D184</f>
        <v>348263792.99000001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1.4485855217748265</v>
      </c>
      <c r="F352" s="22">
        <f t="shared" si="30"/>
        <v>8980195.6899999995</v>
      </c>
      <c r="G352" s="21">
        <f t="shared" si="31"/>
        <v>10.607434738362585</v>
      </c>
      <c r="H352" s="22">
        <f>'7.жеке-улут.вал.'!H352+'8.юрид-улут.вал.'!H352+'9.рез.эмес.-улут.вал.'!H184</f>
        <v>1002119.0599999999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1.0883798599739236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658838.97000000009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8.3472646504198149</v>
      </c>
      <c r="N352" s="22">
        <f>'7.жеке-улут.вал.'!N352+'8.юрид-улут.вал.'!N352+'9.рез.эмес.-улут.вал.'!N184</f>
        <v>4107468.59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12.375007275588207</v>
      </c>
      <c r="P352" s="22">
        <f>'7.жеке-улут.вал.'!P352+'8.юрид-улут.вал.'!P352+'9.рез.эмес.-улут.вал.'!P184</f>
        <v>2522385.0900000003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13.377023390904963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customHeight="1" x14ac:dyDescent="0.2">
      <c r="A353" s="19" t="s">
        <v>18</v>
      </c>
      <c r="B353" s="20">
        <f>'7.жеке-улут.вал.'!B353+'8.юрид-улут.вал.'!B353+'9.рез.эмес.-улут.вал.'!B185</f>
        <v>363703165.11000001</v>
      </c>
      <c r="C353" s="21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1.7661326047938701</v>
      </c>
      <c r="D353" s="22">
        <f>'7.жеке-улут.вал.'!D353+'8.юрид-улут.вал.'!D353+'9.рез.эмес.-улут.вал.'!D185</f>
        <v>353250084.03999996</v>
      </c>
      <c r="E353" s="21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1.4932333316384152</v>
      </c>
      <c r="F353" s="22">
        <f t="shared" si="30"/>
        <v>10453081.07</v>
      </c>
      <c r="G353" s="21">
        <f t="shared" si="31"/>
        <v>10.98845571996506</v>
      </c>
      <c r="H353" s="22">
        <f>'7.жеке-улут.вал.'!H353+'8.юрид-улут.вал.'!H353+'9.рез.эмес.-улут.вал.'!H185</f>
        <v>943066.25000000012</v>
      </c>
      <c r="I353" s="21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1.0841542696496644</v>
      </c>
      <c r="J353" s="22">
        <f>'7.жеке-улут.вал.'!J353+'8.юрид-улут.вал.'!J353+'9.рез.эмес.-улут.вал.'!J185</f>
        <v>577319.74</v>
      </c>
      <c r="K353" s="21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6.0402617944434018</v>
      </c>
      <c r="L353" s="22">
        <f>'7.жеке-улут.вал.'!L353+'8.юрид-улут.вал.'!L353+'9.рез.эмес.-улут.вал.'!L185</f>
        <v>780247.34</v>
      </c>
      <c r="M353" s="21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8.5327244355616809</v>
      </c>
      <c r="N353" s="22">
        <f>'7.жеке-улут.вал.'!N353+'8.юрид-улут.вал.'!N353+'9.рез.эмес.-улут.вал.'!N185</f>
        <v>4601128.55</v>
      </c>
      <c r="O353" s="21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12.253268409790483</v>
      </c>
      <c r="P353" s="22">
        <f>'7.жеке-улут.вал.'!P353+'8.юрид-улут.вал.'!P353+'9.рез.эмес.-улут.вал.'!P185</f>
        <v>3513291.54</v>
      </c>
      <c r="Q353" s="21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13.318280230993842</v>
      </c>
      <c r="R353" s="22">
        <f>'7.жеке-улут.вал.'!R353+'8.юрид-улут.вал.'!R353+'9.рез.эмес.-улут.вал.'!R185</f>
        <v>38027.65</v>
      </c>
      <c r="S353" s="21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13.835377334649916</v>
      </c>
    </row>
    <row r="354" spans="1:19" ht="14.25" customHeight="1" x14ac:dyDescent="0.2">
      <c r="A354" s="19" t="s">
        <v>19</v>
      </c>
      <c r="B354" s="20">
        <f>'7.жеке-улут.вал.'!B354+'8.юрид-улут.вал.'!B354+'9.рез.эмес.-улут.вал.'!B186</f>
        <v>391175653.39000005</v>
      </c>
      <c r="C354" s="21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1.6623987219934782</v>
      </c>
      <c r="D354" s="22">
        <f>'7.жеке-улут.вал.'!D354+'8.юрид-улут.вал.'!D354+'9.рез.эмес.-улут.вал.'!D186</f>
        <v>382177184.18000001</v>
      </c>
      <c r="E354" s="21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1.4584458279636068</v>
      </c>
      <c r="F354" s="22">
        <f t="shared" si="30"/>
        <v>8998469.2100000009</v>
      </c>
      <c r="G354" s="21">
        <f t="shared" si="31"/>
        <v>10.324554576133286</v>
      </c>
      <c r="H354" s="22">
        <f>'7.жеке-улут.вал.'!H354+'8.юрид-улут.вал.'!H354+'9.рез.эмес.-улут.вал.'!H186</f>
        <v>811626.77000000014</v>
      </c>
      <c r="I354" s="21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1.4360458437071961</v>
      </c>
      <c r="J354" s="22">
        <f>'7.жеке-улут.вал.'!J354+'8.юрид-улут.вал.'!J354+'9.рез.эмес.-улут.вал.'!J186</f>
        <v>619454.30000000005</v>
      </c>
      <c r="K354" s="21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6.0379146700571731</v>
      </c>
      <c r="L354" s="22">
        <f>'7.жеке-улут.вал.'!L354+'8.юрид-улут.вал.'!L354+'9.рез.эмес.-улут.вал.'!L186</f>
        <v>1005373.5</v>
      </c>
      <c r="M354" s="21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8.4195566392987242</v>
      </c>
      <c r="N354" s="22">
        <f>'7.жеке-улут.вал.'!N354+'8.юрид-улут.вал.'!N354+'9.рез.эмес.-улут.вал.'!N186</f>
        <v>4090800.2800000003</v>
      </c>
      <c r="O354" s="21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11.327674466718292</v>
      </c>
      <c r="P354" s="22">
        <f>'7.жеке-улут.вал.'!P354+'8.юрид-улут.вал.'!P354+'9.рез.эмес.-улут.вал.'!P186</f>
        <v>2450271.15</v>
      </c>
      <c r="Q354" s="21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13.430514912523032</v>
      </c>
      <c r="R354" s="22">
        <f>'7.жеке-улут.вал.'!R354+'8.юрид-улут.вал.'!R354+'9.рез.эмес.-улут.вал.'!R186</f>
        <v>20943.210000000003</v>
      </c>
      <c r="S354" s="21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13.702998647294315</v>
      </c>
    </row>
    <row r="355" spans="1:19" ht="14.25" customHeight="1" x14ac:dyDescent="0.2">
      <c r="A355" s="19" t="s">
        <v>20</v>
      </c>
      <c r="B355" s="20">
        <f>'7.жеке-улут.вал.'!B355+'8.юрид-улут.вал.'!B355+'9.рез.эмес.-улут.вал.'!B187</f>
        <v>377980422.54999995</v>
      </c>
      <c r="C355" s="21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1.6925170857447647</v>
      </c>
      <c r="D355" s="22">
        <f>'7.жеке-улут.вал.'!D355+'8.юрид-улут.вал.'!D355+'9.рез.эмес.-улут.вал.'!D187</f>
        <v>368749300.72999996</v>
      </c>
      <c r="E355" s="21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1.4734963041680311</v>
      </c>
      <c r="F355" s="22">
        <f t="shared" si="30"/>
        <v>9231121.8200000003</v>
      </c>
      <c r="G355" s="21">
        <f t="shared" si="31"/>
        <v>10.441590234880023</v>
      </c>
      <c r="H355" s="22">
        <f>'7.жеке-улут.вал.'!H355+'8.юрид-улут.вал.'!H355+'9.рез.эмес.-улут.вал.'!H187</f>
        <v>1185334.76</v>
      </c>
      <c r="I355" s="21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2.4439652820946534</v>
      </c>
      <c r="J355" s="22">
        <f>'7.жеке-улут.вал.'!J355+'8.юрид-улут.вал.'!J355+'9.рез.эмес.-улут.вал.'!J187</f>
        <v>638163.60000000009</v>
      </c>
      <c r="K355" s="21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5.8356016590416626</v>
      </c>
      <c r="L355" s="22">
        <f>'7.жеке-улут.вал.'!L355+'8.юрид-улут.вал.'!L355+'9.рез.эмес.-улут.вал.'!L187</f>
        <v>1116117.5</v>
      </c>
      <c r="M355" s="21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8.5749204408138002</v>
      </c>
      <c r="N355" s="22">
        <f>'7.жеке-улут.вал.'!N355+'8.юрид-улут.вал.'!N355+'9.рез.эмес.-улут.вал.'!N187</f>
        <v>3753385.29</v>
      </c>
      <c r="O355" s="21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12.371833917029035</v>
      </c>
      <c r="P355" s="22">
        <f>'7.жеке-улут.вал.'!P355+'8.юрид-улут.вал.'!P355+'9.рез.эмес.-улут.вал.'!P187</f>
        <v>2505621.5300000003</v>
      </c>
      <c r="Q355" s="21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13.306277277079445</v>
      </c>
      <c r="R355" s="22">
        <f>'7.жеке-улут.вал.'!R355+'8.юрид-улут.вал.'!R355+'9.рез.эмес.-улут.вал.'!R187</f>
        <v>32499.14</v>
      </c>
      <c r="S355" s="21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12.89981394892293</v>
      </c>
    </row>
    <row r="356" spans="1:19" ht="14.25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467897521.67999983</v>
      </c>
      <c r="C356" s="27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1.7045038393536103</v>
      </c>
      <c r="D356" s="28">
        <f>'7.жеке-улут.вал.'!D356+'8.юрид-улут.вал.'!D356+'9.рез.эмес.-улут.вал.'!D188</f>
        <v>454124788.56999999</v>
      </c>
      <c r="E356" s="27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1.4653471482350591</v>
      </c>
      <c r="F356" s="28">
        <f t="shared" ref="F356:F367" si="32">H356+J356+L356+N356+P356+R356</f>
        <v>13772733.110000001</v>
      </c>
      <c r="G356" s="27">
        <f t="shared" ref="G356:G367" si="33">(H356*I356+J356*K356+L356*M356+N356*O356+P356*Q356+R356*S356)/(H356+J356+L356+N356+P356+R356)</f>
        <v>9.5901559406388568</v>
      </c>
      <c r="H356" s="28">
        <f>'7.жеке-улут.вал.'!H356+'8.юрид-улут.вал.'!H356+'9.рез.эмес.-улут.вал.'!H188</f>
        <v>2994301.4800000004</v>
      </c>
      <c r="I356" s="27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0.96221996984752534</v>
      </c>
      <c r="J356" s="28">
        <f>'7.жеке-улут.вал.'!J356+'8.юрид-улут.вал.'!J356+'9.рез.эмес.-улут.вал.'!J188</f>
        <v>818725.72</v>
      </c>
      <c r="K356" s="27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5.8074669661043483</v>
      </c>
      <c r="L356" s="28">
        <f>'7.жеке-улут.вал.'!L356+'8.юрид-улут.вал.'!L356+'9.рез.эмес.-улут.вал.'!L188</f>
        <v>1200412.07</v>
      </c>
      <c r="M356" s="27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8.9566703330465511</v>
      </c>
      <c r="N356" s="28">
        <f>'7.жеке-улут.вал.'!N356+'8.юрид-улут.вал.'!N356+'9.рез.эмес.-улут.вал.'!N188</f>
        <v>5357414.0000000009</v>
      </c>
      <c r="O356" s="27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12.732489576706225</v>
      </c>
      <c r="P356" s="28">
        <f>'7.жеке-улут.вал.'!P356+'8.юрид-улут.вал.'!P356+'9.рез.эмес.-улут.вал.'!P188</f>
        <v>3380642.3099999996</v>
      </c>
      <c r="Q356" s="27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13.368598037424427</v>
      </c>
      <c r="R356" s="28">
        <f>'7.жеке-улут.вал.'!R356+'8.юрид-улут.вал.'!R356+'9.рез.эмес.-улут.вал.'!R188</f>
        <v>21237.53</v>
      </c>
      <c r="S356" s="27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13.532541783342959</v>
      </c>
    </row>
    <row r="357" spans="1:19" ht="14.25" customHeight="1" x14ac:dyDescent="0.2">
      <c r="A357" s="32" t="s">
        <v>77</v>
      </c>
      <c r="B357" s="20">
        <f>'7.жеке-улут.вал.'!B357+'8.юрид-улут.вал.'!B357+'9.рез.эмес.-улут.вал.'!B189</f>
        <v>415369918.58000004</v>
      </c>
      <c r="C357" s="21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1.9729706797741078</v>
      </c>
      <c r="D357" s="22">
        <f>'7.жеке-улут.вал.'!D357+'8.юрид-улут.вал.'!D357+'9.рез.эмес.-улут.вал.'!D189</f>
        <v>397478275.39999998</v>
      </c>
      <c r="E357" s="21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1.5746587555469178</v>
      </c>
      <c r="F357" s="22">
        <f t="shared" si="32"/>
        <v>17891643.179999996</v>
      </c>
      <c r="G357" s="21">
        <f t="shared" si="33"/>
        <v>10.821813411561655</v>
      </c>
      <c r="H357" s="22">
        <f>'7.жеке-улут.вал.'!H357+'8.юрид-улут.вал.'!H357+'9.рез.эмес.-улут.вал.'!H189</f>
        <v>1113076.45</v>
      </c>
      <c r="I357" s="21">
        <f>('7.жеке-улут.вал.'!H357*'7.жеке-улут.вал.'!I357+'8.юрид-улут.вал.'!H357*'8.юрид-улут.вал.'!I357+'9.рез.эмес.-улут.вал.'!H189*'9.рез.эмес.-улут.вал.'!I189)/('7.жеке-улут.вал.'!H357+'8.юрид-улут.вал.'!H357+'9.рез.эмес.-улут.вал.'!H189)</f>
        <v>0.94664886387633118</v>
      </c>
      <c r="J357" s="22">
        <f>'7.жеке-улут.вал.'!J357+'8.юрид-улут.вал.'!J357+'9.рез.эмес.-улут.вал.'!J189</f>
        <v>842670.44000000006</v>
      </c>
      <c r="K357" s="21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5.6524622936814977</v>
      </c>
      <c r="L357" s="22">
        <f>'7.жеке-улут.вал.'!L357+'8.юрид-улут.вал.'!L357+'9.рез.эмес.-улут.вал.'!L189</f>
        <v>1309011.96</v>
      </c>
      <c r="M357" s="21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9.2738375278863021</v>
      </c>
      <c r="N357" s="22">
        <f>'7.жеке-улут.вал.'!N357+'8.юрид-улут.вал.'!N357+'9.рез.эмес.-улут.вал.'!N189</f>
        <v>12638468.399999999</v>
      </c>
      <c r="O357" s="21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11.858796740465772</v>
      </c>
      <c r="P357" s="22">
        <f>'7.жеке-улут.вал.'!P357+'8.юрид-улут.вал.'!P357+'9.рез.эмес.-улут.вал.'!P189</f>
        <v>1945574.82</v>
      </c>
      <c r="Q357" s="21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12.979815248379868</v>
      </c>
      <c r="R357" s="22">
        <f>'7.жеке-улут.вал.'!R357+'8.юрид-улут.вал.'!R357+'9.рез.эмес.-улут.вал.'!R189</f>
        <v>42841.11</v>
      </c>
      <c r="S357" s="21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12.45007083850065</v>
      </c>
    </row>
    <row r="358" spans="1:19" ht="14.25" customHeight="1" x14ac:dyDescent="0.2">
      <c r="A358" s="19" t="s">
        <v>11</v>
      </c>
      <c r="B358" s="20">
        <f>'7.жеке-улут.вал.'!B358+'8.юрид-улут.вал.'!B358+'9.рез.эмес.-улут.вал.'!B190</f>
        <v>408230914.72000009</v>
      </c>
      <c r="C358" s="21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1.698930611749482</v>
      </c>
      <c r="D358" s="22">
        <f>'7.жеке-улут.вал.'!D358+'8.юрид-улут.вал.'!D358+'9.рез.эмес.-улут.вал.'!D190</f>
        <v>398043994.84000003</v>
      </c>
      <c r="E358" s="21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1.4780923439884956</v>
      </c>
      <c r="F358" s="22">
        <f t="shared" si="32"/>
        <v>10186919.879999999</v>
      </c>
      <c r="G358" s="21">
        <f t="shared" si="33"/>
        <v>10.327971317734576</v>
      </c>
      <c r="H358" s="22">
        <f>'7.жеке-улут.вал.'!H358+'8.юрид-улут.вал.'!H358+'9.рез.эмес.-улут.вал.'!H190</f>
        <v>1500621.09</v>
      </c>
      <c r="I358" s="21">
        <f>('7.жеке-улут.вал.'!H358*'7.жеке-улут.вал.'!I358+'8.юрид-улут.вал.'!H358*'8.юрид-улут.вал.'!I358+'9.рез.эмес.-улут.вал.'!H190*'9.рез.эмес.-улут.вал.'!I190)/('7.жеке-улут.вал.'!H358+'8.юрид-улут.вал.'!H358+'9.рез.эмес.-улут.вал.'!H190)</f>
        <v>1.4923583336417052</v>
      </c>
      <c r="J358" s="22">
        <f>'7.жеке-улут.вал.'!J358+'8.юрид-улут.вал.'!J358+'9.рез.эмес.-улут.вал.'!J190</f>
        <v>821801.07</v>
      </c>
      <c r="K358" s="21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6.3313944582720003</v>
      </c>
      <c r="L358" s="22">
        <f>'7.жеке-улут.вал.'!L358+'8.юрид-улут.вал.'!L358+'9.рез.эмес.-улут.вал.'!L190</f>
        <v>1100018.22</v>
      </c>
      <c r="M358" s="21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8.9798743456267509</v>
      </c>
      <c r="N358" s="22">
        <f>'7.жеке-улут.вал.'!N358+'8.юрид-улут.вал.'!N358+'9.рез.эмес.-улут.вал.'!N190</f>
        <v>4362999.2299999995</v>
      </c>
      <c r="O358" s="21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12.919542447249102</v>
      </c>
      <c r="P358" s="22">
        <f>'7.жеке-улут.вал.'!P358+'8.юрид-улут.вал.'!P358+'9.рез.эмес.-улут.вал.'!P190</f>
        <v>2368415.29</v>
      </c>
      <c r="Q358" s="21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13.137170584302382</v>
      </c>
      <c r="R358" s="22">
        <f>'7.жеке-улут.вал.'!R358+'8.юрид-улут.вал.'!R358+'9.рез.эмес.-улут.вал.'!R190</f>
        <v>33064.979999999996</v>
      </c>
      <c r="S358" s="21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12.319692466168178</v>
      </c>
    </row>
    <row r="359" spans="1:19" ht="14.25" customHeight="1" x14ac:dyDescent="0.2">
      <c r="A359" s="19" t="s">
        <v>12</v>
      </c>
      <c r="B359" s="20">
        <f>'7.жеке-улут.вал.'!B359+'8.юрид-улут.вал.'!B359+'9.рез.эмес.-улут.вал.'!B191</f>
        <v>495845141.92000008</v>
      </c>
      <c r="C359" s="21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1.6359390874372484</v>
      </c>
      <c r="D359" s="22">
        <f>'7.жеке-улут.вал.'!D359+'8.юрид-улут.вал.'!D359+'9.рез.эмес.-улут.вал.'!D191</f>
        <v>481561991.16999996</v>
      </c>
      <c r="E359" s="21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1.4324879287114984</v>
      </c>
      <c r="F359" s="22">
        <f t="shared" si="32"/>
        <v>14283150.75</v>
      </c>
      <c r="G359" s="21">
        <f t="shared" si="33"/>
        <v>8.4953741530383251</v>
      </c>
      <c r="H359" s="22">
        <f>'7.жеке-улут.вал.'!H359+'8.юрид-улут.вал.'!H359+'9.рез.эмес.-улут.вал.'!H191</f>
        <v>4006737.67</v>
      </c>
      <c r="I359" s="21">
        <f>('7.жеке-улут.вал.'!H359*'7.жеке-улут.вал.'!I359+'8.юрид-улут.вал.'!H359*'8.юрид-улут.вал.'!I359+'9.рез.эмес.-улут.вал.'!H191*'9.рез.эмес.-улут.вал.'!I191)/('7.жеке-улут.вал.'!H359+'8.юрид-улут.вал.'!H359+'9.рез.эмес.-улут.вал.'!H191)</f>
        <v>0.58028033320184969</v>
      </c>
      <c r="J359" s="22">
        <f>'7.жеке-улут.вал.'!J359+'8.юрид-улут.вал.'!J359+'9.рез.эмес.-улут.вал.'!J191</f>
        <v>1027282.51</v>
      </c>
      <c r="K359" s="21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6.1408520076916346</v>
      </c>
      <c r="L359" s="22">
        <f>'7.жеке-улут.вал.'!L359+'8.юрид-улут.вал.'!L359+'9.рез.эмес.-улут.вал.'!L191</f>
        <v>2228983.0199999996</v>
      </c>
      <c r="M359" s="21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9.5608446272955216</v>
      </c>
      <c r="N359" s="22">
        <f>'7.жеке-улут.вал.'!N359+'8.юрид-улут.вал.'!N359+'9.рез.эмес.-улут.вал.'!N191</f>
        <v>4624480.67</v>
      </c>
      <c r="O359" s="21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13.190950925587916</v>
      </c>
      <c r="P359" s="22">
        <f>'7.жеке-улут.вал.'!P359+'8.юрид-улут.вал.'!P359+'9.рез.эмес.-улут.вал.'!P191</f>
        <v>2186779.33</v>
      </c>
      <c r="Q359" s="21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12.772640119019272</v>
      </c>
      <c r="R359" s="22">
        <f>'7.жеке-улут.вал.'!R359+'8.юрид-улут.вал.'!R359+'9.рез.эмес.-улут.вал.'!R191</f>
        <v>208887.55000000002</v>
      </c>
      <c r="S359" s="21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11.79622942631096</v>
      </c>
    </row>
    <row r="360" spans="1:19" ht="14.25" customHeight="1" x14ac:dyDescent="0.2">
      <c r="A360" s="19" t="s">
        <v>13</v>
      </c>
      <c r="B360" s="20">
        <f>'7.жеке-улут.вал.'!B360+'8.юрид-улут.вал.'!B360+'9.рез.эмес.-улут.вал.'!B192</f>
        <v>560339053.09000003</v>
      </c>
      <c r="C360" s="21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1.6222819091927421</v>
      </c>
      <c r="D360" s="22">
        <f>'7.жеке-улут.вал.'!D360+'8.юрид-улут.вал.'!D360+'9.рез.эмес.-улут.вал.'!D192</f>
        <v>547446860.30000007</v>
      </c>
      <c r="E360" s="21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1.4041218267540374</v>
      </c>
      <c r="F360" s="22">
        <f t="shared" si="32"/>
        <v>12892192.790000001</v>
      </c>
      <c r="G360" s="21">
        <f t="shared" si="33"/>
        <v>10.886109569798025</v>
      </c>
      <c r="H360" s="22">
        <f>'7.жеке-улут.вал.'!H360+'8.юрид-улут.вал.'!H360+'9.рез.эмес.-улут.вал.'!H192</f>
        <v>1241076.52</v>
      </c>
      <c r="I360" s="21">
        <f>('7.жеке-улут.вал.'!H360*'7.жеке-улут.вал.'!I360+'8.юрид-улут.вал.'!H360*'8.юрид-улут.вал.'!I360+'9.рез.эмес.-улут.вал.'!H192*'9.рез.эмес.-улут.вал.'!I192)/('7.жеке-улут.вал.'!H360+'8.юрид-улут.вал.'!H360+'9.рез.эмес.-улут.вал.'!H192)</f>
        <v>2.050525769031549</v>
      </c>
      <c r="J360" s="22">
        <f>'7.жеке-улут.вал.'!J360+'8.юрид-улут.вал.'!J360+'9.рез.эмес.-улут.вал.'!J192</f>
        <v>1045121.3500000001</v>
      </c>
      <c r="K360" s="21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5.4800992779450919</v>
      </c>
      <c r="L360" s="22">
        <f>'7.жеке-улут.вал.'!L360+'8.юрид-улут.вал.'!L360+'9.рез.эмес.-улут.вал.'!L192</f>
        <v>1216981.6599999999</v>
      </c>
      <c r="M360" s="21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8.889170306149067</v>
      </c>
      <c r="N360" s="22">
        <f>'7.жеке-улут.вал.'!N360+'8.юрид-улут.вал.'!N360+'9.рез.эмес.-улут.вал.'!N192</f>
        <v>7234688.29</v>
      </c>
      <c r="O360" s="21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12.90370140964292</v>
      </c>
      <c r="P360" s="22">
        <f>'7.жеке-улут.вал.'!P360+'8.юрид-улут.вал.'!P360+'9.рез.эмес.-улут.вал.'!P192</f>
        <v>2032237.66</v>
      </c>
      <c r="Q360" s="21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12.909217674915038</v>
      </c>
      <c r="R360" s="22">
        <f>'7.жеке-улут.вал.'!R360+'8.юрид-улут.вал.'!R360+'9.рез.эмес.-улут.вал.'!R192</f>
        <v>122087.31</v>
      </c>
      <c r="S360" s="21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13.652378158712834</v>
      </c>
    </row>
    <row r="361" spans="1:19" ht="14.25" customHeight="1" x14ac:dyDescent="0.2">
      <c r="A361" s="19" t="s">
        <v>14</v>
      </c>
      <c r="B361" s="20">
        <f>'7.жеке-улут.вал.'!B361+'8.юрид-улут.вал.'!B361+'9.рез.эмес.-улут.вал.'!B193</f>
        <v>556631356.2299999</v>
      </c>
      <c r="C361" s="21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1.7471564303006217</v>
      </c>
      <c r="D361" s="22">
        <f>'7.жеке-улут.вал.'!D361+'8.юрид-улут.вал.'!D361+'9.рез.эмес.-улут.вал.'!D193</f>
        <v>546900177.74000001</v>
      </c>
      <c r="E361" s="21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1.6097998537785232</v>
      </c>
      <c r="F361" s="22">
        <f t="shared" si="32"/>
        <v>9731178.4899999984</v>
      </c>
      <c r="G361" s="21">
        <f t="shared" si="33"/>
        <v>9.4667081979399477</v>
      </c>
      <c r="H361" s="22">
        <f>'7.жеке-улут.вал.'!H361+'8.юрид-улут.вал.'!H361+'9.рез.эмес.-улут.вал.'!H193</f>
        <v>1649053.77</v>
      </c>
      <c r="I361" s="21">
        <f>('7.жеке-улут.вал.'!H361*'7.жеке-улут.вал.'!I361+'8.юрид-улут.вал.'!H361*'8.юрид-улут.вал.'!I361+'9.рез.эмес.-улут.вал.'!H193*'9.рез.эмес.-улут.вал.'!I193)/('7.жеке-улут.вал.'!H361+'8.юрид-улут.вал.'!H361+'9.рез.эмес.-улут.вал.'!H193)</f>
        <v>0.9851756381479303</v>
      </c>
      <c r="J361" s="22">
        <f>'7.жеке-улут.вал.'!J361+'8.юрид-улут.вал.'!J361+'9.рез.эмес.-улут.вал.'!J193</f>
        <v>900298.42</v>
      </c>
      <c r="K361" s="21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5.8855076732223948</v>
      </c>
      <c r="L361" s="22">
        <f>'7.жеке-улут.вал.'!L361+'8.юрид-улут.вал.'!L361+'9.рез.эмес.-улут.вал.'!L193</f>
        <v>1029342.49</v>
      </c>
      <c r="M361" s="21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8.6352108785483033</v>
      </c>
      <c r="N361" s="22">
        <f>'7.жеке-улут.вал.'!N361+'8.юрид-улут.вал.'!N361+'9.рез.эмес.-улут.вал.'!N193</f>
        <v>3887234.55</v>
      </c>
      <c r="O361" s="21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12.501599288831168</v>
      </c>
      <c r="P361" s="22">
        <f>'7.жеке-улут.вал.'!P361+'8.юрид-улут.вал.'!P361+'9.рез.эмес.-улут.вал.'!P193</f>
        <v>2039404.47</v>
      </c>
      <c r="Q361" s="21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12.736594338934614</v>
      </c>
      <c r="R361" s="22">
        <f>'7.жеке-улут.вал.'!R361+'8.юрид-улут.вал.'!R361+'9.рез.эмес.-улут.вал.'!R193</f>
        <v>225844.79</v>
      </c>
      <c r="S361" s="21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7.6982105586761591</v>
      </c>
    </row>
    <row r="362" spans="1:19" ht="14.25" customHeight="1" x14ac:dyDescent="0.2">
      <c r="A362" s="19" t="s">
        <v>15</v>
      </c>
      <c r="B362" s="20">
        <f>'7.жеке-улут.вал.'!B362+'8.юрид-улут.вал.'!B362+'9.рез.эмес.-улут.вал.'!B194</f>
        <v>640570897.13999999</v>
      </c>
      <c r="C362" s="21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1.7541054752481613</v>
      </c>
      <c r="D362" s="22">
        <f>'7.жеке-улут.вал.'!D362+'8.юрид-улут.вал.'!D362+'9.рез.эмес.-улут.вал.'!D194</f>
        <v>628212257.97000003</v>
      </c>
      <c r="E362" s="21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1.5974363736180448</v>
      </c>
      <c r="F362" s="22">
        <f t="shared" si="32"/>
        <v>12358639.17</v>
      </c>
      <c r="G362" s="21">
        <f t="shared" si="33"/>
        <v>9.7178827759157027</v>
      </c>
      <c r="H362" s="22">
        <f>'7.жеке-улут.вал.'!H362+'8.юрид-улут.вал.'!H362+'9.рез.эмес.-улут.вал.'!H194</f>
        <v>1910665.7999999998</v>
      </c>
      <c r="I362" s="21">
        <f>('7.жеке-улут.вал.'!H362*'7.жеке-улут.вал.'!I362+'8.юрид-улут.вал.'!H362*'8.юрид-улут.вал.'!I362+'9.рез.эмес.-улут.вал.'!H194*'9.рез.эмес.-улут.вал.'!I194)/('7.жеке-улут.вал.'!H362+'8.юрид-улут.вал.'!H362+'9.рез.эмес.-улут.вал.'!H194)</f>
        <v>0.86914855135837932</v>
      </c>
      <c r="J362" s="22">
        <f>'7.жеке-улут.вал.'!J362+'8.юрид-улут.вал.'!J362+'9.рез.эмес.-улут.вал.'!J194</f>
        <v>1097516.6000000001</v>
      </c>
      <c r="K362" s="21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6.0490360715273033</v>
      </c>
      <c r="L362" s="22">
        <f>'7.жеке-улут.вал.'!L362+'8.юрид-улут.вал.'!L362+'9.рез.эмес.-улут.вал.'!L194</f>
        <v>1000148.8899999999</v>
      </c>
      <c r="M362" s="21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8.449648609718496</v>
      </c>
      <c r="N362" s="22">
        <f>'7.жеке-улут.вал.'!N362+'8.юрид-улут.вал.'!N362+'9.рез.эмес.-улут.вал.'!N194</f>
        <v>5808112.6900000004</v>
      </c>
      <c r="O362" s="21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12.147168665179603</v>
      </c>
      <c r="P362" s="22">
        <f>'7.жеке-улут.вал.'!P362+'8.юрид-улут.вал.'!P362+'9.рез.эмес.-улут.вал.'!P194</f>
        <v>2493045.19</v>
      </c>
      <c r="Q362" s="21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12.904761683882715</v>
      </c>
      <c r="R362" s="22">
        <f>'7.жеке-улут.вал.'!R362+'8.юрид-улут.вал.'!R362+'9.рез.эмес.-улут.вал.'!R194</f>
        <v>49150</v>
      </c>
      <c r="S362" s="21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12.717225135300083</v>
      </c>
    </row>
    <row r="363" spans="1:19" ht="14.25" hidden="1" customHeight="1" x14ac:dyDescent="0.2">
      <c r="A363" s="19" t="s">
        <v>16</v>
      </c>
      <c r="B363" s="20">
        <f>'7.жеке-улут.вал.'!B363+'8.юрид-улут.вал.'!B363+'9.рез.эмес.-улут.вал.'!B195</f>
        <v>0</v>
      </c>
      <c r="C363" s="21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22">
        <f>'7.жеке-улут.вал.'!D363+'8.юрид-улут.вал.'!D363+'9.рез.эмес.-улут.вал.'!D195</f>
        <v>0</v>
      </c>
      <c r="E363" s="21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22">
        <f t="shared" si="32"/>
        <v>0</v>
      </c>
      <c r="G363" s="21" t="e">
        <f t="shared" si="33"/>
        <v>#DIV/0!</v>
      </c>
      <c r="H363" s="22">
        <f>'7.жеке-улут.вал.'!H363+'8.юрид-улут.вал.'!H363+'9.рез.эмес.-улут.вал.'!H195</f>
        <v>0</v>
      </c>
      <c r="I363" s="21" t="e">
        <f>('7.жеке-улут.вал.'!H363*'7.жеке-улут.вал.'!I363+'8.юрид-улут.вал.'!H363*'8.юрид-улут.вал.'!I363+'9.рез.эмес.-улут.вал.'!H195*'9.рез.эмес.-улут.вал.'!I195)/('7.жеке-улут.вал.'!H363+'8.юрид-улут.вал.'!H363+'9.рез.эмес.-улут.вал.'!H195)</f>
        <v>#DIV/0!</v>
      </c>
      <c r="J363" s="22">
        <f>'7.жеке-улут.вал.'!J363+'8.юрид-улут.вал.'!J363+'9.рез.эмес.-улут.вал.'!J195</f>
        <v>0</v>
      </c>
      <c r="K363" s="21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22">
        <f>'7.жеке-улут.вал.'!L363+'8.юрид-улут.вал.'!L363+'9.рез.эмес.-улут.вал.'!L195</f>
        <v>0</v>
      </c>
      <c r="M363" s="21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22">
        <f>'7.жеке-улут.вал.'!N363+'8.юрид-улут.вал.'!N363+'9.рез.эмес.-улут.вал.'!N195</f>
        <v>0</v>
      </c>
      <c r="O363" s="21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22">
        <f>'7.жеке-улут.вал.'!P363+'8.юрид-улут.вал.'!P363+'9.рез.эмес.-улут.вал.'!P195</f>
        <v>0</v>
      </c>
      <c r="Q363" s="21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22">
        <f>'7.жеке-улут.вал.'!R363+'8.юрид-улут.вал.'!R363+'9.рез.эмес.-улут.вал.'!R195</f>
        <v>0</v>
      </c>
      <c r="S363" s="21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</row>
    <row r="364" spans="1:19" ht="14.25" hidden="1" customHeight="1" x14ac:dyDescent="0.2">
      <c r="A364" s="19" t="s">
        <v>17</v>
      </c>
      <c r="B364" s="20">
        <f>'7.жеке-улут.вал.'!B364+'8.юрид-улут.вал.'!B364+'9.рез.эмес.-улут.вал.'!B196</f>
        <v>0</v>
      </c>
      <c r="C364" s="21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22">
        <f>'7.жеке-улут.вал.'!D364+'8.юрид-улут.вал.'!D364+'9.рез.эмес.-улут.вал.'!D196</f>
        <v>0</v>
      </c>
      <c r="E364" s="21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22">
        <f t="shared" si="32"/>
        <v>0</v>
      </c>
      <c r="G364" s="21" t="e">
        <f t="shared" si="33"/>
        <v>#DIV/0!</v>
      </c>
      <c r="H364" s="22">
        <f>'7.жеке-улут.вал.'!H364+'8.юрид-улут.вал.'!H364+'9.рез.эмес.-улут.вал.'!H196</f>
        <v>0</v>
      </c>
      <c r="I364" s="21" t="e">
        <f>('7.жеке-улут.вал.'!H364*'7.жеке-улут.вал.'!I364+'8.юрид-улут.вал.'!H364*'8.юрид-улут.вал.'!I364+'9.рез.эмес.-улут.вал.'!H196*'9.рез.эмес.-улут.вал.'!I196)/('7.жеке-улут.вал.'!H364+'8.юрид-улут.вал.'!H364+'9.рез.эмес.-улут.вал.'!H196)</f>
        <v>#DIV/0!</v>
      </c>
      <c r="J364" s="22">
        <f>'7.жеке-улут.вал.'!J364+'8.юрид-улут.вал.'!J364+'9.рез.эмес.-улут.вал.'!J196</f>
        <v>0</v>
      </c>
      <c r="K364" s="21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22">
        <f>'7.жеке-улут.вал.'!L364+'8.юрид-улут.вал.'!L364+'9.рез.эмес.-улут.вал.'!L196</f>
        <v>0</v>
      </c>
      <c r="M364" s="21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22">
        <f>'7.жеке-улут.вал.'!N364+'8.юрид-улут.вал.'!N364+'9.рез.эмес.-улут.вал.'!N196</f>
        <v>0</v>
      </c>
      <c r="O364" s="21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22">
        <f>'7.жеке-улут.вал.'!P364+'8.юрид-улут.вал.'!P364+'9.рез.эмес.-улут.вал.'!P196</f>
        <v>0</v>
      </c>
      <c r="Q364" s="21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22">
        <f>'7.жеке-улут.вал.'!R364+'8.юрид-улут.вал.'!R364+'9.рез.эмес.-улут.вал.'!R196</f>
        <v>0</v>
      </c>
      <c r="S364" s="21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</row>
    <row r="365" spans="1:19" ht="14.25" hidden="1" customHeight="1" x14ac:dyDescent="0.2">
      <c r="A365" s="19" t="s">
        <v>18</v>
      </c>
      <c r="B365" s="20">
        <f>'7.жеке-улут.вал.'!B365+'8.юрид-улут.вал.'!B365+'9.рез.эмес.-улут.вал.'!B197</f>
        <v>0</v>
      </c>
      <c r="C365" s="21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22">
        <f>'7.жеке-улут.вал.'!D365+'8.юрид-улут.вал.'!D365+'9.рез.эмес.-улут.вал.'!D197</f>
        <v>0</v>
      </c>
      <c r="E365" s="21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22">
        <f t="shared" si="32"/>
        <v>0</v>
      </c>
      <c r="G365" s="21" t="e">
        <f t="shared" si="33"/>
        <v>#DIV/0!</v>
      </c>
      <c r="H365" s="22">
        <f>'7.жеке-улут.вал.'!H365+'8.юрид-улут.вал.'!H365+'9.рез.эмес.-улут.вал.'!H197</f>
        <v>0</v>
      </c>
      <c r="I365" s="21" t="e">
        <f>('7.жеке-улут.вал.'!H365*'7.жеке-улут.вал.'!I365+'8.юрид-улут.вал.'!H365*'8.юрид-улут.вал.'!I365+'9.рез.эмес.-улут.вал.'!H197*'9.рез.эмес.-улут.вал.'!I197)/('7.жеке-улут.вал.'!H365+'8.юрид-улут.вал.'!H365+'9.рез.эмес.-улут.вал.'!H197)</f>
        <v>#DIV/0!</v>
      </c>
      <c r="J365" s="22">
        <f>'7.жеке-улут.вал.'!J365+'8.юрид-улут.вал.'!J365+'9.рез.эмес.-улут.вал.'!J197</f>
        <v>0</v>
      </c>
      <c r="K365" s="21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22">
        <f>'7.жеке-улут.вал.'!L365+'8.юрид-улут.вал.'!L365+'9.рез.эмес.-улут.вал.'!L197</f>
        <v>0</v>
      </c>
      <c r="M365" s="21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22">
        <f>'7.жеке-улут.вал.'!N365+'8.юрид-улут.вал.'!N365+'9.рез.эмес.-улут.вал.'!N197</f>
        <v>0</v>
      </c>
      <c r="O365" s="21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22">
        <f>'7.жеке-улут.вал.'!P365+'8.юрид-улут.вал.'!P365+'9.рез.эмес.-улут.вал.'!P197</f>
        <v>0</v>
      </c>
      <c r="Q365" s="21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22">
        <f>'7.жеке-улут.вал.'!R365+'8.юрид-улут.вал.'!R365+'9.рез.эмес.-улут.вал.'!R197</f>
        <v>0</v>
      </c>
      <c r="S365" s="21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</row>
    <row r="366" spans="1:19" ht="14.25" hidden="1" customHeight="1" x14ac:dyDescent="0.2">
      <c r="A366" s="19" t="s">
        <v>19</v>
      </c>
      <c r="B366" s="20">
        <f>'7.жеке-улут.вал.'!B366+'8.юрид-улут.вал.'!B366+'9.рез.эмес.-улут.вал.'!B198</f>
        <v>0</v>
      </c>
      <c r="C366" s="21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22">
        <f>'7.жеке-улут.вал.'!D366+'8.юрид-улут.вал.'!D366+'9.рез.эмес.-улут.вал.'!D198</f>
        <v>0</v>
      </c>
      <c r="E366" s="21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22">
        <f t="shared" si="32"/>
        <v>0</v>
      </c>
      <c r="G366" s="21" t="e">
        <f t="shared" si="33"/>
        <v>#DIV/0!</v>
      </c>
      <c r="H366" s="22">
        <f>'7.жеке-улут.вал.'!H366+'8.юрид-улут.вал.'!H366+'9.рез.эмес.-улут.вал.'!H198</f>
        <v>0</v>
      </c>
      <c r="I366" s="21" t="e">
        <f>('7.жеке-улут.вал.'!H366*'7.жеке-улут.вал.'!I366+'8.юрид-улут.вал.'!H366*'8.юрид-улут.вал.'!I366+'9.рез.эмес.-улут.вал.'!H198*'9.рез.эмес.-улут.вал.'!I198)/('7.жеке-улут.вал.'!H366+'8.юрид-улут.вал.'!H366+'9.рез.эмес.-улут.вал.'!H198)</f>
        <v>#DIV/0!</v>
      </c>
      <c r="J366" s="22">
        <f>'7.жеке-улут.вал.'!J366+'8.юрид-улут.вал.'!J366+'9.рез.эмес.-улут.вал.'!J198</f>
        <v>0</v>
      </c>
      <c r="K366" s="21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22">
        <f>'7.жеке-улут.вал.'!L366+'8.юрид-улут.вал.'!L366+'9.рез.эмес.-улут.вал.'!L198</f>
        <v>0</v>
      </c>
      <c r="M366" s="21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22">
        <f>'7.жеке-улут.вал.'!N366+'8.юрид-улут.вал.'!N366+'9.рез.эмес.-улут.вал.'!N198</f>
        <v>0</v>
      </c>
      <c r="O366" s="21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22">
        <f>'7.жеке-улут.вал.'!P366+'8.юрид-улут.вал.'!P366+'9.рез.эмес.-улут.вал.'!P198</f>
        <v>0</v>
      </c>
      <c r="Q366" s="21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22">
        <f>'7.жеке-улут.вал.'!R366+'8.юрид-улут.вал.'!R366+'9.рез.эмес.-улут.вал.'!R198</f>
        <v>0</v>
      </c>
      <c r="S366" s="21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</row>
    <row r="367" spans="1:19" ht="14.25" hidden="1" customHeight="1" x14ac:dyDescent="0.2">
      <c r="A367" s="19" t="s">
        <v>20</v>
      </c>
      <c r="B367" s="20">
        <f>'7.жеке-улут.вал.'!B367+'8.юрид-улут.вал.'!B367+'9.рез.эмес.-улут.вал.'!B199</f>
        <v>0</v>
      </c>
      <c r="C367" s="21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22">
        <f>'7.жеке-улут.вал.'!D367+'8.юрид-улут.вал.'!D367+'9.рез.эмес.-улут.вал.'!D199</f>
        <v>0</v>
      </c>
      <c r="E367" s="21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22">
        <f t="shared" si="32"/>
        <v>0</v>
      </c>
      <c r="G367" s="21" t="e">
        <f t="shared" si="33"/>
        <v>#DIV/0!</v>
      </c>
      <c r="H367" s="22">
        <f>'7.жеке-улут.вал.'!H367+'8.юрид-улут.вал.'!H367+'9.рез.эмес.-улут.вал.'!H199</f>
        <v>0</v>
      </c>
      <c r="I367" s="21" t="e">
        <f>('7.жеке-улут.вал.'!H367*'7.жеке-улут.вал.'!I367+'8.юрид-улут.вал.'!H367*'8.юрид-улут.вал.'!I367+'9.рез.эмес.-улут.вал.'!H199*'9.рез.эмес.-улут.вал.'!I199)/('7.жеке-улут.вал.'!H367+'8.юрид-улут.вал.'!H367+'9.рез.эмес.-улут.вал.'!H199)</f>
        <v>#DIV/0!</v>
      </c>
      <c r="J367" s="22">
        <f>'7.жеке-улут.вал.'!J367+'8.юрид-улут.вал.'!J367+'9.рез.эмес.-улут.вал.'!J199</f>
        <v>0</v>
      </c>
      <c r="K367" s="21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22">
        <f>'7.жеке-улут.вал.'!L367+'8.юрид-улут.вал.'!L367+'9.рез.эмес.-улут.вал.'!L199</f>
        <v>0</v>
      </c>
      <c r="M367" s="21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22">
        <f>'7.жеке-улут.вал.'!N367+'8.юрид-улут.вал.'!N367+'9.рез.эмес.-улут.вал.'!N199</f>
        <v>0</v>
      </c>
      <c r="O367" s="21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22">
        <f>'7.жеке-улут.вал.'!P367+'8.юрид-улут.вал.'!P367+'9.рез.эмес.-улут.вал.'!P199</f>
        <v>0</v>
      </c>
      <c r="Q367" s="21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22">
        <f>'7.жеке-улут.вал.'!R367+'8.юрид-улут.вал.'!R367+'9.рез.эмес.-улут.вал.'!R199</f>
        <v>0</v>
      </c>
      <c r="S367" s="21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</row>
    <row r="368" spans="1:19" ht="14.25" hidden="1" customHeight="1" thickBot="1" x14ac:dyDescent="0.25">
      <c r="A368" s="25" t="s">
        <v>21</v>
      </c>
      <c r="B368" s="26">
        <f>'7.жеке-улут.вал.'!B368+'8.юрид-улут.вал.'!B368+'9.рез.эмес.-улут.вал.'!B200</f>
        <v>0</v>
      </c>
      <c r="C368" s="27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28">
        <f>'7.жеке-улут.вал.'!D368+'8.юрид-улут.вал.'!D368+'9.рез.эмес.-улут.вал.'!D200</f>
        <v>0</v>
      </c>
      <c r="E368" s="27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28">
        <f t="shared" ref="F368" si="34">H368+J368+L368+N368+P368+R368</f>
        <v>0</v>
      </c>
      <c r="G368" s="27" t="e">
        <f t="shared" ref="G368" si="35">(H368*I368+J368*K368+L368*M368+N368*O368+P368*Q368+R368*S368)/(H368+J368+L368+N368+P368+R368)</f>
        <v>#DIV/0!</v>
      </c>
      <c r="H368" s="28">
        <f>'7.жеке-улут.вал.'!H368+'8.юрид-улут.вал.'!H368+'9.рез.эмес.-улут.вал.'!H200</f>
        <v>0</v>
      </c>
      <c r="I368" s="27" t="e">
        <f>('7.жеке-улут.вал.'!H368*'7.жеке-улут.вал.'!I368+'8.юрид-улут.вал.'!H368*'8.юрид-улут.вал.'!I368+'9.рез.эмес.-улут.вал.'!H200*'9.рез.эмес.-улут.вал.'!I200)/('7.жеке-улут.вал.'!H368+'8.юрид-улут.вал.'!H368+'9.рез.эмес.-улут.вал.'!H200)</f>
        <v>#DIV/0!</v>
      </c>
      <c r="J368" s="28">
        <f>'7.жеке-улут.вал.'!J368+'8.юрид-улут.вал.'!J368+'9.рез.эмес.-улут.вал.'!J200</f>
        <v>0</v>
      </c>
      <c r="K368" s="27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28">
        <f>'7.жеке-улут.вал.'!L368+'8.юрид-улут.вал.'!L368+'9.рез.эмес.-улут.вал.'!L200</f>
        <v>0</v>
      </c>
      <c r="M368" s="27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28">
        <f>'7.жеке-улут.вал.'!N368+'8.юрид-улут.вал.'!N368+'9.рез.эмес.-улут.вал.'!N200</f>
        <v>0</v>
      </c>
      <c r="O368" s="27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28">
        <f>'7.жеке-улут.вал.'!P368+'8.юрид-улут.вал.'!P368+'9.рез.эмес.-улут.вал.'!P200</f>
        <v>0</v>
      </c>
      <c r="Q368" s="27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28">
        <f>'7.жеке-улут.вал.'!R368+'8.юрид-улут.вал.'!R368+'9.рез.эмес.-улут.вал.'!R200</f>
        <v>0</v>
      </c>
      <c r="S368" s="27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</row>
    <row r="369" spans="1:18" ht="4.5" customHeight="1" x14ac:dyDescent="0.2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53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336515974.94000006</v>
      </c>
      <c r="C352" s="21">
        <f t="shared" si="139"/>
        <v>1.6918817043238794</v>
      </c>
      <c r="D352" s="22">
        <v>329510129.87</v>
      </c>
      <c r="E352" s="21">
        <v>1.4925303850361999</v>
      </c>
      <c r="F352" s="22">
        <f t="shared" si="140"/>
        <v>7005845.0700000003</v>
      </c>
      <c r="G352" s="21">
        <f t="shared" si="141"/>
        <v>11.068092347280517</v>
      </c>
      <c r="H352" s="22">
        <v>431249.73</v>
      </c>
      <c r="I352" s="21">
        <v>1.9235535755581799</v>
      </c>
      <c r="J352" s="22">
        <v>640627.11</v>
      </c>
      <c r="K352" s="21">
        <v>5.7097090340120005</v>
      </c>
      <c r="L352" s="22">
        <v>581507.44000000006</v>
      </c>
      <c r="M352" s="21">
        <v>8.6274361119094198</v>
      </c>
      <c r="N352" s="22">
        <v>3033565.8</v>
      </c>
      <c r="O352" s="21">
        <v>12.133761569009</v>
      </c>
      <c r="P352" s="22">
        <v>2302979.4700000002</v>
      </c>
      <c r="Q352" s="21">
        <v>13.464085939810797</v>
      </c>
      <c r="R352" s="23">
        <v>15915.52</v>
      </c>
      <c r="S352" s="24">
        <v>13.886944190324899</v>
      </c>
    </row>
    <row r="353" spans="1:19" x14ac:dyDescent="0.2">
      <c r="A353" s="19" t="s">
        <v>18</v>
      </c>
      <c r="B353" s="20">
        <f t="shared" si="138"/>
        <v>340626524</v>
      </c>
      <c r="C353" s="21">
        <f t="shared" si="139"/>
        <v>1.739413118208021</v>
      </c>
      <c r="D353" s="22">
        <v>333332138.87</v>
      </c>
      <c r="E353" s="21">
        <v>1.5432373261598999</v>
      </c>
      <c r="F353" s="22">
        <f t="shared" si="140"/>
        <v>7294385.1299999999</v>
      </c>
      <c r="G353" s="21">
        <f t="shared" si="141"/>
        <v>10.704075004372577</v>
      </c>
      <c r="H353" s="22">
        <v>671526.8</v>
      </c>
      <c r="I353" s="21">
        <v>1.4311700350603997</v>
      </c>
      <c r="J353" s="22">
        <v>569028.80000000005</v>
      </c>
      <c r="K353" s="21">
        <v>6.0036594815587501</v>
      </c>
      <c r="L353" s="22">
        <v>708314.59</v>
      </c>
      <c r="M353" s="21">
        <v>8.6486790579875006</v>
      </c>
      <c r="N353" s="22">
        <v>3153350.13</v>
      </c>
      <c r="O353" s="21">
        <v>12.116608026239101</v>
      </c>
      <c r="P353" s="22">
        <v>2163908.96</v>
      </c>
      <c r="Q353" s="21">
        <v>13.393253689656099</v>
      </c>
      <c r="R353" s="23">
        <v>28255.85</v>
      </c>
      <c r="S353" s="24">
        <v>13.683773084157799</v>
      </c>
    </row>
    <row r="354" spans="1:19" x14ac:dyDescent="0.2">
      <c r="A354" s="19" t="s">
        <v>19</v>
      </c>
      <c r="B354" s="20">
        <f t="shared" si="138"/>
        <v>370844053.46000004</v>
      </c>
      <c r="C354" s="21">
        <f t="shared" si="139"/>
        <v>1.6678350416548158</v>
      </c>
      <c r="D354" s="22">
        <v>363623424.44999999</v>
      </c>
      <c r="E354" s="21">
        <v>1.4942829627075198</v>
      </c>
      <c r="F354" s="22">
        <f t="shared" si="140"/>
        <v>7220629.0100000007</v>
      </c>
      <c r="G354" s="21">
        <f t="shared" si="141"/>
        <v>10.407738612359479</v>
      </c>
      <c r="H354" s="22">
        <v>766082.56000000006</v>
      </c>
      <c r="I354" s="21">
        <v>1.2308989793476</v>
      </c>
      <c r="J354" s="22">
        <v>543100.02</v>
      </c>
      <c r="K354" s="21">
        <v>6.2212706304079992</v>
      </c>
      <c r="L354" s="22">
        <v>926917.11</v>
      </c>
      <c r="M354" s="21">
        <v>8.5133805427326692</v>
      </c>
      <c r="N354" s="22">
        <v>2795055.62</v>
      </c>
      <c r="O354" s="21">
        <v>12.012508859519599</v>
      </c>
      <c r="P354" s="22">
        <v>2170042.98</v>
      </c>
      <c r="Q354" s="21">
        <v>13.407717610643799</v>
      </c>
      <c r="R354" s="23">
        <v>19430.72</v>
      </c>
      <c r="S354" s="24">
        <v>13.716678640832702</v>
      </c>
    </row>
    <row r="355" spans="1:19" x14ac:dyDescent="0.2">
      <c r="A355" s="19" t="s">
        <v>20</v>
      </c>
      <c r="B355" s="20">
        <f t="shared" si="138"/>
        <v>356787079.25999993</v>
      </c>
      <c r="C355" s="21">
        <f t="shared" si="139"/>
        <v>1.6877617328170753</v>
      </c>
      <c r="D355" s="22">
        <v>349610897.05000001</v>
      </c>
      <c r="E355" s="21">
        <v>1.5152425245622099</v>
      </c>
      <c r="F355" s="22">
        <f t="shared" si="140"/>
        <v>7176182.21</v>
      </c>
      <c r="G355" s="21">
        <f t="shared" si="141"/>
        <v>10.092592238972697</v>
      </c>
      <c r="H355" s="22">
        <v>913048.76</v>
      </c>
      <c r="I355" s="21">
        <v>1.1575606499920099</v>
      </c>
      <c r="J355" s="22">
        <v>623414.95000000007</v>
      </c>
      <c r="K355" s="21">
        <v>5.8195066821865593</v>
      </c>
      <c r="L355" s="22">
        <v>1000734.94</v>
      </c>
      <c r="M355" s="21">
        <v>8.7999853052997192</v>
      </c>
      <c r="N355" s="22">
        <v>2697343.14</v>
      </c>
      <c r="O355" s="21">
        <v>12.191353383833798</v>
      </c>
      <c r="P355" s="22">
        <v>1909544.33</v>
      </c>
      <c r="Q355" s="21">
        <v>13.4254703901009</v>
      </c>
      <c r="R355" s="23">
        <v>32096.09</v>
      </c>
      <c r="S355" s="24">
        <v>12.903660539336697</v>
      </c>
    </row>
    <row r="356" spans="1:19" ht="13.5" thickBot="1" x14ac:dyDescent="0.25">
      <c r="A356" s="25" t="s">
        <v>21</v>
      </c>
      <c r="B356" s="26">
        <f t="shared" ref="B356:B367" si="142">D356+H356+J356+L356+N356+P356+R356</f>
        <v>438513058.93999988</v>
      </c>
      <c r="C356" s="27">
        <f t="shared" ref="C356:C367" si="143">(D356*E356+H356*I356+J356*K356+L356*M356+N356*O356+P356*Q356+R356*S356)/(D356+H356+J356+L356+N356+P356+R356)</f>
        <v>1.6461939244036758</v>
      </c>
      <c r="D356" s="28">
        <v>428828397.33999997</v>
      </c>
      <c r="E356" s="27">
        <v>1.49157717732826</v>
      </c>
      <c r="F356" s="28">
        <f t="shared" ref="F356:F367" si="144">H356+J356+L356+N356+P356+R356</f>
        <v>9684661.6000000015</v>
      </c>
      <c r="G356" s="27">
        <f t="shared" ref="G356:G367" si="145">(H356*I356+J356*K356+L356*M356+N356*O356+P356*Q356+R356*S356)/(H356+J356+L356+N356+P356+R356)</f>
        <v>8.4924890856382635</v>
      </c>
      <c r="H356" s="28">
        <v>2627370.75</v>
      </c>
      <c r="I356" s="27">
        <v>0.46749090489037398</v>
      </c>
      <c r="J356" s="28">
        <v>761556.78</v>
      </c>
      <c r="K356" s="27">
        <v>5.8263171597001584</v>
      </c>
      <c r="L356" s="28">
        <v>1038772.34</v>
      </c>
      <c r="M356" s="27">
        <v>8.8449251595397698</v>
      </c>
      <c r="N356" s="28">
        <v>3108998.02</v>
      </c>
      <c r="O356" s="27">
        <v>12.571155357667299</v>
      </c>
      <c r="P356" s="28">
        <v>2128750.8199999998</v>
      </c>
      <c r="Q356" s="27">
        <v>13.176232248168899</v>
      </c>
      <c r="R356" s="28">
        <v>19212.89</v>
      </c>
      <c r="S356" s="27">
        <v>13.587947846471799</v>
      </c>
    </row>
    <row r="357" spans="1:19" x14ac:dyDescent="0.2">
      <c r="A357" s="32" t="s">
        <v>77</v>
      </c>
      <c r="B357" s="20">
        <f t="shared" si="142"/>
        <v>339878937.87</v>
      </c>
      <c r="C357" s="21">
        <f t="shared" si="143"/>
        <v>1.7401466688871965</v>
      </c>
      <c r="D357" s="22">
        <v>333060643.00999999</v>
      </c>
      <c r="E357" s="21">
        <v>1.58018307600216</v>
      </c>
      <c r="F357" s="22">
        <f t="shared" si="144"/>
        <v>6818294.8600000003</v>
      </c>
      <c r="G357" s="21">
        <f t="shared" si="145"/>
        <v>9.5540617603328162</v>
      </c>
      <c r="H357" s="22">
        <v>1054179.73</v>
      </c>
      <c r="I357" s="21">
        <v>0.81695833811944008</v>
      </c>
      <c r="J357" s="22">
        <v>735106.34</v>
      </c>
      <c r="K357" s="21">
        <v>5.7130693227322702</v>
      </c>
      <c r="L357" s="22">
        <v>798792.59</v>
      </c>
      <c r="M357" s="21">
        <v>8.6838155832166599</v>
      </c>
      <c r="N357" s="22">
        <v>2403372.91</v>
      </c>
      <c r="O357" s="21">
        <v>12.2488446309815</v>
      </c>
      <c r="P357" s="22">
        <v>1787370.32</v>
      </c>
      <c r="Q357" s="21">
        <v>12.990184516491199</v>
      </c>
      <c r="R357" s="23">
        <v>39472.97</v>
      </c>
      <c r="S357" s="24">
        <v>12.365338369522199</v>
      </c>
    </row>
    <row r="358" spans="1:19" x14ac:dyDescent="0.2">
      <c r="A358" s="19" t="s">
        <v>11</v>
      </c>
      <c r="B358" s="20">
        <f t="shared" si="142"/>
        <v>378142497.54000008</v>
      </c>
      <c r="C358" s="21">
        <f t="shared" si="143"/>
        <v>1.634868912186749</v>
      </c>
      <c r="D358" s="22">
        <v>370615639.91000003</v>
      </c>
      <c r="E358" s="21">
        <v>1.4680794590744397</v>
      </c>
      <c r="F358" s="22">
        <f t="shared" si="144"/>
        <v>7526857.6299999999</v>
      </c>
      <c r="G358" s="21">
        <f t="shared" si="145"/>
        <v>9.8474302404468528</v>
      </c>
      <c r="H358" s="22">
        <v>1257521.93</v>
      </c>
      <c r="I358" s="21">
        <v>0.6407182651677491</v>
      </c>
      <c r="J358" s="22">
        <v>728367.22</v>
      </c>
      <c r="K358" s="21">
        <v>6.3518250169193502</v>
      </c>
      <c r="L358" s="22">
        <v>899069.65</v>
      </c>
      <c r="M358" s="21">
        <v>9.1215668065316198</v>
      </c>
      <c r="N358" s="22">
        <v>2936081.88</v>
      </c>
      <c r="O358" s="21">
        <v>12.970020363158302</v>
      </c>
      <c r="P358" s="22">
        <v>1673112.22</v>
      </c>
      <c r="Q358" s="21">
        <v>13.151013340336499</v>
      </c>
      <c r="R358" s="23">
        <v>32704.73</v>
      </c>
      <c r="S358" s="24">
        <v>12.320550253740098</v>
      </c>
    </row>
    <row r="359" spans="1:19" x14ac:dyDescent="0.2">
      <c r="A359" s="19" t="s">
        <v>12</v>
      </c>
      <c r="B359" s="20">
        <f t="shared" si="142"/>
        <v>459573065.71000004</v>
      </c>
      <c r="C359" s="21">
        <f t="shared" si="143"/>
        <v>1.6239110828231871</v>
      </c>
      <c r="D359" s="22">
        <v>449112828.18000001</v>
      </c>
      <c r="E359" s="21">
        <v>1.4741150608760998</v>
      </c>
      <c r="F359" s="22">
        <f t="shared" si="144"/>
        <v>10460237.529999999</v>
      </c>
      <c r="G359" s="21">
        <f t="shared" si="145"/>
        <v>8.0554395135900805</v>
      </c>
      <c r="H359" s="22">
        <v>3418690.81</v>
      </c>
      <c r="I359" s="21">
        <v>0.31149643237260199</v>
      </c>
      <c r="J359" s="22">
        <v>875647.11</v>
      </c>
      <c r="K359" s="21">
        <v>6.2718370298738293</v>
      </c>
      <c r="L359" s="22">
        <v>1339837.78</v>
      </c>
      <c r="M359" s="21">
        <v>10.916704574564198</v>
      </c>
      <c r="N359" s="22">
        <v>3168152.29</v>
      </c>
      <c r="O359" s="21">
        <v>13.191055911014898</v>
      </c>
      <c r="P359" s="22">
        <v>1610754.5</v>
      </c>
      <c r="Q359" s="21">
        <v>12.846589778827299</v>
      </c>
      <c r="R359" s="23">
        <v>47155.040000000001</v>
      </c>
      <c r="S359" s="24">
        <v>12.605126629094199</v>
      </c>
    </row>
    <row r="360" spans="1:19" x14ac:dyDescent="0.2">
      <c r="A360" s="19" t="s">
        <v>13</v>
      </c>
      <c r="B360" s="20">
        <f t="shared" si="142"/>
        <v>513296690.24000001</v>
      </c>
      <c r="C360" s="21">
        <f t="shared" si="143"/>
        <v>1.590914994831895</v>
      </c>
      <c r="D360" s="22">
        <v>504864997.24000001</v>
      </c>
      <c r="E360" s="21">
        <v>1.4459309339502</v>
      </c>
      <c r="F360" s="22">
        <f t="shared" si="144"/>
        <v>8431693</v>
      </c>
      <c r="G360" s="21">
        <f t="shared" si="145"/>
        <v>10.272134471973796</v>
      </c>
      <c r="H360" s="22">
        <v>1001133.35</v>
      </c>
      <c r="I360" s="21">
        <v>1.2242451347765</v>
      </c>
      <c r="J360" s="22">
        <v>886735.93</v>
      </c>
      <c r="K360" s="21">
        <v>5.5614811632816092</v>
      </c>
      <c r="L360" s="22">
        <v>1143421.76</v>
      </c>
      <c r="M360" s="21">
        <v>9.0074751083099898</v>
      </c>
      <c r="N360" s="22">
        <v>3461069.39</v>
      </c>
      <c r="O360" s="21">
        <v>12.961494179895702</v>
      </c>
      <c r="P360" s="22">
        <v>1819197.9</v>
      </c>
      <c r="Q360" s="21">
        <v>13.002522061728401</v>
      </c>
      <c r="R360" s="23">
        <v>120134.67</v>
      </c>
      <c r="S360" s="24">
        <v>13.652610793370499</v>
      </c>
    </row>
    <row r="361" spans="1:19" x14ac:dyDescent="0.2">
      <c r="A361" s="19" t="s">
        <v>14</v>
      </c>
      <c r="B361" s="20">
        <f t="shared" si="142"/>
        <v>520015227.45999992</v>
      </c>
      <c r="C361" s="21">
        <f t="shared" si="143"/>
        <v>1.7731972997370129</v>
      </c>
      <c r="D361" s="22">
        <v>512273674.31999999</v>
      </c>
      <c r="E361" s="21">
        <v>1.66069326526992</v>
      </c>
      <c r="F361" s="22">
        <f t="shared" si="144"/>
        <v>7741553.1399999997</v>
      </c>
      <c r="G361" s="21">
        <f t="shared" si="145"/>
        <v>9.2178087452745796</v>
      </c>
      <c r="H361" s="22">
        <v>1488667.71</v>
      </c>
      <c r="I361" s="21">
        <v>0.79898570682372105</v>
      </c>
      <c r="J361" s="22">
        <v>782721.17</v>
      </c>
      <c r="K361" s="21">
        <v>6.0153177938192197</v>
      </c>
      <c r="L361" s="22">
        <v>897983.32</v>
      </c>
      <c r="M361" s="21">
        <v>8.8842889288856703</v>
      </c>
      <c r="N361" s="22">
        <v>2888643.03</v>
      </c>
      <c r="O361" s="21">
        <v>12.5536685992315</v>
      </c>
      <c r="P361" s="22">
        <v>1667456.88</v>
      </c>
      <c r="Q361" s="21">
        <v>12.602282983653499</v>
      </c>
      <c r="R361" s="23">
        <v>16081.03</v>
      </c>
      <c r="S361" s="24">
        <v>12.912195226300799</v>
      </c>
    </row>
    <row r="362" spans="1:19" x14ac:dyDescent="0.2">
      <c r="A362" s="19" t="s">
        <v>15</v>
      </c>
      <c r="B362" s="20">
        <f t="shared" si="142"/>
        <v>590563922.27999997</v>
      </c>
      <c r="C362" s="21">
        <f t="shared" si="143"/>
        <v>1.7593887895831739</v>
      </c>
      <c r="D362" s="22">
        <v>581128974.34000003</v>
      </c>
      <c r="E362" s="21">
        <v>1.6359569150833202</v>
      </c>
      <c r="F362" s="22">
        <f t="shared" si="144"/>
        <v>9434947.9399999995</v>
      </c>
      <c r="G362" s="21">
        <f t="shared" si="145"/>
        <v>9.3619573554213158</v>
      </c>
      <c r="H362" s="22">
        <v>1758823.64</v>
      </c>
      <c r="I362" s="21">
        <v>0.67219297234371889</v>
      </c>
      <c r="J362" s="22">
        <v>1014545.33</v>
      </c>
      <c r="K362" s="21">
        <v>6.0818378264084103</v>
      </c>
      <c r="L362" s="22">
        <v>947058.22</v>
      </c>
      <c r="M362" s="21">
        <v>8.4126047472561893</v>
      </c>
      <c r="N362" s="22">
        <v>3701118.56</v>
      </c>
      <c r="O362" s="21">
        <v>12.7166488583657</v>
      </c>
      <c r="P362" s="22">
        <v>1977464.92</v>
      </c>
      <c r="Q362" s="21">
        <v>12.8911880415558</v>
      </c>
      <c r="R362" s="23">
        <v>35937.270000000004</v>
      </c>
      <c r="S362" s="24">
        <v>12.579906386879099</v>
      </c>
    </row>
    <row r="363" spans="1:19" hidden="1" x14ac:dyDescent="0.2">
      <c r="A363" s="19" t="s">
        <v>16</v>
      </c>
      <c r="B363" s="20">
        <f t="shared" si="142"/>
        <v>0</v>
      </c>
      <c r="C363" s="21" t="e">
        <f t="shared" si="143"/>
        <v>#DIV/0!</v>
      </c>
      <c r="D363" s="22"/>
      <c r="E363" s="21"/>
      <c r="F363" s="22">
        <f t="shared" si="144"/>
        <v>0</v>
      </c>
      <c r="G363" s="21" t="e">
        <f t="shared" si="14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42"/>
        <v>0</v>
      </c>
      <c r="C364" s="21" t="e">
        <f t="shared" si="143"/>
        <v>#DIV/0!</v>
      </c>
      <c r="D364" s="22"/>
      <c r="E364" s="21"/>
      <c r="F364" s="22">
        <f t="shared" si="144"/>
        <v>0</v>
      </c>
      <c r="G364" s="21" t="e">
        <f t="shared" si="14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42"/>
        <v>0</v>
      </c>
      <c r="C365" s="21" t="e">
        <f t="shared" si="143"/>
        <v>#DIV/0!</v>
      </c>
      <c r="D365" s="22"/>
      <c r="E365" s="21"/>
      <c r="F365" s="22">
        <f t="shared" si="144"/>
        <v>0</v>
      </c>
      <c r="G365" s="21" t="e">
        <f t="shared" si="14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42"/>
        <v>0</v>
      </c>
      <c r="C366" s="21" t="e">
        <f t="shared" si="143"/>
        <v>#DIV/0!</v>
      </c>
      <c r="D366" s="22"/>
      <c r="E366" s="21"/>
      <c r="F366" s="22">
        <f t="shared" si="144"/>
        <v>0</v>
      </c>
      <c r="G366" s="21" t="e">
        <f t="shared" si="14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42"/>
        <v>0</v>
      </c>
      <c r="C367" s="21" t="e">
        <f t="shared" si="143"/>
        <v>#DIV/0!</v>
      </c>
      <c r="D367" s="22"/>
      <c r="E367" s="21"/>
      <c r="F367" s="22">
        <f t="shared" si="144"/>
        <v>0</v>
      </c>
      <c r="G367" s="21" t="e">
        <f t="shared" si="14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ref="B368" si="146">D368+H368+J368+L368+N368+P368+R368</f>
        <v>0</v>
      </c>
      <c r="C368" s="27" t="e">
        <f t="shared" ref="C368" si="147">(D368*E368+H368*I368+J368*K368+L368*M368+N368*O368+P368*Q368+R368*S368)/(D368+H368+J368+L368+N368+P368+R368)</f>
        <v>#DIV/0!</v>
      </c>
      <c r="D368" s="28"/>
      <c r="E368" s="27"/>
      <c r="F368" s="28">
        <f t="shared" ref="F368" si="148">H368+J368+L368+N368+P368+R368</f>
        <v>0</v>
      </c>
      <c r="G368" s="27" t="e">
        <f t="shared" ref="G368" si="14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3.5618853872787755</v>
      </c>
      <c r="D334" s="22">
        <v>7507578.75</v>
      </c>
      <c r="E334" s="21">
        <v>1.0021553655231399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11768199.849999998</v>
      </c>
      <c r="C336" s="21">
        <f t="shared" ref="C336" si="117">(D336*E336+H336*I336+J336*K336+L336*M336+N336*O336+P336*Q336+R336*S336)/(D336+H336+J336+L336+N336+P336+R336)</f>
        <v>4.3193341775547864</v>
      </c>
      <c r="D336" s="22">
        <v>8546382.1400000006</v>
      </c>
      <c r="E336" s="21">
        <v>1.1670563082263499</v>
      </c>
      <c r="F336" s="22">
        <f t="shared" ref="F336" si="118">H336+J336+L336+N336+P336+R336</f>
        <v>3221817.71</v>
      </c>
      <c r="G336" s="21">
        <f t="shared" ref="G336" si="119">(H336*I336+J336*K336+L336*M336+N336*O336+P336*Q336+R336*S336)/(H336+J336+L336+N336+P336+R336)</f>
        <v>12.681250867976663</v>
      </c>
      <c r="H336" s="22">
        <v>13378.12</v>
      </c>
      <c r="I336" s="21">
        <v>10.515090685387799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13383827.099999998</v>
      </c>
      <c r="C352" s="21">
        <f t="shared" si="149"/>
        <v>1.594815007764109</v>
      </c>
      <c r="D352" s="22">
        <v>11665360.050000001</v>
      </c>
      <c r="E352" s="21">
        <v>0.57224804150815689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customHeight="1" x14ac:dyDescent="0.2">
      <c r="A353" s="19" t="s">
        <v>18</v>
      </c>
      <c r="B353" s="20">
        <f t="shared" si="148"/>
        <v>15403032.539999999</v>
      </c>
      <c r="C353" s="21">
        <f t="shared" si="149"/>
        <v>2.6018923103891596</v>
      </c>
      <c r="D353" s="22">
        <v>12592277.779999999</v>
      </c>
      <c r="E353" s="21">
        <v>0.56798109113028206</v>
      </c>
      <c r="F353" s="22">
        <f t="shared" si="150"/>
        <v>2810754.76</v>
      </c>
      <c r="G353" s="21">
        <f t="shared" si="151"/>
        <v>11.713884369335728</v>
      </c>
      <c r="H353" s="22">
        <v>235699.8</v>
      </c>
      <c r="I353" s="21">
        <v>0.127280549241026</v>
      </c>
      <c r="J353" s="22">
        <v>1499.62</v>
      </c>
      <c r="K353" s="21">
        <v>4.9565095824275494</v>
      </c>
      <c r="L353" s="22">
        <v>37051.83</v>
      </c>
      <c r="M353" s="21">
        <v>7.3443673956185203</v>
      </c>
      <c r="N353" s="22">
        <v>1303478.32</v>
      </c>
      <c r="O353" s="21">
        <v>12.5719354960963</v>
      </c>
      <c r="P353" s="22">
        <v>1228025.19</v>
      </c>
      <c r="Q353" s="21">
        <v>13.157755954908401</v>
      </c>
      <c r="R353" s="23">
        <v>5000</v>
      </c>
      <c r="S353" s="24">
        <v>14</v>
      </c>
    </row>
    <row r="354" spans="1:19" ht="14.25" customHeight="1" x14ac:dyDescent="0.2">
      <c r="A354" s="19" t="s">
        <v>19</v>
      </c>
      <c r="B354" s="20">
        <f t="shared" si="148"/>
        <v>11392364.549999999</v>
      </c>
      <c r="C354" s="21">
        <f t="shared" si="149"/>
        <v>1.8135010189960963</v>
      </c>
      <c r="D354" s="22">
        <v>9980036.5999999996</v>
      </c>
      <c r="E354" s="21">
        <v>0.73766572784913398</v>
      </c>
      <c r="F354" s="22">
        <f t="shared" si="150"/>
        <v>1412327.9500000002</v>
      </c>
      <c r="G354" s="21">
        <f t="shared" si="151"/>
        <v>9.4157548589900859</v>
      </c>
      <c r="H354" s="22">
        <v>22416.15</v>
      </c>
      <c r="I354" s="21">
        <v>9.0281840771051201</v>
      </c>
      <c r="J354" s="22">
        <v>70056.27</v>
      </c>
      <c r="K354" s="21">
        <v>4.3395056573808501</v>
      </c>
      <c r="L354" s="22">
        <v>56684.84</v>
      </c>
      <c r="M354" s="21">
        <v>6.4364114267588999</v>
      </c>
      <c r="N354" s="22">
        <v>1141931.32</v>
      </c>
      <c r="O354" s="21">
        <v>9.5436455022531508</v>
      </c>
      <c r="P354" s="22">
        <v>121239.37</v>
      </c>
      <c r="Q354" s="21">
        <v>12.609042683907099</v>
      </c>
      <c r="R354" s="23"/>
      <c r="S354" s="24"/>
    </row>
    <row r="355" spans="1:19" ht="14.25" customHeight="1" x14ac:dyDescent="0.2">
      <c r="A355" s="19" t="s">
        <v>20</v>
      </c>
      <c r="B355" s="20">
        <f t="shared" si="148"/>
        <v>12824493.68</v>
      </c>
      <c r="C355" s="21">
        <f t="shared" si="149"/>
        <v>2.199924406270982</v>
      </c>
      <c r="D355" s="22">
        <v>11046994.779999999</v>
      </c>
      <c r="E355" s="21">
        <v>0.622967031183842</v>
      </c>
      <c r="F355" s="22">
        <f t="shared" si="150"/>
        <v>1777498.9</v>
      </c>
      <c r="G355" s="21">
        <f t="shared" si="151"/>
        <v>12.000571760185032</v>
      </c>
      <c r="H355" s="22">
        <v>203589.96</v>
      </c>
      <c r="I355" s="21">
        <v>8.8993185548049585</v>
      </c>
      <c r="J355" s="22">
        <v>1305.47</v>
      </c>
      <c r="K355" s="21">
        <v>3.5041909044252306</v>
      </c>
      <c r="L355" s="22">
        <v>98222.29</v>
      </c>
      <c r="M355" s="21">
        <v>6.1324434402822394</v>
      </c>
      <c r="N355" s="22">
        <v>952679.29</v>
      </c>
      <c r="O355" s="21">
        <v>12.8534396858779</v>
      </c>
      <c r="P355" s="22">
        <v>521701.89</v>
      </c>
      <c r="Q355" s="21">
        <v>12.779459446466598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52">D356+H356+J356+L356+N356+P356+R356</f>
        <v>18821207.589999996</v>
      </c>
      <c r="C356" s="27">
        <f t="shared" ref="C356:C367" si="153">(D356*E356+H356*I356+J356*K356+L356*M356+N356*O356+P356*Q356+R356*S356)/(D356+H356+J356+L356+N356+P356+R356)</f>
        <v>3.4129557642108752</v>
      </c>
      <c r="D356" s="28">
        <v>15196973.17</v>
      </c>
      <c r="E356" s="27">
        <v>1.1714603499494098</v>
      </c>
      <c r="F356" s="28">
        <f t="shared" ref="F356:F367" si="154">H356+J356+L356+N356+P356+R356</f>
        <v>3624234.42</v>
      </c>
      <c r="G356" s="27">
        <f t="shared" ref="G356:G367" si="155">(H356*I356+J356*K356+L356*M356+N356*O356+P356*Q356+R356*S356)/(H356+J356+L356+N356+P356+R356)</f>
        <v>12.811891297528147</v>
      </c>
      <c r="H356" s="28">
        <v>159443.24</v>
      </c>
      <c r="I356" s="27">
        <v>8.7115086196191207</v>
      </c>
      <c r="J356" s="28">
        <v>40429.11</v>
      </c>
      <c r="K356" s="27">
        <v>5.28971990726484</v>
      </c>
      <c r="L356" s="28">
        <v>120577.36</v>
      </c>
      <c r="M356" s="27">
        <v>9.7614621932342907</v>
      </c>
      <c r="N356" s="28">
        <v>2144028.04</v>
      </c>
      <c r="O356" s="27">
        <v>12.946206019674998</v>
      </c>
      <c r="P356" s="28">
        <v>1159756.67</v>
      </c>
      <c r="Q356" s="27">
        <v>13.706674814295299</v>
      </c>
      <c r="R356" s="28"/>
      <c r="S356" s="27"/>
    </row>
    <row r="357" spans="1:19" ht="14.25" customHeight="1" x14ac:dyDescent="0.2">
      <c r="A357" s="32" t="s">
        <v>77</v>
      </c>
      <c r="B357" s="20">
        <f t="shared" si="152"/>
        <v>67219271.480000004</v>
      </c>
      <c r="C357" s="21">
        <f t="shared" si="153"/>
        <v>3.2766262604278915</v>
      </c>
      <c r="D357" s="22">
        <v>56365441.640000001</v>
      </c>
      <c r="E357" s="21">
        <v>1.6656109584063901</v>
      </c>
      <c r="F357" s="22">
        <f t="shared" si="154"/>
        <v>10853829.839999998</v>
      </c>
      <c r="G357" s="21">
        <f t="shared" si="155"/>
        <v>11.642851853221959</v>
      </c>
      <c r="H357" s="22">
        <v>21681.74</v>
      </c>
      <c r="I357" s="21">
        <v>8.3224113516719598</v>
      </c>
      <c r="J357" s="22">
        <v>92368.67</v>
      </c>
      <c r="K357" s="21">
        <v>5.0729934262342393</v>
      </c>
      <c r="L357" s="22">
        <v>462928.04</v>
      </c>
      <c r="M357" s="21">
        <v>10.261275394335598</v>
      </c>
      <c r="N357" s="22">
        <v>10172275.119999999</v>
      </c>
      <c r="O357" s="21">
        <v>11.762126336866102</v>
      </c>
      <c r="P357" s="22">
        <v>104576.27</v>
      </c>
      <c r="Q357" s="21">
        <v>12.648047701452702</v>
      </c>
      <c r="R357" s="23"/>
      <c r="S357" s="24"/>
    </row>
    <row r="358" spans="1:19" ht="14.25" customHeight="1" x14ac:dyDescent="0.2">
      <c r="A358" s="19" t="s">
        <v>11</v>
      </c>
      <c r="B358" s="20">
        <f t="shared" si="152"/>
        <v>20307472.550000001</v>
      </c>
      <c r="C358" s="21">
        <f t="shared" si="153"/>
        <v>3.2141688680849683</v>
      </c>
      <c r="D358" s="22">
        <v>17981912.73</v>
      </c>
      <c r="E358" s="21">
        <v>2.1099877641882001</v>
      </c>
      <c r="F358" s="22">
        <f t="shared" si="154"/>
        <v>2325559.8199999998</v>
      </c>
      <c r="G358" s="21">
        <f t="shared" si="155"/>
        <v>11.752022023970136</v>
      </c>
      <c r="H358" s="22">
        <v>205228.35</v>
      </c>
      <c r="I358" s="21">
        <v>6.9300780345405499</v>
      </c>
      <c r="J358" s="22">
        <v>73124.850000000006</v>
      </c>
      <c r="K358" s="21">
        <v>6.2303871857514892</v>
      </c>
      <c r="L358" s="22">
        <v>181524.16</v>
      </c>
      <c r="M358" s="21">
        <v>8.1437377085232097</v>
      </c>
      <c r="N358" s="22">
        <v>1336455.06</v>
      </c>
      <c r="O358" s="21">
        <v>12.800774400973898</v>
      </c>
      <c r="P358" s="22">
        <v>529227.4</v>
      </c>
      <c r="Q358" s="21">
        <v>12.974084008121999</v>
      </c>
      <c r="R358" s="23"/>
      <c r="S358" s="24"/>
    </row>
    <row r="359" spans="1:19" ht="14.25" customHeight="1" x14ac:dyDescent="0.2">
      <c r="A359" s="19" t="s">
        <v>12</v>
      </c>
      <c r="B359" s="20">
        <f t="shared" si="152"/>
        <v>25415635.050000001</v>
      </c>
      <c r="C359" s="21">
        <f t="shared" si="153"/>
        <v>2.1303904062078538</v>
      </c>
      <c r="D359" s="22">
        <v>21977006.469999999</v>
      </c>
      <c r="E359" s="21">
        <v>0.92748637852587412</v>
      </c>
      <c r="F359" s="22">
        <f t="shared" si="154"/>
        <v>3438628.58</v>
      </c>
      <c r="G359" s="21">
        <f t="shared" si="155"/>
        <v>9.8184058414648714</v>
      </c>
      <c r="H359" s="22">
        <v>474556.3</v>
      </c>
      <c r="I359" s="21">
        <v>2.5850995357136797</v>
      </c>
      <c r="J359" s="22">
        <v>128656.84</v>
      </c>
      <c r="K359" s="21">
        <v>5.1712216505550703</v>
      </c>
      <c r="L359" s="22">
        <v>858492.23</v>
      </c>
      <c r="M359" s="21">
        <v>7.3164930624939997</v>
      </c>
      <c r="N359" s="22">
        <v>1335674.55</v>
      </c>
      <c r="O359" s="21">
        <v>13.253849084868797</v>
      </c>
      <c r="P359" s="22">
        <v>479548.66</v>
      </c>
      <c r="Q359" s="21">
        <v>12.546233101766999</v>
      </c>
      <c r="R359" s="23">
        <v>161700</v>
      </c>
      <c r="S359" s="24">
        <v>11.56</v>
      </c>
    </row>
    <row r="360" spans="1:19" ht="14.25" customHeight="1" x14ac:dyDescent="0.2">
      <c r="A360" s="19" t="s">
        <v>13</v>
      </c>
      <c r="B360" s="20">
        <f t="shared" si="152"/>
        <v>34566961.909999996</v>
      </c>
      <c r="C360" s="21">
        <f t="shared" si="153"/>
        <v>2.3183860791947746</v>
      </c>
      <c r="D360" s="22">
        <v>30513139.050000001</v>
      </c>
      <c r="E360" s="21">
        <v>1.00540738294181</v>
      </c>
      <c r="F360" s="22">
        <f t="shared" si="154"/>
        <v>4053822.86</v>
      </c>
      <c r="G360" s="21">
        <f t="shared" si="155"/>
        <v>12.201181384279819</v>
      </c>
      <c r="H360" s="22">
        <v>175432.97</v>
      </c>
      <c r="I360" s="21">
        <v>7.368303945375831</v>
      </c>
      <c r="J360" s="22">
        <v>137148.15</v>
      </c>
      <c r="K360" s="21">
        <v>4.7727680686906799</v>
      </c>
      <c r="L360" s="22">
        <v>47565.18</v>
      </c>
      <c r="M360" s="21">
        <v>5.9532762369447596</v>
      </c>
      <c r="N360" s="22">
        <v>3631606.95</v>
      </c>
      <c r="O360" s="21">
        <v>12.801361694387101</v>
      </c>
      <c r="P360" s="22">
        <v>62069.61</v>
      </c>
      <c r="Q360" s="21">
        <v>11.9466757403502</v>
      </c>
      <c r="R360" s="23"/>
      <c r="S360" s="24"/>
    </row>
    <row r="361" spans="1:19" ht="14.25" customHeight="1" x14ac:dyDescent="0.2">
      <c r="A361" s="19" t="s">
        <v>14</v>
      </c>
      <c r="B361" s="20">
        <f t="shared" si="152"/>
        <v>24399274.010000005</v>
      </c>
      <c r="C361" s="21">
        <f t="shared" si="153"/>
        <v>1.5770346089940892</v>
      </c>
      <c r="D361" s="22">
        <v>22699882.920000002</v>
      </c>
      <c r="E361" s="21">
        <v>0.88607039195689397</v>
      </c>
      <c r="F361" s="22">
        <f t="shared" si="154"/>
        <v>1699391.09</v>
      </c>
      <c r="G361" s="21">
        <f t="shared" si="155"/>
        <v>10.806697469385929</v>
      </c>
      <c r="H361" s="22">
        <v>74649.19</v>
      </c>
      <c r="I361" s="21">
        <v>5.3034522276798999</v>
      </c>
      <c r="J361" s="22">
        <v>99345.4</v>
      </c>
      <c r="K361" s="21">
        <v>4.8163698369526902</v>
      </c>
      <c r="L361" s="22">
        <v>105695.19</v>
      </c>
      <c r="M361" s="21">
        <v>6.2853393612329898</v>
      </c>
      <c r="N361" s="22">
        <v>907128.76</v>
      </c>
      <c r="O361" s="21">
        <v>12.372751059177098</v>
      </c>
      <c r="P361" s="22">
        <v>313882.55</v>
      </c>
      <c r="Q361" s="21">
        <v>13.417707759478798</v>
      </c>
      <c r="R361" s="23">
        <v>198690</v>
      </c>
      <c r="S361" s="24">
        <v>7</v>
      </c>
    </row>
    <row r="362" spans="1:19" ht="14.25" customHeight="1" x14ac:dyDescent="0.2">
      <c r="A362" s="19" t="s">
        <v>15</v>
      </c>
      <c r="B362" s="20">
        <f t="shared" si="152"/>
        <v>33722103.030000009</v>
      </c>
      <c r="C362" s="21">
        <f t="shared" si="153"/>
        <v>2.0516596604562345</v>
      </c>
      <c r="D362" s="22">
        <v>31200608.920000002</v>
      </c>
      <c r="E362" s="21">
        <v>1.3314969914664101</v>
      </c>
      <c r="F362" s="22">
        <f t="shared" si="154"/>
        <v>2521494.1100000003</v>
      </c>
      <c r="G362" s="21">
        <f t="shared" si="155"/>
        <v>10.962849936421197</v>
      </c>
      <c r="H362" s="22">
        <v>85428.479999999996</v>
      </c>
      <c r="I362" s="21">
        <v>5.3887914896765094</v>
      </c>
      <c r="J362" s="22">
        <v>50885</v>
      </c>
      <c r="K362" s="21">
        <v>5.0977296845828803</v>
      </c>
      <c r="L362" s="22">
        <v>31807.599999999999</v>
      </c>
      <c r="M362" s="21">
        <v>8.9569453306756905</v>
      </c>
      <c r="N362" s="22">
        <v>1959937.1</v>
      </c>
      <c r="O362" s="21">
        <v>10.972758498882399</v>
      </c>
      <c r="P362" s="22">
        <v>393435.93</v>
      </c>
      <c r="Q362" s="21">
        <v>13.044542975269199</v>
      </c>
      <c r="R362" s="23"/>
      <c r="S362" s="24"/>
    </row>
    <row r="363" spans="1:19" ht="14.25" hidden="1" customHeight="1" x14ac:dyDescent="0.2">
      <c r="A363" s="19" t="s">
        <v>16</v>
      </c>
      <c r="B363" s="20">
        <f t="shared" si="152"/>
        <v>0</v>
      </c>
      <c r="C363" s="21" t="e">
        <f t="shared" si="153"/>
        <v>#DIV/0!</v>
      </c>
      <c r="D363" s="22"/>
      <c r="E363" s="21"/>
      <c r="F363" s="22">
        <f t="shared" si="154"/>
        <v>0</v>
      </c>
      <c r="G363" s="21" t="e">
        <f t="shared" si="15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52"/>
        <v>0</v>
      </c>
      <c r="C364" s="21" t="e">
        <f t="shared" si="153"/>
        <v>#DIV/0!</v>
      </c>
      <c r="D364" s="22"/>
      <c r="E364" s="21"/>
      <c r="F364" s="22">
        <f t="shared" si="154"/>
        <v>0</v>
      </c>
      <c r="G364" s="21" t="e">
        <f t="shared" si="15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52"/>
        <v>0</v>
      </c>
      <c r="C365" s="21" t="e">
        <f t="shared" si="153"/>
        <v>#DIV/0!</v>
      </c>
      <c r="D365" s="22"/>
      <c r="E365" s="21"/>
      <c r="F365" s="22">
        <f t="shared" si="154"/>
        <v>0</v>
      </c>
      <c r="G365" s="21" t="e">
        <f t="shared" si="15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52"/>
        <v>0</v>
      </c>
      <c r="C366" s="21" t="e">
        <f t="shared" si="153"/>
        <v>#DIV/0!</v>
      </c>
      <c r="D366" s="22"/>
      <c r="E366" s="21"/>
      <c r="F366" s="22">
        <f t="shared" si="154"/>
        <v>0</v>
      </c>
      <c r="G366" s="21" t="e">
        <f t="shared" si="15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52"/>
        <v>0</v>
      </c>
      <c r="C367" s="21" t="e">
        <f t="shared" si="153"/>
        <v>#DIV/0!</v>
      </c>
      <c r="D367" s="22"/>
      <c r="E367" s="21"/>
      <c r="F367" s="22">
        <f t="shared" si="154"/>
        <v>0</v>
      </c>
      <c r="G367" s="21" t="e">
        <f t="shared" si="15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56">D368+H368+J368+L368+N368+P368+R368</f>
        <v>0</v>
      </c>
      <c r="C368" s="27" t="e">
        <f t="shared" ref="C368" si="157">(D368*E368+H368*I368+J368*K368+L368*M368+N368*O368+P368*Q368+R368*S368)/(D368+H368+J368+L368+N368+P368+R368)</f>
        <v>#DIV/0!</v>
      </c>
      <c r="D368" s="28"/>
      <c r="E368" s="27"/>
      <c r="F368" s="28">
        <f t="shared" ref="F368" si="158">H368+J368+L368+N368+P368+R368</f>
        <v>0</v>
      </c>
      <c r="G368" s="27" t="e">
        <f t="shared" ref="G368" si="15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8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x14ac:dyDescent="0.2">
      <c r="A185" s="19" t="s">
        <v>18</v>
      </c>
      <c r="B185" s="20">
        <f t="shared" si="140"/>
        <v>7673608.5699999994</v>
      </c>
      <c r="C185" s="21">
        <f t="shared" si="141"/>
        <v>1.2745948793945334</v>
      </c>
      <c r="D185" s="22">
        <v>7325667.3899999997</v>
      </c>
      <c r="E185" s="21">
        <v>0.80839399212745311</v>
      </c>
      <c r="F185" s="22">
        <f t="shared" si="142"/>
        <v>347941.18</v>
      </c>
      <c r="G185" s="21">
        <f t="shared" si="143"/>
        <v>11.090140820353625</v>
      </c>
      <c r="H185" s="22">
        <v>35839.65</v>
      </c>
      <c r="I185" s="21">
        <v>0.87501601159609488</v>
      </c>
      <c r="J185" s="22">
        <v>6791.32</v>
      </c>
      <c r="K185" s="21">
        <v>9.3463917765618501</v>
      </c>
      <c r="L185" s="22">
        <v>34880.92</v>
      </c>
      <c r="M185" s="21">
        <v>7.4403923577703788</v>
      </c>
      <c r="N185" s="22">
        <v>144300.1</v>
      </c>
      <c r="O185" s="21">
        <v>12.3611158744866</v>
      </c>
      <c r="P185" s="22">
        <v>121357.39</v>
      </c>
      <c r="Q185" s="21">
        <v>13.605795607502799</v>
      </c>
      <c r="R185" s="23">
        <v>4771.8</v>
      </c>
      <c r="S185" s="24">
        <v>14.560594995599098</v>
      </c>
    </row>
    <row r="186" spans="1:19" x14ac:dyDescent="0.2">
      <c r="A186" s="19" t="s">
        <v>19</v>
      </c>
      <c r="B186" s="20">
        <f t="shared" si="140"/>
        <v>8939235.3800000027</v>
      </c>
      <c r="C186" s="21">
        <f t="shared" si="141"/>
        <v>1.2443048792837581</v>
      </c>
      <c r="D186" s="22">
        <v>8573723.1300000008</v>
      </c>
      <c r="E186" s="21">
        <v>0.77755028353708899</v>
      </c>
      <c r="F186" s="22">
        <f t="shared" si="142"/>
        <v>365512.25</v>
      </c>
      <c r="G186" s="21">
        <f t="shared" si="143"/>
        <v>12.192842646723891</v>
      </c>
      <c r="H186" s="22">
        <v>23128.06</v>
      </c>
      <c r="I186" s="21">
        <v>0.87278742791224206</v>
      </c>
      <c r="J186" s="22">
        <v>6298.01</v>
      </c>
      <c r="K186" s="21">
        <v>9.1188203257854497</v>
      </c>
      <c r="L186" s="22">
        <v>21771.55</v>
      </c>
      <c r="M186" s="21">
        <v>9.5883887917948005</v>
      </c>
      <c r="N186" s="22">
        <v>153813.34</v>
      </c>
      <c r="O186" s="21">
        <v>12.127919308559301</v>
      </c>
      <c r="P186" s="22">
        <v>158988.80000000002</v>
      </c>
      <c r="Q186" s="21">
        <v>14.3681023424292</v>
      </c>
      <c r="R186" s="23">
        <v>1512.49</v>
      </c>
      <c r="S186" s="24">
        <v>13.5272539322574</v>
      </c>
    </row>
    <row r="187" spans="1:19" x14ac:dyDescent="0.2">
      <c r="A187" s="19" t="s">
        <v>20</v>
      </c>
      <c r="B187" s="20">
        <f t="shared" si="140"/>
        <v>8368849.6099999994</v>
      </c>
      <c r="C187" s="21">
        <f t="shared" si="141"/>
        <v>1.1176957282662887</v>
      </c>
      <c r="D187" s="22">
        <v>8091408.9000000004</v>
      </c>
      <c r="E187" s="21">
        <v>0.83094552150244216</v>
      </c>
      <c r="F187" s="22">
        <f t="shared" si="142"/>
        <v>277440.71000000002</v>
      </c>
      <c r="G187" s="21">
        <f t="shared" si="143"/>
        <v>9.4806110880410923</v>
      </c>
      <c r="H187" s="22">
        <v>68696.040000000008</v>
      </c>
      <c r="I187" s="21">
        <v>0.41044252914724105</v>
      </c>
      <c r="J187" s="22">
        <v>13443.18</v>
      </c>
      <c r="K187" s="21">
        <v>6.8083950002901101</v>
      </c>
      <c r="L187" s="22">
        <v>17160.27</v>
      </c>
      <c r="M187" s="21">
        <v>9.4301173932578006</v>
      </c>
      <c r="N187" s="22">
        <v>103362.86</v>
      </c>
      <c r="O187" s="21">
        <v>12.642744437411999</v>
      </c>
      <c r="P187" s="22">
        <v>74375.31</v>
      </c>
      <c r="Q187" s="21">
        <v>13.941398324255699</v>
      </c>
      <c r="R187" s="23">
        <v>403.05</v>
      </c>
      <c r="S187" s="24">
        <v>12.593498325269799</v>
      </c>
    </row>
    <row r="188" spans="1:19" ht="13.5" thickBot="1" x14ac:dyDescent="0.25">
      <c r="A188" s="25" t="s">
        <v>21</v>
      </c>
      <c r="B188" s="26">
        <f t="shared" ref="B188:B199" si="144">D188+H188+J188+L188+N188+P188+R188</f>
        <v>10563255.15</v>
      </c>
      <c r="C188" s="27">
        <f t="shared" ref="C188:C199" si="145">(D188*E188+H188*I188+J188*K188+L188*M188+N188*O188+P188*Q188+R188*S188)/(D188+H188+J188+L188+N188+P188+R188)</f>
        <v>1.0810720401087732</v>
      </c>
      <c r="D188" s="28">
        <v>10099418.060000001</v>
      </c>
      <c r="E188" s="27">
        <v>0.79382414469532303</v>
      </c>
      <c r="F188" s="28">
        <f t="shared" ref="F188:F199" si="146">H188+J188+L188+N188+P188+R188</f>
        <v>463837.09</v>
      </c>
      <c r="G188" s="27">
        <f t="shared" ref="G188:G199" si="147">(H188*I188+J188*K188+L188*M188+N188*O188+P188*Q188+R188*S188)/(H188+J188+L188+N188+P188+R188)</f>
        <v>7.3355019793695293</v>
      </c>
      <c r="H188" s="28">
        <v>207487.49</v>
      </c>
      <c r="I188" s="27">
        <v>1.27194941150428</v>
      </c>
      <c r="J188" s="28">
        <v>16739.830000000002</v>
      </c>
      <c r="K188" s="27">
        <v>6.2003359532325</v>
      </c>
      <c r="L188" s="28">
        <v>41062.370000000003</v>
      </c>
      <c r="M188" s="27">
        <v>9.4203093659718089</v>
      </c>
      <c r="N188" s="28">
        <v>104387.94</v>
      </c>
      <c r="O188" s="27">
        <v>13.147994674480602</v>
      </c>
      <c r="P188" s="28">
        <v>92134.82</v>
      </c>
      <c r="Q188" s="27">
        <v>13.5575823396627</v>
      </c>
      <c r="R188" s="28">
        <v>2024.64</v>
      </c>
      <c r="S188" s="27">
        <v>13.006764066698299</v>
      </c>
    </row>
    <row r="189" spans="1:19" x14ac:dyDescent="0.2">
      <c r="A189" s="32" t="s">
        <v>77</v>
      </c>
      <c r="B189" s="20">
        <f t="shared" si="144"/>
        <v>8271709.2300000004</v>
      </c>
      <c r="C189" s="21">
        <f t="shared" si="145"/>
        <v>0.94551666450441729</v>
      </c>
      <c r="D189" s="22">
        <v>8052190.75</v>
      </c>
      <c r="E189" s="21">
        <v>0.70949112333187103</v>
      </c>
      <c r="F189" s="22">
        <f t="shared" si="146"/>
        <v>219518.48000000004</v>
      </c>
      <c r="G189" s="21">
        <f t="shared" si="147"/>
        <v>9.6032054358248118</v>
      </c>
      <c r="H189" s="22">
        <v>37214.980000000003</v>
      </c>
      <c r="I189" s="21">
        <v>0.32318376632205603</v>
      </c>
      <c r="J189" s="22">
        <v>15195.43</v>
      </c>
      <c r="K189" s="21">
        <v>6.2429133232820702</v>
      </c>
      <c r="L189" s="22">
        <v>47291.33</v>
      </c>
      <c r="M189" s="21">
        <v>9.5739449937229484</v>
      </c>
      <c r="N189" s="22">
        <v>62820.37</v>
      </c>
      <c r="O189" s="21">
        <v>12.589887749785598</v>
      </c>
      <c r="P189" s="22">
        <v>53628.23</v>
      </c>
      <c r="Q189" s="21">
        <v>13.281173143323999</v>
      </c>
      <c r="R189" s="23">
        <v>3368.14</v>
      </c>
      <c r="S189" s="24">
        <v>13.4430943488097</v>
      </c>
    </row>
    <row r="190" spans="1:19" x14ac:dyDescent="0.2">
      <c r="A190" s="19" t="s">
        <v>11</v>
      </c>
      <c r="B190" s="20">
        <f t="shared" si="144"/>
        <v>9780944.629999999</v>
      </c>
      <c r="C190" s="21">
        <f t="shared" si="145"/>
        <v>1.0296488117221854</v>
      </c>
      <c r="D190" s="22">
        <v>9446442.1999999993</v>
      </c>
      <c r="E190" s="21">
        <v>0.66807769627807612</v>
      </c>
      <c r="F190" s="22">
        <f t="shared" si="146"/>
        <v>334502.43000000005</v>
      </c>
      <c r="G190" s="21">
        <f t="shared" si="147"/>
        <v>11.240518261107962</v>
      </c>
      <c r="H190" s="22">
        <v>37870.81</v>
      </c>
      <c r="I190" s="21">
        <v>0.30362803172152897</v>
      </c>
      <c r="J190" s="22">
        <v>20309</v>
      </c>
      <c r="K190" s="21">
        <v>5.9623557289871494</v>
      </c>
      <c r="L190" s="22">
        <v>19424.41</v>
      </c>
      <c r="M190" s="21">
        <v>10.235387870210699</v>
      </c>
      <c r="N190" s="22">
        <v>90462.29</v>
      </c>
      <c r="O190" s="21">
        <v>13.035843528833901</v>
      </c>
      <c r="P190" s="22">
        <v>166075.67000000001</v>
      </c>
      <c r="Q190" s="21">
        <v>13.517415327001199</v>
      </c>
      <c r="R190" s="23">
        <v>360.25</v>
      </c>
      <c r="S190" s="24">
        <v>12.2418195697432</v>
      </c>
    </row>
    <row r="191" spans="1:19" x14ac:dyDescent="0.2">
      <c r="A191" s="19" t="s">
        <v>12</v>
      </c>
      <c r="B191" s="20">
        <f t="shared" si="144"/>
        <v>10856441.16</v>
      </c>
      <c r="C191" s="21">
        <f t="shared" si="145"/>
        <v>0.9875638778021063</v>
      </c>
      <c r="D191" s="22">
        <v>10472156.52</v>
      </c>
      <c r="E191" s="21">
        <v>0.70705408849255802</v>
      </c>
      <c r="F191" s="22">
        <f t="shared" si="146"/>
        <v>384284.64</v>
      </c>
      <c r="G191" s="21">
        <f t="shared" si="147"/>
        <v>8.6317476761496348</v>
      </c>
      <c r="H191" s="22">
        <v>113490.56</v>
      </c>
      <c r="I191" s="21">
        <v>0.29382010891478605</v>
      </c>
      <c r="J191" s="22">
        <v>22978.560000000001</v>
      </c>
      <c r="K191" s="21">
        <v>6.5783433731269501</v>
      </c>
      <c r="L191" s="22">
        <v>30653.01</v>
      </c>
      <c r="M191" s="21">
        <v>13.1535096879556</v>
      </c>
      <c r="N191" s="22">
        <v>120653.83</v>
      </c>
      <c r="O191" s="21">
        <v>12.4918924670688</v>
      </c>
      <c r="P191" s="22">
        <v>96476.17</v>
      </c>
      <c r="Q191" s="21">
        <v>12.663374115079399</v>
      </c>
      <c r="R191" s="23">
        <v>32.51</v>
      </c>
      <c r="S191" s="24">
        <v>13.4793509689326</v>
      </c>
    </row>
    <row r="192" spans="1:19" x14ac:dyDescent="0.2">
      <c r="A192" s="19" t="s">
        <v>13</v>
      </c>
      <c r="B192" s="20">
        <f t="shared" si="144"/>
        <v>12475400.939999999</v>
      </c>
      <c r="C192" s="21">
        <f t="shared" si="145"/>
        <v>0.98409215932582339</v>
      </c>
      <c r="D192" s="22">
        <v>12068724.01</v>
      </c>
      <c r="E192" s="21">
        <v>0.6632046000031121</v>
      </c>
      <c r="F192" s="22">
        <f t="shared" si="146"/>
        <v>406676.93000000005</v>
      </c>
      <c r="G192" s="21">
        <f t="shared" si="147"/>
        <v>10.506892952840968</v>
      </c>
      <c r="H192" s="22">
        <v>64510.2</v>
      </c>
      <c r="I192" s="21">
        <v>0.41207913787277101</v>
      </c>
      <c r="J192" s="22">
        <v>21237.27</v>
      </c>
      <c r="K192" s="21">
        <v>6.6499730426745103</v>
      </c>
      <c r="L192" s="22">
        <v>25994.720000000001</v>
      </c>
      <c r="M192" s="21">
        <v>9.0574369679688793</v>
      </c>
      <c r="N192" s="22">
        <v>142011.95000000001</v>
      </c>
      <c r="O192" s="21">
        <v>14.1122816248914</v>
      </c>
      <c r="P192" s="22">
        <v>150970.15</v>
      </c>
      <c r="Q192" s="21">
        <v>12.180632970822398</v>
      </c>
      <c r="R192" s="23">
        <v>1952.64</v>
      </c>
      <c r="S192" s="24">
        <v>13.638065490822699</v>
      </c>
    </row>
    <row r="193" spans="1:19" x14ac:dyDescent="0.2">
      <c r="A193" s="19" t="s">
        <v>14</v>
      </c>
      <c r="B193" s="20">
        <f t="shared" si="144"/>
        <v>12216854.759999998</v>
      </c>
      <c r="C193" s="21">
        <f t="shared" si="145"/>
        <v>0.97848070364552697</v>
      </c>
      <c r="D193" s="22">
        <v>11926620.5</v>
      </c>
      <c r="E193" s="21">
        <v>0.80129078331116499</v>
      </c>
      <c r="F193" s="22">
        <f t="shared" si="146"/>
        <v>290234.26</v>
      </c>
      <c r="G193" s="21">
        <f t="shared" si="147"/>
        <v>8.2597607849604096</v>
      </c>
      <c r="H193" s="22">
        <v>85736.87</v>
      </c>
      <c r="I193" s="21">
        <v>0.45820385908652805</v>
      </c>
      <c r="J193" s="22">
        <v>18231.850000000002</v>
      </c>
      <c r="K193" s="21">
        <v>6.138295872333309</v>
      </c>
      <c r="L193" s="22">
        <v>25663.98</v>
      </c>
      <c r="M193" s="21">
        <v>9.5977343030971785</v>
      </c>
      <c r="N193" s="22">
        <v>91462.76</v>
      </c>
      <c r="O193" s="21">
        <v>12.135026972726399</v>
      </c>
      <c r="P193" s="22">
        <v>58065.04</v>
      </c>
      <c r="Q193" s="21">
        <v>12.9117216814111</v>
      </c>
      <c r="R193" s="23">
        <v>11073.76</v>
      </c>
      <c r="S193" s="24">
        <v>12.654179628238298</v>
      </c>
    </row>
    <row r="194" spans="1:19" x14ac:dyDescent="0.2">
      <c r="A194" s="19" t="s">
        <v>15</v>
      </c>
      <c r="B194" s="20">
        <f t="shared" si="144"/>
        <v>16284871.83</v>
      </c>
      <c r="C194" s="21">
        <f t="shared" si="145"/>
        <v>0.94634426814521655</v>
      </c>
      <c r="D194" s="22">
        <v>15882674.710000001</v>
      </c>
      <c r="E194" s="21">
        <v>0.7104363971639891</v>
      </c>
      <c r="F194" s="22">
        <f t="shared" si="146"/>
        <v>402197.12</v>
      </c>
      <c r="G194" s="21">
        <f t="shared" si="147"/>
        <v>10.262293562668972</v>
      </c>
      <c r="H194" s="22">
        <v>66413.680000000008</v>
      </c>
      <c r="I194" s="21">
        <v>0.271438893312342</v>
      </c>
      <c r="J194" s="22">
        <v>32086.27</v>
      </c>
      <c r="K194" s="21">
        <v>6.5205261596315189</v>
      </c>
      <c r="L194" s="22">
        <v>21283.07</v>
      </c>
      <c r="M194" s="21">
        <v>9.3398774753830196</v>
      </c>
      <c r="N194" s="22">
        <v>147057.03</v>
      </c>
      <c r="O194" s="21">
        <v>13.466767891341199</v>
      </c>
      <c r="P194" s="22">
        <v>122144.34</v>
      </c>
      <c r="Q194" s="21">
        <v>12.674267329128799</v>
      </c>
      <c r="R194" s="23">
        <v>13212.73</v>
      </c>
      <c r="S194" s="24">
        <v>13.090718042372801</v>
      </c>
    </row>
    <row r="195" spans="1:19" hidden="1" x14ac:dyDescent="0.2">
      <c r="A195" s="19" t="s">
        <v>16</v>
      </c>
      <c r="B195" s="20">
        <f t="shared" si="144"/>
        <v>0</v>
      </c>
      <c r="C195" s="21" t="e">
        <f t="shared" si="145"/>
        <v>#DIV/0!</v>
      </c>
      <c r="D195" s="22"/>
      <c r="E195" s="21"/>
      <c r="F195" s="22">
        <f t="shared" si="146"/>
        <v>0</v>
      </c>
      <c r="G195" s="21" t="e">
        <f t="shared" si="147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4"/>
        <v>0</v>
      </c>
      <c r="C196" s="21" t="e">
        <f t="shared" si="145"/>
        <v>#DIV/0!</v>
      </c>
      <c r="D196" s="22"/>
      <c r="E196" s="21"/>
      <c r="F196" s="22">
        <f t="shared" si="146"/>
        <v>0</v>
      </c>
      <c r="G196" s="21" t="e">
        <f t="shared" si="147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4"/>
        <v>0</v>
      </c>
      <c r="C197" s="21" t="e">
        <f t="shared" si="145"/>
        <v>#DIV/0!</v>
      </c>
      <c r="D197" s="22"/>
      <c r="E197" s="21"/>
      <c r="F197" s="22">
        <f t="shared" si="146"/>
        <v>0</v>
      </c>
      <c r="G197" s="21" t="e">
        <f t="shared" si="147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4"/>
        <v>0</v>
      </c>
      <c r="C198" s="21" t="e">
        <f t="shared" si="145"/>
        <v>#DIV/0!</v>
      </c>
      <c r="D198" s="22"/>
      <c r="E198" s="21"/>
      <c r="F198" s="22">
        <f t="shared" si="146"/>
        <v>0</v>
      </c>
      <c r="G198" s="21" t="e">
        <f t="shared" si="147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4"/>
        <v>0</v>
      </c>
      <c r="C199" s="21" t="e">
        <f t="shared" si="145"/>
        <v>#DIV/0!</v>
      </c>
      <c r="D199" s="22"/>
      <c r="E199" s="21"/>
      <c r="F199" s="22">
        <f t="shared" si="146"/>
        <v>0</v>
      </c>
      <c r="G199" s="21" t="e">
        <f t="shared" si="147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8">D200+H200+J200+L200+N200+P200+R200</f>
        <v>0</v>
      </c>
      <c r="C200" s="27" t="e">
        <f t="shared" ref="C200" si="149">(D200*E200+H200*I200+J200*K200+L200*M200+N200*O200+P200*Q200+R200*S200)/(D200+H200+J200+L200+N200+P200+R200)</f>
        <v>#DIV/0!</v>
      </c>
      <c r="D200" s="28"/>
      <c r="E200" s="27"/>
      <c r="F200" s="28">
        <f t="shared" ref="F200" si="150">H200+J200+L200+N200+P200+R200</f>
        <v>0</v>
      </c>
      <c r="G200" s="27" t="e">
        <f t="shared" ref="G200" si="151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86203756.849999994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0.11890302090238894</v>
      </c>
      <c r="D352" s="22">
        <f>'11.жеке-чет өл.вал.'!D352+'12.юрид-чет өл.вал.'!D352+'13.рез.эмес.-чет өл.вал.'!D184</f>
        <v>82994879.689999998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2.3439003177859834E-2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108111161.94</v>
      </c>
      <c r="C353" s="21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0.23182942783844798</v>
      </c>
      <c r="D353" s="22">
        <f>'11.жеке-чет өл.вал.'!D353+'12.юрид-чет өл.вал.'!D353+'13.рез.эмес.-чет өл.вал.'!D185</f>
        <v>100013226.27</v>
      </c>
      <c r="E353" s="21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1.9556232265918693E-2</v>
      </c>
      <c r="F353" s="22">
        <f t="shared" si="34"/>
        <v>8097935.6699999999</v>
      </c>
      <c r="G353" s="21">
        <f t="shared" si="35"/>
        <v>2.8535009259835227</v>
      </c>
      <c r="H353" s="22">
        <f>'11.жеке-чет өл.вал.'!H353+'12.юрид-чет өл.вал.'!H353+'13.рез.эмес.-чет өл.вал.'!H185</f>
        <v>543558.80000000005</v>
      </c>
      <c r="I353" s="21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0.730217851316178</v>
      </c>
      <c r="J353" s="22">
        <f>'11.жеке-чет өл.вал.'!J353+'12.юрид-чет өл.вал.'!J353+'13.рез.эмес.-чет өл.вал.'!J185</f>
        <v>790708.66</v>
      </c>
      <c r="K353" s="21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2.3966762120703216</v>
      </c>
      <c r="L353" s="22">
        <f>'11.жеке-чет өл.вал.'!L353+'12.юрид-чет өл.вал.'!L353+'13.рез.эмес.-чет өл.вал.'!L185</f>
        <v>625909.66</v>
      </c>
      <c r="M353" s="21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2.8716597423979686</v>
      </c>
      <c r="N353" s="22">
        <f>'11.жеке-чет өл.вал.'!N353+'12.юрид-чет өл.вал.'!N353+'13.рез.эмес.-чет өл.вал.'!N185</f>
        <v>5327849.1900000004</v>
      </c>
      <c r="O353" s="21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3.1139565087990024</v>
      </c>
      <c r="P353" s="22">
        <f>'11.жеке-чет өл.вал.'!P353+'12.юрид-чет өл.вал.'!P353+'13.рез.эмес.-чет өл.вал.'!P185</f>
        <v>808074.05</v>
      </c>
      <c r="Q353" s="21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2.9927829765106297</v>
      </c>
      <c r="R353" s="23">
        <f>'11.жеке-чет өл.вал.'!R353+'12.юрид-чет өл.вал.'!R353+'13.рез.эмес.-чет өл.вал.'!R185</f>
        <v>1835.31</v>
      </c>
      <c r="S353" s="24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4.9024203540546285</v>
      </c>
    </row>
    <row r="354" spans="1:19" ht="14.25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90598406.459999993</v>
      </c>
      <c r="C354" s="21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0.26547362172555367</v>
      </c>
      <c r="D354" s="22">
        <f>'11.жеке-чет өл.вал.'!D354+'12.юрид-чет өл.вал.'!D354+'13.рез.эмес.-чет өл.вал.'!D186</f>
        <v>83718718.729999989</v>
      </c>
      <c r="E354" s="21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3.9212860237236448E-2</v>
      </c>
      <c r="F354" s="22">
        <f t="shared" si="34"/>
        <v>6879687.7300000004</v>
      </c>
      <c r="G354" s="21">
        <f t="shared" si="35"/>
        <v>3.018834209310834</v>
      </c>
      <c r="H354" s="22">
        <f>'11.жеке-чет өл.вал.'!H354+'12.юрид-чет өл.вал.'!H354+'13.рез.эмес.-чет өл.вал.'!H186</f>
        <v>447230</v>
      </c>
      <c r="I354" s="21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1.0335197665630669</v>
      </c>
      <c r="J354" s="22">
        <f>'11.жеке-чет өл.вал.'!J354+'12.юрид-чет өл.вал.'!J354+'13.рез.эмес.-чет өл.вал.'!J186</f>
        <v>577853.3600000001</v>
      </c>
      <c r="K354" s="21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3.1132609953154899</v>
      </c>
      <c r="L354" s="22">
        <f>'11.жеке-чет өл.вал.'!L354+'12.юрид-чет өл.вал.'!L354+'13.рез.эмес.-чет өл.вал.'!L186</f>
        <v>1109423.1199999999</v>
      </c>
      <c r="M354" s="21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2.8456626730475945</v>
      </c>
      <c r="N354" s="22">
        <f>'11.жеке-чет өл.вал.'!N354+'12.юрид-чет өл.вал.'!N354+'13.рез.эмес.-чет өл.вал.'!N186</f>
        <v>3434939.58</v>
      </c>
      <c r="O354" s="21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3.1853394240197961</v>
      </c>
      <c r="P354" s="22">
        <f>'11.жеке-чет өл.вал.'!P354+'12.юрид-чет өл.вал.'!P354+'13.рез.эмес.-чет өл.вал.'!P186</f>
        <v>1308141.83</v>
      </c>
      <c r="Q354" s="21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3.3624121148239681</v>
      </c>
      <c r="R354" s="23">
        <f>'11.жеке-чет өл.вал.'!R354+'12.юрид-чет өл.вал.'!R354+'13.рез.эмес.-чет өл.вал.'!R186</f>
        <v>2099.8399999999997</v>
      </c>
      <c r="S354" s="24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4.9541561261810463</v>
      </c>
    </row>
    <row r="355" spans="1:19" ht="14.25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86347816.069999993</v>
      </c>
      <c r="C355" s="21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0.21165078081632605</v>
      </c>
      <c r="D355" s="22">
        <f>'11.жеке-чет өл.вал.'!D355+'12.юрид-чет өл.вал.'!D355+'13.рез.эмес.-чет өл.вал.'!D187</f>
        <v>82231543.359999999</v>
      </c>
      <c r="E355" s="21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6.253925526468436E-2</v>
      </c>
      <c r="F355" s="22">
        <f t="shared" si="34"/>
        <v>4116272.71</v>
      </c>
      <c r="G355" s="21">
        <f t="shared" si="35"/>
        <v>3.1904793820135411</v>
      </c>
      <c r="H355" s="22">
        <f>'11.жеке-чет өл.вал.'!H355+'12.юрид-чет өл.вал.'!H355+'13.рез.эмес.-чет өл.вал.'!H187</f>
        <v>448123.32</v>
      </c>
      <c r="I355" s="21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1.3259955926864051</v>
      </c>
      <c r="J355" s="22">
        <f>'11.жеке-чет өл.вал.'!J355+'12.юрид-чет өл.вал.'!J355+'13.рез.эмес.-чет өл.вал.'!J187</f>
        <v>385588.8</v>
      </c>
      <c r="K355" s="21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2.522669106052875</v>
      </c>
      <c r="L355" s="22">
        <f>'11.жеке-чет өл.вал.'!L355+'12.юрид-чет өл.вал.'!L355+'13.рез.эмес.-чет өл.вал.'!L187</f>
        <v>827340.37</v>
      </c>
      <c r="M355" s="21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2.2036499769738063</v>
      </c>
      <c r="N355" s="22">
        <f>'11.жеке-чет өл.вал.'!N355+'12.юрид-чет өл.вал.'!N355+'13.рез.эмес.-чет өл.вал.'!N187</f>
        <v>1516648.7699999998</v>
      </c>
      <c r="O355" s="21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4.1677734326715612</v>
      </c>
      <c r="P355" s="22">
        <f>'11.жеке-чет өл.вал.'!P355+'12.юрид-чет өл.вал.'!P355+'13.рез.эмес.-чет өл.вал.'!P187</f>
        <v>935360.56</v>
      </c>
      <c r="Q355" s="21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3.6445345205703381</v>
      </c>
      <c r="R355" s="23">
        <f>'11.жеке-чет өл.вал.'!R355+'12.юрид-чет өл.вал.'!R355+'13.рез.эмес.-чет өл.вал.'!R187</f>
        <v>3210.89</v>
      </c>
      <c r="S355" s="24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3.9832643285817935</v>
      </c>
    </row>
    <row r="356" spans="1:19" ht="14.25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121199454.03999999</v>
      </c>
      <c r="C356" s="27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0.31760368031274994</v>
      </c>
      <c r="D356" s="28">
        <f>'11.жеке-чет өл.вал.'!D356+'12.юрид-чет өл.вал.'!D356+'13.рез.эмес.-чет өл.вал.'!D188</f>
        <v>109597392.83</v>
      </c>
      <c r="E356" s="27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4.3006551379475878E-2</v>
      </c>
      <c r="F356" s="28">
        <f t="shared" ref="F356:F367" si="36">H356+J356+L356+N356+P356+R356</f>
        <v>11602061.210000001</v>
      </c>
      <c r="G356" s="27">
        <f t="shared" ref="G356:G367" si="37">(H356*I356+J356*K356+L356*M356+N356*O356+P356*Q356+R356*S356)/(H356+J356+L356+N356+P356+R356)</f>
        <v>2.9115504682982087</v>
      </c>
      <c r="H356" s="28">
        <f>'11.жеке-чет өл.вал.'!H356+'12.юрид-чет өл.вал.'!H356+'13.рез.эмес.-чет өл.вал.'!H188</f>
        <v>1325498.69</v>
      </c>
      <c r="I356" s="27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0.38830489006367763</v>
      </c>
      <c r="J356" s="28">
        <f>'11.жеке-чет өл.вал.'!J356+'12.юрид-чет өл.вал.'!J356+'13.рез.эмес.-чет өл.вал.'!J188</f>
        <v>1723971.93</v>
      </c>
      <c r="K356" s="27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3.010608925401701</v>
      </c>
      <c r="L356" s="28">
        <f>'11.жеке-чет өл.вал.'!L356+'12.юрид-чет өл.вал.'!L356+'13.рез.эмес.-чет өл.вал.'!L188</f>
        <v>1182837.5899999999</v>
      </c>
      <c r="M356" s="27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2.1571822917802286</v>
      </c>
      <c r="N356" s="28">
        <f>'11.жеке-чет өл.вал.'!N356+'12.юрид-чет өл.вал.'!N356+'13.рез.эмес.-чет өл.вал.'!N188</f>
        <v>1765344.29</v>
      </c>
      <c r="O356" s="27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3.6209628554099225</v>
      </c>
      <c r="P356" s="28">
        <f>'11.жеке-чет өл.вал.'!P356+'12.юрид-чет өл.вал.'!P356+'13.рез.эмес.-чет өл.вал.'!P188</f>
        <v>5577241.96</v>
      </c>
      <c r="Q356" s="27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3.4104748602658774</v>
      </c>
      <c r="R356" s="28">
        <f>'11.жеке-чет өл.вал.'!R356+'12.юрид-чет өл.вал.'!R356+'13.рез.эмес.-чет өл.вал.'!R188</f>
        <v>27166.75</v>
      </c>
      <c r="S356" s="39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4.0563537412461921</v>
      </c>
    </row>
    <row r="357" spans="1:19" ht="14.25" customHeight="1" x14ac:dyDescent="0.2">
      <c r="A357" s="32" t="s">
        <v>77</v>
      </c>
      <c r="B357" s="20">
        <f>'11.жеке-чет өл.вал.'!B357+'12.юрид-чет өл.вал.'!B357+'13.рез.эмес.-чет өл.вал.'!B189</f>
        <v>86285957.550000012</v>
      </c>
      <c r="C357" s="21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0.1369899566235965</v>
      </c>
      <c r="D357" s="22">
        <f>'11.жеке-чет өл.вал.'!D357+'12.юрид-чет өл.вал.'!D357+'13.рез.эмес.-чет өл.вал.'!D189</f>
        <v>81761705.280000001</v>
      </c>
      <c r="E357" s="21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3.5075030861685071E-2</v>
      </c>
      <c r="F357" s="22">
        <f t="shared" si="36"/>
        <v>4524252.2699999996</v>
      </c>
      <c r="G357" s="21">
        <f t="shared" si="37"/>
        <v>1.9787833904319387</v>
      </c>
      <c r="H357" s="22">
        <f>'11.жеке-чет өл.вал.'!H357+'12.юрид-чет өл.вал.'!H357+'13.рез.эмес.-чет өл.вал.'!H189</f>
        <v>1119440.74</v>
      </c>
      <c r="I357" s="21">
        <f>('11.жеке-чет өл.вал.'!H357*'11.жеке-чет өл.вал.'!I357+'12.юрид-чет өл.вал.'!H357*'12.юрид-чет өл.вал.'!I357+'13.рез.эмес.-чет өл.вал.'!H189*'13.рез.эмес.-чет өл.вал.'!I189)/('11.жеке-чет өл.вал.'!H357+'12.юрид-чет өл.вал.'!H357+'13.рез.эмес.-чет өл.вал.'!H189)</f>
        <v>0.46980209349893748</v>
      </c>
      <c r="J357" s="22">
        <f>'11.жеке-чет өл.вал.'!J357+'12.юрид-чет өл.вал.'!J357+'13.рез.эмес.-чет өл.вал.'!J189</f>
        <v>595372.85</v>
      </c>
      <c r="K357" s="21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3.6599653039267728</v>
      </c>
      <c r="L357" s="22">
        <f>'11.жеке-чет өл.вал.'!L357+'12.юрид-чет өл.вал.'!L357+'13.рез.эмес.-чет өл.вал.'!L189</f>
        <v>529501.75</v>
      </c>
      <c r="M357" s="21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2.225304411364081</v>
      </c>
      <c r="N357" s="22">
        <f>'11.жеке-чет өл.вал.'!N357+'12.юрид-чет өл.вал.'!N357+'13.рез.эмес.-чет өл.вал.'!N189</f>
        <v>1820270.88</v>
      </c>
      <c r="O357" s="21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2.1127768917008636</v>
      </c>
      <c r="P357" s="22">
        <f>'11.жеке-чет өл.вал.'!P357+'12.юрид-чет өл.вал.'!P357+'13.рез.эмес.-чет өл.вал.'!P189</f>
        <v>434253.26</v>
      </c>
      <c r="Q357" s="21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2.5999040016418045</v>
      </c>
      <c r="R357" s="23">
        <f>'11.жеке-чет өл.вал.'!R357+'12.юрид-чет өл.вал.'!R357+'13.рез.эмес.-чет өл.вал.'!R189</f>
        <v>25412.789999999997</v>
      </c>
      <c r="S357" s="24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3.7150603495326595</v>
      </c>
    </row>
    <row r="358" spans="1:19" ht="14.25" customHeight="1" x14ac:dyDescent="0.2">
      <c r="A358" s="19" t="s">
        <v>11</v>
      </c>
      <c r="B358" s="20">
        <f>'11.жеке-чет өл.вал.'!B358+'12.юрид-чет өл.вал.'!B358+'13.рез.эмес.-чет өл.вал.'!B190</f>
        <v>79811367.560000002</v>
      </c>
      <c r="C358" s="21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0.21526242947014104</v>
      </c>
      <c r="D358" s="22">
        <f>'11.жеке-чет өл.вал.'!D358+'12.юрид-чет өл.вал.'!D358+'13.рез.эмес.-чет өл.вал.'!D190</f>
        <v>74840949.680000007</v>
      </c>
      <c r="E358" s="21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5.076246990509857E-2</v>
      </c>
      <c r="F358" s="22">
        <f t="shared" si="36"/>
        <v>4970417.88</v>
      </c>
      <c r="G358" s="21">
        <f t="shared" si="37"/>
        <v>2.6921835844715747</v>
      </c>
      <c r="H358" s="22">
        <f>'11.жеке-чет өл.вал.'!H358+'12.юрид-чет өл.вал.'!H358+'13.рез.эмес.-чет өл.вал.'!H190</f>
        <v>765649.87</v>
      </c>
      <c r="I358" s="21">
        <f>('11.жеке-чет өл.вал.'!H358*'11.жеке-чет өл.вал.'!I358+'12.юрид-чет өл.вал.'!H358*'12.юрид-чет өл.вал.'!I358+'13.рез.эмес.-чет өл.вал.'!H190*'13.рез.эмес.-чет өл.вал.'!I190)/('11.жеке-чет өл.вал.'!H358+'12.юрид-чет өл.вал.'!H358+'13.рез.эмес.-чет өл.вал.'!H190)</f>
        <v>0.58776993157459578</v>
      </c>
      <c r="J358" s="22">
        <f>'11.жеке-чет өл.вал.'!J358+'12.юрид-чет өл.вал.'!J358+'13.рез.эмес.-чет өл.вал.'!J190</f>
        <v>417663.66000000003</v>
      </c>
      <c r="K358" s="21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3.0829327179194888</v>
      </c>
      <c r="L358" s="22">
        <f>'11.жеке-чет өл.вал.'!L358+'12.юрид-чет өл.вал.'!L358+'13.рез.эмес.-чет өл.вал.'!L190</f>
        <v>814112.52</v>
      </c>
      <c r="M358" s="21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2.2918116075650072</v>
      </c>
      <c r="N358" s="22">
        <f>'11.жеке-чет өл.вал.'!N358+'12.юрид-чет өл.вал.'!N358+'13.рез.эмес.-чет өл.вал.'!N190</f>
        <v>761042.59</v>
      </c>
      <c r="O358" s="21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2.9613297672341821</v>
      </c>
      <c r="P358" s="22">
        <f>'11.жеке-чет өл.вал.'!P358+'12.юрид-чет өл.вал.'!P358+'13.рез.эмес.-чет өл.вал.'!P190</f>
        <v>2202051.56</v>
      </c>
      <c r="Q358" s="21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3.3991443721690184</v>
      </c>
      <c r="R358" s="23">
        <f>'11.жеке-чет өл.вал.'!R358+'12.юрид-чет өл.вал.'!R358+'13.рез.эмес.-чет өл.вал.'!R190</f>
        <v>9897.68</v>
      </c>
      <c r="S358" s="24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3.9444318062414627</v>
      </c>
    </row>
    <row r="359" spans="1:19" ht="14.25" customHeight="1" x14ac:dyDescent="0.2">
      <c r="A359" s="19" t="s">
        <v>12</v>
      </c>
      <c r="B359" s="20">
        <f>'11.жеке-чет өл.вал.'!B359+'12.юрид-чет өл.вал.'!B359+'13.рез.эмес.-чет өл.вал.'!B191</f>
        <v>85351484.719999999</v>
      </c>
      <c r="C359" s="21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0.21831568253122241</v>
      </c>
      <c r="D359" s="22">
        <f>'11.жеке-чет өл.вал.'!D359+'12.юрид-чет өл.вал.'!D359+'13.рез.эмес.-чет өл.вал.'!D191</f>
        <v>77695157.269999996</v>
      </c>
      <c r="E359" s="21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4.9109855307201945E-2</v>
      </c>
      <c r="F359" s="22">
        <f t="shared" si="36"/>
        <v>7656327.4500000002</v>
      </c>
      <c r="G359" s="21">
        <f t="shared" si="37"/>
        <v>1.9353887104319178</v>
      </c>
      <c r="H359" s="22">
        <f>'11.жеке-чет өл.вал.'!H359+'12.юрид-чет өл.вал.'!H359+'13.рез.эмес.-чет өл.вал.'!H191</f>
        <v>2289895.37</v>
      </c>
      <c r="I359" s="21">
        <f>('11.жеке-чет өл.вал.'!H359*'11.жеке-чет өл.вал.'!I359+'12.юрид-чет өл.вал.'!H359*'12.юрид-чет өл.вал.'!I359+'13.рез.эмес.-чет өл.вал.'!H191*'13.рез.эмес.-чет өл.вал.'!I191)/('11.жеке-чет өл.вал.'!H359+'12.юрид-чет өл.вал.'!H359+'13.рез.эмес.-чет өл.вал.'!H191)</f>
        <v>0.25644078707404033</v>
      </c>
      <c r="J359" s="22">
        <f>'11.жеке-чет өл.вал.'!J359+'12.юрид-чет өл.вал.'!J359+'13.рез.эмес.-чет өл.вал.'!J191</f>
        <v>1430359.82</v>
      </c>
      <c r="K359" s="21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1.8076529071545064</v>
      </c>
      <c r="L359" s="22">
        <f>'11.жеке-чет өл.вал.'!L359+'12.юрид-чет өл.вал.'!L359+'13.рез.эмес.-чет өл.вал.'!L191</f>
        <v>540667.23</v>
      </c>
      <c r="M359" s="21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2.591862607800365</v>
      </c>
      <c r="N359" s="22">
        <f>'11.жеке-чет өл.вал.'!N359+'12.юрид-чет өл.вал.'!N359+'13.рез.эмес.-чет өл.вал.'!N191</f>
        <v>1277886.06</v>
      </c>
      <c r="O359" s="21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3.1049308476688422</v>
      </c>
      <c r="P359" s="22">
        <f>'11.жеке-чет өл.вал.'!P359+'12.юрид-чет өл.вал.'!P359+'13.рез.эмес.-чет өл.вал.'!P191</f>
        <v>2113238.19</v>
      </c>
      <c r="Q359" s="21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2.9600306529572995</v>
      </c>
      <c r="R359" s="23">
        <f>'11.жеке-чет өл.вал.'!R359+'12.юрид-чет өл.вал.'!R359+'13.рез.эмес.-чет өл.вал.'!R191</f>
        <v>4280.7800000000007</v>
      </c>
      <c r="S359" s="24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4.8636483538046766</v>
      </c>
    </row>
    <row r="360" spans="1:19" ht="14.25" customHeight="1" x14ac:dyDescent="0.2">
      <c r="A360" s="19" t="s">
        <v>13</v>
      </c>
      <c r="B360" s="20">
        <f>'11.жеке-чет өл.вал.'!B360+'12.юрид-чет өл.вал.'!B360+'13.рез.эмес.-чет өл.вал.'!B192</f>
        <v>92901985.150000006</v>
      </c>
      <c r="C360" s="21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0.14590054883342815</v>
      </c>
      <c r="D360" s="22">
        <f>'11.жеке-чет өл.вал.'!D360+'12.юрид-чет өл.вал.'!D360+'13.рез.эмес.-чет өл.вал.'!D192</f>
        <v>87895415.870000005</v>
      </c>
      <c r="E360" s="21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4.1039089547458073E-2</v>
      </c>
      <c r="F360" s="22">
        <f t="shared" si="36"/>
        <v>5006569.28</v>
      </c>
      <c r="G360" s="21">
        <f t="shared" si="37"/>
        <v>1.9868501207277802</v>
      </c>
      <c r="H360" s="22">
        <f>'11.жеке-чет өл.вал.'!H360+'12.юрид-чет өл.вал.'!H360+'13.рез.эмес.-чет өл.вал.'!H192</f>
        <v>2242796.7599999998</v>
      </c>
      <c r="I360" s="21">
        <f>('11.жеке-чет өл.вал.'!H360*'11.жеке-чет өл.вал.'!I360+'12.юрид-чет өл.вал.'!H360*'12.юрид-чет өл.вал.'!I360+'13.рез.эмес.-чет өл.вал.'!H192*'13.рез.эмес.-чет өл.вал.'!I192)/('11.жеке-чет өл.вал.'!H360+'12.юрид-чет өл.вал.'!H360+'13.рез.эмес.-чет өл.вал.'!H192)</f>
        <v>0.43396736818007459</v>
      </c>
      <c r="J360" s="22">
        <f>'11.жеке-чет өл.вал.'!J360+'12.юрид-чет өл.вал.'!J360+'13.рез.эмес.-чет өл.вал.'!J192</f>
        <v>610410.06000000006</v>
      </c>
      <c r="K360" s="21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4.0001790992763082</v>
      </c>
      <c r="L360" s="22">
        <f>'11.жеке-чет өл.вал.'!L360+'12.юрид-чет өл.вал.'!L360+'13.рез.эмес.-чет өл.вал.'!L192</f>
        <v>691518.96</v>
      </c>
      <c r="M360" s="21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3.149335821103155</v>
      </c>
      <c r="N360" s="22">
        <f>'11.жеке-чет өл.вал.'!N360+'12.юрид-чет өл.вал.'!N360+'13.рез.эмес.-чет өл.вал.'!N192</f>
        <v>860121.21</v>
      </c>
      <c r="O360" s="21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2.6165848824958053</v>
      </c>
      <c r="P360" s="22">
        <f>'11.жеке-чет өл.вал.'!P360+'12.юрид-чет өл.вал.'!P360+'13.рез.эмес.-чет өл.вал.'!P192</f>
        <v>598148.25</v>
      </c>
      <c r="Q360" s="21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3.4786979605808432</v>
      </c>
      <c r="R360" s="23">
        <f>'11.жеке-чет өл.вал.'!R360+'12.юрид-чет өл.вал.'!R360+'13.рез.эмес.-чет өл.вал.'!R192</f>
        <v>3574.04</v>
      </c>
      <c r="S360" s="24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6.454858591397965</v>
      </c>
    </row>
    <row r="361" spans="1:19" ht="14.25" customHeight="1" x14ac:dyDescent="0.2">
      <c r="A361" s="19" t="s">
        <v>14</v>
      </c>
      <c r="B361" s="20">
        <f>'11.жеке-чет өл.вал.'!B361+'12.юрид-чет өл.вал.'!B361+'13.рез.эмес.-чет өл.вал.'!B193</f>
        <v>95837140.010000005</v>
      </c>
      <c r="C361" s="21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0.15830506096610297</v>
      </c>
      <c r="D361" s="22">
        <f>'11.жеке-чет өл.вал.'!D361+'12.юрид-чет өл.вал.'!D361+'13.рез.эмес.-чет өл.вал.'!D193</f>
        <v>91457681.650000006</v>
      </c>
      <c r="E361" s="21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5.3747874044213773E-2</v>
      </c>
      <c r="F361" s="22">
        <f t="shared" si="36"/>
        <v>4379458.3600000013</v>
      </c>
      <c r="G361" s="21">
        <f t="shared" si="37"/>
        <v>2.3418074783110834</v>
      </c>
      <c r="H361" s="22">
        <f>'11.жеке-чет өл.вал.'!H361+'12.юрид-чет өл.вал.'!H361+'13.рез.эмес.-чет өл.вал.'!H193</f>
        <v>1402198.4300000002</v>
      </c>
      <c r="I361" s="21">
        <f>('11.жеке-чет өл.вал.'!H361*'11.жеке-чет өл.вал.'!I361+'12.юрид-чет өл.вал.'!H361*'12.юрид-чет өл.вал.'!I361+'13.рез.эмес.-чет өл.вал.'!H193*'13.рез.эмес.-чет өл.вал.'!I193)/('11.жеке-чет өл.вал.'!H361+'12.юрид-чет өл.вал.'!H361+'13.рез.эмес.-чет өл.вал.'!H193)</f>
        <v>0.38308554389124488</v>
      </c>
      <c r="J361" s="22">
        <f>'11.жеке-чет өл.вал.'!J361+'12.юрид-чет өл.вал.'!J361+'13.рез.эмес.-чет өл.вал.'!J193</f>
        <v>721862.47</v>
      </c>
      <c r="K361" s="21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3.3792449082440834</v>
      </c>
      <c r="L361" s="22">
        <f>'11.жеке-чет өл.вал.'!L361+'12.юрид-чет өл.вал.'!L361+'13.рез.эмес.-чет өл.вал.'!L193</f>
        <v>842275.28999999992</v>
      </c>
      <c r="M361" s="21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3.0251967346685427</v>
      </c>
      <c r="N361" s="22">
        <f>'11.жеке-чет өл.вал.'!N361+'12.юрид-чет өл.вал.'!N361+'13.рез.эмес.-чет өл.вал.'!N193</f>
        <v>1043273.27</v>
      </c>
      <c r="O361" s="21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3.541873682721691</v>
      </c>
      <c r="P361" s="22">
        <f>'11.жеке-чет өл.вал.'!P361+'12.юрид-чет өл.вал.'!P361+'13.рез.эмес.-чет өл.вал.'!P193</f>
        <v>365675.21</v>
      </c>
      <c r="Q361" s="21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2.7823490449352555</v>
      </c>
      <c r="R361" s="23">
        <f>'11.жеке-чет өл.вал.'!R361+'12.юрид-чет өл.вал.'!R361+'13.рез.эмес.-чет өл.вал.'!R193</f>
        <v>4173.6900000000005</v>
      </c>
      <c r="S361" s="24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4.4827590932723744</v>
      </c>
    </row>
    <row r="362" spans="1:19" ht="14.25" customHeight="1" x14ac:dyDescent="0.2">
      <c r="A362" s="19" t="s">
        <v>15</v>
      </c>
      <c r="B362" s="20">
        <f>'11.жеке-чет өл.вал.'!B362+'12.юрид-чет өл.вал.'!B362+'13.рез.эмес.-чет өл.вал.'!B194</f>
        <v>83320965.330000013</v>
      </c>
      <c r="C362" s="21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0.21179079817797389</v>
      </c>
      <c r="D362" s="22">
        <f>'11.жеке-чет өл.вал.'!D362+'12.юрид-чет өл.вал.'!D362+'13.рез.эмес.-чет өл.вал.'!D194</f>
        <v>79922001.870000005</v>
      </c>
      <c r="E362" s="21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0.11470304413935213</v>
      </c>
      <c r="F362" s="22">
        <f t="shared" si="36"/>
        <v>3398963.46</v>
      </c>
      <c r="G362" s="21">
        <f t="shared" si="37"/>
        <v>2.4946772578720218</v>
      </c>
      <c r="H362" s="22">
        <f>'11.жеке-чет өл.вал.'!H362+'12.юрид-чет өл.вал.'!H362+'13.рез.эмес.-чет өл.вал.'!H194</f>
        <v>756089.74</v>
      </c>
      <c r="I362" s="21">
        <f>('11.жеке-чет өл.вал.'!H362*'11.жеке-чет өл.вал.'!I362+'12.юрид-чет өл.вал.'!H362*'12.юрид-чет өл.вал.'!I362+'13.рез.эмес.-чет өл.вал.'!H194*'13.рез.эмес.-чет өл.вал.'!I194)/('11.жеке-чет өл.вал.'!H362+'12.юрид-чет өл.вал.'!H362+'13.рез.эмес.-чет өл.вал.'!H194)</f>
        <v>0.5602508826531607</v>
      </c>
      <c r="J362" s="22">
        <f>'11.жеке-чет өл.вал.'!J362+'12.юрид-чет өл.вал.'!J362+'13.рез.эмес.-чет өл.вал.'!J194</f>
        <v>774542.5199999999</v>
      </c>
      <c r="K362" s="21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3.5009135051746409</v>
      </c>
      <c r="L362" s="22">
        <f>'11.жеке-чет өл.вал.'!L362+'12.юрид-чет өл.вал.'!L362+'13.рез.эмес.-чет өл.вал.'!L194</f>
        <v>418769.81</v>
      </c>
      <c r="M362" s="21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2.2450724919735734</v>
      </c>
      <c r="N362" s="22">
        <f>'11.жеке-чет өл.вал.'!N362+'12.юрид-чет өл.вал.'!N362+'13.рез.эмес.-чет өл.вал.'!N194</f>
        <v>1037386.65</v>
      </c>
      <c r="O362" s="21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2.9191553632389637</v>
      </c>
      <c r="P362" s="22">
        <f>'11.жеке-чет өл.вал.'!P362+'12.юрид-чет өл.вал.'!P362+'13.рез.эмес.-чет өл.вал.'!P194</f>
        <v>395259.14</v>
      </c>
      <c r="Q362" s="21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3.3136297349126407</v>
      </c>
      <c r="R362" s="23">
        <f>'11.жеке-чет өл.вал.'!R362+'12.юрид-чет өл.вал.'!R362+'13.рез.эмес.-чет өл.вал.'!R194</f>
        <v>16915.600000000002</v>
      </c>
      <c r="S362" s="24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3.896208700844193</v>
      </c>
    </row>
    <row r="363" spans="1:19" ht="14.25" hidden="1" customHeight="1" x14ac:dyDescent="0.2">
      <c r="A363" s="19" t="s">
        <v>16</v>
      </c>
      <c r="B363" s="20">
        <f>'11.жеке-чет өл.вал.'!B363+'12.юрид-чет өл.вал.'!B363+'13.рез.эмес.-чет өл.вал.'!B195</f>
        <v>0</v>
      </c>
      <c r="C363" s="21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22">
        <f>'11.жеке-чет өл.вал.'!D363+'12.юрид-чет өл.вал.'!D363+'13.рез.эмес.-чет өл.вал.'!D195</f>
        <v>0</v>
      </c>
      <c r="E363" s="21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22">
        <f t="shared" si="36"/>
        <v>0</v>
      </c>
      <c r="G363" s="21" t="e">
        <f t="shared" si="37"/>
        <v>#DIV/0!</v>
      </c>
      <c r="H363" s="22">
        <f>'11.жеке-чет өл.вал.'!H363+'12.юрид-чет өл.вал.'!H363+'13.рез.эмес.-чет өл.вал.'!H195</f>
        <v>0</v>
      </c>
      <c r="I363" s="21" t="e">
        <f>('11.жеке-чет өл.вал.'!H363*'11.жеке-чет өл.вал.'!I363+'12.юрид-чет өл.вал.'!H363*'12.юрид-чет өл.вал.'!I363+'13.рез.эмес.-чет өл.вал.'!H195*'13.рез.эмес.-чет өл.вал.'!I195)/('11.жеке-чет өл.вал.'!H363+'12.юрид-чет өл.вал.'!H363+'13.рез.эмес.-чет өл.вал.'!H195)</f>
        <v>#DIV/0!</v>
      </c>
      <c r="J363" s="22">
        <f>'11.жеке-чет өл.вал.'!J363+'12.юрид-чет өл.вал.'!J363+'13.рез.эмес.-чет өл.вал.'!J195</f>
        <v>0</v>
      </c>
      <c r="K363" s="21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22">
        <f>'11.жеке-чет өл.вал.'!L363+'12.юрид-чет өл.вал.'!L363+'13.рез.эмес.-чет өл.вал.'!L195</f>
        <v>0</v>
      </c>
      <c r="M363" s="21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22">
        <f>'11.жеке-чет өл.вал.'!N363+'12.юрид-чет өл.вал.'!N363+'13.рез.эмес.-чет өл.вал.'!N195</f>
        <v>0</v>
      </c>
      <c r="O363" s="21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22">
        <f>'11.жеке-чет өл.вал.'!P363+'12.юрид-чет өл.вал.'!P363+'13.рез.эмес.-чет өл.вал.'!P195</f>
        <v>0</v>
      </c>
      <c r="Q363" s="21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23">
        <f>'11.жеке-чет өл.вал.'!R363+'12.юрид-чет өл.вал.'!R363+'13.рез.эмес.-чет өл.вал.'!R195</f>
        <v>0</v>
      </c>
      <c r="S363" s="24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</row>
    <row r="364" spans="1:19" ht="14.25" hidden="1" customHeight="1" x14ac:dyDescent="0.2">
      <c r="A364" s="19" t="s">
        <v>17</v>
      </c>
      <c r="B364" s="20">
        <f>'11.жеке-чет өл.вал.'!B364+'12.юрид-чет өл.вал.'!B364+'13.рез.эмес.-чет өл.вал.'!B196</f>
        <v>0</v>
      </c>
      <c r="C364" s="21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22">
        <f>'11.жеке-чет өл.вал.'!D364+'12.юрид-чет өл.вал.'!D364+'13.рез.эмес.-чет өл.вал.'!D196</f>
        <v>0</v>
      </c>
      <c r="E364" s="21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22">
        <f t="shared" si="36"/>
        <v>0</v>
      </c>
      <c r="G364" s="21" t="e">
        <f t="shared" si="37"/>
        <v>#DIV/0!</v>
      </c>
      <c r="H364" s="22">
        <f>'11.жеке-чет өл.вал.'!H364+'12.юрид-чет өл.вал.'!H364+'13.рез.эмес.-чет өл.вал.'!H196</f>
        <v>0</v>
      </c>
      <c r="I364" s="21" t="e">
        <f>('11.жеке-чет өл.вал.'!H364*'11.жеке-чет өл.вал.'!I364+'12.юрид-чет өл.вал.'!H364*'12.юрид-чет өл.вал.'!I364+'13.рез.эмес.-чет өл.вал.'!H196*'13.рез.эмес.-чет өл.вал.'!I196)/('11.жеке-чет өл.вал.'!H364+'12.юрид-чет өл.вал.'!H364+'13.рез.эмес.-чет өл.вал.'!H196)</f>
        <v>#DIV/0!</v>
      </c>
      <c r="J364" s="22">
        <f>'11.жеке-чет өл.вал.'!J364+'12.юрид-чет өл.вал.'!J364+'13.рез.эмес.-чет өл.вал.'!J196</f>
        <v>0</v>
      </c>
      <c r="K364" s="21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22">
        <f>'11.жеке-чет өл.вал.'!L364+'12.юрид-чет өл.вал.'!L364+'13.рез.эмес.-чет өл.вал.'!L196</f>
        <v>0</v>
      </c>
      <c r="M364" s="21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22">
        <f>'11.жеке-чет өл.вал.'!N364+'12.юрид-чет өл.вал.'!N364+'13.рез.эмес.-чет өл.вал.'!N196</f>
        <v>0</v>
      </c>
      <c r="O364" s="21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22">
        <f>'11.жеке-чет өл.вал.'!P364+'12.юрид-чет өл.вал.'!P364+'13.рез.эмес.-чет өл.вал.'!P196</f>
        <v>0</v>
      </c>
      <c r="Q364" s="21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23">
        <f>'11.жеке-чет өл.вал.'!R364+'12.юрид-чет өл.вал.'!R364+'13.рез.эмес.-чет өл.вал.'!R196</f>
        <v>0</v>
      </c>
      <c r="S364" s="24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</row>
    <row r="365" spans="1:19" ht="14.25" hidden="1" customHeight="1" x14ac:dyDescent="0.2">
      <c r="A365" s="19" t="s">
        <v>18</v>
      </c>
      <c r="B365" s="20">
        <f>'11.жеке-чет өл.вал.'!B365+'12.юрид-чет өл.вал.'!B365+'13.рез.эмес.-чет өл.вал.'!B197</f>
        <v>0</v>
      </c>
      <c r="C365" s="21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22">
        <f>'11.жеке-чет өл.вал.'!D365+'12.юрид-чет өл.вал.'!D365+'13.рез.эмес.-чет өл.вал.'!D197</f>
        <v>0</v>
      </c>
      <c r="E365" s="21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22">
        <f t="shared" si="36"/>
        <v>0</v>
      </c>
      <c r="G365" s="21" t="e">
        <f t="shared" si="37"/>
        <v>#DIV/0!</v>
      </c>
      <c r="H365" s="22">
        <f>'11.жеке-чет өл.вал.'!H365+'12.юрид-чет өл.вал.'!H365+'13.рез.эмес.-чет өл.вал.'!H197</f>
        <v>0</v>
      </c>
      <c r="I365" s="21" t="e">
        <f>('11.жеке-чет өл.вал.'!H365*'11.жеке-чет өл.вал.'!I365+'12.юрид-чет өл.вал.'!H365*'12.юрид-чет өл.вал.'!I365+'13.рез.эмес.-чет өл.вал.'!H197*'13.рез.эмес.-чет өл.вал.'!I197)/('11.жеке-чет өл.вал.'!H365+'12.юрид-чет өл.вал.'!H365+'13.рез.эмес.-чет өл.вал.'!H197)</f>
        <v>#DIV/0!</v>
      </c>
      <c r="J365" s="22">
        <f>'11.жеке-чет өл.вал.'!J365+'12.юрид-чет өл.вал.'!J365+'13.рез.эмес.-чет өл.вал.'!J197</f>
        <v>0</v>
      </c>
      <c r="K365" s="21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22">
        <f>'11.жеке-чет өл.вал.'!L365+'12.юрид-чет өл.вал.'!L365+'13.рез.эмес.-чет өл.вал.'!L197</f>
        <v>0</v>
      </c>
      <c r="M365" s="21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22">
        <f>'11.жеке-чет өл.вал.'!N365+'12.юрид-чет өл.вал.'!N365+'13.рез.эмес.-чет өл.вал.'!N197</f>
        <v>0</v>
      </c>
      <c r="O365" s="21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22">
        <f>'11.жеке-чет өл.вал.'!P365+'12.юрид-чет өл.вал.'!P365+'13.рез.эмес.-чет өл.вал.'!P197</f>
        <v>0</v>
      </c>
      <c r="Q365" s="21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23">
        <f>'11.жеке-чет өл.вал.'!R365+'12.юрид-чет өл.вал.'!R365+'13.рез.эмес.-чет өл.вал.'!R197</f>
        <v>0</v>
      </c>
      <c r="S365" s="24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</row>
    <row r="366" spans="1:19" ht="14.25" hidden="1" customHeight="1" x14ac:dyDescent="0.2">
      <c r="A366" s="19" t="s">
        <v>19</v>
      </c>
      <c r="B366" s="20">
        <f>'11.жеке-чет өл.вал.'!B366+'12.юрид-чет өл.вал.'!B366+'13.рез.эмес.-чет өл.вал.'!B198</f>
        <v>0</v>
      </c>
      <c r="C366" s="21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22">
        <f>'11.жеке-чет өл.вал.'!D366+'12.юрид-чет өл.вал.'!D366+'13.рез.эмес.-чет өл.вал.'!D198</f>
        <v>0</v>
      </c>
      <c r="E366" s="21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22">
        <f t="shared" si="36"/>
        <v>0</v>
      </c>
      <c r="G366" s="21" t="e">
        <f t="shared" si="37"/>
        <v>#DIV/0!</v>
      </c>
      <c r="H366" s="22">
        <f>'11.жеке-чет өл.вал.'!H366+'12.юрид-чет өл.вал.'!H366+'13.рез.эмес.-чет өл.вал.'!H198</f>
        <v>0</v>
      </c>
      <c r="I366" s="21" t="e">
        <f>('11.жеке-чет өл.вал.'!H366*'11.жеке-чет өл.вал.'!I366+'12.юрид-чет өл.вал.'!H366*'12.юрид-чет өл.вал.'!I366+'13.рез.эмес.-чет өл.вал.'!H198*'13.рез.эмес.-чет өл.вал.'!I198)/('11.жеке-чет өл.вал.'!H366+'12.юрид-чет өл.вал.'!H366+'13.рез.эмес.-чет өл.вал.'!H198)</f>
        <v>#DIV/0!</v>
      </c>
      <c r="J366" s="22">
        <f>'11.жеке-чет өл.вал.'!J366+'12.юрид-чет өл.вал.'!J366+'13.рез.эмес.-чет өл.вал.'!J198</f>
        <v>0</v>
      </c>
      <c r="K366" s="21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22">
        <f>'11.жеке-чет өл.вал.'!L366+'12.юрид-чет өл.вал.'!L366+'13.рез.эмес.-чет өл.вал.'!L198</f>
        <v>0</v>
      </c>
      <c r="M366" s="21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22">
        <f>'11.жеке-чет өл.вал.'!N366+'12.юрид-чет өл.вал.'!N366+'13.рез.эмес.-чет өл.вал.'!N198</f>
        <v>0</v>
      </c>
      <c r="O366" s="21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22">
        <f>'11.жеке-чет өл.вал.'!P366+'12.юрид-чет өл.вал.'!P366+'13.рез.эмес.-чет өл.вал.'!P198</f>
        <v>0</v>
      </c>
      <c r="Q366" s="21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23">
        <f>'11.жеке-чет өл.вал.'!R366+'12.юрид-чет өл.вал.'!R366+'13.рез.эмес.-чет өл.вал.'!R198</f>
        <v>0</v>
      </c>
      <c r="S366" s="24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</row>
    <row r="367" spans="1:19" ht="14.25" hidden="1" customHeight="1" x14ac:dyDescent="0.2">
      <c r="A367" s="19" t="s">
        <v>20</v>
      </c>
      <c r="B367" s="20">
        <f>'11.жеке-чет өл.вал.'!B367+'12.юрид-чет өл.вал.'!B367+'13.рез.эмес.-чет өл.вал.'!B199</f>
        <v>0</v>
      </c>
      <c r="C367" s="21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22">
        <f>'11.жеке-чет өл.вал.'!D367+'12.юрид-чет өл.вал.'!D367+'13.рез.эмес.-чет өл.вал.'!D199</f>
        <v>0</v>
      </c>
      <c r="E367" s="21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22">
        <f t="shared" si="36"/>
        <v>0</v>
      </c>
      <c r="G367" s="21" t="e">
        <f t="shared" si="37"/>
        <v>#DIV/0!</v>
      </c>
      <c r="H367" s="22">
        <f>'11.жеке-чет өл.вал.'!H367+'12.юрид-чет өл.вал.'!H367+'13.рез.эмес.-чет өл.вал.'!H199</f>
        <v>0</v>
      </c>
      <c r="I367" s="21" t="e">
        <f>('11.жеке-чет өл.вал.'!H367*'11.жеке-чет өл.вал.'!I367+'12.юрид-чет өл.вал.'!H367*'12.юрид-чет өл.вал.'!I367+'13.рез.эмес.-чет өл.вал.'!H199*'13.рез.эмес.-чет өл.вал.'!I199)/('11.жеке-чет өл.вал.'!H367+'12.юрид-чет өл.вал.'!H367+'13.рез.эмес.-чет өл.вал.'!H199)</f>
        <v>#DIV/0!</v>
      </c>
      <c r="J367" s="22">
        <f>'11.жеке-чет өл.вал.'!J367+'12.юрид-чет өл.вал.'!J367+'13.рез.эмес.-чет өл.вал.'!J199</f>
        <v>0</v>
      </c>
      <c r="K367" s="21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22">
        <f>'11.жеке-чет өл.вал.'!L367+'12.юрид-чет өл.вал.'!L367+'13.рез.эмес.-чет өл.вал.'!L199</f>
        <v>0</v>
      </c>
      <c r="M367" s="21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22">
        <f>'11.жеке-чет өл.вал.'!N367+'12.юрид-чет өл.вал.'!N367+'13.рез.эмес.-чет өл.вал.'!N199</f>
        <v>0</v>
      </c>
      <c r="O367" s="21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22">
        <f>'11.жеке-чет өл.вал.'!P367+'12.юрид-чет өл.вал.'!P367+'13.рез.эмес.-чет өл.вал.'!P199</f>
        <v>0</v>
      </c>
      <c r="Q367" s="21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23">
        <f>'11.жеке-чет өл.вал.'!R367+'12.юрид-чет өл.вал.'!R367+'13.рез.эмес.-чет өл.вал.'!R199</f>
        <v>0</v>
      </c>
      <c r="S367" s="24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</row>
    <row r="368" spans="1:19" ht="14.25" hidden="1" customHeight="1" thickBot="1" x14ac:dyDescent="0.25">
      <c r="A368" s="25" t="s">
        <v>21</v>
      </c>
      <c r="B368" s="26">
        <f>'11.жеке-чет өл.вал.'!B368+'12.юрид-чет өл.вал.'!B368+'13.рез.эмес.-чет өл.вал.'!B200</f>
        <v>0</v>
      </c>
      <c r="C368" s="27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28">
        <f>'11.жеке-чет өл.вал.'!D368+'12.юрид-чет өл.вал.'!D368+'13.рез.эмес.-чет өл.вал.'!D200</f>
        <v>0</v>
      </c>
      <c r="E368" s="27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28">
        <f t="shared" ref="F368" si="38">H368+J368+L368+N368+P368+R368</f>
        <v>0</v>
      </c>
      <c r="G368" s="27" t="e">
        <f t="shared" ref="G368" si="39">(H368*I368+J368*K368+L368*M368+N368*O368+P368*Q368+R368*S368)/(H368+J368+L368+N368+P368+R368)</f>
        <v>#DIV/0!</v>
      </c>
      <c r="H368" s="28">
        <f>'11.жеке-чет өл.вал.'!H368+'12.юрид-чет өл.вал.'!H368+'13.рез.эмес.-чет өл.вал.'!H200</f>
        <v>0</v>
      </c>
      <c r="I368" s="27" t="e">
        <f>('11.жеке-чет өл.вал.'!H368*'11.жеке-чет өл.вал.'!I368+'12.юрид-чет өл.вал.'!H368*'12.юрид-чет өл.вал.'!I368+'13.рез.эмес.-чет өл.вал.'!H200*'13.рез.эмес.-чет өл.вал.'!I200)/('11.жеке-чет өл.вал.'!H368+'12.юрид-чет өл.вал.'!H368+'13.рез.эмес.-чет өл.вал.'!H200)</f>
        <v>#DIV/0!</v>
      </c>
      <c r="J368" s="28">
        <f>'11.жеке-чет өл.вал.'!J368+'12.юрид-чет өл.вал.'!J368+'13.рез.эмес.-чет өл.вал.'!J200</f>
        <v>0</v>
      </c>
      <c r="K368" s="27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28">
        <f>'11.жеке-чет өл.вал.'!L368+'12.юрид-чет өл.вал.'!L368+'13.рез.эмес.-чет өл.вал.'!L200</f>
        <v>0</v>
      </c>
      <c r="M368" s="27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28">
        <f>'11.жеке-чет өл.вал.'!N368+'12.юрид-чет өл.вал.'!N368+'13.рез.эмес.-чет өл.вал.'!N200</f>
        <v>0</v>
      </c>
      <c r="O368" s="27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28">
        <f>'11.жеке-чет өл.вал.'!P368+'12.юрид-чет өл.вал.'!P368+'13.рез.эмес.-чет өл.вал.'!P200</f>
        <v>0</v>
      </c>
      <c r="Q368" s="27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28">
        <f>'11.жеке-чет өл.вал.'!R368+'12.юрид-чет өл.вал.'!R368+'13.рез.эмес.-чет өл.вал.'!R200</f>
        <v>0</v>
      </c>
      <c r="S368" s="39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</row>
    <row r="369" spans="1:18" ht="4.5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55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34925350.340000004</v>
      </c>
      <c r="C352" s="21">
        <f t="shared" si="145"/>
        <v>0.17938618455673871</v>
      </c>
      <c r="D352" s="22">
        <v>33137030.91</v>
      </c>
      <c r="E352" s="21">
        <v>2.8232465169885704E-2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x14ac:dyDescent="0.2">
      <c r="A353" s="19" t="s">
        <v>18</v>
      </c>
      <c r="B353" s="20">
        <f t="shared" si="148"/>
        <v>34270652.090000004</v>
      </c>
      <c r="C353" s="21">
        <f t="shared" si="145"/>
        <v>0.1966444211479256</v>
      </c>
      <c r="D353" s="22">
        <v>32612841.399999999</v>
      </c>
      <c r="E353" s="21">
        <v>3.8567890867675203E-2</v>
      </c>
      <c r="F353" s="22">
        <f t="shared" si="146"/>
        <v>1657810.6900000002</v>
      </c>
      <c r="G353" s="21">
        <f t="shared" si="147"/>
        <v>3.3063630652544518</v>
      </c>
      <c r="H353" s="22">
        <v>145971.6</v>
      </c>
      <c r="I353" s="21">
        <v>2.5988930449484702</v>
      </c>
      <c r="J353" s="22">
        <v>218071.79</v>
      </c>
      <c r="K353" s="21">
        <v>3.4126312183707896</v>
      </c>
      <c r="L353" s="22">
        <v>327919.74</v>
      </c>
      <c r="M353" s="21">
        <v>3.0243594636907201</v>
      </c>
      <c r="N353" s="22">
        <v>631869.44000000006</v>
      </c>
      <c r="O353" s="21">
        <v>3.5695625825803501</v>
      </c>
      <c r="P353" s="22">
        <v>332236.81</v>
      </c>
      <c r="Q353" s="21">
        <v>3.3170920525031495</v>
      </c>
      <c r="R353" s="23">
        <v>1741.31</v>
      </c>
      <c r="S353" s="24">
        <v>4.8561709862115299</v>
      </c>
    </row>
    <row r="354" spans="1:19" x14ac:dyDescent="0.2">
      <c r="A354" s="19" t="s">
        <v>19</v>
      </c>
      <c r="B354" s="20">
        <f t="shared" si="148"/>
        <v>34107022.909999996</v>
      </c>
      <c r="C354" s="21">
        <f t="shared" si="145"/>
        <v>0.27531635070813626</v>
      </c>
      <c r="D354" s="22">
        <v>32019407.989999998</v>
      </c>
      <c r="E354" s="21">
        <v>5.8747179048015893E-2</v>
      </c>
      <c r="F354" s="22">
        <f t="shared" si="146"/>
        <v>2087614.9200000002</v>
      </c>
      <c r="G354" s="21">
        <f t="shared" si="147"/>
        <v>3.5970097334330204</v>
      </c>
      <c r="H354" s="22">
        <v>154918.98000000001</v>
      </c>
      <c r="I354" s="21">
        <v>2.3330999661887799</v>
      </c>
      <c r="J354" s="22">
        <v>268857.34000000003</v>
      </c>
      <c r="K354" s="21">
        <v>3.4389094510121998</v>
      </c>
      <c r="L354" s="22">
        <v>453408.25</v>
      </c>
      <c r="M354" s="21">
        <v>3.5366105215332997</v>
      </c>
      <c r="N354" s="22">
        <v>576040.32999999996</v>
      </c>
      <c r="O354" s="21">
        <v>4.0452462239926801</v>
      </c>
      <c r="P354" s="22">
        <v>632537.16</v>
      </c>
      <c r="Q354" s="21">
        <v>3.6050302481833598</v>
      </c>
      <c r="R354" s="23">
        <v>1852.86</v>
      </c>
      <c r="S354" s="24">
        <v>4.9030796714268794</v>
      </c>
    </row>
    <row r="355" spans="1:19" x14ac:dyDescent="0.2">
      <c r="A355" s="19" t="s">
        <v>20</v>
      </c>
      <c r="B355" s="20">
        <f t="shared" si="148"/>
        <v>37497463.450000003</v>
      </c>
      <c r="C355" s="21">
        <f t="shared" si="145"/>
        <v>0.23914181903149512</v>
      </c>
      <c r="D355" s="22">
        <v>35390325.890000001</v>
      </c>
      <c r="E355" s="21">
        <v>5.1281363168029295E-2</v>
      </c>
      <c r="F355" s="22">
        <f t="shared" si="146"/>
        <v>2107137.56</v>
      </c>
      <c r="G355" s="21">
        <f t="shared" si="147"/>
        <v>3.3943429226803805</v>
      </c>
      <c r="H355" s="22">
        <v>216797.17</v>
      </c>
      <c r="I355" s="21">
        <v>2.1962277814788798</v>
      </c>
      <c r="J355" s="22">
        <v>237467.4</v>
      </c>
      <c r="K355" s="21">
        <v>3.5027880210083602</v>
      </c>
      <c r="L355" s="22">
        <v>443558.23</v>
      </c>
      <c r="M355" s="21">
        <v>3.2339186945082701</v>
      </c>
      <c r="N355" s="22">
        <v>448454.64</v>
      </c>
      <c r="O355" s="21">
        <v>3.2884755778198702</v>
      </c>
      <c r="P355" s="22">
        <v>758108.81</v>
      </c>
      <c r="Q355" s="21">
        <v>3.8566147701146001</v>
      </c>
      <c r="R355" s="23">
        <v>2751.31</v>
      </c>
      <c r="S355" s="24">
        <v>4.1858295139406296</v>
      </c>
    </row>
    <row r="356" spans="1:19" ht="13.5" thickBot="1" x14ac:dyDescent="0.25">
      <c r="A356" s="25" t="s">
        <v>21</v>
      </c>
      <c r="B356" s="26">
        <f t="shared" si="148"/>
        <v>39713783.050000004</v>
      </c>
      <c r="C356" s="27">
        <f t="shared" ref="C356:C367" si="149">(D356*E356+H356*I356+J356*K356+L356*M356+N356*O356+P356*Q356+R356*S356)/(D356+H356+J356+L356+N356+P356+R356)</f>
        <v>0.25642056263637669</v>
      </c>
      <c r="D356" s="28">
        <v>37301073.579999998</v>
      </c>
      <c r="E356" s="27">
        <v>5.8866529176182493E-2</v>
      </c>
      <c r="F356" s="28">
        <f t="shared" ref="F356:F367" si="150">H356+J356+L356+N356+P356+R356</f>
        <v>2412709.4700000002</v>
      </c>
      <c r="G356" s="27">
        <f t="shared" ref="G356:G367" si="151">(H356*I356+J356*K356+L356*M356+N356*O356+P356*Q356+R356*S356)/(H356+J356+L356+N356+P356+R356)</f>
        <v>3.3106538342969243</v>
      </c>
      <c r="H356" s="28">
        <v>269829.02</v>
      </c>
      <c r="I356" s="27">
        <v>1.7969494900881999</v>
      </c>
      <c r="J356" s="28">
        <v>338459.48</v>
      </c>
      <c r="K356" s="27">
        <v>3.4849270016014899</v>
      </c>
      <c r="L356" s="28">
        <v>549225.44999999995</v>
      </c>
      <c r="M356" s="27">
        <v>3.0881450145837199</v>
      </c>
      <c r="N356" s="28">
        <v>820819.34</v>
      </c>
      <c r="O356" s="27">
        <v>3.7852543436659301</v>
      </c>
      <c r="P356" s="28">
        <v>424628.03</v>
      </c>
      <c r="Q356" s="27">
        <v>3.4845439614525704</v>
      </c>
      <c r="R356" s="28">
        <v>9748.15</v>
      </c>
      <c r="S356" s="27">
        <v>4.1584620671614605</v>
      </c>
    </row>
    <row r="357" spans="1:19" x14ac:dyDescent="0.2">
      <c r="A357" s="32" t="s">
        <v>77</v>
      </c>
      <c r="B357" s="20">
        <f>D357+H357+J357+L357+N357+P357+R357</f>
        <v>26797404.890000001</v>
      </c>
      <c r="C357" s="21">
        <f t="shared" si="149"/>
        <v>0.309168394178784</v>
      </c>
      <c r="D357" s="22">
        <v>24678122.969999999</v>
      </c>
      <c r="E357" s="21">
        <v>9.0858829300987112E-2</v>
      </c>
      <c r="F357" s="22">
        <f t="shared" si="150"/>
        <v>2119281.92</v>
      </c>
      <c r="G357" s="21">
        <f t="shared" si="151"/>
        <v>2.8512890232178245</v>
      </c>
      <c r="H357" s="22">
        <v>215556.03</v>
      </c>
      <c r="I357" s="21">
        <v>2.1194108946986998</v>
      </c>
      <c r="J357" s="22">
        <v>319658.61</v>
      </c>
      <c r="K357" s="21">
        <v>4.6863025851235491</v>
      </c>
      <c r="L357" s="22">
        <v>318380</v>
      </c>
      <c r="M357" s="21">
        <v>3.1304118506187604</v>
      </c>
      <c r="N357" s="22">
        <v>962715.83</v>
      </c>
      <c r="O357" s="21">
        <v>2.3921340697181601</v>
      </c>
      <c r="P357" s="22">
        <v>299315.76</v>
      </c>
      <c r="Q357" s="21">
        <v>2.57237333209584</v>
      </c>
      <c r="R357" s="23">
        <v>3655.69</v>
      </c>
      <c r="S357" s="24">
        <v>4.9946156539531499</v>
      </c>
    </row>
    <row r="358" spans="1:19" x14ac:dyDescent="0.2">
      <c r="A358" s="19" t="s">
        <v>11</v>
      </c>
      <c r="B358" s="20">
        <f t="shared" ref="B358:B368" si="152">D358+H358+J358+L358+N358+P358+R358</f>
        <v>31950759.420000002</v>
      </c>
      <c r="C358" s="21">
        <f t="shared" si="149"/>
        <v>0.26089595530183474</v>
      </c>
      <c r="D358" s="22">
        <v>29917018.219999999</v>
      </c>
      <c r="E358" s="21">
        <v>8.1910844465835894E-2</v>
      </c>
      <c r="F358" s="22">
        <f t="shared" si="150"/>
        <v>2033741.2</v>
      </c>
      <c r="G358" s="21">
        <f t="shared" si="151"/>
        <v>2.8938272358351189</v>
      </c>
      <c r="H358" s="22">
        <v>332690.31</v>
      </c>
      <c r="I358" s="21">
        <v>1.1987166217735599</v>
      </c>
      <c r="J358" s="22">
        <v>209242.42</v>
      </c>
      <c r="K358" s="21">
        <v>4.9431034266378697</v>
      </c>
      <c r="L358" s="22">
        <v>322544.37</v>
      </c>
      <c r="M358" s="21">
        <v>3.2177024435428803</v>
      </c>
      <c r="N358" s="22">
        <v>453792.71</v>
      </c>
      <c r="O358" s="21">
        <v>2.9273971197113302</v>
      </c>
      <c r="P358" s="22">
        <v>705687.96</v>
      </c>
      <c r="Q358" s="21">
        <v>2.9009626703847999</v>
      </c>
      <c r="R358" s="23">
        <v>9783.43</v>
      </c>
      <c r="S358" s="24">
        <v>3.9586973893613999</v>
      </c>
    </row>
    <row r="359" spans="1:19" x14ac:dyDescent="0.2">
      <c r="A359" s="19" t="s">
        <v>12</v>
      </c>
      <c r="B359" s="20">
        <f t="shared" si="152"/>
        <v>30528968.089999996</v>
      </c>
      <c r="C359" s="21">
        <f t="shared" si="149"/>
        <v>0.27884192181682083</v>
      </c>
      <c r="D359" s="22">
        <v>28486757.239999998</v>
      </c>
      <c r="E359" s="21">
        <v>9.5197582510096884E-2</v>
      </c>
      <c r="F359" s="22">
        <f t="shared" si="150"/>
        <v>2042210.85</v>
      </c>
      <c r="G359" s="21">
        <f t="shared" si="151"/>
        <v>2.8404930423810044</v>
      </c>
      <c r="H359" s="22">
        <v>388295.2</v>
      </c>
      <c r="I359" s="21">
        <v>1.3165043175913602</v>
      </c>
      <c r="J359" s="22">
        <v>256757.86</v>
      </c>
      <c r="K359" s="21">
        <v>4.53176014358431</v>
      </c>
      <c r="L359" s="22">
        <v>298489.65000000002</v>
      </c>
      <c r="M359" s="21">
        <v>2.6445115631312501</v>
      </c>
      <c r="N359" s="22">
        <v>489838.55</v>
      </c>
      <c r="O359" s="21">
        <v>3.3296564992689901</v>
      </c>
      <c r="P359" s="22">
        <v>605063.81000000006</v>
      </c>
      <c r="Q359" s="21">
        <v>2.7866689822351098</v>
      </c>
      <c r="R359" s="23">
        <v>3765.78</v>
      </c>
      <c r="S359" s="24">
        <v>5.2213280117266496</v>
      </c>
    </row>
    <row r="360" spans="1:19" x14ac:dyDescent="0.2">
      <c r="A360" s="19" t="s">
        <v>13</v>
      </c>
      <c r="B360" s="20">
        <f t="shared" si="152"/>
        <v>37375953.880000003</v>
      </c>
      <c r="C360" s="21">
        <f t="shared" si="149"/>
        <v>0.20477334864744309</v>
      </c>
      <c r="D360" s="22">
        <v>35385378</v>
      </c>
      <c r="E360" s="21">
        <v>4.4282719418738396E-2</v>
      </c>
      <c r="F360" s="22">
        <f t="shared" si="150"/>
        <v>1990575.8800000001</v>
      </c>
      <c r="G360" s="21">
        <f t="shared" si="151"/>
        <v>3.057727429812922</v>
      </c>
      <c r="H360" s="22">
        <v>460880.8</v>
      </c>
      <c r="I360" s="21">
        <v>1.1214950258287999</v>
      </c>
      <c r="J360" s="22">
        <v>352681.59</v>
      </c>
      <c r="K360" s="21">
        <v>5.1900521555434693</v>
      </c>
      <c r="L360" s="22">
        <v>339972.91</v>
      </c>
      <c r="M360" s="21">
        <v>3.3170705239426299</v>
      </c>
      <c r="N360" s="22">
        <v>522364.88</v>
      </c>
      <c r="O360" s="21">
        <v>2.9045582317861802</v>
      </c>
      <c r="P360" s="22">
        <v>311752.36</v>
      </c>
      <c r="Q360" s="21">
        <v>3.44883289608457</v>
      </c>
      <c r="R360" s="23">
        <v>2923.34</v>
      </c>
      <c r="S360" s="24">
        <v>6.5650840476988597</v>
      </c>
    </row>
    <row r="361" spans="1:19" x14ac:dyDescent="0.2">
      <c r="A361" s="19" t="s">
        <v>14</v>
      </c>
      <c r="B361" s="20">
        <f t="shared" si="152"/>
        <v>28540727.890000001</v>
      </c>
      <c r="C361" s="21">
        <f t="shared" si="149"/>
        <v>0.26774383458445139</v>
      </c>
      <c r="D361" s="22">
        <v>26692945.640000001</v>
      </c>
      <c r="E361" s="21">
        <v>5.7963803892870001E-2</v>
      </c>
      <c r="F361" s="22">
        <f t="shared" si="150"/>
        <v>1847782.25</v>
      </c>
      <c r="G361" s="21">
        <f t="shared" si="151"/>
        <v>3.2982129039825971</v>
      </c>
      <c r="H361" s="22">
        <v>300692.23</v>
      </c>
      <c r="I361" s="21">
        <v>1.7245210266989599</v>
      </c>
      <c r="J361" s="22">
        <v>330115.74</v>
      </c>
      <c r="K361" s="21">
        <v>5.2660957338780596</v>
      </c>
      <c r="L361" s="22">
        <v>450692.67</v>
      </c>
      <c r="M361" s="21">
        <v>2.9821950161736601</v>
      </c>
      <c r="N361" s="22">
        <v>476423.77</v>
      </c>
      <c r="O361" s="21">
        <v>3.4980640523036901</v>
      </c>
      <c r="P361" s="22">
        <v>285701.15000000002</v>
      </c>
      <c r="Q361" s="21">
        <v>2.8286215256746399</v>
      </c>
      <c r="R361" s="23">
        <v>4156.6900000000005</v>
      </c>
      <c r="S361" s="24">
        <v>4.4875554347329194</v>
      </c>
    </row>
    <row r="362" spans="1:19" x14ac:dyDescent="0.2">
      <c r="A362" s="19" t="s">
        <v>15</v>
      </c>
      <c r="B362" s="20">
        <f t="shared" si="152"/>
        <v>33209368.790000003</v>
      </c>
      <c r="C362" s="21">
        <f t="shared" si="149"/>
        <v>0.2183213266457269</v>
      </c>
      <c r="D362" s="22">
        <v>31307100.370000001</v>
      </c>
      <c r="E362" s="21">
        <v>4.4285625628509795E-2</v>
      </c>
      <c r="F362" s="22">
        <f t="shared" si="150"/>
        <v>1902268.4200000002</v>
      </c>
      <c r="G362" s="21">
        <f t="shared" si="151"/>
        <v>3.0825612532641413</v>
      </c>
      <c r="H362" s="22">
        <v>348301.21</v>
      </c>
      <c r="I362" s="21">
        <v>1.1759166929107099</v>
      </c>
      <c r="J362" s="22">
        <v>430185.6</v>
      </c>
      <c r="K362" s="21">
        <v>4.3247767830908304</v>
      </c>
      <c r="L362" s="22">
        <v>335131.44</v>
      </c>
      <c r="M362" s="21">
        <v>2.3826853210191201</v>
      </c>
      <c r="N362" s="22">
        <v>527010.43000000005</v>
      </c>
      <c r="O362" s="21">
        <v>3.4407482497073199</v>
      </c>
      <c r="P362" s="22">
        <v>245016.84</v>
      </c>
      <c r="Q362" s="21">
        <v>3.7430845867573792</v>
      </c>
      <c r="R362" s="23">
        <v>16622.900000000001</v>
      </c>
      <c r="S362" s="24">
        <v>3.9034878330495899</v>
      </c>
    </row>
    <row r="363" spans="1:19" hidden="1" x14ac:dyDescent="0.2">
      <c r="A363" s="19" t="s">
        <v>16</v>
      </c>
      <c r="B363" s="20">
        <f t="shared" si="152"/>
        <v>0</v>
      </c>
      <c r="C363" s="21" t="e">
        <f t="shared" si="149"/>
        <v>#DIV/0!</v>
      </c>
      <c r="D363" s="22"/>
      <c r="E363" s="21"/>
      <c r="F363" s="22">
        <f t="shared" si="150"/>
        <v>0</v>
      </c>
      <c r="G363" s="21" t="e">
        <f t="shared" si="151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52"/>
        <v>0</v>
      </c>
      <c r="C364" s="21" t="e">
        <f t="shared" si="149"/>
        <v>#DIV/0!</v>
      </c>
      <c r="D364" s="22"/>
      <c r="E364" s="21"/>
      <c r="F364" s="22">
        <f t="shared" si="150"/>
        <v>0</v>
      </c>
      <c r="G364" s="21" t="e">
        <f t="shared" si="151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52"/>
        <v>0</v>
      </c>
      <c r="C365" s="21" t="e">
        <f t="shared" si="149"/>
        <v>#DIV/0!</v>
      </c>
      <c r="D365" s="22"/>
      <c r="E365" s="21"/>
      <c r="F365" s="22">
        <f t="shared" si="150"/>
        <v>0</v>
      </c>
      <c r="G365" s="21" t="e">
        <f t="shared" si="151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52"/>
        <v>0</v>
      </c>
      <c r="C366" s="21" t="e">
        <f t="shared" si="149"/>
        <v>#DIV/0!</v>
      </c>
      <c r="D366" s="22"/>
      <c r="E366" s="21"/>
      <c r="F366" s="22">
        <f t="shared" si="150"/>
        <v>0</v>
      </c>
      <c r="G366" s="21" t="e">
        <f t="shared" si="151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52"/>
        <v>0</v>
      </c>
      <c r="C367" s="21" t="e">
        <f t="shared" si="149"/>
        <v>#DIV/0!</v>
      </c>
      <c r="D367" s="22"/>
      <c r="E367" s="21"/>
      <c r="F367" s="22">
        <f t="shared" si="150"/>
        <v>0</v>
      </c>
      <c r="G367" s="21" t="e">
        <f t="shared" si="151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si="152"/>
        <v>0</v>
      </c>
      <c r="C368" s="27" t="e">
        <f t="shared" ref="C368" si="153">(D368*E368+H368*I368+J368*K368+L368*M368+N368*O368+P368*Q368+R368*S368)/(D368+H368+J368+L368+N368+P368+R368)</f>
        <v>#DIV/0!</v>
      </c>
      <c r="D368" s="28"/>
      <c r="E368" s="27"/>
      <c r="F368" s="28">
        <f t="shared" ref="F368" si="154">H368+J368+L368+N368+P368+R368</f>
        <v>0</v>
      </c>
      <c r="G368" s="27" t="e">
        <f t="shared" ref="G368" si="155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customHeight="1" x14ac:dyDescent="0.2">
      <c r="A353" s="19" t="s">
        <v>18</v>
      </c>
      <c r="B353" s="20">
        <f t="shared" si="141"/>
        <v>8948936.3499999996</v>
      </c>
      <c r="C353" s="21">
        <f t="shared" si="142"/>
        <v>1.5978600528989124</v>
      </c>
      <c r="D353" s="22">
        <v>4441464.96</v>
      </c>
      <c r="E353" s="21">
        <v>0.15717187479511299</v>
      </c>
      <c r="F353" s="22">
        <f t="shared" si="143"/>
        <v>4507471.3900000006</v>
      </c>
      <c r="G353" s="21">
        <f t="shared" si="144"/>
        <v>3.0174511068832306</v>
      </c>
      <c r="H353" s="22">
        <v>33.1</v>
      </c>
      <c r="I353" s="21">
        <v>1.5</v>
      </c>
      <c r="J353" s="22">
        <v>19366.2</v>
      </c>
      <c r="K353" s="21">
        <v>1.5000309818136799</v>
      </c>
      <c r="L353" s="22">
        <v>66135.89</v>
      </c>
      <c r="M353" s="21">
        <v>2.2239031636226603</v>
      </c>
      <c r="N353" s="22">
        <v>4421936.2</v>
      </c>
      <c r="O353" s="21">
        <v>3.0359766769136098</v>
      </c>
      <c r="P353" s="22"/>
      <c r="Q353" s="21"/>
      <c r="R353" s="23"/>
      <c r="S353" s="24"/>
    </row>
    <row r="354" spans="1:19" ht="14.25" customHeight="1" x14ac:dyDescent="0.2">
      <c r="A354" s="19" t="s">
        <v>19</v>
      </c>
      <c r="B354" s="20">
        <f t="shared" si="141"/>
        <v>10684703.879999999</v>
      </c>
      <c r="C354" s="21">
        <f t="shared" si="142"/>
        <v>1.0083373983968569</v>
      </c>
      <c r="D354" s="22">
        <v>7531937.9500000002</v>
      </c>
      <c r="E354" s="21">
        <v>0.17197634773398501</v>
      </c>
      <c r="F354" s="22">
        <f t="shared" si="143"/>
        <v>3152765.93</v>
      </c>
      <c r="G354" s="21">
        <f t="shared" si="144"/>
        <v>3.006398680856083</v>
      </c>
      <c r="H354" s="22">
        <v>0.2</v>
      </c>
      <c r="I354" s="21">
        <v>4.5</v>
      </c>
      <c r="J354" s="22">
        <v>26580</v>
      </c>
      <c r="K354" s="21">
        <v>5</v>
      </c>
      <c r="L354" s="22">
        <v>301972.92</v>
      </c>
      <c r="M354" s="21">
        <v>0.99575475178370298</v>
      </c>
      <c r="N354" s="22">
        <v>2410202.11</v>
      </c>
      <c r="O354" s="21">
        <v>3.1906229071386902</v>
      </c>
      <c r="P354" s="22">
        <v>414010.7</v>
      </c>
      <c r="Q354" s="21">
        <v>3.2724598663754301</v>
      </c>
      <c r="R354" s="23"/>
      <c r="S354" s="24"/>
    </row>
    <row r="355" spans="1:19" ht="14.25" customHeight="1" x14ac:dyDescent="0.2">
      <c r="A355" s="19" t="s">
        <v>20</v>
      </c>
      <c r="B355" s="20">
        <f t="shared" si="141"/>
        <v>6774657.4499999993</v>
      </c>
      <c r="C355" s="21">
        <f t="shared" si="142"/>
        <v>1.1348301968241949</v>
      </c>
      <c r="D355" s="22">
        <v>5738236.7999999998</v>
      </c>
      <c r="E355" s="21">
        <v>0.54920193297007203</v>
      </c>
      <c r="F355" s="22">
        <f t="shared" si="143"/>
        <v>1036420.6499999999</v>
      </c>
      <c r="G355" s="21">
        <f t="shared" si="144"/>
        <v>4.3772141215055846</v>
      </c>
      <c r="H355" s="22"/>
      <c r="I355" s="21"/>
      <c r="J355" s="22">
        <v>88455.67</v>
      </c>
      <c r="K355" s="21">
        <v>0.58347130263102398</v>
      </c>
      <c r="L355" s="22">
        <v>44301.93</v>
      </c>
      <c r="M355" s="21">
        <v>0.49250122963040199</v>
      </c>
      <c r="N355" s="22">
        <v>901288.45</v>
      </c>
      <c r="O355" s="21">
        <v>4.9472017587710093</v>
      </c>
      <c r="P355" s="22">
        <v>2374.6</v>
      </c>
      <c r="Q355" s="21">
        <v>1.8315505769392701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45">D356+H356+J356+L356+N356+P356+R356</f>
        <v>15634054.870000001</v>
      </c>
      <c r="C356" s="27">
        <f t="shared" ref="C356:C367" si="146">(D356*E356+H356*I356+J356*K356+L356*M356+N356*O356+P356*Q356+R356*S356)/(D356+H356+J356+L356+N356+P356+R356)</f>
        <v>1.3231305376248808</v>
      </c>
      <c r="D356" s="28">
        <v>10188219.359999999</v>
      </c>
      <c r="E356" s="27">
        <v>0.24711100935698699</v>
      </c>
      <c r="F356" s="28">
        <f t="shared" ref="F356:F367" si="147">H356+J356+L356+N356+P356+R356</f>
        <v>5445835.5099999998</v>
      </c>
      <c r="G356" s="27">
        <f t="shared" ref="G356:G367" si="148">(H356*I356+J356*K356+L356*M356+N356*O356+P356*Q356+R356*S356)/(H356+J356+L356+N356+P356+R356)</f>
        <v>3.3361775658552695</v>
      </c>
      <c r="H356" s="28">
        <v>3957</v>
      </c>
      <c r="I356" s="27">
        <v>5</v>
      </c>
      <c r="J356" s="28">
        <v>71384.47</v>
      </c>
      <c r="K356" s="27">
        <v>1.9289832228214301</v>
      </c>
      <c r="L356" s="28">
        <v>18684.310000000001</v>
      </c>
      <c r="M356" s="27">
        <v>2.2031182848068802</v>
      </c>
      <c r="N356" s="28">
        <v>310899.3</v>
      </c>
      <c r="O356" s="27">
        <v>2.3461527575005801</v>
      </c>
      <c r="P356" s="28">
        <v>5023510.43</v>
      </c>
      <c r="Q356" s="27">
        <v>3.4180497990525698</v>
      </c>
      <c r="R356" s="28">
        <v>17400</v>
      </c>
      <c r="S356" s="27">
        <v>4</v>
      </c>
    </row>
    <row r="357" spans="1:19" ht="14.25" customHeight="1" x14ac:dyDescent="0.2">
      <c r="A357" s="32" t="s">
        <v>77</v>
      </c>
      <c r="B357" s="20">
        <f t="shared" si="145"/>
        <v>8829529.5299999993</v>
      </c>
      <c r="C357" s="21">
        <f t="shared" si="146"/>
        <v>5.6857905474381534E-2</v>
      </c>
      <c r="D357" s="22">
        <v>8787319.4900000002</v>
      </c>
      <c r="E357" s="21">
        <v>3.9085770215918296E-2</v>
      </c>
      <c r="F357" s="22">
        <f t="shared" si="147"/>
        <v>42210.04</v>
      </c>
      <c r="G357" s="21">
        <f t="shared" si="148"/>
        <v>3.7566750706703917</v>
      </c>
      <c r="H357" s="22">
        <v>3756.28</v>
      </c>
      <c r="I357" s="21">
        <v>4.9819182808523292</v>
      </c>
      <c r="J357" s="22">
        <v>505.6</v>
      </c>
      <c r="K357" s="21">
        <v>0.64141613924050589</v>
      </c>
      <c r="L357" s="22">
        <v>677.08</v>
      </c>
      <c r="M357" s="21">
        <v>7.1074614521179198</v>
      </c>
      <c r="N357" s="22">
        <v>2199.48</v>
      </c>
      <c r="O357" s="21">
        <v>3.9969924709476801</v>
      </c>
      <c r="P357" s="22">
        <v>35071.599999999999</v>
      </c>
      <c r="Q357" s="21">
        <v>3.59059752050092</v>
      </c>
      <c r="R357" s="23"/>
      <c r="S357" s="24"/>
    </row>
    <row r="358" spans="1:19" ht="14.25" customHeight="1" x14ac:dyDescent="0.2">
      <c r="A358" s="19" t="s">
        <v>11</v>
      </c>
      <c r="B358" s="20">
        <f t="shared" si="145"/>
        <v>5455246.4199999999</v>
      </c>
      <c r="C358" s="21">
        <f t="shared" si="146"/>
        <v>1.2713760505066252</v>
      </c>
      <c r="D358" s="22">
        <v>3806114.06</v>
      </c>
      <c r="E358" s="21">
        <v>0.30043944762916502</v>
      </c>
      <c r="F358" s="22">
        <f t="shared" si="147"/>
        <v>1649132.3599999999</v>
      </c>
      <c r="G358" s="21">
        <f t="shared" si="148"/>
        <v>3.5122486118700667</v>
      </c>
      <c r="H358" s="22">
        <v>0.4</v>
      </c>
      <c r="I358" s="21">
        <v>0.75</v>
      </c>
      <c r="J358" s="22">
        <v>1056.17</v>
      </c>
      <c r="K358" s="21">
        <v>16.5594033157541</v>
      </c>
      <c r="L358" s="22">
        <v>132658.70000000001</v>
      </c>
      <c r="M358" s="21">
        <v>0.50734765228364198</v>
      </c>
      <c r="N358" s="22">
        <v>99680.92</v>
      </c>
      <c r="O358" s="21">
        <v>4.7479537197289101</v>
      </c>
      <c r="P358" s="22">
        <v>1415736.17</v>
      </c>
      <c r="Q358" s="21">
        <v>3.6970790414290304</v>
      </c>
      <c r="R358" s="23"/>
      <c r="S358" s="24"/>
    </row>
    <row r="359" spans="1:19" ht="14.25" customHeight="1" x14ac:dyDescent="0.2">
      <c r="A359" s="19" t="s">
        <v>12</v>
      </c>
      <c r="B359" s="20">
        <f t="shared" si="145"/>
        <v>5966965.7000000002</v>
      </c>
      <c r="C359" s="21">
        <f t="shared" si="146"/>
        <v>1.3937908003727926</v>
      </c>
      <c r="D359" s="22">
        <v>2933379.79</v>
      </c>
      <c r="E359" s="21">
        <v>0.30328117478439404</v>
      </c>
      <c r="F359" s="22">
        <f t="shared" si="147"/>
        <v>3033585.91</v>
      </c>
      <c r="G359" s="21">
        <f t="shared" si="148"/>
        <v>2.4482784566994513</v>
      </c>
      <c r="H359" s="22">
        <v>184.54</v>
      </c>
      <c r="I359" s="21">
        <v>3</v>
      </c>
      <c r="J359" s="22">
        <v>1038193.9</v>
      </c>
      <c r="K359" s="21">
        <v>1.0047293573965299</v>
      </c>
      <c r="L359" s="22">
        <v>49992.07</v>
      </c>
      <c r="M359" s="21">
        <v>4.3758544105095094</v>
      </c>
      <c r="N359" s="22">
        <v>562587.9</v>
      </c>
      <c r="O359" s="21">
        <v>3.25582455648264</v>
      </c>
      <c r="P359" s="22">
        <v>1382627.5</v>
      </c>
      <c r="Q359" s="21">
        <v>3.1338592643354799</v>
      </c>
      <c r="R359" s="23"/>
      <c r="S359" s="24"/>
    </row>
    <row r="360" spans="1:19" ht="14.25" customHeight="1" x14ac:dyDescent="0.2">
      <c r="A360" s="19" t="s">
        <v>13</v>
      </c>
      <c r="B360" s="20">
        <f t="shared" si="145"/>
        <v>4149938.93</v>
      </c>
      <c r="C360" s="21">
        <f t="shared" si="146"/>
        <v>0.57029540504587595</v>
      </c>
      <c r="D360" s="22">
        <v>4015641.18</v>
      </c>
      <c r="E360" s="21">
        <v>0.45933502853459601</v>
      </c>
      <c r="F360" s="22">
        <f t="shared" si="147"/>
        <v>134297.75</v>
      </c>
      <c r="G360" s="21">
        <f t="shared" si="148"/>
        <v>3.8881250579402886</v>
      </c>
      <c r="H360" s="22">
        <v>100295.4</v>
      </c>
      <c r="I360" s="21">
        <v>4.49416834670384</v>
      </c>
      <c r="J360" s="22">
        <v>591.80000000000007</v>
      </c>
      <c r="K360" s="21">
        <v>7.2823758026360288</v>
      </c>
      <c r="L360" s="22">
        <v>69.25</v>
      </c>
      <c r="M360" s="21">
        <v>12.932490974729198</v>
      </c>
      <c r="N360" s="22">
        <v>27756.1</v>
      </c>
      <c r="O360" s="21">
        <v>2.0075857198958098</v>
      </c>
      <c r="P360" s="22">
        <v>5585.2</v>
      </c>
      <c r="Q360" s="21">
        <v>1.8788942204397299</v>
      </c>
      <c r="R360" s="23"/>
      <c r="S360" s="24"/>
    </row>
    <row r="361" spans="1:19" ht="14.25" customHeight="1" x14ac:dyDescent="0.2">
      <c r="A361" s="19" t="s">
        <v>14</v>
      </c>
      <c r="B361" s="20">
        <f t="shared" si="145"/>
        <v>8530467.3200000003</v>
      </c>
      <c r="C361" s="21">
        <f t="shared" si="146"/>
        <v>0.63305400240370413</v>
      </c>
      <c r="D361" s="22">
        <v>7847606.9100000001</v>
      </c>
      <c r="E361" s="21">
        <v>0.38893249041445704</v>
      </c>
      <c r="F361" s="22">
        <f t="shared" si="147"/>
        <v>682860.41</v>
      </c>
      <c r="G361" s="21">
        <f t="shared" si="148"/>
        <v>3.4385610083911566</v>
      </c>
      <c r="H361" s="22">
        <v>466.1</v>
      </c>
      <c r="I361" s="21">
        <v>8.0061574769362807</v>
      </c>
      <c r="J361" s="22">
        <v>202026.1</v>
      </c>
      <c r="K361" s="21">
        <v>2.0975997655748397</v>
      </c>
      <c r="L361" s="22">
        <v>297330</v>
      </c>
      <c r="M361" s="21">
        <v>3.5</v>
      </c>
      <c r="N361" s="22">
        <v>183038.21</v>
      </c>
      <c r="O361" s="21">
        <v>4.8071963225601895</v>
      </c>
      <c r="P361" s="22"/>
      <c r="Q361" s="21"/>
      <c r="R361" s="23"/>
      <c r="S361" s="24"/>
    </row>
    <row r="362" spans="1:19" ht="14.25" customHeight="1" x14ac:dyDescent="0.2">
      <c r="A362" s="19" t="s">
        <v>15</v>
      </c>
      <c r="B362" s="20">
        <f t="shared" si="145"/>
        <v>6686067.040000001</v>
      </c>
      <c r="C362" s="21">
        <f t="shared" si="146"/>
        <v>1.23999322995122</v>
      </c>
      <c r="D362" s="22">
        <v>6505284.1900000004</v>
      </c>
      <c r="E362" s="21">
        <v>1.1700374943496501</v>
      </c>
      <c r="F362" s="22">
        <f t="shared" si="147"/>
        <v>180782.85</v>
      </c>
      <c r="G362" s="21">
        <f t="shared" si="148"/>
        <v>3.7572781428105588</v>
      </c>
      <c r="H362" s="22">
        <v>223.5</v>
      </c>
      <c r="I362" s="21">
        <v>7.5</v>
      </c>
      <c r="J362" s="22">
        <v>106192.2</v>
      </c>
      <c r="K362" s="21">
        <v>4.1470372400232796</v>
      </c>
      <c r="L362" s="22">
        <v>1747.88</v>
      </c>
      <c r="M362" s="21">
        <v>2</v>
      </c>
      <c r="N362" s="22">
        <v>28889.87</v>
      </c>
      <c r="O362" s="21">
        <v>3.5516059054609803</v>
      </c>
      <c r="P362" s="22">
        <v>43729.4</v>
      </c>
      <c r="Q362" s="21">
        <v>2.9977772391114401</v>
      </c>
      <c r="R362" s="23"/>
      <c r="S362" s="24"/>
    </row>
    <row r="363" spans="1:19" ht="14.25" hidden="1" customHeight="1" x14ac:dyDescent="0.2">
      <c r="A363" s="19" t="s">
        <v>16</v>
      </c>
      <c r="B363" s="20">
        <f t="shared" si="145"/>
        <v>0</v>
      </c>
      <c r="C363" s="21" t="e">
        <f t="shared" si="146"/>
        <v>#DIV/0!</v>
      </c>
      <c r="D363" s="22"/>
      <c r="E363" s="21"/>
      <c r="F363" s="22">
        <f t="shared" si="147"/>
        <v>0</v>
      </c>
      <c r="G363" s="21" t="e">
        <f t="shared" si="148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45"/>
        <v>0</v>
      </c>
      <c r="C364" s="21" t="e">
        <f t="shared" si="146"/>
        <v>#DIV/0!</v>
      </c>
      <c r="D364" s="22"/>
      <c r="E364" s="21"/>
      <c r="F364" s="22">
        <f t="shared" si="147"/>
        <v>0</v>
      </c>
      <c r="G364" s="21" t="e">
        <f t="shared" si="148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45"/>
        <v>0</v>
      </c>
      <c r="C365" s="21" t="e">
        <f t="shared" si="146"/>
        <v>#DIV/0!</v>
      </c>
      <c r="D365" s="22"/>
      <c r="E365" s="21"/>
      <c r="F365" s="22">
        <f t="shared" si="147"/>
        <v>0</v>
      </c>
      <c r="G365" s="21" t="e">
        <f t="shared" si="148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45"/>
        <v>0</v>
      </c>
      <c r="C366" s="21" t="e">
        <f t="shared" si="146"/>
        <v>#DIV/0!</v>
      </c>
      <c r="D366" s="22"/>
      <c r="E366" s="21"/>
      <c r="F366" s="22">
        <f t="shared" si="147"/>
        <v>0</v>
      </c>
      <c r="G366" s="21" t="e">
        <f t="shared" si="148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45"/>
        <v>0</v>
      </c>
      <c r="C367" s="21" t="e">
        <f t="shared" si="146"/>
        <v>#DIV/0!</v>
      </c>
      <c r="D367" s="22"/>
      <c r="E367" s="21"/>
      <c r="F367" s="22">
        <f t="shared" si="147"/>
        <v>0</v>
      </c>
      <c r="G367" s="21" t="e">
        <f t="shared" si="148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49">D368+H368+J368+L368+N368+P368+R368</f>
        <v>0</v>
      </c>
      <c r="C368" s="27" t="e">
        <f t="shared" ref="C368" si="150">(D368*E368+H368*I368+J368*K368+L368*M368+N368*O368+P368*Q368+R368*S368)/(D368+H368+J368+L368+N368+P368+R368)</f>
        <v>#DIV/0!</v>
      </c>
      <c r="D368" s="28"/>
      <c r="E368" s="27"/>
      <c r="F368" s="28">
        <f t="shared" ref="F368" si="151">H368+J368+L368+N368+P368+R368</f>
        <v>0</v>
      </c>
      <c r="G368" s="27" t="e">
        <f t="shared" ref="G368" si="152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9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2">
      <c r="A370" s="8" t="s">
        <v>56</v>
      </c>
      <c r="L370" s="7"/>
      <c r="M370" s="7"/>
      <c r="N370" s="7"/>
      <c r="O370" s="7"/>
      <c r="P370" s="7"/>
      <c r="Q370" s="7"/>
      <c r="R370" s="7"/>
      <c r="S370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x14ac:dyDescent="0.2">
      <c r="A185" s="19" t="s">
        <v>18</v>
      </c>
      <c r="B185" s="20">
        <f t="shared" si="136"/>
        <v>64891573.5</v>
      </c>
      <c r="C185" s="21">
        <f t="shared" si="137"/>
        <v>6.2027596900543644E-2</v>
      </c>
      <c r="D185" s="22">
        <v>62958919.909999996</v>
      </c>
      <c r="E185" s="21">
        <v>0</v>
      </c>
      <c r="F185" s="22">
        <f t="shared" si="138"/>
        <v>1932653.59</v>
      </c>
      <c r="G185" s="21">
        <f t="shared" si="139"/>
        <v>2.0826641588159625</v>
      </c>
      <c r="H185" s="22">
        <v>397554.1</v>
      </c>
      <c r="I185" s="21">
        <v>4.4024481196395703E-2</v>
      </c>
      <c r="J185" s="22">
        <v>553270.67000000004</v>
      </c>
      <c r="K185" s="21">
        <v>2.0276226420966803</v>
      </c>
      <c r="L185" s="22">
        <v>231854.03</v>
      </c>
      <c r="M185" s="21">
        <v>2.84046211747969</v>
      </c>
      <c r="N185" s="22">
        <v>274043.55</v>
      </c>
      <c r="O185" s="21">
        <v>3.3217274517134197</v>
      </c>
      <c r="P185" s="22">
        <v>475837.24</v>
      </c>
      <c r="Q185" s="21">
        <v>2.7663454390413</v>
      </c>
      <c r="R185" s="23">
        <v>94</v>
      </c>
      <c r="S185" s="24">
        <v>5.7591702127659596</v>
      </c>
    </row>
    <row r="186" spans="1:19" x14ac:dyDescent="0.2">
      <c r="A186" s="19" t="s">
        <v>19</v>
      </c>
      <c r="B186" s="20">
        <f t="shared" si="136"/>
        <v>45806679.670000002</v>
      </c>
      <c r="C186" s="21">
        <f t="shared" si="137"/>
        <v>8.4867087494796392E-2</v>
      </c>
      <c r="D186" s="22">
        <v>44167372.789999999</v>
      </c>
      <c r="E186" s="21">
        <v>2.4109503435103502E-3</v>
      </c>
      <c r="F186" s="22">
        <f t="shared" si="138"/>
        <v>1639306.8800000001</v>
      </c>
      <c r="G186" s="21">
        <f t="shared" si="139"/>
        <v>2.3064590254144486</v>
      </c>
      <c r="H186" s="22">
        <v>292310.82</v>
      </c>
      <c r="I186" s="21">
        <v>0.34476547327259405</v>
      </c>
      <c r="J186" s="22">
        <v>282416.02</v>
      </c>
      <c r="K186" s="21">
        <v>2.62567356908436</v>
      </c>
      <c r="L186" s="22">
        <v>354041.95</v>
      </c>
      <c r="M186" s="21">
        <v>3.5386332147927702</v>
      </c>
      <c r="N186" s="22">
        <v>448697.14</v>
      </c>
      <c r="O186" s="21">
        <v>2.05300490772016</v>
      </c>
      <c r="P186" s="22">
        <v>261593.97</v>
      </c>
      <c r="Q186" s="21">
        <v>2.9181213244326698</v>
      </c>
      <c r="R186" s="23">
        <v>246.98</v>
      </c>
      <c r="S186" s="24">
        <v>5.3373350068831495</v>
      </c>
    </row>
    <row r="187" spans="1:19" x14ac:dyDescent="0.2">
      <c r="A187" s="19" t="s">
        <v>20</v>
      </c>
      <c r="B187" s="20">
        <f t="shared" si="136"/>
        <v>42075695.169999994</v>
      </c>
      <c r="C187" s="21">
        <f t="shared" si="137"/>
        <v>3.8508816563897597E-2</v>
      </c>
      <c r="D187" s="22">
        <v>41102980.670000002</v>
      </c>
      <c r="E187" s="21">
        <v>4.2912845035770995E-3</v>
      </c>
      <c r="F187" s="22">
        <f t="shared" si="138"/>
        <v>972714.5</v>
      </c>
      <c r="G187" s="21">
        <f t="shared" si="139"/>
        <v>1.4844033301652251</v>
      </c>
      <c r="H187" s="22">
        <v>231326.15</v>
      </c>
      <c r="I187" s="21">
        <v>0.51042037227524895</v>
      </c>
      <c r="J187" s="22">
        <v>59665.73</v>
      </c>
      <c r="K187" s="21">
        <v>1.4967326185399898</v>
      </c>
      <c r="L187" s="22">
        <v>339480.21</v>
      </c>
      <c r="M187" s="21">
        <v>1.0808246530777199</v>
      </c>
      <c r="N187" s="22">
        <v>166905.68</v>
      </c>
      <c r="O187" s="21">
        <v>2.3214339613846602</v>
      </c>
      <c r="P187" s="22">
        <v>174877.15</v>
      </c>
      <c r="Q187" s="21">
        <v>2.7497647125424898</v>
      </c>
      <c r="R187" s="23">
        <v>459.58</v>
      </c>
      <c r="S187" s="24">
        <v>2.7705927150876901</v>
      </c>
    </row>
    <row r="188" spans="1:19" ht="13.5" thickBot="1" x14ac:dyDescent="0.25">
      <c r="A188" s="25" t="s">
        <v>21</v>
      </c>
      <c r="B188" s="26">
        <f t="shared" ref="B188:B199" si="140">D188+H188+J188+L188+N188+P188+R188</f>
        <v>65851616.119999997</v>
      </c>
      <c r="C188" s="27">
        <f t="shared" ref="C188:C199" si="141">(D188*E188+H188*I188+J188*K188+L188*M188+N188*O188+P188*Q188+R188*S188)/(D188+H188+J188+L188+N188+P188+R188)</f>
        <v>0.11577645447010482</v>
      </c>
      <c r="D188" s="28">
        <v>62108099.890000001</v>
      </c>
      <c r="E188" s="27">
        <v>0</v>
      </c>
      <c r="F188" s="28">
        <f t="shared" ref="F188:F199" si="142">H188+J188+L188+N188+P188+R188</f>
        <v>3743516.23</v>
      </c>
      <c r="G188" s="27">
        <f t="shared" ref="G188:G199" si="143">(H188*I188+J188*K188+L188*M188+N188*O188+P188*Q188+R188*S188)/(H188+J188+L188+N188+P188+R188)</f>
        <v>2.0366057383167804</v>
      </c>
      <c r="H188" s="28">
        <v>1051712.67</v>
      </c>
      <c r="I188" s="27">
        <v>9.5496645485881604E-3</v>
      </c>
      <c r="J188" s="28">
        <v>1314127.98</v>
      </c>
      <c r="K188" s="27">
        <v>2.9472009672908701</v>
      </c>
      <c r="L188" s="28">
        <v>614927.82999999996</v>
      </c>
      <c r="M188" s="27">
        <v>1.32429316607772</v>
      </c>
      <c r="N188" s="28">
        <v>633625.65</v>
      </c>
      <c r="O188" s="27">
        <v>4.0336417551909403</v>
      </c>
      <c r="P188" s="28">
        <v>129103.5</v>
      </c>
      <c r="Q188" s="27">
        <v>2.8721114501155993</v>
      </c>
      <c r="R188" s="28">
        <v>18.600000000000001</v>
      </c>
      <c r="S188" s="27">
        <v>3.26</v>
      </c>
    </row>
    <row r="189" spans="1:19" x14ac:dyDescent="0.2">
      <c r="A189" s="32" t="s">
        <v>77</v>
      </c>
      <c r="B189" s="20">
        <f t="shared" si="140"/>
        <v>50659023.130000003</v>
      </c>
      <c r="C189" s="21">
        <f t="shared" si="141"/>
        <v>5.9878185586323567E-2</v>
      </c>
      <c r="D189" s="22">
        <v>48296262.82</v>
      </c>
      <c r="E189" s="21">
        <v>5.8412350506585201E-3</v>
      </c>
      <c r="F189" s="22">
        <f t="shared" si="142"/>
        <v>2362760.31</v>
      </c>
      <c r="G189" s="21">
        <f t="shared" si="143"/>
        <v>1.1644264353670297</v>
      </c>
      <c r="H189" s="22">
        <v>900128.43</v>
      </c>
      <c r="I189" s="21">
        <v>5.5936823148669997E-2</v>
      </c>
      <c r="J189" s="22">
        <v>275208.64</v>
      </c>
      <c r="K189" s="21">
        <v>2.4734060075294098</v>
      </c>
      <c r="L189" s="22">
        <v>210444.67</v>
      </c>
      <c r="M189" s="21">
        <v>0.84026711201571402</v>
      </c>
      <c r="N189" s="22">
        <v>855355.57</v>
      </c>
      <c r="O189" s="21">
        <v>1.79351098456049</v>
      </c>
      <c r="P189" s="22">
        <v>99865.9</v>
      </c>
      <c r="Q189" s="21">
        <v>2.3344996590427805</v>
      </c>
      <c r="R189" s="23">
        <v>21757.1</v>
      </c>
      <c r="S189" s="24">
        <v>3.5000658175951798</v>
      </c>
    </row>
    <row r="190" spans="1:19" x14ac:dyDescent="0.2">
      <c r="A190" s="19" t="s">
        <v>11</v>
      </c>
      <c r="B190" s="20">
        <f t="shared" si="140"/>
        <v>42405361.719999999</v>
      </c>
      <c r="C190" s="21">
        <f t="shared" si="141"/>
        <v>4.501542383730435E-2</v>
      </c>
      <c r="D190" s="22">
        <v>41117817.399999999</v>
      </c>
      <c r="E190" s="21">
        <v>4.9875318455011195E-3</v>
      </c>
      <c r="F190" s="22">
        <f t="shared" si="142"/>
        <v>1287544.3199999998</v>
      </c>
      <c r="G190" s="21">
        <f t="shared" si="143"/>
        <v>1.3233089382895971</v>
      </c>
      <c r="H190" s="22">
        <v>432959.16</v>
      </c>
      <c r="I190" s="21">
        <v>0.11831200707244499</v>
      </c>
      <c r="J190" s="22">
        <v>207365.07</v>
      </c>
      <c r="K190" s="21">
        <v>1.1372816752599699</v>
      </c>
      <c r="L190" s="22">
        <v>358909.45</v>
      </c>
      <c r="M190" s="21">
        <v>2.1192995495103299</v>
      </c>
      <c r="N190" s="22">
        <v>207568.96</v>
      </c>
      <c r="O190" s="21">
        <v>2.1775231171365901</v>
      </c>
      <c r="P190" s="22">
        <v>80627.430000000008</v>
      </c>
      <c r="Q190" s="21">
        <v>2.5280257128374299</v>
      </c>
      <c r="R190" s="23">
        <v>114.25</v>
      </c>
      <c r="S190" s="24">
        <v>2.7228446389496694</v>
      </c>
    </row>
    <row r="191" spans="1:19" x14ac:dyDescent="0.2">
      <c r="A191" s="19" t="s">
        <v>12</v>
      </c>
      <c r="B191" s="20">
        <f t="shared" si="140"/>
        <v>48855550.930000007</v>
      </c>
      <c r="C191" s="21">
        <f t="shared" si="141"/>
        <v>3.6927423296994798E-2</v>
      </c>
      <c r="D191" s="22">
        <v>46275020.240000002</v>
      </c>
      <c r="E191" s="21">
        <v>4.6264407641456303E-3</v>
      </c>
      <c r="F191" s="22">
        <f t="shared" si="142"/>
        <v>2580530.69</v>
      </c>
      <c r="G191" s="21">
        <f t="shared" si="143"/>
        <v>0.61616045713449663</v>
      </c>
      <c r="H191" s="22">
        <v>1901415.63</v>
      </c>
      <c r="I191" s="21">
        <v>3.9694973844303601E-2</v>
      </c>
      <c r="J191" s="22">
        <v>135408.06</v>
      </c>
      <c r="K191" s="21">
        <v>2.7983944264469902</v>
      </c>
      <c r="L191" s="22">
        <v>192185.51</v>
      </c>
      <c r="M191" s="21">
        <v>2.04603263690379</v>
      </c>
      <c r="N191" s="22">
        <v>225459.61</v>
      </c>
      <c r="O191" s="21">
        <v>2.2401628207375999</v>
      </c>
      <c r="P191" s="22">
        <v>125546.88</v>
      </c>
      <c r="Q191" s="21">
        <v>1.88118787022027</v>
      </c>
      <c r="R191" s="23">
        <v>515</v>
      </c>
      <c r="S191" s="24">
        <v>2.2482252427184499</v>
      </c>
    </row>
    <row r="192" spans="1:19" x14ac:dyDescent="0.2">
      <c r="A192" s="19" t="s">
        <v>13</v>
      </c>
      <c r="B192" s="20">
        <f t="shared" si="140"/>
        <v>51376092.339999996</v>
      </c>
      <c r="C192" s="21">
        <f t="shared" si="141"/>
        <v>6.8789978416641848E-2</v>
      </c>
      <c r="D192" s="22">
        <v>48494396.689999998</v>
      </c>
      <c r="E192" s="21">
        <v>4.0347428683517907E-3</v>
      </c>
      <c r="F192" s="22">
        <f t="shared" si="142"/>
        <v>2881695.65</v>
      </c>
      <c r="G192" s="21">
        <f t="shared" si="143"/>
        <v>1.1585185486191087</v>
      </c>
      <c r="H192" s="22">
        <v>1681620.56</v>
      </c>
      <c r="I192" s="21">
        <v>3.3780929747909399E-3</v>
      </c>
      <c r="J192" s="22">
        <v>257136.67</v>
      </c>
      <c r="K192" s="21">
        <v>2.3606279399978201</v>
      </c>
      <c r="L192" s="22">
        <v>351476.8</v>
      </c>
      <c r="M192" s="21">
        <v>2.9851635669836498</v>
      </c>
      <c r="N192" s="22">
        <v>310000.23</v>
      </c>
      <c r="O192" s="21">
        <v>2.1858635169399698</v>
      </c>
      <c r="P192" s="22">
        <v>280810.69</v>
      </c>
      <c r="Q192" s="21">
        <v>3.5436731514743998</v>
      </c>
      <c r="R192" s="23">
        <v>650.70000000000005</v>
      </c>
      <c r="S192" s="24">
        <v>5.9596588289534305</v>
      </c>
    </row>
    <row r="193" spans="1:19" x14ac:dyDescent="0.2">
      <c r="A193" s="19" t="s">
        <v>14</v>
      </c>
      <c r="B193" s="20">
        <f t="shared" si="140"/>
        <v>58765944.800000004</v>
      </c>
      <c r="C193" s="21">
        <f t="shared" si="141"/>
        <v>3.623959238548647E-2</v>
      </c>
      <c r="D193" s="22">
        <v>56917129.100000001</v>
      </c>
      <c r="E193" s="21">
        <v>5.55618305070134E-3</v>
      </c>
      <c r="F193" s="22">
        <f t="shared" si="142"/>
        <v>1848815.7000000002</v>
      </c>
      <c r="G193" s="21">
        <f t="shared" si="143"/>
        <v>0.98085055081477224</v>
      </c>
      <c r="H193" s="22">
        <v>1101040.1000000001</v>
      </c>
      <c r="I193" s="21">
        <v>1.3514680346338001E-2</v>
      </c>
      <c r="J193" s="22">
        <v>189720.63</v>
      </c>
      <c r="K193" s="21">
        <v>1.4608800640183397</v>
      </c>
      <c r="L193" s="22">
        <v>94252.62</v>
      </c>
      <c r="M193" s="21">
        <v>1.7330024640163799</v>
      </c>
      <c r="N193" s="22">
        <v>383811.29</v>
      </c>
      <c r="O193" s="21">
        <v>2.9928266711487299</v>
      </c>
      <c r="P193" s="22">
        <v>79974.06</v>
      </c>
      <c r="Q193" s="21">
        <v>2.6170441828262794</v>
      </c>
      <c r="R193" s="23">
        <v>17</v>
      </c>
      <c r="S193" s="24">
        <v>3.31</v>
      </c>
    </row>
    <row r="194" spans="1:19" x14ac:dyDescent="0.2">
      <c r="A194" s="19" t="s">
        <v>15</v>
      </c>
      <c r="B194" s="20">
        <f t="shared" si="140"/>
        <v>43425529.500000007</v>
      </c>
      <c r="C194" s="21">
        <f t="shared" si="141"/>
        <v>4.8488123473543365E-2</v>
      </c>
      <c r="D194" s="22">
        <v>42109617.310000002</v>
      </c>
      <c r="E194" s="21">
        <v>4.0232131950476797E-3</v>
      </c>
      <c r="F194" s="22">
        <f t="shared" si="142"/>
        <v>1315912.1899999997</v>
      </c>
      <c r="G194" s="21">
        <f t="shared" si="143"/>
        <v>1.4713796885641741</v>
      </c>
      <c r="H194" s="22">
        <v>407565.03</v>
      </c>
      <c r="I194" s="21">
        <v>3.0303108193556302E-2</v>
      </c>
      <c r="J194" s="22">
        <v>238164.72</v>
      </c>
      <c r="K194" s="21">
        <v>1.7247166805394198</v>
      </c>
      <c r="L194" s="22">
        <v>81890.490000000005</v>
      </c>
      <c r="M194" s="21">
        <v>1.68713190261775</v>
      </c>
      <c r="N194" s="22">
        <v>481486.35</v>
      </c>
      <c r="O194" s="21">
        <v>2.3102984240363198</v>
      </c>
      <c r="P194" s="22">
        <v>106512.9</v>
      </c>
      <c r="Q194" s="21">
        <v>2.4554085185925798</v>
      </c>
      <c r="R194" s="23">
        <v>292.7</v>
      </c>
      <c r="S194" s="24">
        <v>3.4828151691151299</v>
      </c>
    </row>
    <row r="195" spans="1:19" hidden="1" x14ac:dyDescent="0.2">
      <c r="A195" s="19" t="s">
        <v>16</v>
      </c>
      <c r="B195" s="20">
        <f t="shared" si="140"/>
        <v>0</v>
      </c>
      <c r="C195" s="21" t="e">
        <f t="shared" si="141"/>
        <v>#DIV/0!</v>
      </c>
      <c r="D195" s="22"/>
      <c r="E195" s="21"/>
      <c r="F195" s="22">
        <f t="shared" si="142"/>
        <v>0</v>
      </c>
      <c r="G195" s="21" t="e">
        <f t="shared" si="143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0"/>
        <v>0</v>
      </c>
      <c r="C196" s="21" t="e">
        <f t="shared" si="141"/>
        <v>#DIV/0!</v>
      </c>
      <c r="D196" s="22"/>
      <c r="E196" s="21"/>
      <c r="F196" s="22">
        <f t="shared" si="142"/>
        <v>0</v>
      </c>
      <c r="G196" s="21" t="e">
        <f t="shared" si="143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0"/>
        <v>0</v>
      </c>
      <c r="C197" s="21" t="e">
        <f t="shared" si="141"/>
        <v>#DIV/0!</v>
      </c>
      <c r="D197" s="22"/>
      <c r="E197" s="21"/>
      <c r="F197" s="22">
        <f t="shared" si="142"/>
        <v>0</v>
      </c>
      <c r="G197" s="21" t="e">
        <f t="shared" si="143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0"/>
        <v>0</v>
      </c>
      <c r="C198" s="21" t="e">
        <f t="shared" si="141"/>
        <v>#DIV/0!</v>
      </c>
      <c r="D198" s="22"/>
      <c r="E198" s="21"/>
      <c r="F198" s="22">
        <f t="shared" si="142"/>
        <v>0</v>
      </c>
      <c r="G198" s="21" t="e">
        <f t="shared" si="143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0"/>
        <v>0</v>
      </c>
      <c r="C199" s="21" t="e">
        <f t="shared" si="141"/>
        <v>#DIV/0!</v>
      </c>
      <c r="D199" s="22"/>
      <c r="E199" s="21"/>
      <c r="F199" s="22">
        <f t="shared" si="142"/>
        <v>0</v>
      </c>
      <c r="G199" s="21" t="e">
        <f t="shared" si="143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4">D200+H200+J200+L200+N200+P200+R200</f>
        <v>0</v>
      </c>
      <c r="C200" s="27" t="e">
        <f t="shared" ref="C200" si="145">(D200*E200+H200*I200+J200*K200+L200*M200+N200*O200+P200*Q200+R200*S200)/(D200+H200+J200+L200+N200+P200+R200)</f>
        <v>#DIV/0!</v>
      </c>
      <c r="D200" s="28"/>
      <c r="E200" s="27"/>
      <c r="F200" s="28">
        <f t="shared" ref="F200" si="146">H200+J200+L200+N200+P200+R200</f>
        <v>0</v>
      </c>
      <c r="G200" s="27" t="e">
        <f t="shared" ref="G200" si="147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2025-07-25T12:25:59Z</dcterms:modified>
</cp:coreProperties>
</file>