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20490" windowHeight="7755" tabRatio="897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P366" i="5" s="1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L364" i="5" s="1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P361" i="5" s="1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Q192" i="28"/>
  <c r="P192" i="28"/>
  <c r="O192" i="28"/>
  <c r="N192" i="28"/>
  <c r="M192" i="28"/>
  <c r="L192" i="28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Q189" i="28"/>
  <c r="P189" i="28"/>
  <c r="O189" i="28"/>
  <c r="N189" i="28"/>
  <c r="M189" i="28"/>
  <c r="L189" i="28"/>
  <c r="K189" i="28"/>
  <c r="J189" i="28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B199" i="29" s="1"/>
  <c r="C199" i="29"/>
  <c r="H198" i="29"/>
  <c r="B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I366" i="13"/>
  <c r="H366" i="13"/>
  <c r="C366" i="13"/>
  <c r="B366" i="13"/>
  <c r="B366" i="11" s="1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B363" i="11" s="1"/>
  <c r="I362" i="13"/>
  <c r="H362" i="13"/>
  <c r="C362" i="13"/>
  <c r="B362" i="13"/>
  <c r="I361" i="13"/>
  <c r="H361" i="13"/>
  <c r="C361" i="13"/>
  <c r="B361" i="13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I357" i="13"/>
  <c r="H357" i="13"/>
  <c r="C357" i="13"/>
  <c r="B357" i="13"/>
  <c r="B357" i="11" s="1"/>
  <c r="I368" i="10"/>
  <c r="H368" i="10"/>
  <c r="C368" i="10"/>
  <c r="B368" i="10"/>
  <c r="I367" i="10"/>
  <c r="H367" i="10"/>
  <c r="C367" i="10"/>
  <c r="B367" i="10"/>
  <c r="B367" i="8" s="1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I358" i="10"/>
  <c r="H358" i="10"/>
  <c r="C358" i="10"/>
  <c r="B358" i="10"/>
  <c r="B358" i="8" s="1"/>
  <c r="I357" i="10"/>
  <c r="H357" i="10"/>
  <c r="C357" i="10"/>
  <c r="B357" i="10"/>
  <c r="B357" i="8" s="1"/>
  <c r="H200" i="30"/>
  <c r="I200" i="30" s="1"/>
  <c r="C200" i="30"/>
  <c r="H199" i="30"/>
  <c r="B199" i="30" s="1"/>
  <c r="C199" i="30"/>
  <c r="H198" i="30"/>
  <c r="B198" i="30" s="1"/>
  <c r="C198" i="30"/>
  <c r="H197" i="30"/>
  <c r="I197" i="30" s="1"/>
  <c r="C197" i="30"/>
  <c r="I196" i="30"/>
  <c r="H196" i="30"/>
  <c r="B196" i="30" s="1"/>
  <c r="C196" i="30"/>
  <c r="H195" i="30"/>
  <c r="I195" i="30" s="1"/>
  <c r="C195" i="30"/>
  <c r="H194" i="30"/>
  <c r="B194" i="30" s="1"/>
  <c r="C194" i="30"/>
  <c r="H193" i="30"/>
  <c r="B193" i="30" s="1"/>
  <c r="C193" i="30"/>
  <c r="H192" i="30"/>
  <c r="I192" i="30" s="1"/>
  <c r="C192" i="30"/>
  <c r="H191" i="30"/>
  <c r="I191" i="30" s="1"/>
  <c r="C191" i="30"/>
  <c r="H190" i="30"/>
  <c r="B190" i="30" s="1"/>
  <c r="C190" i="30"/>
  <c r="H189" i="30"/>
  <c r="I189" i="30" s="1"/>
  <c r="C189" i="30"/>
  <c r="B366" i="6" l="1"/>
  <c r="D366" i="4" s="1"/>
  <c r="B190" i="29"/>
  <c r="C358" i="6" s="1"/>
  <c r="E358" i="4" s="1"/>
  <c r="B193" i="29"/>
  <c r="C361" i="6" s="1"/>
  <c r="E361" i="4" s="1"/>
  <c r="H360" i="8"/>
  <c r="H367" i="7"/>
  <c r="B195" i="30"/>
  <c r="C363" i="7" s="1"/>
  <c r="G363" i="4" s="1"/>
  <c r="O357" i="5"/>
  <c r="U357" i="5"/>
  <c r="I199" i="30"/>
  <c r="G362" i="5"/>
  <c r="G365" i="5"/>
  <c r="O365" i="5"/>
  <c r="U365" i="5"/>
  <c r="M359" i="5"/>
  <c r="S359" i="5"/>
  <c r="B359" i="8"/>
  <c r="B368" i="8"/>
  <c r="R360" i="5"/>
  <c r="I199" i="29"/>
  <c r="B196" i="29"/>
  <c r="C364" i="6" s="1"/>
  <c r="E364" i="4" s="1"/>
  <c r="B198" i="28"/>
  <c r="B357" i="6"/>
  <c r="D357" i="4" s="1"/>
  <c r="C366" i="11"/>
  <c r="H363" i="11"/>
  <c r="H366" i="11"/>
  <c r="C365" i="11"/>
  <c r="C367" i="8"/>
  <c r="C359" i="8"/>
  <c r="H358" i="8"/>
  <c r="I360" i="8"/>
  <c r="F358" i="5"/>
  <c r="H359" i="7"/>
  <c r="B192" i="30"/>
  <c r="B360" i="7" s="1"/>
  <c r="F360" i="4" s="1"/>
  <c r="H198" i="28"/>
  <c r="H199" i="28"/>
  <c r="I194" i="30"/>
  <c r="I198" i="30"/>
  <c r="N363" i="5"/>
  <c r="T363" i="5"/>
  <c r="Q365" i="5"/>
  <c r="H364" i="6"/>
  <c r="H366" i="6"/>
  <c r="H358" i="6"/>
  <c r="J365" i="5"/>
  <c r="P365" i="5"/>
  <c r="M366" i="5"/>
  <c r="S366" i="5"/>
  <c r="O367" i="5"/>
  <c r="B358" i="11"/>
  <c r="B361" i="11"/>
  <c r="B364" i="11"/>
  <c r="B359" i="11"/>
  <c r="B362" i="11"/>
  <c r="B365" i="11"/>
  <c r="B367" i="6"/>
  <c r="D367" i="4" s="1"/>
  <c r="I358" i="6"/>
  <c r="H363" i="8"/>
  <c r="H359" i="8"/>
  <c r="L358" i="5"/>
  <c r="H357" i="6"/>
  <c r="H362" i="6"/>
  <c r="I365" i="6"/>
  <c r="H362" i="8"/>
  <c r="I364" i="8"/>
  <c r="I366" i="8"/>
  <c r="H361" i="6"/>
  <c r="H360" i="6"/>
  <c r="H367" i="6"/>
  <c r="H368" i="6"/>
  <c r="M362" i="5"/>
  <c r="S362" i="5"/>
  <c r="M365" i="5"/>
  <c r="S365" i="5"/>
  <c r="O366" i="5"/>
  <c r="U366" i="5"/>
  <c r="J367" i="5"/>
  <c r="P367" i="5"/>
  <c r="S368" i="5"/>
  <c r="H366" i="8"/>
  <c r="D365" i="5"/>
  <c r="G367" i="5"/>
  <c r="C366" i="8"/>
  <c r="C360" i="8"/>
  <c r="C363" i="8"/>
  <c r="G366" i="5"/>
  <c r="E368" i="5"/>
  <c r="B191" i="29"/>
  <c r="C359" i="6" s="1"/>
  <c r="E359" i="4" s="1"/>
  <c r="B197" i="29"/>
  <c r="B365" i="6" s="1"/>
  <c r="D365" i="4" s="1"/>
  <c r="I364" i="6"/>
  <c r="B199" i="28"/>
  <c r="C357" i="6"/>
  <c r="E357" i="4" s="1"/>
  <c r="C363" i="6"/>
  <c r="E363" i="4" s="1"/>
  <c r="I360" i="6"/>
  <c r="I362" i="6"/>
  <c r="I367" i="6"/>
  <c r="H195" i="28"/>
  <c r="Q363" i="5"/>
  <c r="I198" i="28"/>
  <c r="I199" i="28"/>
  <c r="Q361" i="5"/>
  <c r="B194" i="29"/>
  <c r="C362" i="6" s="1"/>
  <c r="E362" i="4" s="1"/>
  <c r="B200" i="29"/>
  <c r="H359" i="6"/>
  <c r="I363" i="6"/>
  <c r="H365" i="6"/>
  <c r="O358" i="5"/>
  <c r="U358" i="5"/>
  <c r="M360" i="5"/>
  <c r="I194" i="28"/>
  <c r="Q362" i="5"/>
  <c r="H197" i="28"/>
  <c r="I357" i="6"/>
  <c r="I359" i="6"/>
  <c r="H363" i="6"/>
  <c r="I366" i="6"/>
  <c r="I368" i="6"/>
  <c r="U367" i="5"/>
  <c r="I361" i="6"/>
  <c r="Q366" i="5"/>
  <c r="H200" i="28"/>
  <c r="N357" i="5"/>
  <c r="T357" i="5"/>
  <c r="K368" i="5"/>
  <c r="Q368" i="5"/>
  <c r="C366" i="6"/>
  <c r="E366" i="4" s="1"/>
  <c r="C367" i="6"/>
  <c r="E367" i="4" s="1"/>
  <c r="G368" i="5"/>
  <c r="G359" i="5"/>
  <c r="E362" i="5"/>
  <c r="F360" i="5"/>
  <c r="B363" i="6"/>
  <c r="D363" i="4" s="1"/>
  <c r="F357" i="5"/>
  <c r="G360" i="5"/>
  <c r="C368" i="11"/>
  <c r="I365" i="11"/>
  <c r="C367" i="11"/>
  <c r="I360" i="11"/>
  <c r="I363" i="11"/>
  <c r="C364" i="11"/>
  <c r="H363" i="7"/>
  <c r="K357" i="5"/>
  <c r="Q357" i="5"/>
  <c r="M358" i="5"/>
  <c r="S358" i="5"/>
  <c r="N359" i="5"/>
  <c r="T359" i="5"/>
  <c r="K360" i="5"/>
  <c r="Q360" i="5"/>
  <c r="M361" i="5"/>
  <c r="S361" i="5"/>
  <c r="O362" i="5"/>
  <c r="U362" i="5"/>
  <c r="K365" i="5"/>
  <c r="I359" i="11"/>
  <c r="I362" i="11"/>
  <c r="I364" i="11"/>
  <c r="I368" i="11"/>
  <c r="I361" i="7"/>
  <c r="I367" i="11"/>
  <c r="B368" i="11"/>
  <c r="S367" i="5"/>
  <c r="O368" i="5"/>
  <c r="U368" i="5"/>
  <c r="R358" i="5"/>
  <c r="H357" i="11"/>
  <c r="I358" i="11"/>
  <c r="H360" i="11"/>
  <c r="I361" i="11"/>
  <c r="I366" i="11"/>
  <c r="B367" i="11"/>
  <c r="C357" i="11"/>
  <c r="C358" i="11"/>
  <c r="C359" i="11"/>
  <c r="C360" i="11"/>
  <c r="C361" i="11"/>
  <c r="C362" i="11"/>
  <c r="C363" i="11"/>
  <c r="E361" i="5"/>
  <c r="D362" i="5"/>
  <c r="E366" i="5"/>
  <c r="E360" i="5"/>
  <c r="D364" i="5"/>
  <c r="E363" i="5"/>
  <c r="D358" i="5"/>
  <c r="D361" i="5"/>
  <c r="E365" i="5"/>
  <c r="E359" i="5"/>
  <c r="C362" i="8"/>
  <c r="C365" i="8"/>
  <c r="D363" i="5"/>
  <c r="G364" i="5"/>
  <c r="G357" i="5"/>
  <c r="D359" i="5"/>
  <c r="C361" i="8"/>
  <c r="C364" i="8"/>
  <c r="G363" i="5"/>
  <c r="B360" i="8"/>
  <c r="C368" i="8"/>
  <c r="D357" i="5"/>
  <c r="G358" i="5"/>
  <c r="D360" i="5"/>
  <c r="G361" i="5"/>
  <c r="E364" i="5"/>
  <c r="E367" i="5"/>
  <c r="H360" i="7"/>
  <c r="H368" i="7"/>
  <c r="O363" i="5"/>
  <c r="U363" i="5"/>
  <c r="Q364" i="5"/>
  <c r="C357" i="8"/>
  <c r="C358" i="8"/>
  <c r="I367" i="8"/>
  <c r="H368" i="8"/>
  <c r="I363" i="7"/>
  <c r="S364" i="5"/>
  <c r="Q367" i="5"/>
  <c r="I359" i="8"/>
  <c r="B361" i="8"/>
  <c r="I361" i="8"/>
  <c r="B362" i="8"/>
  <c r="I368" i="8"/>
  <c r="K366" i="5"/>
  <c r="I358" i="7"/>
  <c r="I365" i="7"/>
  <c r="I367" i="7"/>
  <c r="M357" i="5"/>
  <c r="S357" i="5"/>
  <c r="K359" i="5"/>
  <c r="Q359" i="5"/>
  <c r="O361" i="5"/>
  <c r="U361" i="5"/>
  <c r="I358" i="8"/>
  <c r="B363" i="8"/>
  <c r="I363" i="8"/>
  <c r="I359" i="7"/>
  <c r="H364" i="7"/>
  <c r="B358" i="7"/>
  <c r="F358" i="4" s="1"/>
  <c r="H361" i="7"/>
  <c r="M363" i="5"/>
  <c r="S363" i="5"/>
  <c r="O364" i="5"/>
  <c r="U364" i="5"/>
  <c r="I357" i="8"/>
  <c r="I362" i="8"/>
  <c r="B364" i="8"/>
  <c r="H364" i="8"/>
  <c r="B365" i="8"/>
  <c r="H365" i="8"/>
  <c r="B366" i="8"/>
  <c r="K361" i="5"/>
  <c r="K358" i="5"/>
  <c r="Q358" i="5"/>
  <c r="O360" i="5"/>
  <c r="U360" i="5"/>
  <c r="J368" i="5"/>
  <c r="P368" i="5"/>
  <c r="H357" i="8"/>
  <c r="I365" i="8"/>
  <c r="L360" i="5"/>
  <c r="P362" i="5"/>
  <c r="R364" i="5"/>
  <c r="I193" i="30"/>
  <c r="C358" i="7"/>
  <c r="G358" i="4" s="1"/>
  <c r="I362" i="7"/>
  <c r="H191" i="28"/>
  <c r="J359" i="5"/>
  <c r="P359" i="5"/>
  <c r="S360" i="5"/>
  <c r="L361" i="5"/>
  <c r="R361" i="5"/>
  <c r="K362" i="5"/>
  <c r="M364" i="5"/>
  <c r="L365" i="5"/>
  <c r="R365" i="5"/>
  <c r="L366" i="5"/>
  <c r="R366" i="5"/>
  <c r="L367" i="5"/>
  <c r="R367" i="5"/>
  <c r="L368" i="5"/>
  <c r="R368" i="5"/>
  <c r="U359" i="5"/>
  <c r="K367" i="5"/>
  <c r="B189" i="30"/>
  <c r="B189" i="28" s="1"/>
  <c r="B357" i="5" s="1"/>
  <c r="B191" i="30"/>
  <c r="C359" i="7" s="1"/>
  <c r="G359" i="4" s="1"/>
  <c r="I368" i="7"/>
  <c r="H190" i="28"/>
  <c r="H192" i="28"/>
  <c r="I193" i="28"/>
  <c r="J357" i="5"/>
  <c r="P357" i="5"/>
  <c r="N358" i="5"/>
  <c r="T358" i="5"/>
  <c r="N360" i="5"/>
  <c r="T360" i="5"/>
  <c r="L362" i="5"/>
  <c r="R362" i="5"/>
  <c r="J363" i="5"/>
  <c r="P363" i="5"/>
  <c r="N364" i="5"/>
  <c r="T364" i="5"/>
  <c r="M367" i="5"/>
  <c r="M368" i="5"/>
  <c r="I366" i="7"/>
  <c r="I189" i="28"/>
  <c r="I191" i="28"/>
  <c r="I192" i="28"/>
  <c r="L359" i="5"/>
  <c r="R359" i="5"/>
  <c r="N361" i="5"/>
  <c r="T361" i="5"/>
  <c r="K363" i="5"/>
  <c r="N365" i="5"/>
  <c r="T365" i="5"/>
  <c r="N366" i="5"/>
  <c r="T366" i="5"/>
  <c r="N367" i="5"/>
  <c r="T367" i="5"/>
  <c r="N368" i="5"/>
  <c r="T368" i="5"/>
  <c r="H357" i="7"/>
  <c r="J362" i="5"/>
  <c r="I360" i="7"/>
  <c r="H366" i="7"/>
  <c r="H189" i="28"/>
  <c r="I190" i="28"/>
  <c r="I196" i="28"/>
  <c r="I197" i="28"/>
  <c r="I200" i="28"/>
  <c r="L357" i="5"/>
  <c r="R357" i="5"/>
  <c r="J358" i="5"/>
  <c r="P358" i="5"/>
  <c r="J360" i="5"/>
  <c r="P360" i="5"/>
  <c r="N362" i="5"/>
  <c r="T362" i="5"/>
  <c r="L363" i="5"/>
  <c r="R363" i="5"/>
  <c r="J364" i="5"/>
  <c r="P364" i="5"/>
  <c r="O359" i="5"/>
  <c r="I357" i="7"/>
  <c r="I364" i="7"/>
  <c r="I195" i="28"/>
  <c r="J361" i="5"/>
  <c r="K364" i="5"/>
  <c r="J366" i="5"/>
  <c r="C366" i="7"/>
  <c r="G366" i="4" s="1"/>
  <c r="C367" i="7"/>
  <c r="G367" i="4" s="1"/>
  <c r="C198" i="28"/>
  <c r="C199" i="28"/>
  <c r="E357" i="5"/>
  <c r="E358" i="5"/>
  <c r="B361" i="7"/>
  <c r="F361" i="4" s="1"/>
  <c r="B362" i="7"/>
  <c r="F362" i="4" s="1"/>
  <c r="F361" i="5"/>
  <c r="F362" i="5"/>
  <c r="F363" i="5"/>
  <c r="D366" i="5"/>
  <c r="D367" i="5"/>
  <c r="D368" i="5"/>
  <c r="B193" i="28"/>
  <c r="F364" i="5"/>
  <c r="C361" i="7"/>
  <c r="G361" i="4" s="1"/>
  <c r="C362" i="7"/>
  <c r="G362" i="4" s="1"/>
  <c r="B364" i="7"/>
  <c r="F364" i="4" s="1"/>
  <c r="F365" i="5"/>
  <c r="F366" i="5"/>
  <c r="F367" i="5"/>
  <c r="F368" i="5"/>
  <c r="C364" i="7"/>
  <c r="G364" i="4" s="1"/>
  <c r="B366" i="7"/>
  <c r="F366" i="4" s="1"/>
  <c r="B367" i="7"/>
  <c r="F367" i="4" s="1"/>
  <c r="I357" i="11"/>
  <c r="H358" i="11"/>
  <c r="H361" i="11"/>
  <c r="H364" i="11"/>
  <c r="H367" i="11"/>
  <c r="H359" i="11"/>
  <c r="H362" i="11"/>
  <c r="H365" i="11"/>
  <c r="H368" i="11"/>
  <c r="H361" i="8"/>
  <c r="H367" i="8"/>
  <c r="H193" i="28"/>
  <c r="H196" i="28"/>
  <c r="H194" i="28"/>
  <c r="I189" i="29"/>
  <c r="I195" i="29"/>
  <c r="I198" i="29"/>
  <c r="B192" i="29"/>
  <c r="H358" i="7"/>
  <c r="H362" i="7"/>
  <c r="H365" i="7"/>
  <c r="B197" i="30"/>
  <c r="B200" i="30"/>
  <c r="I190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F353" i="5" s="1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T351" i="5" s="1"/>
  <c r="S183" i="28"/>
  <c r="R183" i="28"/>
  <c r="Q183" i="28"/>
  <c r="P183" i="28"/>
  <c r="P351" i="5" s="1"/>
  <c r="O183" i="28"/>
  <c r="N183" i="28"/>
  <c r="M183" i="28"/>
  <c r="L183" i="28"/>
  <c r="L351" i="5" s="1"/>
  <c r="K183" i="28"/>
  <c r="J183" i="28"/>
  <c r="G183" i="28"/>
  <c r="F183" i="28"/>
  <c r="F351" i="5" s="1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J349" i="5" s="1"/>
  <c r="G181" i="28"/>
  <c r="F181" i="28"/>
  <c r="E181" i="28"/>
  <c r="D181" i="28"/>
  <c r="D349" i="5" s="1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R345" i="5" s="1"/>
  <c r="Q177" i="28"/>
  <c r="P177" i="28"/>
  <c r="O177" i="28"/>
  <c r="N177" i="28"/>
  <c r="N345" i="5" s="1"/>
  <c r="M177" i="28"/>
  <c r="L177" i="28"/>
  <c r="K177" i="28"/>
  <c r="J177" i="28"/>
  <c r="G177" i="28"/>
  <c r="F177" i="28"/>
  <c r="E177" i="28"/>
  <c r="D177" i="28"/>
  <c r="D345" i="5" s="1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B356" i="11" s="1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B348" i="11" s="1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B353" i="8" s="1"/>
  <c r="I352" i="10"/>
  <c r="H352" i="10"/>
  <c r="C352" i="10"/>
  <c r="B352" i="10"/>
  <c r="I351" i="10"/>
  <c r="H351" i="10"/>
  <c r="C351" i="10"/>
  <c r="B351" i="10"/>
  <c r="B351" i="8" s="1"/>
  <c r="I350" i="10"/>
  <c r="H350" i="10"/>
  <c r="C350" i="10"/>
  <c r="B350" i="10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B347" i="8" s="1"/>
  <c r="I346" i="10"/>
  <c r="H346" i="10"/>
  <c r="C346" i="10"/>
  <c r="B346" i="10"/>
  <c r="I345" i="10"/>
  <c r="H345" i="10"/>
  <c r="C345" i="10"/>
  <c r="B345" i="10"/>
  <c r="C184" i="30"/>
  <c r="H181" i="30"/>
  <c r="I181" i="30" s="1"/>
  <c r="H188" i="30"/>
  <c r="I188" i="30" s="1"/>
  <c r="C188" i="30"/>
  <c r="H187" i="30"/>
  <c r="I187" i="30" s="1"/>
  <c r="C187" i="30"/>
  <c r="H186" i="30"/>
  <c r="I186" i="30" s="1"/>
  <c r="C186" i="30"/>
  <c r="H185" i="30"/>
  <c r="I185" i="30" s="1"/>
  <c r="C185" i="30"/>
  <c r="H184" i="30"/>
  <c r="I184" i="30" s="1"/>
  <c r="H183" i="30"/>
  <c r="I183" i="30" s="1"/>
  <c r="C183" i="30"/>
  <c r="H182" i="30"/>
  <c r="I182" i="30" s="1"/>
  <c r="C182" i="30"/>
  <c r="C181" i="30"/>
  <c r="H180" i="30"/>
  <c r="I180" i="30" s="1"/>
  <c r="C180" i="30"/>
  <c r="H179" i="30"/>
  <c r="I179" i="30" s="1"/>
  <c r="C179" i="30"/>
  <c r="H178" i="30"/>
  <c r="I178" i="30" s="1"/>
  <c r="C178" i="30"/>
  <c r="H177" i="30"/>
  <c r="I177" i="30" s="1"/>
  <c r="C177" i="30"/>
  <c r="B195" i="28" l="1"/>
  <c r="B363" i="5" s="1"/>
  <c r="C193" i="28"/>
  <c r="B361" i="6"/>
  <c r="D361" i="4" s="1"/>
  <c r="C361" i="4" s="1"/>
  <c r="B190" i="28"/>
  <c r="B358" i="5" s="1"/>
  <c r="B358" i="6"/>
  <c r="D358" i="4" s="1"/>
  <c r="C190" i="28"/>
  <c r="B196" i="28"/>
  <c r="B364" i="5" s="1"/>
  <c r="C196" i="28"/>
  <c r="B361" i="4"/>
  <c r="B364" i="6"/>
  <c r="D364" i="4" s="1"/>
  <c r="B364" i="4" s="1"/>
  <c r="C360" i="7"/>
  <c r="G360" i="4" s="1"/>
  <c r="B363" i="7"/>
  <c r="F363" i="4" s="1"/>
  <c r="B363" i="4" s="1"/>
  <c r="C195" i="28"/>
  <c r="C363" i="5" s="1"/>
  <c r="B192" i="28"/>
  <c r="B360" i="5" s="1"/>
  <c r="B362" i="6"/>
  <c r="D362" i="4" s="1"/>
  <c r="B362" i="4" s="1"/>
  <c r="B359" i="6"/>
  <c r="D359" i="4" s="1"/>
  <c r="B357" i="7"/>
  <c r="F357" i="4" s="1"/>
  <c r="B357" i="4" s="1"/>
  <c r="C357" i="7"/>
  <c r="G357" i="4" s="1"/>
  <c r="B366" i="5"/>
  <c r="C189" i="28"/>
  <c r="C357" i="5" s="1"/>
  <c r="B367" i="5"/>
  <c r="C367" i="5"/>
  <c r="B358" i="4"/>
  <c r="C192" i="28"/>
  <c r="C191" i="28"/>
  <c r="B368" i="6"/>
  <c r="D368" i="4" s="1"/>
  <c r="C368" i="6"/>
  <c r="E368" i="4" s="1"/>
  <c r="B194" i="28"/>
  <c r="B362" i="5" s="1"/>
  <c r="C194" i="28"/>
  <c r="C365" i="6"/>
  <c r="E365" i="4" s="1"/>
  <c r="C360" i="6"/>
  <c r="E360" i="4" s="1"/>
  <c r="B360" i="6"/>
  <c r="D360" i="4" s="1"/>
  <c r="B360" i="4" s="1"/>
  <c r="C367" i="4"/>
  <c r="C366" i="4"/>
  <c r="C358" i="4"/>
  <c r="H366" i="5"/>
  <c r="H365" i="5"/>
  <c r="I367" i="5"/>
  <c r="H357" i="5"/>
  <c r="I359" i="5"/>
  <c r="H364" i="5"/>
  <c r="H360" i="5"/>
  <c r="H367" i="5"/>
  <c r="H368" i="5"/>
  <c r="C366" i="5"/>
  <c r="I358" i="5"/>
  <c r="I357" i="5"/>
  <c r="B191" i="28"/>
  <c r="H361" i="5"/>
  <c r="I364" i="5"/>
  <c r="B359" i="7"/>
  <c r="F359" i="4" s="1"/>
  <c r="H358" i="5"/>
  <c r="I362" i="5"/>
  <c r="H362" i="5"/>
  <c r="H359" i="5"/>
  <c r="I365" i="5"/>
  <c r="I361" i="5"/>
  <c r="I368" i="5"/>
  <c r="H363" i="5"/>
  <c r="I363" i="5"/>
  <c r="I360" i="5"/>
  <c r="I366" i="5"/>
  <c r="B366" i="4"/>
  <c r="C361" i="5"/>
  <c r="B361" i="5"/>
  <c r="B200" i="28"/>
  <c r="C368" i="7"/>
  <c r="G368" i="4" s="1"/>
  <c r="C200" i="28"/>
  <c r="B368" i="7"/>
  <c r="F368" i="4" s="1"/>
  <c r="B367" i="4"/>
  <c r="C197" i="28"/>
  <c r="B365" i="7"/>
  <c r="F365" i="4" s="1"/>
  <c r="B197" i="28"/>
  <c r="C365" i="7"/>
  <c r="G365" i="4" s="1"/>
  <c r="F347" i="5"/>
  <c r="C346" i="11"/>
  <c r="B354" i="11"/>
  <c r="I353" i="11"/>
  <c r="E355" i="5"/>
  <c r="O355" i="5"/>
  <c r="S355" i="5"/>
  <c r="B346" i="11"/>
  <c r="C346" i="8"/>
  <c r="C347" i="11"/>
  <c r="C349" i="11"/>
  <c r="C351" i="11"/>
  <c r="F355" i="5"/>
  <c r="P355" i="5"/>
  <c r="T355" i="5"/>
  <c r="C346" i="6"/>
  <c r="E346" i="4" s="1"/>
  <c r="C348" i="6"/>
  <c r="E348" i="4" s="1"/>
  <c r="C350" i="6"/>
  <c r="E350" i="4" s="1"/>
  <c r="C352" i="6"/>
  <c r="E352" i="4" s="1"/>
  <c r="C354" i="6"/>
  <c r="E354" i="4" s="1"/>
  <c r="C356" i="6"/>
  <c r="E356" i="4" s="1"/>
  <c r="C347" i="6"/>
  <c r="E347" i="4" s="1"/>
  <c r="C349" i="6"/>
  <c r="E349" i="4" s="1"/>
  <c r="C351" i="6"/>
  <c r="E351" i="4" s="1"/>
  <c r="C353" i="6"/>
  <c r="E353" i="4" s="1"/>
  <c r="C355" i="6"/>
  <c r="E355" i="4" s="1"/>
  <c r="I346" i="6"/>
  <c r="I350" i="6"/>
  <c r="I354" i="6"/>
  <c r="I346" i="8"/>
  <c r="I350" i="8"/>
  <c r="I352" i="8"/>
  <c r="I354" i="8"/>
  <c r="I356" i="8"/>
  <c r="B347" i="6"/>
  <c r="D347" i="4" s="1"/>
  <c r="B348" i="6"/>
  <c r="D348" i="4" s="1"/>
  <c r="B352" i="6"/>
  <c r="D352" i="4" s="1"/>
  <c r="B356" i="6"/>
  <c r="D356" i="4" s="1"/>
  <c r="B355" i="6"/>
  <c r="D355" i="4" s="1"/>
  <c r="I348" i="6"/>
  <c r="B349" i="6"/>
  <c r="D349" i="4" s="1"/>
  <c r="I352" i="6"/>
  <c r="B353" i="6"/>
  <c r="D353" i="4" s="1"/>
  <c r="I356" i="6"/>
  <c r="B351" i="6"/>
  <c r="D351" i="4" s="1"/>
  <c r="B346" i="6"/>
  <c r="D346" i="4" s="1"/>
  <c r="B350" i="6"/>
  <c r="D350" i="4" s="1"/>
  <c r="B354" i="6"/>
  <c r="D354" i="4" s="1"/>
  <c r="I347" i="6"/>
  <c r="I349" i="6"/>
  <c r="I351" i="6"/>
  <c r="I353" i="6"/>
  <c r="I355" i="6"/>
  <c r="I347" i="11"/>
  <c r="I355" i="11"/>
  <c r="C348" i="11"/>
  <c r="C350" i="11"/>
  <c r="C352" i="11"/>
  <c r="C353" i="11"/>
  <c r="C354" i="11"/>
  <c r="C355" i="11"/>
  <c r="C356" i="11"/>
  <c r="I349" i="11"/>
  <c r="B350" i="11"/>
  <c r="I351" i="11"/>
  <c r="B352" i="11"/>
  <c r="G346" i="5"/>
  <c r="M346" i="5"/>
  <c r="Q346" i="5"/>
  <c r="U346" i="5"/>
  <c r="L348" i="5"/>
  <c r="P348" i="5"/>
  <c r="T348" i="5"/>
  <c r="F350" i="5"/>
  <c r="I346" i="11"/>
  <c r="I348" i="11"/>
  <c r="I350" i="11"/>
  <c r="I352" i="11"/>
  <c r="B353" i="11"/>
  <c r="I354" i="11"/>
  <c r="B355" i="11"/>
  <c r="I356" i="11"/>
  <c r="C348" i="8"/>
  <c r="C350" i="8"/>
  <c r="C352" i="8"/>
  <c r="C354" i="8"/>
  <c r="C355" i="8"/>
  <c r="C356" i="8"/>
  <c r="M347" i="5"/>
  <c r="Q347" i="5"/>
  <c r="U347" i="5"/>
  <c r="G352" i="5"/>
  <c r="G354" i="5"/>
  <c r="M354" i="5"/>
  <c r="B355" i="8"/>
  <c r="M351" i="5"/>
  <c r="Q351" i="5"/>
  <c r="G353" i="5"/>
  <c r="M353" i="5"/>
  <c r="G355" i="5"/>
  <c r="C347" i="8"/>
  <c r="C349" i="8"/>
  <c r="C351" i="8"/>
  <c r="C353" i="8"/>
  <c r="I348" i="8"/>
  <c r="D346" i="5"/>
  <c r="N346" i="5"/>
  <c r="R346" i="5"/>
  <c r="K350" i="5"/>
  <c r="N350" i="5"/>
  <c r="R350" i="5"/>
  <c r="D352" i="5"/>
  <c r="K352" i="5"/>
  <c r="N352" i="5"/>
  <c r="R352" i="5"/>
  <c r="D354" i="5"/>
  <c r="N354" i="5"/>
  <c r="R354" i="5"/>
  <c r="E356" i="5"/>
  <c r="J356" i="5"/>
  <c r="O356" i="5"/>
  <c r="S356" i="5"/>
  <c r="B346" i="8"/>
  <c r="I347" i="8"/>
  <c r="B348" i="8"/>
  <c r="I349" i="8"/>
  <c r="B350" i="8"/>
  <c r="I351" i="8"/>
  <c r="B352" i="8"/>
  <c r="I353" i="8"/>
  <c r="B354" i="8"/>
  <c r="I355" i="8"/>
  <c r="B356" i="8"/>
  <c r="E346" i="5"/>
  <c r="K346" i="5"/>
  <c r="O346" i="5"/>
  <c r="S346" i="5"/>
  <c r="S350" i="5"/>
  <c r="O352" i="5"/>
  <c r="E354" i="5"/>
  <c r="E347" i="5"/>
  <c r="O347" i="5"/>
  <c r="S347" i="5"/>
  <c r="E348" i="5"/>
  <c r="K348" i="5"/>
  <c r="O348" i="5"/>
  <c r="S348" i="5"/>
  <c r="O349" i="5"/>
  <c r="S349" i="5"/>
  <c r="E350" i="5"/>
  <c r="E351" i="5"/>
  <c r="O351" i="5"/>
  <c r="S351" i="5"/>
  <c r="E353" i="5"/>
  <c r="O353" i="5"/>
  <c r="S353" i="5"/>
  <c r="G347" i="5"/>
  <c r="D348" i="5"/>
  <c r="E349" i="5"/>
  <c r="E352" i="5"/>
  <c r="K354" i="5"/>
  <c r="O354" i="5"/>
  <c r="S354" i="5"/>
  <c r="L347" i="5"/>
  <c r="M348" i="5"/>
  <c r="G348" i="5"/>
  <c r="G350" i="5"/>
  <c r="M350" i="5"/>
  <c r="Q350" i="5"/>
  <c r="U350" i="5"/>
  <c r="M352" i="5"/>
  <c r="Q352" i="5"/>
  <c r="U352" i="5"/>
  <c r="Q354" i="5"/>
  <c r="U354" i="5"/>
  <c r="M355" i="5"/>
  <c r="Q355" i="5"/>
  <c r="U355" i="5"/>
  <c r="P347" i="5"/>
  <c r="Q348" i="5"/>
  <c r="N349" i="5"/>
  <c r="O350" i="5"/>
  <c r="S352" i="5"/>
  <c r="U351" i="5"/>
  <c r="Q353" i="5"/>
  <c r="U353" i="5"/>
  <c r="T347" i="5"/>
  <c r="U348" i="5"/>
  <c r="R349" i="5"/>
  <c r="G351" i="5"/>
  <c r="L355" i="5"/>
  <c r="G349" i="5"/>
  <c r="M349" i="5"/>
  <c r="Q349" i="5"/>
  <c r="U349" i="5"/>
  <c r="I346" i="7"/>
  <c r="I348" i="7"/>
  <c r="I350" i="7"/>
  <c r="I352" i="7"/>
  <c r="I354" i="7"/>
  <c r="K345" i="5"/>
  <c r="I179" i="28"/>
  <c r="I181" i="28"/>
  <c r="I183" i="28"/>
  <c r="I185" i="28"/>
  <c r="I187" i="28"/>
  <c r="F346" i="5"/>
  <c r="L346" i="5"/>
  <c r="P346" i="5"/>
  <c r="T346" i="5"/>
  <c r="D347" i="5"/>
  <c r="J348" i="5"/>
  <c r="N348" i="5"/>
  <c r="R348" i="5"/>
  <c r="F349" i="5"/>
  <c r="K349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B187" i="30"/>
  <c r="J347" i="5"/>
  <c r="N347" i="5"/>
  <c r="R347" i="5"/>
  <c r="F348" i="5"/>
  <c r="L349" i="5"/>
  <c r="P349" i="5"/>
  <c r="T349" i="5"/>
  <c r="D350" i="5"/>
  <c r="K351" i="5"/>
  <c r="K353" i="5"/>
  <c r="J355" i="5"/>
  <c r="N355" i="5"/>
  <c r="R355" i="5"/>
  <c r="I347" i="7"/>
  <c r="I349" i="7"/>
  <c r="I351" i="7"/>
  <c r="I353" i="7"/>
  <c r="I355" i="7"/>
  <c r="I178" i="28"/>
  <c r="I180" i="28"/>
  <c r="I182" i="28"/>
  <c r="I184" i="28"/>
  <c r="I186" i="28"/>
  <c r="G356" i="5"/>
  <c r="M356" i="5"/>
  <c r="Q356" i="5"/>
  <c r="U356" i="5"/>
  <c r="J346" i="5"/>
  <c r="K347" i="5"/>
  <c r="J350" i="5"/>
  <c r="J352" i="5"/>
  <c r="J354" i="5"/>
  <c r="K355" i="5"/>
  <c r="D356" i="5"/>
  <c r="N356" i="5"/>
  <c r="R356" i="5"/>
  <c r="I356" i="7"/>
  <c r="I188" i="28"/>
  <c r="K356" i="5"/>
  <c r="F356" i="5"/>
  <c r="L356" i="5"/>
  <c r="P356" i="5"/>
  <c r="T356" i="5"/>
  <c r="C345" i="6"/>
  <c r="E345" i="4" s="1"/>
  <c r="B345" i="8"/>
  <c r="I345" i="6"/>
  <c r="B345" i="6"/>
  <c r="D345" i="4" s="1"/>
  <c r="I345" i="11"/>
  <c r="C345" i="11"/>
  <c r="G345" i="5"/>
  <c r="M345" i="5"/>
  <c r="Q345" i="5"/>
  <c r="U345" i="5"/>
  <c r="I345" i="8"/>
  <c r="C345" i="8"/>
  <c r="O345" i="5"/>
  <c r="S345" i="5"/>
  <c r="I177" i="28"/>
  <c r="L345" i="5"/>
  <c r="P345" i="5"/>
  <c r="T345" i="5"/>
  <c r="I345" i="7"/>
  <c r="J345" i="5"/>
  <c r="E345" i="5"/>
  <c r="F345" i="5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45" i="8"/>
  <c r="H346" i="8"/>
  <c r="H347" i="8"/>
  <c r="H348" i="8"/>
  <c r="H349" i="8"/>
  <c r="H350" i="8"/>
  <c r="H351" i="8"/>
  <c r="H352" i="8"/>
  <c r="H353" i="8"/>
  <c r="H354" i="8"/>
  <c r="H355" i="8"/>
  <c r="H356" i="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B177" i="30"/>
  <c r="B178" i="30"/>
  <c r="B179" i="30"/>
  <c r="B180" i="30"/>
  <c r="B181" i="30"/>
  <c r="B182" i="30"/>
  <c r="B183" i="30"/>
  <c r="B184" i="30"/>
  <c r="B185" i="30"/>
  <c r="B186" i="30"/>
  <c r="B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58" i="5" l="1"/>
  <c r="C364" i="5"/>
  <c r="C363" i="4"/>
  <c r="C364" i="4"/>
  <c r="C360" i="5"/>
  <c r="C362" i="5"/>
  <c r="C362" i="4"/>
  <c r="C357" i="4"/>
  <c r="C359" i="5"/>
  <c r="C360" i="4"/>
  <c r="B359" i="5"/>
  <c r="C359" i="4"/>
  <c r="B359" i="4"/>
  <c r="C365" i="4"/>
  <c r="B365" i="4"/>
  <c r="B365" i="5"/>
  <c r="C365" i="5"/>
  <c r="C368" i="4"/>
  <c r="B368" i="4"/>
  <c r="C368" i="5"/>
  <c r="B368" i="5"/>
  <c r="D344" i="5"/>
  <c r="I346" i="5"/>
  <c r="I352" i="5"/>
  <c r="H349" i="5"/>
  <c r="H354" i="5"/>
  <c r="I356" i="5"/>
  <c r="I349" i="5"/>
  <c r="B181" i="28"/>
  <c r="C349" i="7"/>
  <c r="G349" i="4" s="1"/>
  <c r="B349" i="7"/>
  <c r="F349" i="4" s="1"/>
  <c r="C181" i="28"/>
  <c r="B187" i="28"/>
  <c r="C355" i="7"/>
  <c r="G355" i="4" s="1"/>
  <c r="B355" i="7"/>
  <c r="F355" i="4" s="1"/>
  <c r="C187" i="28"/>
  <c r="H348" i="5"/>
  <c r="I348" i="5"/>
  <c r="B352" i="7"/>
  <c r="F352" i="4" s="1"/>
  <c r="C184" i="28"/>
  <c r="B184" i="28"/>
  <c r="C352" i="7"/>
  <c r="G352" i="4" s="1"/>
  <c r="H355" i="5"/>
  <c r="I355" i="5"/>
  <c r="I354" i="5"/>
  <c r="B183" i="28"/>
  <c r="C351" i="7"/>
  <c r="G351" i="4" s="1"/>
  <c r="B351" i="7"/>
  <c r="F351" i="4" s="1"/>
  <c r="C183" i="28"/>
  <c r="B179" i="28"/>
  <c r="C347" i="7"/>
  <c r="G347" i="4" s="1"/>
  <c r="B347" i="7"/>
  <c r="F347" i="4" s="1"/>
  <c r="C179" i="28"/>
  <c r="H352" i="5"/>
  <c r="B185" i="28"/>
  <c r="C353" i="7"/>
  <c r="G353" i="4" s="1"/>
  <c r="B353" i="7"/>
  <c r="F353" i="4" s="1"/>
  <c r="C185" i="28"/>
  <c r="B348" i="7"/>
  <c r="F348" i="4" s="1"/>
  <c r="C180" i="28"/>
  <c r="B180" i="28"/>
  <c r="C348" i="7"/>
  <c r="G348" i="4" s="1"/>
  <c r="H346" i="5"/>
  <c r="B354" i="7"/>
  <c r="F354" i="4" s="1"/>
  <c r="C186" i="28"/>
  <c r="B186" i="28"/>
  <c r="C354" i="7"/>
  <c r="G354" i="4" s="1"/>
  <c r="B350" i="7"/>
  <c r="F350" i="4" s="1"/>
  <c r="C182" i="28"/>
  <c r="B182" i="28"/>
  <c r="C350" i="7"/>
  <c r="G350" i="4" s="1"/>
  <c r="B346" i="7"/>
  <c r="F346" i="4" s="1"/>
  <c r="C178" i="28"/>
  <c r="B178" i="28"/>
  <c r="C346" i="7"/>
  <c r="G346" i="4" s="1"/>
  <c r="H356" i="5"/>
  <c r="H350" i="5"/>
  <c r="I350" i="5"/>
  <c r="H347" i="5"/>
  <c r="I347" i="5"/>
  <c r="H353" i="5"/>
  <c r="H351" i="5"/>
  <c r="I353" i="5"/>
  <c r="I351" i="5"/>
  <c r="B188" i="28"/>
  <c r="B356" i="7"/>
  <c r="F356" i="4" s="1"/>
  <c r="C188" i="28"/>
  <c r="C356" i="7"/>
  <c r="G356" i="4" s="1"/>
  <c r="H345" i="5"/>
  <c r="I345" i="5"/>
  <c r="C177" i="28"/>
  <c r="C345" i="7"/>
  <c r="G345" i="4" s="1"/>
  <c r="B177" i="28"/>
  <c r="B345" i="7"/>
  <c r="F345" i="4" s="1"/>
  <c r="H344" i="11"/>
  <c r="B344" i="11"/>
  <c r="C344" i="6"/>
  <c r="E344" i="4" s="1"/>
  <c r="I344" i="6"/>
  <c r="C176" i="28"/>
  <c r="B344" i="6"/>
  <c r="D344" i="4" s="1"/>
  <c r="B176" i="28"/>
  <c r="H344" i="6"/>
  <c r="Q344" i="5"/>
  <c r="U344" i="5"/>
  <c r="C344" i="11"/>
  <c r="I344" i="11"/>
  <c r="F344" i="5"/>
  <c r="C344" i="8"/>
  <c r="G344" i="5"/>
  <c r="B344" i="8"/>
  <c r="I344" i="7"/>
  <c r="I344" i="8"/>
  <c r="I176" i="28"/>
  <c r="K344" i="5"/>
  <c r="O344" i="5"/>
  <c r="S344" i="5"/>
  <c r="C344" i="7"/>
  <c r="G344" i="4" s="1"/>
  <c r="E344" i="5"/>
  <c r="J344" i="5"/>
  <c r="N344" i="5"/>
  <c r="R344" i="5"/>
  <c r="H344" i="7"/>
  <c r="H176" i="28"/>
  <c r="M344" i="5"/>
  <c r="B344" i="7"/>
  <c r="F344" i="4" s="1"/>
  <c r="L344" i="5"/>
  <c r="P344" i="5"/>
  <c r="T344" i="5"/>
  <c r="H344" i="8"/>
  <c r="I176" i="29"/>
  <c r="I176" i="30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46" i="4" l="1"/>
  <c r="B346" i="4"/>
  <c r="B353" i="5"/>
  <c r="C353" i="5"/>
  <c r="B352" i="4"/>
  <c r="C352" i="4"/>
  <c r="B349" i="4"/>
  <c r="C349" i="4"/>
  <c r="C346" i="5"/>
  <c r="B346" i="5"/>
  <c r="C350" i="5"/>
  <c r="B350" i="5"/>
  <c r="C354" i="5"/>
  <c r="B354" i="5"/>
  <c r="B347" i="5"/>
  <c r="C347" i="5"/>
  <c r="B351" i="5"/>
  <c r="C351" i="5"/>
  <c r="B350" i="4"/>
  <c r="C350" i="4"/>
  <c r="C354" i="4"/>
  <c r="B354" i="4"/>
  <c r="B347" i="4"/>
  <c r="C347" i="4"/>
  <c r="B351" i="4"/>
  <c r="C351" i="4"/>
  <c r="C348" i="4"/>
  <c r="B348" i="4"/>
  <c r="B355" i="4"/>
  <c r="C355" i="4"/>
  <c r="C348" i="5"/>
  <c r="B348" i="5"/>
  <c r="B353" i="4"/>
  <c r="C353" i="4"/>
  <c r="C352" i="5"/>
  <c r="B352" i="5"/>
  <c r="B355" i="5"/>
  <c r="C355" i="5"/>
  <c r="C349" i="5"/>
  <c r="B349" i="5"/>
  <c r="C356" i="4"/>
  <c r="B356" i="4"/>
  <c r="C356" i="5"/>
  <c r="B356" i="5"/>
  <c r="B175" i="28"/>
  <c r="C345" i="5"/>
  <c r="B345" i="5"/>
  <c r="B345" i="4"/>
  <c r="C345" i="4"/>
  <c r="B344" i="4"/>
  <c r="B344" i="5"/>
  <c r="C344" i="5"/>
  <c r="C344" i="4"/>
  <c r="H344" i="5"/>
  <c r="I175" i="30"/>
  <c r="H175" i="28"/>
  <c r="I344" i="5"/>
  <c r="H343" i="11"/>
  <c r="I343" i="11"/>
  <c r="C343" i="11"/>
  <c r="B343" i="6"/>
  <c r="D343" i="4" s="1"/>
  <c r="C343" i="6"/>
  <c r="E343" i="4" s="1"/>
  <c r="C175" i="28"/>
  <c r="I343" i="6"/>
  <c r="B343" i="11"/>
  <c r="M343" i="5"/>
  <c r="Q343" i="5"/>
  <c r="U343" i="5"/>
  <c r="I175" i="28"/>
  <c r="K343" i="5"/>
  <c r="O343" i="5"/>
  <c r="S343" i="5"/>
  <c r="C343" i="7"/>
  <c r="G343" i="4" s="1"/>
  <c r="E343" i="5"/>
  <c r="G343" i="5"/>
  <c r="B343" i="7"/>
  <c r="F343" i="4" s="1"/>
  <c r="B343" i="8"/>
  <c r="I343" i="7"/>
  <c r="C343" i="8"/>
  <c r="D343" i="5"/>
  <c r="J343" i="5"/>
  <c r="N343" i="5"/>
  <c r="R343" i="5"/>
  <c r="I343" i="8"/>
  <c r="F343" i="5"/>
  <c r="L343" i="5"/>
  <c r="P343" i="5"/>
  <c r="T343" i="5"/>
  <c r="H343" i="8"/>
  <c r="H343" i="6"/>
  <c r="I175" i="29"/>
  <c r="H343" i="7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B343" i="5" l="1"/>
  <c r="B343" i="4"/>
  <c r="C343" i="4"/>
  <c r="C343" i="5"/>
  <c r="H343" i="5"/>
  <c r="I343" i="5"/>
  <c r="H342" i="8"/>
  <c r="I342" i="11"/>
  <c r="C342" i="8"/>
  <c r="D342" i="5"/>
  <c r="E342" i="5"/>
  <c r="O342" i="5"/>
  <c r="N342" i="5"/>
  <c r="F342" i="5"/>
  <c r="G342" i="5"/>
  <c r="L342" i="5"/>
  <c r="M342" i="5"/>
  <c r="P342" i="5"/>
  <c r="Q342" i="5"/>
  <c r="T342" i="5"/>
  <c r="U342" i="5"/>
  <c r="H174" i="28"/>
  <c r="K342" i="5"/>
  <c r="J342" i="5"/>
  <c r="R342" i="5"/>
  <c r="S342" i="5"/>
  <c r="B342" i="11"/>
  <c r="B342" i="6"/>
  <c r="D342" i="4" s="1"/>
  <c r="B174" i="28"/>
  <c r="C342" i="6"/>
  <c r="E342" i="4" s="1"/>
  <c r="I342" i="6"/>
  <c r="C342" i="11"/>
  <c r="H342" i="7"/>
  <c r="H342" i="11"/>
  <c r="B342" i="8"/>
  <c r="I342" i="8"/>
  <c r="B342" i="7"/>
  <c r="F342" i="4" s="1"/>
  <c r="C342" i="7"/>
  <c r="G342" i="4" s="1"/>
  <c r="C174" i="28"/>
  <c r="I174" i="28"/>
  <c r="I342" i="7"/>
  <c r="H342" i="6"/>
  <c r="I174" i="29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B173" i="30" s="1"/>
  <c r="C173" i="30"/>
  <c r="B341" i="11" l="1"/>
  <c r="B342" i="5"/>
  <c r="C342" i="5"/>
  <c r="I342" i="5"/>
  <c r="H342" i="5"/>
  <c r="C342" i="4"/>
  <c r="B342" i="4"/>
  <c r="I341" i="8"/>
  <c r="G341" i="5"/>
  <c r="H341" i="11"/>
  <c r="C341" i="8"/>
  <c r="H341" i="8"/>
  <c r="K341" i="5"/>
  <c r="O341" i="5"/>
  <c r="S341" i="5"/>
  <c r="C341" i="6"/>
  <c r="E341" i="4" s="1"/>
  <c r="E341" i="5"/>
  <c r="I341" i="6"/>
  <c r="M341" i="5"/>
  <c r="Q341" i="5"/>
  <c r="U341" i="5"/>
  <c r="B341" i="6"/>
  <c r="D341" i="4" s="1"/>
  <c r="C173" i="28"/>
  <c r="I341" i="11"/>
  <c r="C341" i="11"/>
  <c r="L341" i="5"/>
  <c r="T341" i="5"/>
  <c r="I341" i="7"/>
  <c r="P341" i="5"/>
  <c r="B341" i="8"/>
  <c r="I173" i="28"/>
  <c r="J341" i="5"/>
  <c r="N341" i="5"/>
  <c r="R341" i="5"/>
  <c r="I173" i="30"/>
  <c r="H341" i="7"/>
  <c r="H173" i="28"/>
  <c r="C341" i="7"/>
  <c r="G341" i="4" s="1"/>
  <c r="D341" i="5"/>
  <c r="B173" i="28"/>
  <c r="B341" i="7"/>
  <c r="F341" i="4" s="1"/>
  <c r="F341" i="5"/>
  <c r="H341" i="6"/>
  <c r="I173" i="29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I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B341" i="5"/>
  <c r="H341" i="5"/>
  <c r="C341" i="4"/>
  <c r="I341" i="5"/>
  <c r="C341" i="5"/>
  <c r="B341" i="4"/>
  <c r="I340" i="11"/>
  <c r="H340" i="8"/>
  <c r="G340" i="5"/>
  <c r="B340" i="11"/>
  <c r="O340" i="5"/>
  <c r="S340" i="5"/>
  <c r="C340" i="8"/>
  <c r="I340" i="6"/>
  <c r="H340" i="6"/>
  <c r="M340" i="5"/>
  <c r="Q340" i="5"/>
  <c r="U340" i="5"/>
  <c r="H340" i="11"/>
  <c r="C340" i="11"/>
  <c r="H340" i="7"/>
  <c r="I340" i="8"/>
  <c r="B340" i="8"/>
  <c r="I340" i="7"/>
  <c r="I172" i="28"/>
  <c r="L340" i="5"/>
  <c r="P340" i="5"/>
  <c r="T340" i="5"/>
  <c r="J340" i="5"/>
  <c r="N340" i="5"/>
  <c r="R340" i="5"/>
  <c r="K340" i="5"/>
  <c r="E340" i="5"/>
  <c r="F340" i="5"/>
  <c r="H172" i="28"/>
  <c r="B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B340" i="6" l="1"/>
  <c r="D340" i="4" s="1"/>
  <c r="C340" i="6"/>
  <c r="E340" i="4" s="1"/>
  <c r="H340" i="5"/>
  <c r="I340" i="5"/>
  <c r="C340" i="7"/>
  <c r="G340" i="4" s="1"/>
  <c r="C172" i="28"/>
  <c r="B340" i="7"/>
  <c r="F340" i="4" s="1"/>
  <c r="B172" i="28"/>
  <c r="H339" i="6"/>
  <c r="B171" i="28"/>
  <c r="H339" i="8"/>
  <c r="C339" i="11"/>
  <c r="B339" i="6"/>
  <c r="D339" i="4" s="1"/>
  <c r="C339" i="6"/>
  <c r="E339" i="4" s="1"/>
  <c r="I339" i="6"/>
  <c r="I339" i="11"/>
  <c r="B339" i="11"/>
  <c r="C339" i="8"/>
  <c r="H339" i="7"/>
  <c r="I339" i="8"/>
  <c r="K339" i="5"/>
  <c r="O339" i="5"/>
  <c r="S339" i="5"/>
  <c r="E339" i="5"/>
  <c r="B339" i="8"/>
  <c r="G339" i="5"/>
  <c r="M339" i="5"/>
  <c r="Q339" i="5"/>
  <c r="U339" i="5"/>
  <c r="I339" i="7"/>
  <c r="P339" i="5"/>
  <c r="T339" i="5"/>
  <c r="L339" i="5"/>
  <c r="H171" i="28"/>
  <c r="J339" i="5"/>
  <c r="N339" i="5"/>
  <c r="R339" i="5"/>
  <c r="I171" i="28"/>
  <c r="C339" i="7"/>
  <c r="G339" i="4" s="1"/>
  <c r="C171" i="28"/>
  <c r="F339" i="5"/>
  <c r="D339" i="5"/>
  <c r="B339" i="7"/>
  <c r="F339" i="4" s="1"/>
  <c r="H339" i="11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5" l="1"/>
  <c r="B340" i="5"/>
  <c r="C340" i="4"/>
  <c r="B340" i="4"/>
  <c r="B339" i="5"/>
  <c r="B339" i="4"/>
  <c r="H338" i="8"/>
  <c r="C339" i="5"/>
  <c r="H339" i="5"/>
  <c r="I339" i="5"/>
  <c r="C339" i="4"/>
  <c r="C338" i="11"/>
  <c r="B338" i="6"/>
  <c r="D338" i="4" s="1"/>
  <c r="C338" i="8"/>
  <c r="C338" i="6"/>
  <c r="E338" i="4" s="1"/>
  <c r="I338" i="6"/>
  <c r="K338" i="5"/>
  <c r="O338" i="5"/>
  <c r="G338" i="5"/>
  <c r="I338" i="11"/>
  <c r="B338" i="11"/>
  <c r="I338" i="8"/>
  <c r="E338" i="5"/>
  <c r="B338" i="8"/>
  <c r="M338" i="5"/>
  <c r="Q338" i="5"/>
  <c r="U338" i="5"/>
  <c r="T338" i="5"/>
  <c r="S338" i="5"/>
  <c r="P338" i="5"/>
  <c r="L338" i="5"/>
  <c r="I170" i="28"/>
  <c r="J338" i="5"/>
  <c r="N338" i="5"/>
  <c r="R338" i="5"/>
  <c r="I338" i="7"/>
  <c r="H170" i="28"/>
  <c r="C338" i="7"/>
  <c r="G338" i="4" s="1"/>
  <c r="B170" i="28"/>
  <c r="F338" i="5"/>
  <c r="C170" i="28"/>
  <c r="B338" i="7"/>
  <c r="F338" i="4" s="1"/>
  <c r="D338" i="5"/>
  <c r="H338" i="11"/>
  <c r="H338" i="6"/>
  <c r="I170" i="29"/>
  <c r="H338" i="7"/>
  <c r="I170" i="30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338" i="5" l="1"/>
  <c r="I338" i="5"/>
  <c r="C338" i="4"/>
  <c r="B338" i="4"/>
  <c r="C338" i="5"/>
  <c r="B338" i="5"/>
  <c r="H337" i="8"/>
  <c r="I337" i="6"/>
  <c r="P337" i="5"/>
  <c r="H337" i="7"/>
  <c r="E337" i="5"/>
  <c r="G337" i="5"/>
  <c r="K337" i="5"/>
  <c r="O337" i="5"/>
  <c r="S337" i="5"/>
  <c r="H337" i="6"/>
  <c r="C337" i="8"/>
  <c r="C337" i="6"/>
  <c r="E337" i="4" s="1"/>
  <c r="T337" i="5"/>
  <c r="B337" i="6"/>
  <c r="D337" i="4" s="1"/>
  <c r="C169" i="28"/>
  <c r="C337" i="11"/>
  <c r="I337" i="7"/>
  <c r="M337" i="5"/>
  <c r="Q337" i="5"/>
  <c r="U337" i="5"/>
  <c r="I337" i="11"/>
  <c r="B337" i="11"/>
  <c r="I337" i="8"/>
  <c r="L337" i="5"/>
  <c r="B337" i="8"/>
  <c r="B337" i="7"/>
  <c r="F337" i="4" s="1"/>
  <c r="C337" i="7"/>
  <c r="G337" i="4" s="1"/>
  <c r="I169" i="28"/>
  <c r="J337" i="5"/>
  <c r="N337" i="5"/>
  <c r="R337" i="5"/>
  <c r="H169" i="28"/>
  <c r="D337" i="5"/>
  <c r="B169" i="28"/>
  <c r="F337" i="5"/>
  <c r="H337" i="11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H336" i="7" l="1"/>
  <c r="C337" i="4"/>
  <c r="B337" i="4"/>
  <c r="H337" i="5"/>
  <c r="I337" i="5"/>
  <c r="C337" i="5"/>
  <c r="B337" i="5"/>
  <c r="H336" i="8"/>
  <c r="C336" i="11"/>
  <c r="I336" i="8"/>
  <c r="I336" i="6"/>
  <c r="E336" i="5"/>
  <c r="G336" i="5"/>
  <c r="N336" i="5"/>
  <c r="B336" i="11"/>
  <c r="R336" i="5"/>
  <c r="I336" i="11"/>
  <c r="J336" i="5"/>
  <c r="F336" i="5"/>
  <c r="D336" i="5"/>
  <c r="Q336" i="5"/>
  <c r="U336" i="5"/>
  <c r="H168" i="28"/>
  <c r="K336" i="5"/>
  <c r="O336" i="5"/>
  <c r="S336" i="5"/>
  <c r="I168" i="28"/>
  <c r="L336" i="5"/>
  <c r="P336" i="5"/>
  <c r="T336" i="5"/>
  <c r="I336" i="7"/>
  <c r="M336" i="5"/>
  <c r="H336" i="11"/>
  <c r="H336" i="6"/>
  <c r="B168" i="29"/>
  <c r="I336" i="10"/>
  <c r="H336" i="10"/>
  <c r="C336" i="10"/>
  <c r="B336" i="10"/>
  <c r="H168" i="30"/>
  <c r="B168" i="30" s="1"/>
  <c r="C168" i="30"/>
  <c r="B336" i="6" l="1"/>
  <c r="D336" i="4" s="1"/>
  <c r="C336" i="6"/>
  <c r="E336" i="4" s="1"/>
  <c r="H336" i="5"/>
  <c r="C336" i="8"/>
  <c r="B336" i="8"/>
  <c r="C336" i="7"/>
  <c r="G336" i="4" s="1"/>
  <c r="C168" i="28"/>
  <c r="B336" i="7"/>
  <c r="F336" i="4" s="1"/>
  <c r="B168" i="28"/>
  <c r="I336" i="5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6" i="5" l="1"/>
  <c r="B336" i="5"/>
  <c r="C336" i="4"/>
  <c r="B336" i="4"/>
  <c r="H335" i="6"/>
  <c r="G335" i="5"/>
  <c r="H335" i="11"/>
  <c r="E335" i="5"/>
  <c r="H335" i="8"/>
  <c r="B335" i="11"/>
  <c r="P335" i="5"/>
  <c r="I335" i="6"/>
  <c r="J335" i="5"/>
  <c r="N335" i="5"/>
  <c r="R335" i="5"/>
  <c r="I335" i="8"/>
  <c r="C335" i="6"/>
  <c r="E335" i="4" s="1"/>
  <c r="B335" i="6"/>
  <c r="D335" i="4" s="1"/>
  <c r="U335" i="5"/>
  <c r="C335" i="11"/>
  <c r="I335" i="11"/>
  <c r="C335" i="8"/>
  <c r="B335" i="8"/>
  <c r="F335" i="5"/>
  <c r="D335" i="5"/>
  <c r="K335" i="5"/>
  <c r="O335" i="5"/>
  <c r="S335" i="5"/>
  <c r="C167" i="28"/>
  <c r="B335" i="7"/>
  <c r="F335" i="4" s="1"/>
  <c r="I167" i="28"/>
  <c r="C335" i="7"/>
  <c r="G335" i="4" s="1"/>
  <c r="H167" i="28"/>
  <c r="Q335" i="5"/>
  <c r="B167" i="28"/>
  <c r="I335" i="7"/>
  <c r="L335" i="5"/>
  <c r="T335" i="5"/>
  <c r="H335" i="7"/>
  <c r="M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C335" i="4" l="1"/>
  <c r="H335" i="5"/>
  <c r="I335" i="5"/>
  <c r="C335" i="5"/>
  <c r="B335" i="5"/>
  <c r="B335" i="4"/>
  <c r="H334" i="6"/>
  <c r="H166" i="28"/>
  <c r="M334" i="5"/>
  <c r="S334" i="5"/>
  <c r="B166" i="28"/>
  <c r="H334" i="8"/>
  <c r="C334" i="8"/>
  <c r="D334" i="5"/>
  <c r="I334" i="7"/>
  <c r="C334" i="7"/>
  <c r="G334" i="4" s="1"/>
  <c r="B334" i="7"/>
  <c r="F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B334" i="4" l="1"/>
  <c r="H334" i="5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P272" i="5" l="1"/>
  <c r="T270" i="5"/>
  <c r="B268" i="1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9" i="4" l="1"/>
  <c r="B225" i="5"/>
  <c r="C215" i="5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<sst xmlns="http://schemas.openxmlformats.org/spreadsheetml/2006/main" count="4625" uniqueCount="93">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</sst>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00"/>
  <sheetViews>
    <sheetView tabSelected="1" zoomScale="75" zoomScaleNormal="75" workbookViewId="0">
      <pane ySplit="8" topLeftCell="A345" activePane="bottomLeft" state="frozen"/>
      <selection activeCell="A127" sqref="A127:XFD128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6" t="s">
        <v>0</v>
      </c>
      <c r="B6" s="70" t="s">
        <v>10</v>
      </c>
      <c r="C6" s="70" t="s">
        <v>34</v>
      </c>
      <c r="D6" s="66" t="s">
        <v>40</v>
      </c>
      <c r="E6" s="66"/>
      <c r="F6" s="66"/>
      <c r="G6" s="66"/>
    </row>
    <row r="7" spans="1:7" s="8" customFormat="1" ht="13.5" customHeight="1" x14ac:dyDescent="0.2">
      <c r="A7" s="66"/>
      <c r="B7" s="70"/>
      <c r="C7" s="70"/>
      <c r="D7" s="68" t="s">
        <v>11</v>
      </c>
      <c r="E7" s="69"/>
      <c r="F7" s="68" t="s">
        <v>12</v>
      </c>
      <c r="G7" s="69"/>
    </row>
    <row r="8" spans="1:7" s="8" customFormat="1" ht="15.75" customHeight="1" x14ac:dyDescent="0.2">
      <c r="A8" s="67"/>
      <c r="B8" s="71"/>
      <c r="C8" s="71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x14ac:dyDescent="0.2">
      <c r="A334" s="46" t="s">
        <v>1</v>
      </c>
      <c r="B334" s="49">
        <f t="shared" si="20"/>
        <v>344940972.78999996</v>
      </c>
      <c r="C334" s="50">
        <f t="shared" si="21"/>
        <v>3.305149132294241</v>
      </c>
      <c r="D334" s="43">
        <f>'6.по срокам в нацвал'!B334</f>
        <v>179585791.09</v>
      </c>
      <c r="E334" s="44">
        <f>'6.по срокам в нацвал'!C334</f>
        <v>5.7970992590246793</v>
      </c>
      <c r="F334" s="49">
        <f>'10.по срокам в инвал'!B334</f>
        <v>165355181.69999999</v>
      </c>
      <c r="G334" s="50">
        <f>'10.по срокам в инвал'!C334</f>
        <v>0.59873963085125359</v>
      </c>
    </row>
    <row r="335" spans="1:7" s="8" customFormat="1" ht="14.25" customHeight="1" x14ac:dyDescent="0.2">
      <c r="A335" s="46" t="s">
        <v>2</v>
      </c>
      <c r="B335" s="49">
        <f t="shared" ref="B335" si="22">D335+F335</f>
        <v>352913072.48000002</v>
      </c>
      <c r="C335" s="50">
        <f t="shared" ref="C335" si="23">(D335*E335+F335*G335)/(D335+F335)</f>
        <v>3.3374333161848129</v>
      </c>
      <c r="D335" s="43">
        <f>'6.по срокам в нацвал'!B335</f>
        <v>186252083.76000002</v>
      </c>
      <c r="E335" s="44">
        <f>'6.по срокам в нацвал'!C335</f>
        <v>5.7944117312961536</v>
      </c>
      <c r="F335" s="49">
        <f>'10.по срокам в инвал'!B335</f>
        <v>166660988.72</v>
      </c>
      <c r="G335" s="50">
        <f>'10.по срокам в инвал'!C335</f>
        <v>0.59163567582248044</v>
      </c>
    </row>
    <row r="336" spans="1:7" s="8" customFormat="1" ht="14.25" customHeight="1" x14ac:dyDescent="0.2">
      <c r="A336" s="46" t="s">
        <v>3</v>
      </c>
      <c r="B336" s="49">
        <f t="shared" ref="B336" si="24">D336+F336</f>
        <v>377200541.49000001</v>
      </c>
      <c r="C336" s="50">
        <f t="shared" ref="C336" si="25">(D336*E336+F336*G336)/(D336+F336)</f>
        <v>3.2649993101102939</v>
      </c>
      <c r="D336" s="43">
        <f>'6.по срокам в нацвал'!B336</f>
        <v>192637165.51000002</v>
      </c>
      <c r="E336" s="44">
        <f>'6.по срокам в нацвал'!C336</f>
        <v>5.8600664076590068</v>
      </c>
      <c r="F336" s="49">
        <f>'10.по срокам в инвал'!B336</f>
        <v>184563375.97999999</v>
      </c>
      <c r="G336" s="50">
        <f>'10.по срокам в инвал'!C336</f>
        <v>0.55641009339473857</v>
      </c>
    </row>
    <row r="337" spans="1:7" s="8" customFormat="1" ht="14.25" customHeight="1" x14ac:dyDescent="0.2">
      <c r="A337" s="46" t="s">
        <v>4</v>
      </c>
      <c r="B337" s="49">
        <f t="shared" ref="B337" si="26">D337+F337</f>
        <v>376409134.81999993</v>
      </c>
      <c r="C337" s="50">
        <f t="shared" ref="C337" si="27">(D337*E337+F337*G337)/(D337+F337)</f>
        <v>3.2536235008121981</v>
      </c>
      <c r="D337" s="43">
        <f>'6.по срокам в нацвал'!B337</f>
        <v>194795393.73999998</v>
      </c>
      <c r="E337" s="44">
        <f>'6.по срокам в нацвал'!C337</f>
        <v>5.7337527477727468</v>
      </c>
      <c r="F337" s="49">
        <f>'10.по срокам в инвал'!B337</f>
        <v>181613741.07999998</v>
      </c>
      <c r="G337" s="50">
        <f>'10.по срокам в инвал'!C337</f>
        <v>0.59348473424740045</v>
      </c>
    </row>
    <row r="338" spans="1:7" s="8" customFormat="1" ht="14.25" customHeight="1" x14ac:dyDescent="0.2">
      <c r="A338" s="46" t="s">
        <v>5</v>
      </c>
      <c r="B338" s="49">
        <f t="shared" ref="B338" si="28">D338+F338</f>
        <v>387947228.63999999</v>
      </c>
      <c r="C338" s="50">
        <f t="shared" ref="C338" si="29">(D338*E338+F338*G338)/(D338+F338)</f>
        <v>3.2346054759730674</v>
      </c>
      <c r="D338" s="43">
        <f>'6.по срокам в нацвал'!B338</f>
        <v>205415287.70999998</v>
      </c>
      <c r="E338" s="44">
        <f>'6.по срокам в нацвал'!C338</f>
        <v>5.5586602832585221</v>
      </c>
      <c r="F338" s="49">
        <f>'10.по срокам в инвал'!B338</f>
        <v>182531940.92999998</v>
      </c>
      <c r="G338" s="50">
        <f>'10.по срокам в инвал'!C338</f>
        <v>0.61919260927140185</v>
      </c>
    </row>
    <row r="339" spans="1:7" s="8" customFormat="1" ht="14.25" customHeight="1" x14ac:dyDescent="0.2">
      <c r="A339" s="46" t="s">
        <v>6</v>
      </c>
      <c r="B339" s="49">
        <f t="shared" ref="B339" si="30">D339+F339</f>
        <v>399023738.27999997</v>
      </c>
      <c r="C339" s="50">
        <f t="shared" ref="C339" si="31">(D339*E339+F339*G339)/(D339+F339)</f>
        <v>3.2579930117755618</v>
      </c>
      <c r="D339" s="43">
        <f>'6.по срокам в нацвал'!B339</f>
        <v>216052719.56</v>
      </c>
      <c r="E339" s="44">
        <f>'6.по срокам в нацвал'!C339</f>
        <v>5.4930815612141179</v>
      </c>
      <c r="F339" s="49">
        <f>'10.по срокам в инвал'!B339</f>
        <v>182971018.72</v>
      </c>
      <c r="G339" s="50">
        <f>'10.по срокам в инвал'!C339</f>
        <v>0.61879384820424621</v>
      </c>
    </row>
    <row r="340" spans="1:7" s="8" customFormat="1" ht="14.25" customHeight="1" x14ac:dyDescent="0.2">
      <c r="A340" s="46" t="s">
        <v>7</v>
      </c>
      <c r="B340" s="49">
        <f t="shared" ref="B340" si="32">D340+F340</f>
        <v>395258081.69000006</v>
      </c>
      <c r="C340" s="50">
        <f t="shared" ref="C340" si="33">(D340*E340+F340*G340)/(D340+F340)</f>
        <v>3.431730396291647</v>
      </c>
      <c r="D340" s="43">
        <f>'6.по срокам в нацвал'!B340</f>
        <v>217515600.25000003</v>
      </c>
      <c r="E340" s="44">
        <f>'6.по срокам в нацвал'!C340</f>
        <v>5.6623947995490944</v>
      </c>
      <c r="F340" s="49">
        <f>'10.по срокам в инвал'!B340</f>
        <v>177742481.44</v>
      </c>
      <c r="G340" s="50">
        <f>'10.по срокам в инвал'!C340</f>
        <v>0.7019141885965785</v>
      </c>
    </row>
    <row r="341" spans="1:7" s="8" customFormat="1" ht="14.25" customHeight="1" x14ac:dyDescent="0.2">
      <c r="A341" s="46" t="s">
        <v>8</v>
      </c>
      <c r="B341" s="49">
        <f t="shared" ref="B341" si="34">D341+F341</f>
        <v>411125465.34000003</v>
      </c>
      <c r="C341" s="50">
        <f t="shared" ref="C341" si="35">(D341*E341+F341*G341)/(D341+F341)</f>
        <v>3.4406700142120128</v>
      </c>
      <c r="D341" s="43">
        <f>'6.по срокам в нацвал'!B341</f>
        <v>226608610.53</v>
      </c>
      <c r="E341" s="44">
        <f>'6.по срокам в нацвал'!C341</f>
        <v>5.7541038269729619</v>
      </c>
      <c r="F341" s="49">
        <f>'10.по срокам в инвал'!B341</f>
        <v>184516854.81</v>
      </c>
      <c r="G341" s="50">
        <f>'10.по срокам в инвал'!C341</f>
        <v>0.59949855373648486</v>
      </c>
    </row>
    <row r="342" spans="1:7" s="8" customFormat="1" ht="14.25" customHeight="1" x14ac:dyDescent="0.2">
      <c r="A342" s="46" t="s">
        <v>9</v>
      </c>
      <c r="B342" s="49">
        <f t="shared" ref="B342" si="36">D342+F342</f>
        <v>404470532.85000002</v>
      </c>
      <c r="C342" s="50">
        <f t="shared" ref="C342" si="37">(D342*E342+F342*G342)/(D342+F342)</f>
        <v>3.3924037354322172</v>
      </c>
      <c r="D342" s="43">
        <f>'6.по срокам в нацвал'!B342</f>
        <v>216989183.78</v>
      </c>
      <c r="E342" s="44">
        <f>'6.по срокам в нацвал'!C342</f>
        <v>5.7840556423042342</v>
      </c>
      <c r="F342" s="49">
        <f>'10.по срокам в инвал'!B342</f>
        <v>187481349.07000002</v>
      </c>
      <c r="G342" s="50">
        <f>'10.по срокам в инвал'!C342</f>
        <v>0.62432788291488683</v>
      </c>
    </row>
    <row r="343" spans="1:7" s="8" customFormat="1" ht="14.25" customHeight="1" x14ac:dyDescent="0.2">
      <c r="A343" s="46" t="s">
        <v>14</v>
      </c>
      <c r="B343" s="49">
        <f t="shared" ref="B343" si="38">D343+F343</f>
        <v>411026613.62</v>
      </c>
      <c r="C343" s="50">
        <f t="shared" ref="C343" si="39">(D343*E343+F343*G343)/(D343+F343)</f>
        <v>3.3734741715833749</v>
      </c>
      <c r="D343" s="43">
        <f>'6.по срокам в нацвал'!B343</f>
        <v>220310880.19</v>
      </c>
      <c r="E343" s="44">
        <f>'6.по срокам в нацвал'!C343</f>
        <v>5.7289502057220192</v>
      </c>
      <c r="F343" s="49">
        <f>'10.по срокам в инвал'!B343</f>
        <v>190715733.43000001</v>
      </c>
      <c r="G343" s="50">
        <f>'10.по срокам в инвал'!C343</f>
        <v>0.6524768578614587</v>
      </c>
    </row>
    <row r="344" spans="1:7" s="8" customFormat="1" ht="14.25" customHeight="1" thickBot="1" x14ac:dyDescent="0.25">
      <c r="A344" s="51" t="s">
        <v>15</v>
      </c>
      <c r="B344" s="52">
        <f t="shared" ref="B344:B355" si="40">D344+F344</f>
        <v>431341397.86999995</v>
      </c>
      <c r="C344" s="53">
        <f t="shared" ref="C344:C355" si="41">(D344*E344+F344*G344)/(D344+F344)</f>
        <v>3.3222632971011397</v>
      </c>
      <c r="D344" s="54">
        <f>'6.по срокам в нацвал'!B344</f>
        <v>234556005.57999998</v>
      </c>
      <c r="E344" s="55">
        <f>'6.по срокам в нацвал'!C344</f>
        <v>5.5202312118164123</v>
      </c>
      <c r="F344" s="52">
        <f>'10.по срокам в инвал'!B344</f>
        <v>196785392.28999996</v>
      </c>
      <c r="G344" s="53">
        <f>'10.по срокам в инвал'!C344</f>
        <v>0.70242160829904354</v>
      </c>
    </row>
    <row r="345" spans="1:7" s="8" customFormat="1" ht="14.25" customHeight="1" x14ac:dyDescent="0.2">
      <c r="A345" s="46" t="s">
        <v>91</v>
      </c>
      <c r="B345" s="49">
        <f t="shared" si="40"/>
        <v>431277561.73000002</v>
      </c>
      <c r="C345" s="50">
        <f t="shared" si="41"/>
        <v>3.5537384759659911</v>
      </c>
      <c r="D345" s="43">
        <f>'6.по срокам в нацвал'!B345</f>
        <v>235549648.58000004</v>
      </c>
      <c r="E345" s="44">
        <f>'6.по срокам в нацвал'!C345</f>
        <v>5.9187355988705699</v>
      </c>
      <c r="F345" s="49">
        <f>'10.по срокам в инвал'!B345</f>
        <v>195727913.15000001</v>
      </c>
      <c r="G345" s="50">
        <f>'10.по срокам в инвал'!C345</f>
        <v>0.70757191634012984</v>
      </c>
    </row>
    <row r="346" spans="1:7" s="8" customFormat="1" ht="14.25" customHeight="1" x14ac:dyDescent="0.2">
      <c r="A346" s="46" t="s">
        <v>1</v>
      </c>
      <c r="B346" s="49">
        <f t="shared" si="40"/>
        <v>448992963.94999993</v>
      </c>
      <c r="C346" s="50">
        <f t="shared" si="41"/>
        <v>3.620932652420223</v>
      </c>
      <c r="D346" s="43">
        <f>'6.по срокам в нацвал'!B346</f>
        <v>244548342.45999998</v>
      </c>
      <c r="E346" s="44">
        <f>'6.по срокам в нацвал'!C346</f>
        <v>6.0536985449498557</v>
      </c>
      <c r="F346" s="49">
        <f>'10.по срокам в инвал'!B346</f>
        <v>204444621.48999998</v>
      </c>
      <c r="G346" s="50">
        <f>'10.по срокам в инвал'!C346</f>
        <v>0.71095702050836085</v>
      </c>
    </row>
    <row r="347" spans="1:7" s="8" customFormat="1" ht="14.25" customHeight="1" x14ac:dyDescent="0.2">
      <c r="A347" s="46" t="s">
        <v>2</v>
      </c>
      <c r="B347" s="49">
        <f t="shared" si="40"/>
        <v>465739873.29000002</v>
      </c>
      <c r="C347" s="50">
        <f t="shared" si="41"/>
        <v>3.627470516043263</v>
      </c>
      <c r="D347" s="43">
        <f>'6.по срокам в нацвал'!B347</f>
        <v>254048794.81000003</v>
      </c>
      <c r="E347" s="44">
        <f>'6.по срокам в нацвал'!C347</f>
        <v>6.052846294995577</v>
      </c>
      <c r="F347" s="49">
        <f>'10.по срокам в инвал'!B347</f>
        <v>211691078.47999999</v>
      </c>
      <c r="G347" s="50">
        <f>'10.по срокам в инвал'!C347</f>
        <v>0.71679615967252941</v>
      </c>
    </row>
    <row r="348" spans="1:7" s="8" customFormat="1" ht="14.25" customHeight="1" x14ac:dyDescent="0.2">
      <c r="A348" s="46" t="s">
        <v>3</v>
      </c>
      <c r="B348" s="49">
        <f t="shared" si="40"/>
        <v>477124079.29999995</v>
      </c>
      <c r="C348" s="50">
        <f t="shared" si="41"/>
        <v>3.618563912252335</v>
      </c>
      <c r="D348" s="43">
        <f>'6.по срокам в нацвал'!B348</f>
        <v>266670039.28999999</v>
      </c>
      <c r="E348" s="44">
        <f>'6.по срокам в нацвал'!C348</f>
        <v>5.9086174458050094</v>
      </c>
      <c r="F348" s="49">
        <f>'10.по срокам в инвал'!B348</f>
        <v>210454040.00999999</v>
      </c>
      <c r="G348" s="50">
        <f>'10.по срокам в инвал'!C348</f>
        <v>0.71679654423375339</v>
      </c>
    </row>
    <row r="349" spans="1:7" s="8" customFormat="1" ht="14.25" customHeight="1" x14ac:dyDescent="0.2">
      <c r="A349" s="46" t="s">
        <v>4</v>
      </c>
      <c r="B349" s="49">
        <f t="shared" si="40"/>
        <v>501994988.22000003</v>
      </c>
      <c r="C349" s="50">
        <f t="shared" si="41"/>
        <v>3.6055355489544891</v>
      </c>
      <c r="D349" s="43">
        <f>'6.по срокам в нацвал'!B349</f>
        <v>284637543.75</v>
      </c>
      <c r="E349" s="44">
        <f>'6.по срокам в нацвал'!C349</f>
        <v>5.7821691649438289</v>
      </c>
      <c r="F349" s="49">
        <f>'10.по срокам в инвал'!B349</f>
        <v>217357444.47000003</v>
      </c>
      <c r="G349" s="50">
        <f>'10.по срокам в инвал'!C349</f>
        <v>0.75515401447524177</v>
      </c>
    </row>
    <row r="350" spans="1:7" s="8" customFormat="1" ht="14.25" customHeight="1" x14ac:dyDescent="0.2">
      <c r="A350" s="46" t="s">
        <v>5</v>
      </c>
      <c r="B350" s="49">
        <f t="shared" si="40"/>
        <v>522121082.83000004</v>
      </c>
      <c r="C350" s="50">
        <f t="shared" si="41"/>
        <v>3.5541372784981018</v>
      </c>
      <c r="D350" s="43">
        <f>'6.по срокам в нацвал'!B350</f>
        <v>296310874.94</v>
      </c>
      <c r="E350" s="44">
        <f>'6.по срокам в нацвал'!C350</f>
        <v>5.6827077765774234</v>
      </c>
      <c r="F350" s="49">
        <f>'10.по срокам в инвал'!B350</f>
        <v>225810207.89000002</v>
      </c>
      <c r="G350" s="50">
        <f>'10.по срокам в инвал'!C350</f>
        <v>0.76100142980963092</v>
      </c>
    </row>
    <row r="351" spans="1:7" s="8" customFormat="1" ht="14.25" customHeight="1" x14ac:dyDescent="0.2">
      <c r="A351" s="46" t="s">
        <v>6</v>
      </c>
      <c r="B351" s="49">
        <f t="shared" si="40"/>
        <v>534502762.25</v>
      </c>
      <c r="C351" s="50">
        <f t="shared" si="41"/>
        <v>3.5229873214813279</v>
      </c>
      <c r="D351" s="43">
        <f>'6.по срокам в нацвал'!B351</f>
        <v>305243134.80000001</v>
      </c>
      <c r="E351" s="44">
        <f>'6.по срокам в нацвал'!C351</f>
        <v>5.5776280255201289</v>
      </c>
      <c r="F351" s="49">
        <f>'10.по срокам в инвал'!B351</f>
        <v>229259627.44999999</v>
      </c>
      <c r="G351" s="50">
        <f>'10.по срокам в инвал'!C351</f>
        <v>0.78737714726841279</v>
      </c>
    </row>
    <row r="352" spans="1:7" s="8" customFormat="1" ht="14.25" customHeight="1" x14ac:dyDescent="0.2">
      <c r="A352" s="46" t="s">
        <v>7</v>
      </c>
      <c r="B352" s="49">
        <f t="shared" si="40"/>
        <v>528556974.52999997</v>
      </c>
      <c r="C352" s="50">
        <f t="shared" si="41"/>
        <v>3.4523111267834228</v>
      </c>
      <c r="D352" s="43">
        <f>'6.по срокам в нацвал'!B352</f>
        <v>304525284.52000004</v>
      </c>
      <c r="E352" s="44">
        <f>'6.по срокам в нацвал'!C352</f>
        <v>5.4586728653729484</v>
      </c>
      <c r="F352" s="49">
        <f>'10.по срокам в инвал'!B352</f>
        <v>224031690.00999996</v>
      </c>
      <c r="G352" s="50">
        <f>'10.по срокам в инвал'!C352</f>
        <v>0.72507249698624954</v>
      </c>
    </row>
    <row r="353" spans="1:7" s="8" customFormat="1" ht="14.25" customHeight="1" x14ac:dyDescent="0.2">
      <c r="A353" s="46" t="s">
        <v>8</v>
      </c>
      <c r="B353" s="49">
        <f t="shared" si="40"/>
        <v>555423884</v>
      </c>
      <c r="C353" s="50">
        <f t="shared" si="41"/>
        <v>3.413871184439198</v>
      </c>
      <c r="D353" s="43">
        <f>'6.по срокам в нацвал'!B353</f>
        <v>311869765.67000002</v>
      </c>
      <c r="E353" s="44">
        <f>'6.по срокам в нацвал'!C353</f>
        <v>5.4762865517665285</v>
      </c>
      <c r="F353" s="49">
        <f>'10.по срокам в инвал'!B353</f>
        <v>243554118.33000001</v>
      </c>
      <c r="G353" s="50">
        <f>'10.по срокам в инвал'!C353</f>
        <v>0.77295916975882761</v>
      </c>
    </row>
    <row r="354" spans="1:7" s="8" customFormat="1" ht="14.25" customHeight="1" x14ac:dyDescent="0.2">
      <c r="A354" s="46" t="s">
        <v>9</v>
      </c>
      <c r="B354" s="49">
        <f t="shared" si="40"/>
        <v>567873309.74000001</v>
      </c>
      <c r="C354" s="50">
        <f t="shared" si="41"/>
        <v>3.5695754196824123</v>
      </c>
      <c r="D354" s="43">
        <f>'6.по срокам в нацвал'!B354</f>
        <v>324410291.57000005</v>
      </c>
      <c r="E354" s="44">
        <f>'6.по срокам в нацвал'!C354</f>
        <v>5.5742071568420206</v>
      </c>
      <c r="F354" s="49">
        <f>'10.по срокам в инвал'!B354</f>
        <v>243463018.16999996</v>
      </c>
      <c r="G354" s="50">
        <f>'10.по срокам в инвал'!C354</f>
        <v>0.89843804846847652</v>
      </c>
    </row>
    <row r="355" spans="1:7" s="8" customFormat="1" ht="14.25" customHeight="1" x14ac:dyDescent="0.2">
      <c r="A355" s="46" t="s">
        <v>14</v>
      </c>
      <c r="B355" s="49">
        <f t="shared" si="40"/>
        <v>575685185.61000001</v>
      </c>
      <c r="C355" s="50">
        <f t="shared" si="41"/>
        <v>3.6283800038960328</v>
      </c>
      <c r="D355" s="43">
        <f>'6.по срокам в нацвал'!B355</f>
        <v>318925953.38999999</v>
      </c>
      <c r="E355" s="44">
        <f>'6.по срокам в нацвал'!C355</f>
        <v>5.7012706899918086</v>
      </c>
      <c r="F355" s="49">
        <f>'10.по срокам в инвал'!B355</f>
        <v>256759232.22000003</v>
      </c>
      <c r="G355" s="50">
        <f>'10.по срокам в инвал'!C355</f>
        <v>1.0535996050751848</v>
      </c>
    </row>
    <row r="356" spans="1:7" s="8" customFormat="1" ht="14.25" customHeight="1" thickBot="1" x14ac:dyDescent="0.25">
      <c r="A356" s="51" t="s">
        <v>15</v>
      </c>
      <c r="B356" s="52">
        <f t="shared" ref="B356:B367" si="42">D356+F356</f>
        <v>592417556.69999993</v>
      </c>
      <c r="C356" s="53">
        <f t="shared" ref="C356:C367" si="43">(D356*E356+F356*G356)/(D356+F356)</f>
        <v>3.4530236586107916</v>
      </c>
      <c r="D356" s="54">
        <f>'6.по срокам в нацвал'!B356</f>
        <v>338026507.53999996</v>
      </c>
      <c r="E356" s="55">
        <f>'6.по срокам в нацвал'!C356</f>
        <v>5.3325368709233505</v>
      </c>
      <c r="F356" s="52">
        <f>'10.по срокам в инвал'!B356</f>
        <v>254391049.16</v>
      </c>
      <c r="G356" s="53">
        <f>'10.по срокам в инвал'!C356</f>
        <v>0.95558796214605002</v>
      </c>
    </row>
    <row r="357" spans="1:7" s="8" customFormat="1" ht="14.25" customHeight="1" x14ac:dyDescent="0.2">
      <c r="A357" s="46" t="s">
        <v>92</v>
      </c>
      <c r="B357" s="49">
        <f t="shared" si="42"/>
        <v>611333923.66999996</v>
      </c>
      <c r="C357" s="50">
        <f t="shared" si="43"/>
        <v>3.6490462034786186</v>
      </c>
      <c r="D357" s="43">
        <f>'6.по срокам в нацвал'!B357</f>
        <v>357095737.02999997</v>
      </c>
      <c r="E357" s="44">
        <f>'6.по срокам в нацвал'!C357</f>
        <v>5.6393365411806107</v>
      </c>
      <c r="F357" s="49">
        <f>'10.по срокам в инвал'!B357</f>
        <v>254238186.63999999</v>
      </c>
      <c r="G357" s="50">
        <f>'10.по срокам в инвал'!C357</f>
        <v>0.85354091594381454</v>
      </c>
    </row>
    <row r="358" spans="1:7" s="8" customFormat="1" ht="14.25" customHeight="1" x14ac:dyDescent="0.2">
      <c r="A358" s="46" t="s">
        <v>1</v>
      </c>
      <c r="B358" s="49">
        <f t="shared" si="42"/>
        <v>648211312.76999998</v>
      </c>
      <c r="C358" s="50">
        <f t="shared" si="43"/>
        <v>3.8461385260536343</v>
      </c>
      <c r="D358" s="43">
        <f>'6.по срокам в нацвал'!B358</f>
        <v>402478062.62</v>
      </c>
      <c r="E358" s="44">
        <f>'6.по срокам в нацвал'!C358</f>
        <v>5.6446220615056362</v>
      </c>
      <c r="F358" s="49">
        <f>'10.по срокам в инвал'!B358</f>
        <v>245733250.15000001</v>
      </c>
      <c r="G358" s="50">
        <f>'10.по срокам в инвал'!C358</f>
        <v>0.90046402510254653</v>
      </c>
    </row>
    <row r="359" spans="1:7" s="8" customFormat="1" ht="14.25" customHeight="1" x14ac:dyDescent="0.2">
      <c r="A359" s="46" t="s">
        <v>2</v>
      </c>
      <c r="B359" s="49">
        <f t="shared" si="42"/>
        <v>668616967.1500001</v>
      </c>
      <c r="C359" s="50">
        <f t="shared" si="43"/>
        <v>3.81692786787141</v>
      </c>
      <c r="D359" s="43">
        <f>'6.по срокам в нацвал'!B359</f>
        <v>418319443.69000006</v>
      </c>
      <c r="E359" s="44">
        <f>'6.по срокам в нацвал'!C359</f>
        <v>5.5554663326335669</v>
      </c>
      <c r="F359" s="49">
        <f>'10.по срокам в инвал'!B359</f>
        <v>250297523.45999998</v>
      </c>
      <c r="G359" s="50">
        <f>'10.по срокам в инвал'!C359</f>
        <v>0.91132803068725965</v>
      </c>
    </row>
    <row r="360" spans="1:7" s="8" customFormat="1" ht="14.25" customHeight="1" x14ac:dyDescent="0.2">
      <c r="A360" s="46" t="s">
        <v>3</v>
      </c>
      <c r="B360" s="49">
        <f t="shared" si="42"/>
        <v>687935981.03999996</v>
      </c>
      <c r="C360" s="50">
        <f t="shared" si="43"/>
        <v>3.7392505043719049</v>
      </c>
      <c r="D360" s="43">
        <f>'6.по срокам в нацвал'!B360</f>
        <v>427682137.94999993</v>
      </c>
      <c r="E360" s="44">
        <f>'6.по срокам в нацвал'!C360</f>
        <v>5.4787147369262765</v>
      </c>
      <c r="F360" s="49">
        <f>'10.по срокам в инвал'!B360</f>
        <v>260253843.09</v>
      </c>
      <c r="G360" s="50">
        <f>'10.по срокам в инвал'!C360</f>
        <v>0.88074216100368286</v>
      </c>
    </row>
    <row r="361" spans="1:7" s="8" customFormat="1" ht="14.25" customHeight="1" x14ac:dyDescent="0.2">
      <c r="A361" s="46" t="s">
        <v>4</v>
      </c>
      <c r="B361" s="49">
        <f t="shared" si="42"/>
        <v>697264767.13</v>
      </c>
      <c r="C361" s="50">
        <f t="shared" si="43"/>
        <v>3.650034709726262</v>
      </c>
      <c r="D361" s="43">
        <f>'6.по срокам в нацвал'!B361</f>
        <v>429616200.55000001</v>
      </c>
      <c r="E361" s="44">
        <f>'6.по срокам в нацвал'!C361</f>
        <v>5.3674076704040132</v>
      </c>
      <c r="F361" s="49">
        <f>'10.по срокам в инвал'!B361</f>
        <v>267648566.58000001</v>
      </c>
      <c r="G361" s="50">
        <f>'10.по срокам в инвал'!C361</f>
        <v>0.89339283519132384</v>
      </c>
    </row>
    <row r="362" spans="1:7" s="8" customFormat="1" ht="14.25" customHeight="1" x14ac:dyDescent="0.2">
      <c r="A362" s="46" t="s">
        <v>5</v>
      </c>
      <c r="B362" s="49">
        <f t="shared" si="42"/>
        <v>704190931.86000001</v>
      </c>
      <c r="C362" s="50">
        <f t="shared" si="43"/>
        <v>3.679656077974534</v>
      </c>
      <c r="D362" s="43">
        <f>'6.по срокам в нацвал'!B362</f>
        <v>440808400.26999998</v>
      </c>
      <c r="E362" s="44">
        <f>'6.по срокам в нацвал'!C362</f>
        <v>5.3257654736696107</v>
      </c>
      <c r="F362" s="49">
        <f>'10.по срокам в инвал'!B362</f>
        <v>263382531.59</v>
      </c>
      <c r="G362" s="50">
        <f>'10.по срокам в инвал'!C362</f>
        <v>0.92465617344285056</v>
      </c>
    </row>
    <row r="363" spans="1:7" s="8" customFormat="1" ht="14.25" customHeight="1" x14ac:dyDescent="0.2">
      <c r="A363" s="46" t="s">
        <v>6</v>
      </c>
      <c r="B363" s="49">
        <f t="shared" si="42"/>
        <v>717645264.18000007</v>
      </c>
      <c r="C363" s="50">
        <f t="shared" si="43"/>
        <v>3.6327065835876722</v>
      </c>
      <c r="D363" s="43">
        <f>'6.по срокам в нацвал'!B363</f>
        <v>446199960.66000003</v>
      </c>
      <c r="E363" s="44">
        <f>'6.по срокам в нацвал'!C363</f>
        <v>5.2934436613802642</v>
      </c>
      <c r="F363" s="49">
        <f>'10.по срокам в инвал'!B363</f>
        <v>271445303.51999998</v>
      </c>
      <c r="G363" s="50">
        <f>'10.по срокам в инвал'!C363</f>
        <v>0.90279816679659008</v>
      </c>
    </row>
    <row r="364" spans="1:7" s="8" customFormat="1" ht="14.25" hidden="1" customHeight="1" x14ac:dyDescent="0.2">
      <c r="A364" s="46" t="s">
        <v>7</v>
      </c>
      <c r="B364" s="49">
        <f t="shared" si="42"/>
        <v>0</v>
      </c>
      <c r="C364" s="50" t="e">
        <f t="shared" si="43"/>
        <v>#DIV/0!</v>
      </c>
      <c r="D364" s="43">
        <f>'6.по срокам в нацвал'!B364</f>
        <v>0</v>
      </c>
      <c r="E364" s="44" t="e">
        <f>'6.по срокам в нацвал'!C364</f>
        <v>#DIV/0!</v>
      </c>
      <c r="F364" s="49">
        <f>'10.по срокам в инвал'!B364</f>
        <v>0</v>
      </c>
      <c r="G364" s="50" t="e">
        <f>'10.по срокам в инвал'!C364</f>
        <v>#DIV/0!</v>
      </c>
    </row>
    <row r="365" spans="1:7" s="8" customFormat="1" ht="14.25" hidden="1" customHeight="1" x14ac:dyDescent="0.2">
      <c r="A365" s="46" t="s">
        <v>8</v>
      </c>
      <c r="B365" s="49">
        <f t="shared" si="42"/>
        <v>0</v>
      </c>
      <c r="C365" s="50" t="e">
        <f t="shared" si="43"/>
        <v>#DIV/0!</v>
      </c>
      <c r="D365" s="43">
        <f>'6.по срокам в нацвал'!B365</f>
        <v>0</v>
      </c>
      <c r="E365" s="44" t="e">
        <f>'6.по срокам в нацвал'!C365</f>
        <v>#DIV/0!</v>
      </c>
      <c r="F365" s="49">
        <f>'10.по срокам в инвал'!B365</f>
        <v>0</v>
      </c>
      <c r="G365" s="50" t="e">
        <f>'10.по срокам в инвал'!C365</f>
        <v>#DIV/0!</v>
      </c>
    </row>
    <row r="366" spans="1:7" s="8" customFormat="1" ht="14.25" hidden="1" customHeight="1" x14ac:dyDescent="0.2">
      <c r="A366" s="46" t="s">
        <v>9</v>
      </c>
      <c r="B366" s="49">
        <f t="shared" si="42"/>
        <v>0</v>
      </c>
      <c r="C366" s="50" t="e">
        <f t="shared" si="43"/>
        <v>#DIV/0!</v>
      </c>
      <c r="D366" s="43">
        <f>'6.по срокам в нацвал'!B366</f>
        <v>0</v>
      </c>
      <c r="E366" s="44" t="e">
        <f>'6.по срокам в нацвал'!C366</f>
        <v>#DIV/0!</v>
      </c>
      <c r="F366" s="49">
        <f>'10.по срокам в инвал'!B366</f>
        <v>0</v>
      </c>
      <c r="G366" s="50" t="e">
        <f>'10.по срокам в инвал'!C366</f>
        <v>#DIV/0!</v>
      </c>
    </row>
    <row r="367" spans="1:7" s="8" customFormat="1" ht="14.25" hidden="1" customHeight="1" x14ac:dyDescent="0.2">
      <c r="A367" s="46" t="s">
        <v>14</v>
      </c>
      <c r="B367" s="49">
        <f t="shared" si="42"/>
        <v>0</v>
      </c>
      <c r="C367" s="50" t="e">
        <f t="shared" si="43"/>
        <v>#DIV/0!</v>
      </c>
      <c r="D367" s="43">
        <f>'6.по срокам в нацвал'!B367</f>
        <v>0</v>
      </c>
      <c r="E367" s="44" t="e">
        <f>'6.по срокам в нацвал'!C367</f>
        <v>#DIV/0!</v>
      </c>
      <c r="F367" s="49">
        <f>'10.по срокам в инвал'!B367</f>
        <v>0</v>
      </c>
      <c r="G367" s="50" t="e">
        <f>'10.по срокам в инвал'!C367</f>
        <v>#DIV/0!</v>
      </c>
    </row>
    <row r="368" spans="1:7" s="8" customFormat="1" ht="14.25" hidden="1" customHeight="1" thickBot="1" x14ac:dyDescent="0.25">
      <c r="A368" s="51" t="s">
        <v>15</v>
      </c>
      <c r="B368" s="52">
        <f t="shared" ref="B368" si="44">D368+F368</f>
        <v>0</v>
      </c>
      <c r="C368" s="53" t="e">
        <f t="shared" ref="C368" si="45">(D368*E368+F368*G368)/(D368+F368)</f>
        <v>#DIV/0!</v>
      </c>
      <c r="D368" s="54">
        <f>'6.по срокам в нацвал'!B368</f>
        <v>0</v>
      </c>
      <c r="E368" s="55" t="e">
        <f>'6.по срокам в нацвал'!C368</f>
        <v>#DIV/0!</v>
      </c>
      <c r="F368" s="52">
        <f>'10.по срокам в инвал'!B368</f>
        <v>0</v>
      </c>
      <c r="G368" s="53" t="e">
        <f>'10.по срокам в инвал'!C368</f>
        <v>#DIV/0!</v>
      </c>
    </row>
    <row r="369" spans="1:16" s="10" customFormat="1" ht="4.5" customHeight="1" x14ac:dyDescent="0.2">
      <c r="A369" s="11"/>
      <c r="B369" s="12"/>
      <c r="C369" s="13"/>
      <c r="D369" s="12"/>
      <c r="E369" s="13"/>
      <c r="F369" s="12"/>
      <c r="G369" s="13"/>
    </row>
    <row r="370" spans="1:16" x14ac:dyDescent="0.2">
      <c r="A370" s="63" t="s">
        <v>52</v>
      </c>
      <c r="B370" s="64"/>
      <c r="C370" s="65"/>
      <c r="D370" s="11"/>
      <c r="E370" s="65"/>
      <c r="F370" s="64"/>
      <c r="G370" s="65"/>
    </row>
    <row r="371" spans="1:16" x14ac:dyDescent="0.2">
      <c r="A371" s="11"/>
      <c r="B371" s="12"/>
      <c r="C371" s="12"/>
      <c r="D371" s="11"/>
      <c r="E371" s="11"/>
      <c r="F371" s="11"/>
      <c r="G371" s="11"/>
    </row>
    <row r="372" spans="1:16" x14ac:dyDescent="0.2">
      <c r="B372" s="12"/>
      <c r="C372" s="12"/>
      <c r="D372" s="12"/>
      <c r="E372" s="16"/>
      <c r="F372" s="12"/>
      <c r="G372" s="16"/>
      <c r="I372" s="56"/>
      <c r="J372" s="56"/>
      <c r="K372" s="56"/>
      <c r="L372" s="56"/>
      <c r="M372" s="56"/>
      <c r="N372" s="56"/>
      <c r="O372" s="25"/>
      <c r="P372" s="25"/>
    </row>
    <row r="373" spans="1:16" x14ac:dyDescent="0.2">
      <c r="B373" s="12"/>
      <c r="C373" s="12"/>
      <c r="D373" s="12"/>
      <c r="E373" s="16"/>
      <c r="F373" s="12"/>
      <c r="G373" s="16"/>
      <c r="I373" s="56"/>
      <c r="J373" s="56"/>
      <c r="K373" s="56"/>
      <c r="L373" s="56"/>
      <c r="M373" s="56"/>
      <c r="N373" s="56"/>
    </row>
    <row r="374" spans="1:16" x14ac:dyDescent="0.2">
      <c r="B374" s="12"/>
      <c r="C374" s="12"/>
      <c r="D374" s="12"/>
      <c r="E374" s="16"/>
      <c r="F374" s="12"/>
      <c r="G374" s="16"/>
      <c r="I374" s="56"/>
      <c r="J374" s="56"/>
      <c r="K374" s="56"/>
      <c r="L374" s="56"/>
      <c r="M374" s="56"/>
      <c r="N374" s="56"/>
    </row>
    <row r="375" spans="1:16" x14ac:dyDescent="0.2">
      <c r="B375" s="12"/>
      <c r="C375" s="12"/>
      <c r="D375" s="12"/>
      <c r="E375" s="16"/>
      <c r="F375" s="12"/>
      <c r="G375" s="16"/>
      <c r="I375" s="56"/>
      <c r="J375" s="56"/>
      <c r="K375" s="56"/>
      <c r="L375" s="56"/>
      <c r="M375" s="56"/>
      <c r="N375" s="56"/>
    </row>
    <row r="376" spans="1:16" x14ac:dyDescent="0.2">
      <c r="B376" s="12"/>
      <c r="C376" s="12"/>
      <c r="D376" s="12"/>
      <c r="E376" s="12"/>
      <c r="F376" s="12"/>
      <c r="G376" s="12"/>
      <c r="I376" s="56"/>
      <c r="J376" s="56"/>
      <c r="K376" s="56"/>
      <c r="L376" s="56"/>
      <c r="M376" s="56"/>
      <c r="N376" s="56"/>
    </row>
    <row r="377" spans="1:16" x14ac:dyDescent="0.2">
      <c r="B377" s="12"/>
      <c r="C377" s="12"/>
      <c r="D377" s="12"/>
      <c r="E377" s="12"/>
      <c r="F377" s="12"/>
      <c r="G377" s="12"/>
      <c r="I377" s="56"/>
      <c r="J377" s="56"/>
      <c r="K377" s="56"/>
      <c r="L377" s="56"/>
      <c r="M377" s="56"/>
      <c r="N377" s="56"/>
    </row>
    <row r="378" spans="1:16" x14ac:dyDescent="0.2">
      <c r="B378" s="12"/>
      <c r="C378" s="12"/>
      <c r="D378" s="12"/>
      <c r="E378" s="12"/>
      <c r="F378" s="12"/>
      <c r="G378" s="12"/>
      <c r="I378" s="56"/>
      <c r="J378" s="56"/>
      <c r="K378" s="56"/>
      <c r="L378" s="56"/>
      <c r="M378" s="56"/>
      <c r="N378" s="56"/>
    </row>
    <row r="379" spans="1:16" x14ac:dyDescent="0.2">
      <c r="B379" s="12"/>
      <c r="C379" s="12"/>
      <c r="D379" s="12"/>
      <c r="E379" s="16"/>
      <c r="F379" s="12"/>
      <c r="G379" s="16"/>
      <c r="I379" s="56"/>
      <c r="J379" s="56"/>
      <c r="K379" s="56"/>
      <c r="L379" s="56"/>
      <c r="M379" s="56"/>
      <c r="N379" s="56"/>
    </row>
    <row r="380" spans="1:16" x14ac:dyDescent="0.2">
      <c r="B380" s="12"/>
      <c r="C380" s="12"/>
      <c r="D380" s="12"/>
      <c r="E380" s="16"/>
      <c r="F380" s="12"/>
      <c r="G380" s="16"/>
      <c r="I380" s="56"/>
      <c r="J380" s="56"/>
      <c r="K380" s="56"/>
      <c r="L380" s="56"/>
      <c r="M380" s="56"/>
      <c r="N380" s="56"/>
    </row>
    <row r="381" spans="1:16" x14ac:dyDescent="0.2">
      <c r="B381" s="12"/>
      <c r="C381" s="12"/>
      <c r="D381" s="12"/>
      <c r="E381" s="16"/>
      <c r="F381" s="12"/>
      <c r="G381" s="16"/>
      <c r="I381" s="56"/>
      <c r="J381" s="56"/>
      <c r="K381" s="56"/>
      <c r="L381" s="56"/>
      <c r="M381" s="56"/>
      <c r="N381" s="56"/>
    </row>
    <row r="382" spans="1:16" x14ac:dyDescent="0.2">
      <c r="B382" s="12"/>
      <c r="C382" s="12"/>
      <c r="D382" s="12"/>
      <c r="E382" s="16"/>
      <c r="F382" s="12"/>
      <c r="G382" s="16"/>
      <c r="I382" s="56"/>
      <c r="J382" s="56"/>
      <c r="K382" s="56"/>
      <c r="L382" s="56"/>
      <c r="M382" s="56"/>
      <c r="N382" s="56"/>
    </row>
    <row r="383" spans="1:16" x14ac:dyDescent="0.2">
      <c r="B383" s="12"/>
      <c r="C383" s="12"/>
      <c r="D383" s="12"/>
      <c r="E383" s="16"/>
      <c r="F383" s="12"/>
      <c r="G383" s="16"/>
      <c r="I383" s="56"/>
      <c r="J383" s="56"/>
      <c r="K383" s="56"/>
      <c r="L383" s="56"/>
      <c r="M383" s="56"/>
      <c r="N383" s="56"/>
    </row>
    <row r="384" spans="1:16" x14ac:dyDescent="0.2">
      <c r="B384" s="12"/>
      <c r="C384" s="12"/>
      <c r="D384" s="12"/>
      <c r="E384" s="16"/>
      <c r="F384" s="12"/>
      <c r="G384" s="16"/>
      <c r="I384" s="56"/>
      <c r="J384" s="56"/>
      <c r="K384" s="56"/>
      <c r="L384" s="56"/>
      <c r="M384" s="56"/>
      <c r="N384" s="56"/>
    </row>
    <row r="385" spans="2:14" x14ac:dyDescent="0.2">
      <c r="B385" s="12"/>
      <c r="C385" s="16"/>
      <c r="D385" s="12"/>
      <c r="E385" s="16"/>
      <c r="F385" s="12"/>
      <c r="G385" s="16"/>
      <c r="I385" s="56"/>
      <c r="J385" s="56"/>
      <c r="K385" s="56"/>
      <c r="L385" s="56"/>
      <c r="M385" s="56"/>
      <c r="N385" s="56"/>
    </row>
    <row r="386" spans="2:14" x14ac:dyDescent="0.2">
      <c r="B386" s="12"/>
      <c r="C386" s="16"/>
      <c r="D386" s="12"/>
      <c r="E386" s="16"/>
      <c r="F386" s="12"/>
      <c r="G386" s="16"/>
      <c r="I386" s="56"/>
      <c r="J386" s="56"/>
      <c r="K386" s="56"/>
      <c r="L386" s="56"/>
      <c r="M386" s="56"/>
      <c r="N386" s="56"/>
    </row>
    <row r="387" spans="2:14" x14ac:dyDescent="0.2">
      <c r="B387" s="12"/>
      <c r="C387" s="16"/>
      <c r="D387" s="12"/>
      <c r="E387" s="16"/>
      <c r="F387" s="12"/>
      <c r="G387" s="16"/>
      <c r="I387" s="56"/>
      <c r="J387" s="56"/>
      <c r="K387" s="56"/>
      <c r="L387" s="56"/>
      <c r="M387" s="56"/>
      <c r="N387" s="56"/>
    </row>
    <row r="388" spans="2:14" x14ac:dyDescent="0.2">
      <c r="B388" s="25"/>
      <c r="C388" s="25"/>
      <c r="D388" s="25"/>
      <c r="E388" s="25"/>
      <c r="F388" s="25"/>
      <c r="G388" s="25"/>
    </row>
    <row r="389" spans="2:14" x14ac:dyDescent="0.2">
      <c r="B389" s="25"/>
      <c r="C389" s="25"/>
      <c r="D389" s="25"/>
      <c r="E389" s="25"/>
      <c r="F389" s="25"/>
      <c r="G389" s="25"/>
    </row>
    <row r="390" spans="2:14" x14ac:dyDescent="0.2">
      <c r="B390" s="25"/>
      <c r="C390" s="25"/>
      <c r="D390" s="25"/>
      <c r="E390" s="25"/>
      <c r="F390" s="25"/>
      <c r="G390" s="25"/>
    </row>
    <row r="391" spans="2:14" x14ac:dyDescent="0.2">
      <c r="B391" s="25"/>
      <c r="C391" s="25"/>
      <c r="D391" s="25"/>
      <c r="E391" s="25"/>
      <c r="F391" s="25"/>
      <c r="G391" s="25"/>
    </row>
    <row r="392" spans="2:14" x14ac:dyDescent="0.2">
      <c r="B392" s="25"/>
      <c r="C392" s="25"/>
      <c r="D392" s="25"/>
      <c r="E392" s="25"/>
      <c r="F392" s="25"/>
      <c r="G392" s="25"/>
    </row>
    <row r="393" spans="2:14" x14ac:dyDescent="0.2">
      <c r="B393" s="25"/>
      <c r="C393" s="25"/>
      <c r="D393" s="25"/>
      <c r="E393" s="25"/>
      <c r="F393" s="25"/>
      <c r="G393" s="25"/>
    </row>
    <row r="394" spans="2:14" x14ac:dyDescent="0.2">
      <c r="B394" s="25"/>
      <c r="C394" s="25"/>
      <c r="D394" s="25"/>
      <c r="E394" s="25"/>
      <c r="F394" s="25"/>
      <c r="G394" s="25"/>
    </row>
    <row r="395" spans="2:14" x14ac:dyDescent="0.2">
      <c r="B395" s="25"/>
      <c r="C395" s="25"/>
      <c r="D395" s="25"/>
      <c r="E395" s="25"/>
      <c r="F395" s="25"/>
      <c r="G395" s="25"/>
    </row>
    <row r="396" spans="2:14" x14ac:dyDescent="0.2">
      <c r="B396" s="25"/>
      <c r="C396" s="25"/>
      <c r="D396" s="25"/>
      <c r="E396" s="25"/>
      <c r="F396" s="25"/>
      <c r="G396" s="25"/>
    </row>
    <row r="397" spans="2:14" x14ac:dyDescent="0.2">
      <c r="B397" s="25"/>
      <c r="C397" s="25"/>
      <c r="D397" s="25"/>
      <c r="E397" s="25"/>
      <c r="F397" s="25"/>
      <c r="G397" s="25"/>
    </row>
    <row r="398" spans="2:14" x14ac:dyDescent="0.2">
      <c r="B398" s="25"/>
      <c r="C398" s="25"/>
      <c r="D398" s="25"/>
      <c r="E398" s="25"/>
      <c r="F398" s="25"/>
      <c r="G398" s="25"/>
    </row>
    <row r="399" spans="2:14" x14ac:dyDescent="0.2">
      <c r="B399" s="25"/>
    </row>
    <row r="400" spans="2:14" x14ac:dyDescent="0.2">
      <c r="B400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1" t="s">
        <v>79</v>
      </c>
      <c r="K7" s="82"/>
      <c r="L7" s="81" t="s">
        <v>80</v>
      </c>
      <c r="M7" s="82"/>
      <c r="N7" s="83" t="s">
        <v>81</v>
      </c>
      <c r="O7" s="83"/>
      <c r="P7" s="83" t="s">
        <v>82</v>
      </c>
      <c r="Q7" s="83"/>
      <c r="R7" s="83" t="s">
        <v>29</v>
      </c>
      <c r="S7" s="83"/>
      <c r="T7" s="83" t="s">
        <v>30</v>
      </c>
      <c r="U7" s="83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x14ac:dyDescent="0.2">
      <c r="A334" s="38" t="s">
        <v>1</v>
      </c>
      <c r="B334" s="36">
        <f>'3.физ-всего'!B334+'4.юрид-всего'!B334+'5.нерез-всего'!B166</f>
        <v>344940972.78999996</v>
      </c>
      <c r="C334" s="40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6">
        <f>'3.физ-всего'!D334+'4.юрид-всего'!D334+'5.нерез-всего'!D166</f>
        <v>135693437.18000001</v>
      </c>
      <c r="E334" s="40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6">
        <f>'3.физ-всего'!F334+'4.юрид-всего'!F334+'5.нерез-всего'!F166</f>
        <v>110055035.88999999</v>
      </c>
      <c r="G334" s="40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6">
        <f t="shared" si="22"/>
        <v>99192499.720000014</v>
      </c>
      <c r="I334" s="40">
        <f t="shared" si="23"/>
        <v>9.5388031487639164</v>
      </c>
      <c r="J334" s="36">
        <f>'3.физ-всего'!J334+'4.юрид-всего'!J334+'5.нерез-всего'!J166</f>
        <v>7939499.2999999989</v>
      </c>
      <c r="K334" s="40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6">
        <f>'3.физ-всего'!L334+'4.юрид-всего'!L334+'5.нерез-всего'!L166</f>
        <v>14057385.67</v>
      </c>
      <c r="M334" s="40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6">
        <f>'3.физ-всего'!N334+'4.юрид-всего'!N334+'5.нерез-всего'!N166</f>
        <v>22026432.030000001</v>
      </c>
      <c r="O334" s="40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6">
        <f>'3.физ-всего'!P334+'4.юрид-всего'!P334+'5.нерез-всего'!P166</f>
        <v>29974325.010000002</v>
      </c>
      <c r="Q334" s="40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6">
        <f>'3.физ-всего'!R334+'4.юрид-всего'!R334+'5.нерез-всего'!R166</f>
        <v>23186810.620000001</v>
      </c>
      <c r="S334" s="40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6">
        <f>'3.физ-всего'!T334+'4.юрид-всего'!T334+'5.нерез-всего'!T166</f>
        <v>2008047.09</v>
      </c>
      <c r="U334" s="40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14.25" customHeight="1" x14ac:dyDescent="0.2">
      <c r="A335" s="38" t="s">
        <v>2</v>
      </c>
      <c r="B335" s="36">
        <f>'3.физ-всего'!B335+'4.юрид-всего'!B335+'5.нерез-всего'!B167</f>
        <v>352913072.47999996</v>
      </c>
      <c r="C335" s="40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3.3374333161848138</v>
      </c>
      <c r="D335" s="36">
        <f>'3.физ-всего'!D335+'4.юрид-всего'!D335+'5.нерез-всего'!D167</f>
        <v>139176048.19</v>
      </c>
      <c r="E335" s="40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1.3285927691873181</v>
      </c>
      <c r="F335" s="36">
        <f>'3.физ-всего'!F335+'4.юрид-всего'!F335+'5.нерез-всего'!F167</f>
        <v>111308177.00999999</v>
      </c>
      <c r="G335" s="40">
        <f>('3.физ-всего'!F335*'3.физ-всего'!G335+'4.юрид-всего'!F335*'4.юрид-всего'!G335+'5.нерез-всего'!F167*'5.нерез-всего'!G167)/('3.физ-всего'!F335+'4.юрид-всего'!F335+'5.нерез-всего'!F167)</f>
        <v>0.2988056028786813</v>
      </c>
      <c r="H335" s="36">
        <f t="shared" ref="H335" si="24">J335+L335+N335+P335+R335+T335</f>
        <v>102428847.28</v>
      </c>
      <c r="I335" s="40">
        <f t="shared" ref="I335" si="25">(J335*K335+L335*M335+N335*O335+P335*Q335+R335*S335+T335*U335)/(J335+L335+N335+P335+R335+T335)</f>
        <v>9.3690017323193899</v>
      </c>
      <c r="J335" s="36">
        <f>'3.физ-всего'!J335+'4.юрид-всего'!J335+'5.нерез-всего'!J167</f>
        <v>11138901.07</v>
      </c>
      <c r="K335" s="40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5.9363268554821707</v>
      </c>
      <c r="L335" s="36">
        <f>'3.физ-всего'!L335+'4.юрид-всего'!L335+'5.нерез-всего'!L167</f>
        <v>15589080.170000002</v>
      </c>
      <c r="M335" s="40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10.424498717983031</v>
      </c>
      <c r="N335" s="36">
        <f>'3.физ-всего'!N335+'4.юрид-всего'!N335+'5.нерез-всего'!N167</f>
        <v>19946756.399999999</v>
      </c>
      <c r="O335" s="40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10.033493610855919</v>
      </c>
      <c r="P335" s="36">
        <f>'3.физ-всего'!P335+'4.юрид-всего'!P335+'5.нерез-всего'!P167</f>
        <v>30211335.190000001</v>
      </c>
      <c r="Q335" s="40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9.376142595096594</v>
      </c>
      <c r="R335" s="36">
        <f>'3.физ-всего'!R335+'4.юрид-всего'!R335+'5.нерез-всего'!R167</f>
        <v>23549054.350000001</v>
      </c>
      <c r="S335" s="40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9.9395132705869944</v>
      </c>
      <c r="T335" s="36">
        <f>'3.физ-всего'!T335+'4.юрид-всего'!T335+'5.нерез-всего'!T167</f>
        <v>1993720.0999999999</v>
      </c>
      <c r="U335" s="40">
        <f>('3.физ-всего'!T335*'3.физ-всего'!U335+'4.юрид-всего'!T335*'4.юрид-всего'!U335+'5.нерез-всего'!T167*'5.нерез-всего'!U167)/('3.физ-всего'!T335+'4.юрид-всего'!T335+'5.нерез-всего'!T167)</f>
        <v>6.7993325385544239</v>
      </c>
    </row>
    <row r="336" spans="1:21" ht="14.25" customHeight="1" x14ac:dyDescent="0.2">
      <c r="A336" s="38" t="s">
        <v>3</v>
      </c>
      <c r="B336" s="36">
        <f>'3.физ-всего'!B336+'4.юрид-всего'!B336+'5.нерез-всего'!B168</f>
        <v>377200541.49000001</v>
      </c>
      <c r="C336" s="40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3.2649993101102943</v>
      </c>
      <c r="D336" s="36">
        <f>'3.физ-всего'!D336+'4.юрид-всего'!D336+'5.нерез-всего'!D168</f>
        <v>150172904.31</v>
      </c>
      <c r="E336" s="40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1.1527313341495549</v>
      </c>
      <c r="F336" s="36">
        <f>'3.физ-всего'!F336+'4.юрид-всего'!F336+'5.нерез-всего'!F168</f>
        <v>121558359.62</v>
      </c>
      <c r="G336" s="40">
        <f>('3.физ-всего'!F336*'3.физ-всего'!G336+'4.юрид-всего'!F336*'4.юрид-всего'!G336+'5.нерез-всего'!F168*'5.нерез-всего'!G168)/('3.физ-всего'!F336+'4.юрид-всего'!F336+'5.нерез-всего'!F168)</f>
        <v>0.59278226097618769</v>
      </c>
      <c r="H336" s="36">
        <f t="shared" ref="H336" si="26">J336+L336+N336+P336+R336+T336</f>
        <v>105469277.56</v>
      </c>
      <c r="I336" s="40">
        <f t="shared" ref="I336" si="27">(J336*K336+L336*M336+N336*O336+P336*Q336+R336*S336+T336*U336)/(J336+L336+N336+P336+R336+T336)</f>
        <v>9.3524188177211585</v>
      </c>
      <c r="J336" s="36">
        <f>'3.физ-всего'!J336+'4.юрид-всего'!J336+'5.нерез-всего'!J168</f>
        <v>11954877.710000001</v>
      </c>
      <c r="K336" s="40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6.1293655356262109</v>
      </c>
      <c r="L336" s="36">
        <f>'3.физ-всего'!L336+'4.юрид-всего'!L336+'5.нерез-всего'!L168</f>
        <v>15066522.199999999</v>
      </c>
      <c r="M336" s="40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10.724149071296603</v>
      </c>
      <c r="N336" s="36">
        <f>'3.физ-всего'!N336+'4.юрид-всего'!N336+'5.нерез-всего'!N168</f>
        <v>19535885.5</v>
      </c>
      <c r="O336" s="40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9.4169195880012584</v>
      </c>
      <c r="P336" s="36">
        <f>'3.физ-всего'!P336+'4.юрид-всего'!P336+'5.нерез-всего'!P168</f>
        <v>33128020.870000005</v>
      </c>
      <c r="Q336" s="40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9.3550039854825755</v>
      </c>
      <c r="R336" s="36">
        <f>'3.физ-всего'!R336+'4.юрид-всего'!R336+'5.нерез-всего'!R168</f>
        <v>23781565.390000004</v>
      </c>
      <c r="S336" s="40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10.264003624889238</v>
      </c>
      <c r="T336" s="36">
        <f>'3.физ-всего'!T336+'4.юрид-всего'!T336+'5.нерез-всего'!T168</f>
        <v>2002405.8900000001</v>
      </c>
      <c r="U336" s="40">
        <f>('3.физ-всего'!T336*'3.физ-всего'!U336+'4.юрид-всего'!T336*'4.юрид-всего'!U336+'5.нерез-всего'!T168*'5.нерез-всего'!U168)/('3.физ-всего'!T336+'4.юрид-всего'!T336+'5.нерез-всего'!T168)</f>
        <v>6.7752033999959869</v>
      </c>
    </row>
    <row r="337" spans="1:21" ht="14.25" customHeight="1" x14ac:dyDescent="0.2">
      <c r="A337" s="38" t="s">
        <v>4</v>
      </c>
      <c r="B337" s="36">
        <f>'3.физ-всего'!B337+'4.юрид-всего'!B337+'5.нерез-всего'!B169</f>
        <v>376409134.81999999</v>
      </c>
      <c r="C337" s="40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3.2536235008121976</v>
      </c>
      <c r="D337" s="36">
        <f>'3.физ-всего'!D337+'4.юрид-всего'!D337+'5.нерез-всего'!D169</f>
        <v>151977211.96999997</v>
      </c>
      <c r="E337" s="40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1.220189622608983</v>
      </c>
      <c r="F337" s="36">
        <f>'3.физ-всего'!F337+'4.юрид-всего'!F337+'5.нерез-всего'!F169</f>
        <v>116824311.00999999</v>
      </c>
      <c r="G337" s="40">
        <f>('3.физ-всего'!F337*'3.физ-всего'!G337+'4.юрид-всего'!F337*'4.юрид-всего'!G337+'5.нерез-всего'!F169*'5.нерез-всего'!G169)/('3.физ-всего'!F337+'4.юрид-всего'!F337+'5.нерез-всего'!F169)</f>
        <v>0.36408104000595559</v>
      </c>
      <c r="H337" s="36">
        <f t="shared" ref="H337" si="28">J337+L337+N337+P337+R337+T337</f>
        <v>107607611.84</v>
      </c>
      <c r="I337" s="40">
        <f t="shared" ref="I337" si="29">(J337*K337+L337*M337+N337*O337+P337*Q337+R337*S337+T337*U337)/(J337+L337+N337+P337+R337+T337)</f>
        <v>9.2625331643211695</v>
      </c>
      <c r="J337" s="36">
        <f>'3.физ-всего'!J337+'4.юрид-всего'!J337+'5.нерез-всего'!J169</f>
        <v>11431149.07</v>
      </c>
      <c r="K337" s="40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8.2121967381797276</v>
      </c>
      <c r="L337" s="36">
        <f>'3.физ-всего'!L337+'4.юрид-всего'!L337+'5.нерез-всего'!L169</f>
        <v>15157360.49</v>
      </c>
      <c r="M337" s="40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9.3618879489551503</v>
      </c>
      <c r="N337" s="36">
        <f>'3.физ-всего'!N337+'4.юрид-всего'!N337+'5.нерез-всего'!N169</f>
        <v>18416441.300000001</v>
      </c>
      <c r="O337" s="40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8.9149340997926512</v>
      </c>
      <c r="P337" s="36">
        <f>'3.физ-всего'!P337+'4.юрид-всего'!P337+'5.нерез-всего'!P169</f>
        <v>35493162.449999996</v>
      </c>
      <c r="Q337" s="40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9.0688810401114051</v>
      </c>
      <c r="R337" s="36">
        <f>'3.физ-всего'!R337+'4.юрид-всего'!R337+'5.нерез-всего'!R169</f>
        <v>25085378.630000003</v>
      </c>
      <c r="S337" s="40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10.408829812819151</v>
      </c>
      <c r="T337" s="36">
        <f>'3.физ-всего'!T337+'4.юрид-всего'!T337+'5.нерез-всего'!T169</f>
        <v>2024119.9</v>
      </c>
      <c r="U337" s="40">
        <f>('3.физ-всего'!T337*'3.физ-всего'!U337+'4.юрид-всего'!T337*'4.юрид-всего'!U337+'5.нерез-всего'!T169*'5.нерез-всего'!U169)/('3.физ-всего'!T337+'4.юрид-всего'!T337+'5.нерез-всего'!T169)</f>
        <v>6.8022908610305066</v>
      </c>
    </row>
    <row r="338" spans="1:21" ht="14.25" customHeight="1" x14ac:dyDescent="0.2">
      <c r="A338" s="38" t="s">
        <v>5</v>
      </c>
      <c r="B338" s="36">
        <f>'3.физ-всего'!B338+'4.юрид-всего'!B338+'5.нерез-всего'!B170</f>
        <v>387947228.63999999</v>
      </c>
      <c r="C338" s="40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3.2346054759730674</v>
      </c>
      <c r="D338" s="36">
        <f>'3.физ-всего'!D338+'4.юрид-всего'!D338+'5.нерез-всего'!D170</f>
        <v>153785032.16999999</v>
      </c>
      <c r="E338" s="40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1.3004458884519023</v>
      </c>
      <c r="F338" s="36">
        <f>'3.физ-всего'!F338+'4.юрид-всего'!F338+'5.нерез-всего'!F170</f>
        <v>125858960.74000001</v>
      </c>
      <c r="G338" s="40">
        <f>('3.физ-всего'!F338*'3.физ-всего'!G338+'4.юрид-всего'!F338*'4.юрид-всего'!G338+'5.нерез-всего'!F170*'5.нерез-всего'!G170)/('3.физ-всего'!F338+'4.юрид-всего'!F338+'5.нерез-всего'!F170)</f>
        <v>0.49169150617205387</v>
      </c>
      <c r="H338" s="36">
        <f t="shared" ref="H338" si="30">J338+L338+N338+P338+R338+T338</f>
        <v>108303235.73</v>
      </c>
      <c r="I338" s="40">
        <f t="shared" ref="I338" si="31">(J338*K338+L338*M338+N338*O338+P338*Q338+R338*S338+T338*U338)/(J338+L338+N338+P338+R338+T338)</f>
        <v>9.1685472616959238</v>
      </c>
      <c r="J338" s="36">
        <f>'3.физ-всего'!J338+'4.юрид-всего'!J338+'5.нерез-всего'!J170</f>
        <v>8066436.8200000003</v>
      </c>
      <c r="K338" s="40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8.7937329336945069</v>
      </c>
      <c r="L338" s="36">
        <f>'3.физ-всего'!L338+'4.юрид-всего'!L338+'5.нерез-всего'!L170</f>
        <v>16835396.989999998</v>
      </c>
      <c r="M338" s="40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8.639062828247555</v>
      </c>
      <c r="N338" s="36">
        <f>'3.физ-всего'!N338+'4.юрид-всего'!N338+'5.нерез-всего'!N170</f>
        <v>20316030.049999997</v>
      </c>
      <c r="O338" s="40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8.747353382832781</v>
      </c>
      <c r="P338" s="36">
        <f>'3.физ-всего'!P338+'4.юрид-всего'!P338+'5.нерез-всего'!P170</f>
        <v>36337629.170000002</v>
      </c>
      <c r="Q338" s="40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8.8537052558979568</v>
      </c>
      <c r="R338" s="36">
        <f>'3.физ-всего'!R338+'4.юрид-всего'!R338+'5.нерез-всего'!R170</f>
        <v>24763599.299999997</v>
      </c>
      <c r="S338" s="40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10.649650381848973</v>
      </c>
      <c r="T338" s="36">
        <f>'3.физ-всего'!T338+'4.юрид-всего'!T338+'5.нерез-всего'!T170</f>
        <v>1984143.4</v>
      </c>
      <c r="U338" s="40">
        <f>('3.физ-всего'!T338*'3.физ-всего'!U338+'4.юрид-всего'!T338*'4.юрид-всего'!U338+'5.нерез-всего'!T170*'5.нерез-всего'!U170)/('3.физ-всего'!T338+'4.юрид-всего'!T338+'5.нерез-всего'!T170)</f>
        <v>6.7784236937209235</v>
      </c>
    </row>
    <row r="339" spans="1:21" ht="14.25" customHeight="1" x14ac:dyDescent="0.2">
      <c r="A339" s="38" t="s">
        <v>6</v>
      </c>
      <c r="B339" s="36">
        <f>'3.физ-всего'!B339+'4.юрид-всего'!B339+'5.нерез-всего'!B171</f>
        <v>399023738.28000003</v>
      </c>
      <c r="C339" s="40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3.2579930117755613</v>
      </c>
      <c r="D339" s="36">
        <f>'3.физ-всего'!D339+'4.юрид-всего'!D339+'5.нерез-всего'!D171</f>
        <v>157445647.63</v>
      </c>
      <c r="E339" s="40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1.3449115108409799</v>
      </c>
      <c r="F339" s="36">
        <f>'3.физ-всего'!F339+'4.юрид-всего'!F339+'5.нерез-всего'!F171</f>
        <v>132232049.28999999</v>
      </c>
      <c r="G339" s="40">
        <f>('3.физ-всего'!F339*'3.физ-всего'!G339+'4.юрид-всего'!F339*'4.юрид-всего'!G339+'5.нерез-всего'!F171*'5.нерез-всего'!G171)/('3.физ-всего'!F339+'4.юрид-всего'!F339+'5.нерез-всего'!F171)</f>
        <v>0.62218108173962738</v>
      </c>
      <c r="H339" s="36">
        <f t="shared" ref="H339" si="32">J339+L339+N339+P339+R339+T339</f>
        <v>109346041.36</v>
      </c>
      <c r="I339" s="40">
        <f t="shared" ref="I339" si="33">(J339*K339+L339*M339+N339*O339+P339*Q339+R339*S339+T339*U339)/(J339+L339+N339+P339+R339+T339)</f>
        <v>9.2000935291243646</v>
      </c>
      <c r="J339" s="36">
        <f>'3.физ-всего'!J339+'4.юрид-всего'!J339+'5.нерез-всего'!J171</f>
        <v>11171219.670000002</v>
      </c>
      <c r="K339" s="40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6.9294138536441627</v>
      </c>
      <c r="L339" s="36">
        <f>'3.физ-всего'!L339+'4.юрид-всего'!L339+'5.нерез-всего'!L171</f>
        <v>13977476.539999999</v>
      </c>
      <c r="M339" s="40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8.6666189168935492</v>
      </c>
      <c r="N339" s="36">
        <f>'3.физ-всего'!N339+'4.юрид-всего'!N339+'5.нерез-всего'!N171</f>
        <v>19100970.800000001</v>
      </c>
      <c r="O339" s="40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8.6099878295400671</v>
      </c>
      <c r="P339" s="36">
        <f>'3.физ-всего'!P339+'4.юрид-всего'!P339+'5.нерез-всего'!P171</f>
        <v>37789888.709999993</v>
      </c>
      <c r="Q339" s="40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9.4529536921862096</v>
      </c>
      <c r="R339" s="36">
        <f>'3.физ-всего'!R339+'4.юрид-всего'!R339+'5.нерез-всего'!R171</f>
        <v>25299607.600000001</v>
      </c>
      <c r="S339" s="40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10.753349239420638</v>
      </c>
      <c r="T339" s="36">
        <f>'3.физ-всего'!T339+'4.юрид-всего'!T339+'5.нерез-всего'!T171</f>
        <v>2006878.04</v>
      </c>
      <c r="U339" s="40">
        <f>('3.физ-всего'!T339*'3.физ-всего'!U339+'4.юрид-всего'!T339*'4.юрид-всего'!U339+'5.нерез-всего'!T171*'5.нерез-всего'!U171)/('3.физ-всего'!T339+'4.юрид-всего'!T339+'5.нерез-всего'!T171)</f>
        <v>6.8293289731248406</v>
      </c>
    </row>
    <row r="340" spans="1:21" ht="14.25" customHeight="1" x14ac:dyDescent="0.2">
      <c r="A340" s="38" t="s">
        <v>7</v>
      </c>
      <c r="B340" s="36">
        <f>'3.физ-всего'!B340+'4.юрид-всего'!B340+'5.нерез-всего'!B172</f>
        <v>395258081.69</v>
      </c>
      <c r="C340" s="40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3.4317303962916461</v>
      </c>
      <c r="D340" s="36">
        <f>'3.физ-всего'!D340+'4.юрид-всего'!D340+'5.нерез-всего'!D172</f>
        <v>153123337.5</v>
      </c>
      <c r="E340" s="40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1.3890525003140044</v>
      </c>
      <c r="F340" s="36">
        <f>'3.физ-всего'!F340+'4.юрид-всего'!F340+'5.нерез-всего'!F172</f>
        <v>131757696.17000002</v>
      </c>
      <c r="G340" s="40">
        <f>('3.физ-всего'!F340*'3.физ-всего'!G340+'4.юрид-всего'!F340*'4.юрид-всего'!G340+'5.нерез-всего'!F172*'5.нерез-всего'!G172)/('3.физ-всего'!F340+'4.юрид-всего'!F340+'5.нерез-всего'!F172)</f>
        <v>0.84918419093666131</v>
      </c>
      <c r="H340" s="36">
        <f t="shared" ref="H340" si="34">J340+L340+N340+P340+R340+T340</f>
        <v>110377048.02</v>
      </c>
      <c r="I340" s="40">
        <f t="shared" ref="I340" si="35">(J340*K340+L340*M340+N340*O340+P340*Q340+R340*S340+T340*U340)/(J340+L340+N340+P340+R340+T340)</f>
        <v>9.3482864815874951</v>
      </c>
      <c r="J340" s="36">
        <f>'3.физ-всего'!J340+'4.юрид-всего'!J340+'5.нерез-всего'!J172</f>
        <v>11781844.609999999</v>
      </c>
      <c r="K340" s="40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7.5893002681775981</v>
      </c>
      <c r="L340" s="36">
        <f>'3.физ-всего'!L340+'4.юрид-всего'!L340+'5.нерез-всего'!L172</f>
        <v>12599163.48</v>
      </c>
      <c r="M340" s="40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8.1117607546751014</v>
      </c>
      <c r="N340" s="36">
        <f>'3.физ-всего'!N340+'4.юрид-всего'!N340+'5.нерез-всего'!N172</f>
        <v>18409986.300000001</v>
      </c>
      <c r="O340" s="40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8.5936845970602249</v>
      </c>
      <c r="P340" s="36">
        <f>'3.физ-всего'!P340+'4.юрид-всего'!P340+'5.нерез-всего'!P172</f>
        <v>39972204.969999999</v>
      </c>
      <c r="Q340" s="40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9.7815553201917762</v>
      </c>
      <c r="R340" s="36">
        <f>'3.физ-всего'!R340+'4.юрид-всего'!R340+'5.нерез-всего'!R172</f>
        <v>25591875.809999999</v>
      </c>
      <c r="S340" s="40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10.840019077898173</v>
      </c>
      <c r="T340" s="36">
        <f>'3.физ-всего'!T340+'4.юрид-всего'!T340+'5.нерез-всего'!T172</f>
        <v>2021972.85</v>
      </c>
      <c r="U340" s="40">
        <f>('3.физ-всего'!T340*'3.физ-всего'!U340+'4.юрид-всего'!T340*'4.юрид-всего'!U340+'5.нерез-всего'!T172*'5.нерез-всего'!U172)/('3.физ-всего'!T340+'4.юрид-всего'!T340+'5.нерез-всего'!T172)</f>
        <v>6.7273592045016883</v>
      </c>
    </row>
    <row r="341" spans="1:21" ht="14.25" customHeight="1" x14ac:dyDescent="0.2">
      <c r="A341" s="38" t="s">
        <v>8</v>
      </c>
      <c r="B341" s="36">
        <f>'3.физ-всего'!B341+'4.юрид-всего'!B341+'5.нерез-всего'!B173</f>
        <v>411125465.34000003</v>
      </c>
      <c r="C341" s="40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3.4406700142120132</v>
      </c>
      <c r="D341" s="36">
        <f>'3.физ-всего'!D341+'4.юрид-всего'!D341+'5.нерез-всего'!D173</f>
        <v>169866484.06000003</v>
      </c>
      <c r="E341" s="40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1.684556660140953</v>
      </c>
      <c r="F341" s="36">
        <f>'3.физ-всего'!F341+'4.юрид-всего'!F341+'5.нерез-всего'!F173</f>
        <v>133652253</v>
      </c>
      <c r="G341" s="40">
        <f>('3.физ-всего'!F341*'3.физ-всего'!G341+'4.юрид-всего'!F341*'4.юрид-всего'!G341+'5.нерез-всего'!F173*'5.нерез-всего'!G173)/('3.физ-всего'!F341+'4.юрид-всего'!F341+'5.нерез-всего'!F173)</f>
        <v>0.78121808581857466</v>
      </c>
      <c r="H341" s="36">
        <f t="shared" ref="H341" si="36">J341+L341+N341+P341+R341+T341</f>
        <v>107606728.28000002</v>
      </c>
      <c r="I341" s="40">
        <f t="shared" ref="I341" si="37">(J341*K341+L341*M341+N341*O341+P341*Q341+R341*S341+T341*U341)/(J341+L341+N341+P341+R341+T341)</f>
        <v>9.5160014873588388</v>
      </c>
      <c r="J341" s="36">
        <f>'3.физ-всего'!J341+'4.юрид-всего'!J341+'5.нерез-всего'!J173</f>
        <v>7448850.8500000006</v>
      </c>
      <c r="K341" s="40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7.3364676604311443</v>
      </c>
      <c r="L341" s="36">
        <f>'3.физ-всего'!L341+'4.юрид-всего'!L341+'5.нерез-всего'!L173</f>
        <v>15465953.129999999</v>
      </c>
      <c r="M341" s="40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8.5319070685040757</v>
      </c>
      <c r="N341" s="36">
        <f>'3.физ-всего'!N341+'4.юрид-всего'!N341+'5.нерез-всего'!N173</f>
        <v>17786355.419999998</v>
      </c>
      <c r="O341" s="40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7.7917673445715945</v>
      </c>
      <c r="P341" s="36">
        <f>'3.физ-всего'!P341+'4.юрид-всего'!P341+'5.нерез-всего'!P173</f>
        <v>38243199.340000004</v>
      </c>
      <c r="Q341" s="40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10.21438302177622</v>
      </c>
      <c r="R341" s="36">
        <f>'3.физ-всего'!R341+'4.юрид-всего'!R341+'5.нерез-всего'!R173</f>
        <v>26626293.030000001</v>
      </c>
      <c r="S341" s="40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11.056334559576474</v>
      </c>
      <c r="T341" s="36">
        <f>'3.физ-всего'!T341+'4.юрид-всего'!T341+'5.нерез-всего'!T173</f>
        <v>2036076.51</v>
      </c>
      <c r="U341" s="40">
        <f>('3.физ-всего'!T341*'3.физ-всего'!U341+'4.юрид-всего'!T341*'4.юрид-всего'!U341+'5.нерез-всего'!T173*'5.нерез-всего'!U173)/('3.физ-всего'!T341+'4.юрид-всего'!T341+'5.нерез-всего'!T173)</f>
        <v>6.7661627138461453</v>
      </c>
    </row>
    <row r="342" spans="1:21" ht="14.25" customHeight="1" x14ac:dyDescent="0.2">
      <c r="A342" s="38" t="s">
        <v>9</v>
      </c>
      <c r="B342" s="36">
        <f>'3.физ-всего'!B342+'4.юрид-всего'!B342+'5.нерез-всего'!B174</f>
        <v>404470532.84999996</v>
      </c>
      <c r="C342" s="40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3.3924037354322181</v>
      </c>
      <c r="D342" s="36">
        <f>'3.физ-всего'!D342+'4.юрид-всего'!D342+'5.нерез-всего'!D174</f>
        <v>162776067.91000003</v>
      </c>
      <c r="E342" s="40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1.3596779829192747</v>
      </c>
      <c r="F342" s="36">
        <f>'3.физ-всего'!F342+'4.юрид-всего'!F342+'5.нерез-всего'!F174</f>
        <v>131955677.58000001</v>
      </c>
      <c r="G342" s="40">
        <f>('3.физ-всего'!F342*'3.физ-всего'!G342+'4.юрид-всего'!F342*'4.юрид-всего'!G342+'5.нерез-всего'!F174*'5.нерез-всего'!G174)/('3.физ-всего'!F342+'4.юрид-всего'!F342+'5.нерез-всего'!F174)</f>
        <v>0.76459996261950935</v>
      </c>
      <c r="H342" s="36">
        <f t="shared" ref="H342" si="38">J342+L342+N342+P342+R342+T342</f>
        <v>109738787.35999998</v>
      </c>
      <c r="I342" s="40">
        <f t="shared" ref="I342" si="39">(J342*K342+L342*M342+N342*O342+P342*Q342+R342*S342+T342*U342)/(J342+L342+N342+P342+R342+T342)</f>
        <v>9.5673647389582381</v>
      </c>
      <c r="J342" s="36">
        <f>'3.физ-всего'!J342+'4.юрид-всего'!J342+'5.нерез-всего'!J174</f>
        <v>6807215.6799999997</v>
      </c>
      <c r="K342" s="40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7.8148233388867716</v>
      </c>
      <c r="L342" s="36">
        <f>'3.физ-всего'!L342+'4.юрид-всего'!L342+'5.нерез-всего'!L174</f>
        <v>14665611.75</v>
      </c>
      <c r="M342" s="40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8.0566485921188811</v>
      </c>
      <c r="N342" s="36">
        <f>'3.физ-всего'!N342+'4.юрид-всего'!N342+'5.нерез-всего'!N174</f>
        <v>19955098.18</v>
      </c>
      <c r="O342" s="40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8.6018427578440342</v>
      </c>
      <c r="P342" s="36">
        <f>'3.физ-всего'!P342+'4.юрид-всего'!P342+'5.нерез-всего'!P174</f>
        <v>38933670.559999995</v>
      </c>
      <c r="Q342" s="40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9.9897415891937662</v>
      </c>
      <c r="R342" s="36">
        <f>'3.физ-всего'!R342+'4.юрид-всего'!R342+'5.нерез-всего'!R174</f>
        <v>28176089.269999996</v>
      </c>
      <c r="S342" s="40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10.8818979885387</v>
      </c>
      <c r="T342" s="36">
        <f>'3.физ-всего'!T342+'4.юрид-всего'!T342+'5.нерез-всего'!T174</f>
        <v>1201101.92</v>
      </c>
      <c r="U342" s="40">
        <f>('3.физ-всего'!T342*'3.физ-всего'!U342+'4.юрид-всего'!T342*'4.юрид-всего'!U342+'5.нерез-всего'!T174*'5.нерез-всего'!U174)/('3.физ-всего'!T342+'4.юрид-всего'!T342+'5.нерез-всего'!T174)</f>
        <v>9.4587164842763585</v>
      </c>
    </row>
    <row r="343" spans="1:21" ht="14.25" customHeight="1" x14ac:dyDescent="0.2">
      <c r="A343" s="38" t="s">
        <v>14</v>
      </c>
      <c r="B343" s="36">
        <f>'3.физ-всего'!B343+'4.юрид-всего'!B343+'5.нерез-всего'!B175</f>
        <v>411026613.62</v>
      </c>
      <c r="C343" s="40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3.3734741715833749</v>
      </c>
      <c r="D343" s="36">
        <f>'3.физ-всего'!D343+'4.юрид-всего'!D343+'5.нерез-всего'!D175</f>
        <v>168734437.95000002</v>
      </c>
      <c r="E343" s="40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1.4094436643705313</v>
      </c>
      <c r="F343" s="36">
        <f>'3.физ-всего'!F343+'4.юрид-всего'!F343+'5.нерез-всего'!F175</f>
        <v>129947534.84</v>
      </c>
      <c r="G343" s="40">
        <f>('3.физ-всего'!F343*'3.физ-всего'!G343+'4.юрид-всего'!F343*'4.юрид-всего'!G343+'5.нерез-всего'!F175*'5.нерез-всего'!G175)/('3.физ-всего'!F343+'4.юрид-всего'!F343+'5.нерез-всего'!F175)</f>
        <v>0.52825280681869402</v>
      </c>
      <c r="H343" s="36">
        <f t="shared" ref="H343" si="40">J343+L343+N343+P343+R343+T343</f>
        <v>112344640.83</v>
      </c>
      <c r="I343" s="40">
        <f t="shared" ref="I343" si="41">(J343*K343+L343*M343+N343*O343+P343*Q343+R343*S343+T343*U343)/(J343+L343+N343+P343+R343+T343)</f>
        <v>9.614351181795481</v>
      </c>
      <c r="J343" s="36">
        <f>'3.физ-всего'!J343+'4.юрид-всего'!J343+'5.нерез-всего'!J175</f>
        <v>10731762.43</v>
      </c>
      <c r="K343" s="40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7.7786283306497026</v>
      </c>
      <c r="L343" s="36">
        <f>'3.физ-всего'!L343+'4.юрид-всего'!L343+'5.нерез-всего'!L175</f>
        <v>11213756.810000001</v>
      </c>
      <c r="M343" s="40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7.527340387578807</v>
      </c>
      <c r="N343" s="36">
        <f>'3.физ-всего'!N343+'4.юрид-всего'!N343+'5.нерез-всего'!N175</f>
        <v>22234511.009999998</v>
      </c>
      <c r="O343" s="40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8.6599884411220032</v>
      </c>
      <c r="P343" s="36">
        <f>'3.физ-всего'!P343+'4.юрид-всего'!P343+'5.нерез-всего'!P175</f>
        <v>38542520.420000002</v>
      </c>
      <c r="Q343" s="40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10.300756409634921</v>
      </c>
      <c r="R343" s="36">
        <f>'3.физ-всего'!R343+'4.юрид-всего'!R343+'5.нерез-всего'!R175</f>
        <v>28428976.699999999</v>
      </c>
      <c r="S343" s="40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10.952137528119312</v>
      </c>
      <c r="T343" s="36">
        <f>'3.физ-всего'!T343+'4.юрид-всего'!T343+'5.нерез-всего'!T175</f>
        <v>1193113.46</v>
      </c>
      <c r="U343" s="40">
        <f>('3.физ-всего'!T343*'3.физ-всего'!U343+'4.юрид-всего'!T343*'4.юрид-всего'!U343+'5.нерез-всего'!T175*'5.нерез-всего'!U175)/('3.физ-всего'!T343+'4.юрид-всего'!T343+'5.нерез-всего'!T175)</f>
        <v>9.4767930298933791</v>
      </c>
    </row>
    <row r="344" spans="1:21" ht="14.25" customHeight="1" thickBot="1" x14ac:dyDescent="0.25">
      <c r="A344" s="39" t="s">
        <v>15</v>
      </c>
      <c r="B344" s="37">
        <f>'3.физ-всего'!B344+'4.юрид-всего'!B344+'5.нерез-всего'!B176</f>
        <v>431341397.87</v>
      </c>
      <c r="C344" s="41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3.3222632971011397</v>
      </c>
      <c r="D344" s="37">
        <f>'3.физ-всего'!D344+'4.юрид-всего'!D344+'5.нерез-всего'!D176</f>
        <v>181707549.16999999</v>
      </c>
      <c r="E344" s="41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1.4809328039493923</v>
      </c>
      <c r="F344" s="37">
        <f>'3.физ-всего'!F344+'4.юрид-всего'!F344+'5.нерез-всего'!F176</f>
        <v>136231824.18000001</v>
      </c>
      <c r="G344" s="41">
        <f>('3.физ-всего'!F344*'3.физ-всего'!G344+'4.юрид-всего'!F344*'4.юрид-всего'!G344+'5.нерез-всего'!F176*'5.нерез-всего'!G176)/('3.физ-всего'!F344+'4.юрид-всего'!F344+'5.нерез-всего'!F176)</f>
        <v>0.4513850546539746</v>
      </c>
      <c r="H344" s="37">
        <f t="shared" ref="H344:H355" si="42">J344+L344+N344+P344+R344+T344</f>
        <v>113402024.52</v>
      </c>
      <c r="I344" s="41">
        <f t="shared" ref="I344:I355" si="43">(J344*K344+L344*M344+N344*O344+P344*Q344+R344*S344+T344*U344)/(J344+L344+N344+P344+R344+T344)</f>
        <v>9.7215196962834654</v>
      </c>
      <c r="J344" s="37">
        <f>'3.физ-всего'!J344+'4.юрид-всего'!J344+'5.нерез-всего'!J176</f>
        <v>6511169.0800000001</v>
      </c>
      <c r="K344" s="41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6.1544362426079111</v>
      </c>
      <c r="L344" s="37">
        <f>'3.физ-всего'!L344+'4.юрид-всего'!L344+'5.нерез-всего'!L176</f>
        <v>14180056.190000001</v>
      </c>
      <c r="M344" s="41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7.7740036099885383</v>
      </c>
      <c r="N344" s="37">
        <f>'3.физ-всего'!N344+'4.юрид-всего'!N344+'5.нерез-всего'!N176</f>
        <v>23977229.719999999</v>
      </c>
      <c r="O344" s="41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9.0514118736107214</v>
      </c>
      <c r="P344" s="37">
        <f>'3.физ-всего'!P344+'4.юрид-всего'!P344+'5.нерез-всего'!P176</f>
        <v>39681580.600000001</v>
      </c>
      <c r="Q344" s="41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10.329961498007957</v>
      </c>
      <c r="R344" s="37">
        <f>'3.физ-всего'!R344+'4.юрид-всего'!R344+'5.нерез-всего'!R176</f>
        <v>27846457.110000003</v>
      </c>
      <c r="S344" s="41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11.269829254113706</v>
      </c>
      <c r="T344" s="37">
        <f>'3.физ-всего'!T344+'4.юрид-всего'!T344+'5.нерез-всего'!T176</f>
        <v>1205531.82</v>
      </c>
      <c r="U344" s="41">
        <f>('3.физ-всего'!T344*'3.физ-всего'!U344+'4.юрид-всего'!T344*'4.юрид-всего'!U344+'5.нерез-всего'!T176*'5.нерез-всего'!U176)/('3.физ-всего'!T344+'4.юрид-всего'!T344+'5.нерез-всего'!T176)</f>
        <v>9.4313839574139315</v>
      </c>
    </row>
    <row r="345" spans="1:21" ht="14.25" customHeight="1" x14ac:dyDescent="0.2">
      <c r="A345" s="38" t="s">
        <v>91</v>
      </c>
      <c r="B345" s="36">
        <f>'3.физ-всего'!B345+'4.юрид-всего'!B345+'5.нерез-всего'!B177</f>
        <v>431277561.73000002</v>
      </c>
      <c r="C345" s="40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3.5537384759659911</v>
      </c>
      <c r="D345" s="36">
        <f>'3.физ-всего'!D345+'4.юрид-всего'!D345+'5.нерез-всего'!D177</f>
        <v>177314181.25999999</v>
      </c>
      <c r="E345" s="40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1.5484786138791455</v>
      </c>
      <c r="F345" s="36">
        <f>'3.физ-всего'!F345+'4.юрид-всего'!F345+'5.нерез-всего'!F177</f>
        <v>132711144.97</v>
      </c>
      <c r="G345" s="40">
        <f>('3.физ-всего'!F345*'3.физ-всего'!G345+'4.юрид-всего'!F345*'4.юрид-всего'!G345+'5.нерез-всего'!F177*'5.нерез-всего'!G177)/('3.физ-всего'!F345+'4.юрид-всего'!F345+'5.нерез-всего'!F177)</f>
        <v>0.43848487010382287</v>
      </c>
      <c r="H345" s="36">
        <f t="shared" si="42"/>
        <v>121252235.5</v>
      </c>
      <c r="I345" s="40">
        <f t="shared" si="43"/>
        <v>9.895806153269632</v>
      </c>
      <c r="J345" s="36">
        <f>'3.физ-всего'!J345+'4.юрид-всего'!J345+'5.нерез-всего'!J177</f>
        <v>7607219.04</v>
      </c>
      <c r="K345" s="40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6.3945518657630247</v>
      </c>
      <c r="L345" s="36">
        <f>'3.физ-всего'!L345+'4.юрид-всего'!L345+'5.нерез-всего'!L177</f>
        <v>15894792.259999998</v>
      </c>
      <c r="M345" s="40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8.3537410652701283</v>
      </c>
      <c r="N345" s="36">
        <f>'3.физ-всего'!N345+'4.юрид-всего'!N345+'5.нерез-всего'!N177</f>
        <v>25033162.719999999</v>
      </c>
      <c r="O345" s="40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9.1901499642630764</v>
      </c>
      <c r="P345" s="36">
        <f>'3.физ-всего'!P345+'4.юрид-всего'!P345+'5.нерез-всего'!P177</f>
        <v>43076510.32</v>
      </c>
      <c r="Q345" s="40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10.580597750839337</v>
      </c>
      <c r="R345" s="36">
        <f>'3.физ-всего'!R345+'4.юрид-всего'!R345+'5.нерез-всего'!R177</f>
        <v>28446843.389999997</v>
      </c>
      <c r="S345" s="40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11.287899779712587</v>
      </c>
      <c r="T345" s="36">
        <f>'3.физ-всего'!T345+'4.юрид-всего'!T345+'5.нерез-всего'!T177</f>
        <v>1193707.77</v>
      </c>
      <c r="U345" s="40">
        <f>('3.физ-всего'!T345*'3.физ-всего'!U345+'4.юрид-всего'!T345*'4.юрид-всего'!U345+'5.нерез-всего'!T177*'5.нерез-всего'!U177)/('3.физ-всего'!T345+'4.юрид-всего'!T345+'5.нерез-всего'!T177)</f>
        <v>9.653968918121377</v>
      </c>
    </row>
    <row r="346" spans="1:21" ht="14.25" customHeight="1" x14ac:dyDescent="0.2">
      <c r="A346" s="38" t="s">
        <v>1</v>
      </c>
      <c r="B346" s="36">
        <f>'3.физ-всего'!B346+'4.юрид-всего'!B346+'5.нерез-всего'!B178</f>
        <v>448992963.94999999</v>
      </c>
      <c r="C346" s="40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3.6209326524202221</v>
      </c>
      <c r="D346" s="36">
        <f>'3.физ-всего'!D346+'4.юрид-всего'!D346+'5.нерез-всего'!D178</f>
        <v>185062220.83000001</v>
      </c>
      <c r="E346" s="40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1.6999821745248949</v>
      </c>
      <c r="F346" s="36">
        <f>'3.физ-всего'!F346+'4.юрид-всего'!F346+'5.нерез-всего'!F178</f>
        <v>138898274.93000001</v>
      </c>
      <c r="G346" s="40">
        <f>('3.физ-всего'!F346*'3.физ-всего'!G346+'4.юрид-всего'!F346*'4.юрид-всего'!G346+'5.нерез-всего'!F178*'5.нерез-всего'!G178)/('3.физ-всего'!F346+'4.юрид-всего'!F346+'5.нерез-всего'!F178)</f>
        <v>0.46336750133819665</v>
      </c>
      <c r="H346" s="36">
        <f t="shared" si="42"/>
        <v>125032468.19</v>
      </c>
      <c r="I346" s="40">
        <f t="shared" si="43"/>
        <v>9.9718887320959073</v>
      </c>
      <c r="J346" s="36">
        <f>'3.физ-всего'!J346+'4.юрид-всего'!J346+'5.нерез-всего'!J178</f>
        <v>10136429.27</v>
      </c>
      <c r="K346" s="40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6.1988919328689862</v>
      </c>
      <c r="L346" s="36">
        <f>'3.физ-всего'!L346+'4.юрид-всего'!L346+'5.нерез-всего'!L178</f>
        <v>16460183.420000002</v>
      </c>
      <c r="M346" s="40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8.4929858630335904</v>
      </c>
      <c r="N346" s="36">
        <f>'3.физ-всего'!N346+'4.юрид-всего'!N346+'5.нерез-всего'!N178</f>
        <v>24806227.27</v>
      </c>
      <c r="O346" s="40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9.8640209403354362</v>
      </c>
      <c r="P346" s="36">
        <f>'3.физ-всего'!P346+'4.юрид-всего'!P346+'5.нерез-всего'!P178</f>
        <v>42205688.809999995</v>
      </c>
      <c r="Q346" s="40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10.562536896222282</v>
      </c>
      <c r="R346" s="36">
        <f>'3.физ-всего'!R346+'4.юрид-всего'!R346+'5.нерез-всего'!R178</f>
        <v>30249033.560000002</v>
      </c>
      <c r="S346" s="40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11.31677667815713</v>
      </c>
      <c r="T346" s="36">
        <f>'3.физ-всего'!T346+'4.юрид-всего'!T346+'5.нерез-всего'!T178</f>
        <v>1174905.8599999999</v>
      </c>
      <c r="U346" s="40">
        <f>('3.физ-всего'!T346*'3.физ-всего'!U346+'4.юрид-всего'!T346*'4.юрид-всего'!U346+'5.нерез-всего'!T178*'5.нерез-всего'!U178)/('3.физ-всего'!T346+'4.юрид-всего'!T346+'5.нерез-всего'!T178)</f>
        <v>9.6767564972396993</v>
      </c>
    </row>
    <row r="347" spans="1:21" ht="14.25" customHeight="1" x14ac:dyDescent="0.2">
      <c r="A347" s="38" t="s">
        <v>2</v>
      </c>
      <c r="B347" s="36">
        <f>'3.физ-всего'!B347+'4.юрид-всего'!B347+'5.нерез-всего'!B179</f>
        <v>465739873.29000002</v>
      </c>
      <c r="C347" s="40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3.6274705160432625</v>
      </c>
      <c r="D347" s="36">
        <f>'3.физ-всего'!D347+'4.юрид-всего'!D347+'5.нерез-всего'!D179</f>
        <v>196422885.5</v>
      </c>
      <c r="E347" s="40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1.7362229122079575</v>
      </c>
      <c r="F347" s="36">
        <f>'3.физ-всего'!F347+'4.юрид-всего'!F347+'5.нерез-всего'!F179</f>
        <v>143785149.30000001</v>
      </c>
      <c r="G347" s="40">
        <f>('3.физ-всего'!F347*'3.физ-всего'!G347+'4.юрид-всего'!F347*'4.юрид-всего'!G347+'5.нерез-всего'!F179*'5.нерез-всего'!G179)/('3.физ-всего'!F347+'4.юрид-всего'!F347+'5.нерез-всего'!F179)</f>
        <v>0.47470837900920798</v>
      </c>
      <c r="H347" s="36">
        <f t="shared" si="42"/>
        <v>125531838.49000001</v>
      </c>
      <c r="I347" s="40">
        <f t="shared" si="43"/>
        <v>10.197952523178246</v>
      </c>
      <c r="J347" s="36">
        <f>'3.физ-всего'!J347+'4.юрид-всего'!J347+'5.нерез-всего'!J179</f>
        <v>10353712.91</v>
      </c>
      <c r="K347" s="40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7.0387520973864719</v>
      </c>
      <c r="L347" s="36">
        <f>'3.физ-всего'!L347+'4.юрид-всего'!L347+'5.нерез-всего'!L179</f>
        <v>18495799.280000001</v>
      </c>
      <c r="M347" s="40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8.5219616302626839</v>
      </c>
      <c r="N347" s="36">
        <f>'3.физ-всего'!N347+'4.юрид-всего'!N347+'5.нерез-всего'!N179</f>
        <v>23319921.219999999</v>
      </c>
      <c r="O347" s="40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9.9501234626040276</v>
      </c>
      <c r="P347" s="36">
        <f>'3.физ-всего'!P347+'4.юрид-всего'!P347+'5.нерез-всего'!P179</f>
        <v>43862389.770000003</v>
      </c>
      <c r="Q347" s="40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10.919451442296563</v>
      </c>
      <c r="R347" s="36">
        <f>'3.физ-всего'!R347+'4.юрид-всего'!R347+'5.нерез-всего'!R179</f>
        <v>28370518.41</v>
      </c>
      <c r="S347" s="40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11.570436475753487</v>
      </c>
      <c r="T347" s="36">
        <f>'3.физ-всего'!T347+'4.юрид-всего'!T347+'5.нерез-всего'!T179</f>
        <v>1129496.8999999999</v>
      </c>
      <c r="U347" s="40">
        <f>('3.физ-всего'!T347*'3.физ-всего'!U347+'4.юрид-всего'!T347*'4.юрид-всего'!U347+'5.нерез-всего'!T179*'5.нерез-всего'!U179)/('3.физ-всего'!T347+'4.юрид-всего'!T347+'5.нерез-всего'!T179)</f>
        <v>9.2265921767469852</v>
      </c>
    </row>
    <row r="348" spans="1:21" ht="14.25" customHeight="1" x14ac:dyDescent="0.2">
      <c r="A348" s="38" t="s">
        <v>3</v>
      </c>
      <c r="B348" s="36">
        <f>'3.физ-всего'!B348+'4.юрид-всего'!B348+'5.нерез-всего'!B180</f>
        <v>477124079.29999995</v>
      </c>
      <c r="C348" s="40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3.618563912252335</v>
      </c>
      <c r="D348" s="36">
        <f>'3.физ-всего'!D348+'4.юрид-всего'!D348+'5.нерез-всего'!D180</f>
        <v>197319606.80000001</v>
      </c>
      <c r="E348" s="40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1.7445537095708445</v>
      </c>
      <c r="F348" s="36">
        <f>'3.физ-всего'!F348+'4.юрид-всего'!F348+'5.нерез-всего'!F180</f>
        <v>151739129.28999999</v>
      </c>
      <c r="G348" s="40">
        <f>('3.физ-всего'!F348*'3.физ-всего'!G348+'4.юрид-всего'!F348*'4.юрид-всего'!G348+'5.нерез-всего'!F180*'5.нерез-всего'!G180)/('3.физ-всего'!F348+'4.юрид-всего'!F348+'5.нерез-всего'!F180)</f>
        <v>0.49056416835064609</v>
      </c>
      <c r="H348" s="36">
        <f t="shared" si="42"/>
        <v>128065343.21000001</v>
      </c>
      <c r="I348" s="40">
        <f t="shared" si="43"/>
        <v>10.212220655955564</v>
      </c>
      <c r="J348" s="36">
        <f>'3.физ-всего'!J348+'4.юрид-всего'!J348+'5.нерез-всего'!J180</f>
        <v>12114533.879999999</v>
      </c>
      <c r="K348" s="40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5.8432378732428782</v>
      </c>
      <c r="L348" s="36">
        <f>'3.физ-всего'!L348+'4.юрид-всего'!L348+'5.нерез-всего'!L180</f>
        <v>18550732.23</v>
      </c>
      <c r="M348" s="40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9.231727686541042</v>
      </c>
      <c r="N348" s="36">
        <f>'3.физ-всего'!N348+'4.юрид-всего'!N348+'5.нерез-всего'!N180</f>
        <v>23278175.079999998</v>
      </c>
      <c r="O348" s="40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9.51449678529527</v>
      </c>
      <c r="P348" s="36">
        <f>'3.физ-всего'!P348+'4.юрид-всего'!P348+'5.нерез-всего'!P180</f>
        <v>45009872.080000006</v>
      </c>
      <c r="Q348" s="40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11.221985093904303</v>
      </c>
      <c r="R348" s="36">
        <f>'3.физ-всего'!R348+'4.юрид-всего'!R348+'5.нерез-всего'!R180</f>
        <v>27963870.370000001</v>
      </c>
      <c r="S348" s="40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11.749890062836124</v>
      </c>
      <c r="T348" s="36">
        <f>'3.физ-всего'!T348+'4.юрид-всего'!T348+'5.нерез-всего'!T180</f>
        <v>1148159.5699999998</v>
      </c>
      <c r="U348" s="40">
        <f>('3.физ-всего'!T348*'3.физ-всего'!U348+'4.юрид-всего'!T348*'4.юрид-всего'!U348+'5.нерез-всего'!T180*'5.нерез-всего'!U180)/('3.физ-всего'!T348+'4.юрид-всего'!T348+'5.нерез-всего'!T180)</f>
        <v>9.2630797112983068</v>
      </c>
    </row>
    <row r="349" spans="1:21" ht="14.25" customHeight="1" x14ac:dyDescent="0.2">
      <c r="A349" s="38" t="s">
        <v>4</v>
      </c>
      <c r="B349" s="36">
        <f>'3.физ-всего'!B349+'4.юрид-всего'!B349+'5.нерез-всего'!B181</f>
        <v>501994988.22000003</v>
      </c>
      <c r="C349" s="40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3.6055355489544891</v>
      </c>
      <c r="D349" s="36">
        <f>'3.физ-всего'!D349+'4.юрид-всего'!D349+'5.нерез-всего'!D181</f>
        <v>211688851.83000001</v>
      </c>
      <c r="E349" s="40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1.8895854093664299</v>
      </c>
      <c r="F349" s="36">
        <f>'3.физ-всего'!F349+'4.юрид-всего'!F349+'5.нерез-всего'!F181</f>
        <v>161481024.84</v>
      </c>
      <c r="G349" s="40">
        <f>('3.физ-всего'!F349*'3.физ-всего'!G349+'4.юрид-всего'!F349*'4.юрид-всего'!G349+'5.нерез-всего'!F181*'5.нерез-всего'!G181)/('3.физ-всего'!F349+'4.юрид-всего'!F349+'5.нерез-всего'!F181)</f>
        <v>0.45347388622815527</v>
      </c>
      <c r="H349" s="36">
        <f t="shared" si="42"/>
        <v>128825111.55000001</v>
      </c>
      <c r="I349" s="40">
        <f t="shared" si="43"/>
        <v>10.37630913500575</v>
      </c>
      <c r="J349" s="36">
        <f>'3.физ-всего'!J349+'4.юрид-всего'!J349+'5.нерез-всего'!J181</f>
        <v>12563683.75</v>
      </c>
      <c r="K349" s="40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6.9933093167439848</v>
      </c>
      <c r="L349" s="36">
        <f>'3.физ-всего'!L349+'4.юрид-всего'!L349+'5.нерез-всего'!L181</f>
        <v>18317225.240000002</v>
      </c>
      <c r="M349" s="40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9.373593993186045</v>
      </c>
      <c r="N349" s="36">
        <f>'3.физ-всего'!N349+'4.юрид-всего'!N349+'5.нерез-всего'!N181</f>
        <v>22109106.120000001</v>
      </c>
      <c r="O349" s="40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9.5172369613602203</v>
      </c>
      <c r="P349" s="36">
        <f>'3.физ-всего'!P349+'4.юрид-всего'!P349+'5.нерез-всего'!P181</f>
        <v>46282447.729999997</v>
      </c>
      <c r="Q349" s="40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11.208293004078779</v>
      </c>
      <c r="R349" s="36">
        <f>'3.физ-всего'!R349+'4.юрид-всего'!R349+'5.нерез-всего'!R181</f>
        <v>28365668.990000002</v>
      </c>
      <c r="S349" s="40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11.871003867598176</v>
      </c>
      <c r="T349" s="36">
        <f>'3.физ-всего'!T349+'4.юрид-всего'!T349+'5.нерез-всего'!T181</f>
        <v>1186979.72</v>
      </c>
      <c r="U349" s="40">
        <f>('3.физ-всего'!T349*'3.физ-всего'!U349+'4.юрид-всего'!T349*'4.юрид-всего'!U349+'5.нерез-всего'!T181*'5.нерез-всего'!U181)/('3.физ-всего'!T349+'4.юрид-всего'!T349+'5.нерез-всего'!T181)</f>
        <v>9.4992518932000163</v>
      </c>
    </row>
    <row r="350" spans="1:21" ht="14.25" customHeight="1" x14ac:dyDescent="0.2">
      <c r="A350" s="38" t="s">
        <v>5</v>
      </c>
      <c r="B350" s="36">
        <f>'3.физ-всего'!B350+'4.юрид-всего'!B350+'5.нерез-всего'!B182</f>
        <v>522121082.82999998</v>
      </c>
      <c r="C350" s="40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3.5541372784981018</v>
      </c>
      <c r="D350" s="36">
        <f>'3.физ-всего'!D350+'4.юрид-всего'!D350+'5.нерез-всего'!D182</f>
        <v>225250627.69</v>
      </c>
      <c r="E350" s="40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1.8810836105359758</v>
      </c>
      <c r="F350" s="36">
        <f>'3.физ-всего'!F350+'4.юрид-всего'!F350+'5.нерез-всего'!F182</f>
        <v>168755100.06</v>
      </c>
      <c r="G350" s="40">
        <f>('3.физ-всего'!F350*'3.физ-всего'!G350+'4.юрид-всего'!F350*'4.юрид-всего'!G350+'5.нерез-всего'!F182*'5.нерез-всего'!G182)/('3.физ-всего'!F350+'4.юрид-всего'!F350+'5.нерез-всего'!F182)</f>
        <v>0.53543303753708371</v>
      </c>
      <c r="H350" s="36">
        <f t="shared" si="42"/>
        <v>128115355.08000001</v>
      </c>
      <c r="I350" s="40">
        <f t="shared" si="43"/>
        <v>10.471950717402622</v>
      </c>
      <c r="J350" s="36">
        <f>'3.физ-всего'!J350+'4.юрид-всего'!J350+'5.нерез-всего'!J182</f>
        <v>12859718.709999999</v>
      </c>
      <c r="K350" s="40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7.011249499678982</v>
      </c>
      <c r="L350" s="36">
        <f>'3.физ-всего'!L350+'4.юрид-всего'!L350+'5.нерез-всего'!L182</f>
        <v>17194368.630000003</v>
      </c>
      <c r="M350" s="40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9.4741223608743521</v>
      </c>
      <c r="N350" s="36">
        <f>'3.физ-всего'!N350+'4.юрид-всего'!N350+'5.нерез-всего'!N182</f>
        <v>28001708.09</v>
      </c>
      <c r="O350" s="40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10.119515179157768</v>
      </c>
      <c r="P350" s="36">
        <f>'3.физ-всего'!P350+'4.юрид-всего'!P350+'5.нерез-всего'!P182</f>
        <v>40262441.080000006</v>
      </c>
      <c r="Q350" s="40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11.165412596860833</v>
      </c>
      <c r="R350" s="36">
        <f>'3.физ-всего'!R350+'4.юрид-всего'!R350+'5.нерез-всего'!R182</f>
        <v>28611838.32</v>
      </c>
      <c r="S350" s="40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12.021579940781637</v>
      </c>
      <c r="T350" s="36">
        <f>'3.физ-всего'!T350+'4.юрид-всего'!T350+'5.нерез-всего'!T182</f>
        <v>1185280.2500000002</v>
      </c>
      <c r="U350" s="40">
        <f>('3.физ-всего'!T350*'3.физ-всего'!U350+'4.юрид-всего'!T350*'4.юрид-всего'!U350+'5.нерез-всего'!T182*'5.нерез-всего'!U182)/('3.физ-всего'!T350+'4.юрид-всего'!T350+'5.нерез-всего'!T182)</f>
        <v>9.8571264977206994</v>
      </c>
    </row>
    <row r="351" spans="1:21" ht="14.25" customHeight="1" x14ac:dyDescent="0.2">
      <c r="A351" s="38" t="s">
        <v>6</v>
      </c>
      <c r="B351" s="36">
        <f>'3.физ-всего'!B351+'4.юрид-всего'!B351+'5.нерез-всего'!B183</f>
        <v>534502762.25</v>
      </c>
      <c r="C351" s="40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3.5229873214813279</v>
      </c>
      <c r="D351" s="36">
        <f>'3.физ-всего'!D351+'4.юрид-всего'!D351+'5.нерез-всего'!D183</f>
        <v>238266570.38</v>
      </c>
      <c r="E351" s="40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1.8326471814728091</v>
      </c>
      <c r="F351" s="36">
        <f>'3.физ-всего'!F351+'4.юрид-всего'!F351+'5.нерез-всего'!F183</f>
        <v>167307253.86000001</v>
      </c>
      <c r="G351" s="40">
        <f>('3.физ-всего'!F351*'3.физ-всего'!G351+'4.юрид-всего'!F351*'4.юрид-всего'!G351+'5.нерез-всего'!F183*'5.нерез-всего'!G183)/('3.физ-всего'!F351+'4.юрид-всего'!F351+'5.нерез-всего'!F183)</f>
        <v>0.56131055707413424</v>
      </c>
      <c r="H351" s="36">
        <f t="shared" si="42"/>
        <v>128928938.00999999</v>
      </c>
      <c r="I351" s="40">
        <f t="shared" si="43"/>
        <v>10.490093140190126</v>
      </c>
      <c r="J351" s="36">
        <f>'3.физ-всего'!J351+'4.юрид-всего'!J351+'5.нерез-всего'!J183</f>
        <v>13035566.129999999</v>
      </c>
      <c r="K351" s="40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6.8213651925296173</v>
      </c>
      <c r="L351" s="36">
        <f>'3.физ-всего'!L351+'4.юрид-всего'!L351+'5.нерез-всего'!L183</f>
        <v>16838387.009999998</v>
      </c>
      <c r="M351" s="40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8.6657406241133685</v>
      </c>
      <c r="N351" s="36">
        <f>'3.физ-всего'!N351+'4.юрид-всего'!N351+'5.нерез-всего'!N183</f>
        <v>26963792.710000001</v>
      </c>
      <c r="O351" s="40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10.663298169525193</v>
      </c>
      <c r="P351" s="36">
        <f>'3.физ-всего'!P351+'4.юрид-всего'!P351+'5.нерез-всего'!P183</f>
        <v>41120092.190000005</v>
      </c>
      <c r="Q351" s="40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11.180288434820255</v>
      </c>
      <c r="R351" s="36">
        <f>'3.физ-всего'!R351+'4.юрид-всего'!R351+'5.нерез-всего'!R183</f>
        <v>29820022.949999999</v>
      </c>
      <c r="S351" s="40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12.029435299247462</v>
      </c>
      <c r="T351" s="36">
        <f>'3.физ-всего'!T351+'4.юрид-всего'!T351+'5.нерез-всего'!T183</f>
        <v>1151077.02</v>
      </c>
      <c r="U351" s="40">
        <f>('3.физ-всего'!T351*'3.физ-всего'!U351+'4.юрид-всего'!T351*'4.юрид-всего'!U351+'5.нерез-всего'!T183*'5.нерез-всего'!U183)/('3.физ-всего'!T351+'4.юрид-всего'!T351+'5.нерез-всего'!T183)</f>
        <v>10.132794999069631</v>
      </c>
    </row>
    <row r="352" spans="1:21" ht="14.25" customHeight="1" x14ac:dyDescent="0.2">
      <c r="A352" s="38" t="s">
        <v>7</v>
      </c>
      <c r="B352" s="36">
        <f>'3.физ-всего'!B352+'4.юрид-всего'!B352+'5.нерез-всего'!B184</f>
        <v>528556974.53000003</v>
      </c>
      <c r="C352" s="40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3.4523111267834223</v>
      </c>
      <c r="D352" s="36">
        <f>'3.физ-всего'!D352+'4.юрид-всего'!D352+'5.нерез-всего'!D184</f>
        <v>229018816.79999998</v>
      </c>
      <c r="E352" s="40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1.6558518312587867</v>
      </c>
      <c r="F352" s="36">
        <f>'3.физ-всего'!F352+'4.юрид-всего'!F352+'5.нерез-всего'!F184</f>
        <v>169969543.72</v>
      </c>
      <c r="G352" s="40">
        <f>('3.физ-всего'!F352*'3.физ-всего'!G352+'4.юрид-всего'!F352*'4.юрид-всего'!G352+'5.нерез-всего'!F184*'5.нерез-всего'!G184)/('3.физ-всего'!F352+'4.юрид-всего'!F352+'5.нерез-всего'!F184)</f>
        <v>0.53601531708812689</v>
      </c>
      <c r="H352" s="36">
        <f t="shared" si="42"/>
        <v>129568614.00999999</v>
      </c>
      <c r="I352" s="40">
        <f t="shared" si="43"/>
        <v>10.453269324475203</v>
      </c>
      <c r="J352" s="36">
        <f>'3.физ-всего'!J352+'4.юрид-всего'!J352+'5.нерез-всего'!J184</f>
        <v>12660981.609999999</v>
      </c>
      <c r="K352" s="40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6.1210234894338482</v>
      </c>
      <c r="L352" s="36">
        <f>'3.физ-всего'!L352+'4.юрид-всего'!L352+'5.нерез-всего'!L184</f>
        <v>16283672.32</v>
      </c>
      <c r="M352" s="40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8.9617737296312736</v>
      </c>
      <c r="N352" s="36">
        <f>'3.физ-всего'!N352+'4.юрид-всего'!N352+'5.нерез-всего'!N184</f>
        <v>28014214.489999998</v>
      </c>
      <c r="O352" s="40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10.621206239868403</v>
      </c>
      <c r="P352" s="36">
        <f>'3.физ-всего'!P352+'4.юрид-всего'!P352+'5.нерез-всего'!P184</f>
        <v>41738562.609999999</v>
      </c>
      <c r="Q352" s="40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11.046383456203097</v>
      </c>
      <c r="R352" s="36">
        <f>'3.физ-всего'!R352+'4.юрид-всего'!R352+'5.нерез-всего'!R184</f>
        <v>29720833.07</v>
      </c>
      <c r="S352" s="40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12.136351718532083</v>
      </c>
      <c r="T352" s="36">
        <f>'3.физ-всего'!T352+'4.юрид-всего'!T352+'5.нерез-всего'!T184</f>
        <v>1150349.9099999999</v>
      </c>
      <c r="U352" s="40">
        <f>('3.физ-всего'!T352*'3.физ-всего'!U352+'4.юрид-всего'!T352*'4.юрид-всего'!U352+'5.нерез-всего'!T184*'5.нерез-всего'!U184)/('3.физ-всего'!T352+'4.юрид-всего'!T352+'5.нерез-всего'!T184)</f>
        <v>10.15296714353636</v>
      </c>
    </row>
    <row r="353" spans="1:21" ht="14.25" customHeight="1" x14ac:dyDescent="0.2">
      <c r="A353" s="38" t="s">
        <v>8</v>
      </c>
      <c r="B353" s="36">
        <f>'3.физ-всего'!B353+'4.юрид-всего'!B353+'5.нерез-всего'!B185</f>
        <v>555423884</v>
      </c>
      <c r="C353" s="40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3.4138711844391985</v>
      </c>
      <c r="D353" s="36">
        <f>'3.физ-всего'!D353+'4.юрид-всего'!D353+'5.нерез-всего'!D185</f>
        <v>251491277.71000001</v>
      </c>
      <c r="E353" s="40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1.586037120762698</v>
      </c>
      <c r="F353" s="36">
        <f>'3.физ-всего'!F353+'4.юрид-всего'!F353+'5.нерез-всего'!F185</f>
        <v>166425059.43000001</v>
      </c>
      <c r="G353" s="40">
        <f>('3.физ-всего'!F353*'3.физ-всего'!G353+'4.юрид-всего'!F353*'4.юрид-всего'!G353+'5.нерез-всего'!F185*'5.нерез-всего'!G185)/('3.физ-всего'!F353+'4.юрид-всего'!F353+'5.нерез-всего'!F185)</f>
        <v>0.55892671025798579</v>
      </c>
      <c r="H353" s="36">
        <f t="shared" si="42"/>
        <v>137507546.86000001</v>
      </c>
      <c r="I353" s="40">
        <f t="shared" si="43"/>
        <v>10.2121789809748</v>
      </c>
      <c r="J353" s="36">
        <f>'3.физ-всего'!J353+'4.юрид-всего'!J353+'5.нерез-всего'!J185</f>
        <v>13444868.629999999</v>
      </c>
      <c r="K353" s="40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5.3801798937993821</v>
      </c>
      <c r="L353" s="36">
        <f>'3.физ-всего'!L353+'4.юрид-всего'!L353+'5.нерез-всего'!L185</f>
        <v>21981808.84</v>
      </c>
      <c r="M353" s="40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10.17511830656515</v>
      </c>
      <c r="N353" s="36">
        <f>'3.физ-всего'!N353+'4.юрид-всего'!N353+'5.нерез-всего'!N185</f>
        <v>22569255.77</v>
      </c>
      <c r="O353" s="40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10.599175963771708</v>
      </c>
      <c r="P353" s="36">
        <f>'3.физ-всего'!P353+'4.юрид-всего'!P353+'5.нерез-всего'!P185</f>
        <v>47942480.120000005</v>
      </c>
      <c r="Q353" s="40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10.214035755351336</v>
      </c>
      <c r="R353" s="36">
        <f>'3.физ-всего'!R353+'4.юрид-всего'!R353+'5.нерез-всего'!R185</f>
        <v>30457991.920000002</v>
      </c>
      <c r="S353" s="40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12.081488912782509</v>
      </c>
      <c r="T353" s="36">
        <f>'3.физ-всего'!T353+'4.юрид-всего'!T353+'5.нерез-всего'!T185</f>
        <v>1111141.58</v>
      </c>
      <c r="U353" s="40">
        <f>('3.физ-всего'!T353*'3.физ-всего'!U353+'4.юрид-всего'!T353*'4.юрид-всего'!U353+'5.нерез-всего'!T185*'5.нерез-всего'!U185)/('3.физ-всего'!T353+'4.юрид-всего'!T353+'5.нерез-всего'!T185)</f>
        <v>10.231595546356905</v>
      </c>
    </row>
    <row r="354" spans="1:21" ht="14.25" customHeight="1" x14ac:dyDescent="0.2">
      <c r="A354" s="38" t="s">
        <v>9</v>
      </c>
      <c r="B354" s="36">
        <f>'3.физ-всего'!B354+'4.юрид-всего'!B354+'5.нерез-всего'!B186</f>
        <v>567873309.74000001</v>
      </c>
      <c r="C354" s="40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3.5695754196824119</v>
      </c>
      <c r="D354" s="36">
        <f>'3.физ-всего'!D354+'4.юрид-всего'!D354+'5.нерез-всего'!D186</f>
        <v>257296828.72</v>
      </c>
      <c r="E354" s="40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1.8799861285068387</v>
      </c>
      <c r="F354" s="36">
        <f>'3.физ-всего'!F354+'4.юрид-всего'!F354+'5.нерез-всего'!F186</f>
        <v>166917674.81</v>
      </c>
      <c r="G354" s="40">
        <f>('3.физ-всего'!F354*'3.физ-всего'!G354+'4.юрид-всего'!F354*'4.юрид-всего'!G354+'5.нерез-всего'!F186*'5.нерез-всего'!G186)/('3.физ-всего'!F354+'4.юрид-всего'!F354+'5.нерез-всего'!F186)</f>
        <v>0.57361083700324844</v>
      </c>
      <c r="H354" s="36">
        <f t="shared" si="42"/>
        <v>143658806.21000001</v>
      </c>
      <c r="I354" s="40">
        <f t="shared" si="43"/>
        <v>10.076697628718245</v>
      </c>
      <c r="J354" s="36">
        <f>'3.физ-всего'!J354+'4.юрид-всего'!J354+'5.нерез-всего'!J186</f>
        <v>13518885.08</v>
      </c>
      <c r="K354" s="40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6.253691003215482</v>
      </c>
      <c r="L354" s="36">
        <f>'3.физ-всего'!L354+'4.юрид-всего'!L354+'5.нерез-всего'!L186</f>
        <v>23761734.52</v>
      </c>
      <c r="M354" s="40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10.257134863612617</v>
      </c>
      <c r="N354" s="36">
        <f>'3.физ-всего'!N354+'4.юрид-всего'!N354+'5.нерез-всего'!N186</f>
        <v>23179458.320000004</v>
      </c>
      <c r="O354" s="40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10.371422330088363</v>
      </c>
      <c r="P354" s="36">
        <f>'3.физ-всего'!P354+'4.юрид-всего'!P354+'5.нерез-всего'!P186</f>
        <v>52274964.599999994</v>
      </c>
      <c r="Q354" s="40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9.6641841137851365</v>
      </c>
      <c r="R354" s="36">
        <f>'3.физ-всего'!R354+'4.юрид-всего'!R354+'5.нерез-всего'!R186</f>
        <v>29816806.079999998</v>
      </c>
      <c r="S354" s="40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12.157439488706654</v>
      </c>
      <c r="T354" s="36">
        <f>'3.физ-всего'!T354+'4.юрид-всего'!T354+'5.нерез-всего'!T186</f>
        <v>1106957.6099999999</v>
      </c>
      <c r="U354" s="40">
        <f>('3.физ-всего'!T354*'3.физ-всего'!U354+'4.юрид-всего'!T354*'4.юрид-всего'!U354+'5.нерез-всего'!T186*'5.нерез-всего'!U186)/('3.физ-всего'!T354+'4.юрид-всего'!T354+'5.нерез-всего'!T186)</f>
        <v>10.155092206286021</v>
      </c>
    </row>
    <row r="355" spans="1:21" ht="14.25" customHeight="1" x14ac:dyDescent="0.2">
      <c r="A355" s="38" t="s">
        <v>14</v>
      </c>
      <c r="B355" s="36">
        <f>'3.физ-всего'!B355+'4.юрид-всего'!B355+'5.нерез-всего'!B187</f>
        <v>575685185.61000013</v>
      </c>
      <c r="C355" s="40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3.6283800038960319</v>
      </c>
      <c r="D355" s="36">
        <f>'3.физ-всего'!D355+'4.юрид-всего'!D355+'5.нерез-всего'!D187</f>
        <v>258659614.24000001</v>
      </c>
      <c r="E355" s="40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1.9046740699213991</v>
      </c>
      <c r="F355" s="36">
        <f>'3.физ-всего'!F355+'4.юрид-всего'!F355+'5.нерез-всего'!F187</f>
        <v>169657848.82999998</v>
      </c>
      <c r="G355" s="40">
        <f>('3.физ-всего'!F355*'3.физ-всего'!G355+'4.юрид-всего'!F355*'4.юрид-всего'!G355+'5.нерез-всего'!F187*'5.нерез-всего'!G187)/('3.физ-всего'!F355+'4.юрид-всего'!F355+'5.нерез-всего'!F187)</f>
        <v>0.73793111487254615</v>
      </c>
      <c r="H355" s="36">
        <f t="shared" si="42"/>
        <v>147367722.53999999</v>
      </c>
      <c r="I355" s="40">
        <f t="shared" si="43"/>
        <v>9.9814703310926305</v>
      </c>
      <c r="J355" s="36">
        <f>'3.физ-всего'!J355+'4.юрид-всего'!J355+'5.нерез-всего'!J187</f>
        <v>20750794.309999999</v>
      </c>
      <c r="K355" s="40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7.6888932606599756</v>
      </c>
      <c r="L355" s="36">
        <f>'3.физ-всего'!L355+'4.юрид-всего'!L355+'5.нерез-всего'!L187</f>
        <v>16826658.329999998</v>
      </c>
      <c r="M355" s="40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9.613087952092501</v>
      </c>
      <c r="N355" s="36">
        <f>'3.физ-всего'!N355+'4.юрид-всего'!N355+'5.нерез-всего'!N187</f>
        <v>25810603.16</v>
      </c>
      <c r="O355" s="40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10.14641202101611</v>
      </c>
      <c r="P355" s="36">
        <f>'3.физ-всего'!P355+'4.юрид-всего'!P355+'5.нерез-всего'!P187</f>
        <v>53186929.420000002</v>
      </c>
      <c r="Q355" s="40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9.7726418444819565</v>
      </c>
      <c r="R355" s="36">
        <f>'3.физ-всего'!R355+'4.юрид-всего'!R355+'5.нерез-всего'!R187</f>
        <v>29702620.93</v>
      </c>
      <c r="S355" s="40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12.019712046990037</v>
      </c>
      <c r="T355" s="36">
        <f>'3.физ-всего'!T355+'4.юрид-всего'!T355+'5.нерез-всего'!T187</f>
        <v>1090116.3899999999</v>
      </c>
      <c r="U355" s="40">
        <f>('3.физ-всего'!T355*'3.физ-всего'!U355+'4.юрид-всего'!T355*'4.юрид-всего'!U355+'5.нерез-всего'!T187*'5.нерез-всего'!U187)/('3.физ-всего'!T355+'4.юрид-всего'!T355+'5.нерез-всего'!T187)</f>
        <v>10.054875409129451</v>
      </c>
    </row>
    <row r="356" spans="1:21" ht="14.25" customHeight="1" thickBot="1" x14ac:dyDescent="0.25">
      <c r="A356" s="39" t="s">
        <v>15</v>
      </c>
      <c r="B356" s="37">
        <f>'3.физ-всего'!B356+'4.юрид-всего'!B356+'5.нерез-всего'!B188</f>
        <v>592417556.70000005</v>
      </c>
      <c r="C356" s="41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3.4530236586107903</v>
      </c>
      <c r="D356" s="37">
        <f>'3.физ-всего'!D356+'4.юрид-всего'!D356+'5.нерез-всего'!D188</f>
        <v>264972110.82999998</v>
      </c>
      <c r="E356" s="41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1.893441420721385</v>
      </c>
      <c r="F356" s="37">
        <f>'3.физ-всего'!F356+'4.юрид-всего'!F356+'5.нерез-всего'!F188</f>
        <v>173396305.61000001</v>
      </c>
      <c r="G356" s="41">
        <f>('3.физ-всего'!F356*'3.физ-всего'!G356+'4.юрид-всего'!F356*'4.юрид-всего'!G356+'5.нерез-всего'!F188*'5.нерез-всего'!G188)/('3.физ-всего'!F356+'4.юрид-всего'!F356+'5.нерез-всего'!F188)</f>
        <v>0.52256362148279922</v>
      </c>
      <c r="H356" s="37">
        <f t="shared" ref="H356:H367" si="44">J356+L356+N356+P356+R356+T356</f>
        <v>154049140.26000002</v>
      </c>
      <c r="I356" s="41">
        <f t="shared" ref="I356:I367" si="45">(J356*K356+L356*M356+N356*O356+P356*Q356+R356*S356+T356*U356)/(J356+L356+N356+P356+R356+T356)</f>
        <v>9.4340810030866713</v>
      </c>
      <c r="J356" s="37">
        <f>'3.физ-всего'!J356+'4.юрид-всего'!J356+'5.нерез-всего'!J188</f>
        <v>17317941.710000001</v>
      </c>
      <c r="K356" s="41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4.9062956836572011</v>
      </c>
      <c r="L356" s="37">
        <f>'3.физ-всего'!L356+'4.юрид-всего'!L356+'5.нерез-всего'!L188</f>
        <v>17127100.890000001</v>
      </c>
      <c r="M356" s="41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9.0718198218951578</v>
      </c>
      <c r="N356" s="37">
        <f>'3.физ-всего'!N356+'4.юрид-всего'!N356+'5.нерез-всего'!N188</f>
        <v>26631542.600000001</v>
      </c>
      <c r="O356" s="41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9.8506779703666059</v>
      </c>
      <c r="P356" s="37">
        <f>'3.физ-всего'!P356+'4.юрид-всего'!P356+'5.нерез-всего'!P188</f>
        <v>57181889.699999996</v>
      </c>
      <c r="Q356" s="41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9.8161872885061623</v>
      </c>
      <c r="R356" s="37">
        <f>'3.физ-всего'!R356+'4.юрид-всего'!R356+'5.нерез-всего'!R188</f>
        <v>34715618.059999995</v>
      </c>
      <c r="S356" s="41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10.894786969006619</v>
      </c>
      <c r="T356" s="37">
        <f>'3.физ-всего'!T356+'4.юрид-всего'!T356+'5.нерез-всего'!T188</f>
        <v>1075047.3</v>
      </c>
      <c r="U356" s="41">
        <f>('3.физ-всего'!T356*'3.физ-всего'!U356+'4.юрид-всего'!T356*'4.юрид-всего'!U356+'5.нерез-всего'!T188*'5.нерез-всего'!U188)/('3.физ-всего'!T356+'4.юрид-всего'!T356+'5.нерез-всего'!T188)</f>
        <v>10.32977766457345</v>
      </c>
    </row>
    <row r="357" spans="1:21" ht="14.25" customHeight="1" x14ac:dyDescent="0.2">
      <c r="A357" s="46" t="s">
        <v>92</v>
      </c>
      <c r="B357" s="36">
        <f>'3.физ-всего'!B357+'4.юрид-всего'!B357+'5.нерез-всего'!B189</f>
        <v>611333923.66999996</v>
      </c>
      <c r="C357" s="40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3.6490462034786191</v>
      </c>
      <c r="D357" s="36">
        <f>'3.физ-всего'!D357+'4.юрид-всего'!D357+'5.нерез-всего'!D189</f>
        <v>268132370.08000004</v>
      </c>
      <c r="E357" s="40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2.0734378403820672</v>
      </c>
      <c r="F357" s="36">
        <f>'3.физ-всего'!F357+'4.юрид-всего'!F357+'5.нерез-всего'!F189</f>
        <v>176541999.28</v>
      </c>
      <c r="G357" s="40">
        <f>('3.физ-всего'!F357*'3.физ-всего'!G357+'4.юрид-всего'!F357*'4.юрид-всего'!G357+'5.нерез-всего'!F189*'5.нерез-всего'!G189)/('3.физ-всего'!F357+'4.юрид-всего'!F357+'5.нерез-всего'!F189)</f>
        <v>0.61519294240372802</v>
      </c>
      <c r="H357" s="36">
        <f t="shared" si="44"/>
        <v>166659554.30999997</v>
      </c>
      <c r="I357" s="40">
        <f t="shared" si="45"/>
        <v>9.3977362735670269</v>
      </c>
      <c r="J357" s="36">
        <f>'3.физ-всего'!J357+'4.юрид-всего'!J357+'5.нерез-всего'!J189</f>
        <v>17806501.890000001</v>
      </c>
      <c r="K357" s="40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4.4573859474708994</v>
      </c>
      <c r="L357" s="36">
        <f>'3.физ-всего'!L357+'4.юрид-всего'!L357+'5.нерез-всего'!L189</f>
        <v>19803870.310000002</v>
      </c>
      <c r="M357" s="40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9.3563052999209617</v>
      </c>
      <c r="N357" s="36">
        <f>'3.физ-всего'!N357+'4.юрид-всего'!N357+'5.нерез-всего'!N189</f>
        <v>26034455.239999995</v>
      </c>
      <c r="O357" s="40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9.7618958837065897</v>
      </c>
      <c r="P357" s="36">
        <f>'3.физ-всего'!P357+'4.юрид-всего'!P357+'5.нерез-всего'!P189</f>
        <v>68002876.679999992</v>
      </c>
      <c r="Q357" s="40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9.9696038744724689</v>
      </c>
      <c r="R357" s="36">
        <f>'3.физ-всего'!R357+'4.юрид-всего'!R357+'5.нерез-всего'!R189</f>
        <v>33915641.710000001</v>
      </c>
      <c r="S357" s="40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10.558716725136071</v>
      </c>
      <c r="T357" s="36">
        <f>'3.физ-всего'!T357+'4.юрид-всего'!T357+'5.нерез-всего'!T189</f>
        <v>1096208.4800000002</v>
      </c>
      <c r="U357" s="40">
        <f>('3.физ-всего'!T357*'3.физ-всего'!U357+'4.юрид-всего'!T357*'4.юрид-всего'!U357+'5.нерез-всего'!T189*'5.нерез-всего'!U189)/('3.физ-всего'!T357+'4.юрид-всего'!T357+'5.нерез-всего'!T189)</f>
        <v>10.352039243392818</v>
      </c>
    </row>
    <row r="358" spans="1:21" ht="14.25" customHeight="1" x14ac:dyDescent="0.2">
      <c r="A358" s="38" t="s">
        <v>1</v>
      </c>
      <c r="B358" s="36">
        <f>'3.физ-всего'!B358+'4.юрид-всего'!B358+'5.нерез-всего'!B190</f>
        <v>648211312.76999998</v>
      </c>
      <c r="C358" s="40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3.8461385260536352</v>
      </c>
      <c r="D358" s="36">
        <f>'3.физ-всего'!D358+'4.юрид-всего'!D358+'5.нерез-всего'!D190</f>
        <v>298166254.06</v>
      </c>
      <c r="E358" s="40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2.6488006012332677</v>
      </c>
      <c r="F358" s="36">
        <f>'3.физ-всего'!F358+'4.юрид-всего'!F358+'5.нерез-всего'!F190</f>
        <v>179367772.36000001</v>
      </c>
      <c r="G358" s="40">
        <f>('3.физ-всего'!F358*'3.физ-всего'!G358+'4.юрид-всего'!F358*'4.юрид-всего'!G358+'5.нерез-всего'!F190*'5.нерез-всего'!G190)/('3.физ-всего'!F358+'4.юрид-всего'!F358+'5.нерез-всего'!F190)</f>
        <v>0.49738597193670497</v>
      </c>
      <c r="H358" s="36">
        <f t="shared" si="44"/>
        <v>170677286.35000002</v>
      </c>
      <c r="I358" s="40">
        <f t="shared" si="45"/>
        <v>9.4571021767214738</v>
      </c>
      <c r="J358" s="36">
        <f>'3.физ-всего'!J358+'4.юрид-всего'!J358+'5.нерез-всего'!J190</f>
        <v>19864352.309999999</v>
      </c>
      <c r="K358" s="40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4.8073142235363449</v>
      </c>
      <c r="L358" s="36">
        <f>'3.физ-всего'!L358+'4.юрид-всего'!L358+'5.нерез-всего'!L190</f>
        <v>19354126.800000001</v>
      </c>
      <c r="M358" s="40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9.5291615378948382</v>
      </c>
      <c r="N358" s="36">
        <f>'3.физ-всего'!N358+'4.юрид-всего'!N358+'5.нерез-всего'!N190</f>
        <v>27613915.340000004</v>
      </c>
      <c r="O358" s="40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9.6360389608263635</v>
      </c>
      <c r="P358" s="36">
        <f>'3.физ-всего'!P358+'4.юрид-всего'!P358+'5.нерез-всего'!P190</f>
        <v>67197700.469999999</v>
      </c>
      <c r="Q358" s="40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10.143374852142452</v>
      </c>
      <c r="R358" s="36">
        <f>'3.физ-всего'!R358+'4.юрид-всего'!R358+'5.нерез-всего'!R190</f>
        <v>35526724.060000002</v>
      </c>
      <c r="S358" s="40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10.553076672659582</v>
      </c>
      <c r="T358" s="36">
        <f>'3.физ-всего'!T358+'4.юрид-всего'!T358+'5.нерез-всего'!T190</f>
        <v>1120467.3699999999</v>
      </c>
      <c r="U358" s="40">
        <f>('3.физ-всего'!T358*'3.физ-всего'!U358+'4.юрид-всего'!T358*'4.юрид-всего'!U358+'5.нерез-всего'!T190*'5.нерез-всего'!U190)/('3.физ-всего'!T358+'4.юрид-всего'!T358+'5.нерез-всего'!T190)</f>
        <v>10.32897555437067</v>
      </c>
    </row>
    <row r="359" spans="1:21" ht="14.25" customHeight="1" x14ac:dyDescent="0.2">
      <c r="A359" s="38" t="s">
        <v>2</v>
      </c>
      <c r="B359" s="36">
        <f>'3.физ-всего'!B359+'4.юрид-всего'!B359+'5.нерез-всего'!B191</f>
        <v>668616967.1500001</v>
      </c>
      <c r="C359" s="40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3.81692786787141</v>
      </c>
      <c r="D359" s="36">
        <f>'3.физ-всего'!D359+'4.юрид-всего'!D359+'5.нерез-всего'!D191</f>
        <v>303986547.51999998</v>
      </c>
      <c r="E359" s="40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2.548475793596197</v>
      </c>
      <c r="F359" s="36">
        <f>'3.физ-всего'!F359+'4.юрид-всего'!F359+'5.нерез-всего'!F191</f>
        <v>185598544.69999999</v>
      </c>
      <c r="G359" s="40">
        <f>('3.физ-всего'!F359*'3.физ-всего'!G359+'4.юрид-всего'!F359*'4.юрид-всего'!G359+'5.нерез-всего'!F191*'5.нерез-всего'!G191)/('3.физ-всего'!F359+'4.юрид-всего'!F359+'5.нерез-всего'!F191)</f>
        <v>0.63264041398596171</v>
      </c>
      <c r="H359" s="36">
        <f t="shared" si="44"/>
        <v>179031874.93000004</v>
      </c>
      <c r="I359" s="40">
        <f t="shared" si="45"/>
        <v>9.2717748580118631</v>
      </c>
      <c r="J359" s="36">
        <f>'3.физ-всего'!J359+'4.юрид-всего'!J359+'5.нерез-всего'!J191</f>
        <v>22467388.260000002</v>
      </c>
      <c r="K359" s="40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4.5144264721537315</v>
      </c>
      <c r="L359" s="36">
        <f>'3.физ-всего'!L359+'4.юрид-всего'!L359+'5.нерез-всего'!L191</f>
        <v>17347541.41</v>
      </c>
      <c r="M359" s="40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9.6341433258178064</v>
      </c>
      <c r="N359" s="36">
        <f>'3.физ-всего'!N359+'4.юрид-всего'!N359+'5.нерез-всего'!N191</f>
        <v>35020706.890000001</v>
      </c>
      <c r="O359" s="40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8.9154283705836512</v>
      </c>
      <c r="P359" s="36">
        <f>'3.физ-всего'!P359+'4.юрид-всего'!P359+'5.нерез-всего'!P191</f>
        <v>65189696.300000004</v>
      </c>
      <c r="Q359" s="40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10.462254138062303</v>
      </c>
      <c r="R359" s="36">
        <f>'3.физ-всего'!R359+'4.юрид-всего'!R359+'5.нерез-всего'!R191</f>
        <v>37617256.300000004</v>
      </c>
      <c r="S359" s="40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10.172299387922108</v>
      </c>
      <c r="T359" s="36">
        <f>'3.физ-всего'!T359+'4.юрид-всего'!T359+'5.нерез-всего'!T191</f>
        <v>1389285.77</v>
      </c>
      <c r="U359" s="40">
        <f>('3.физ-всего'!T359*'3.физ-всего'!U359+'4.юрид-всего'!T359*'4.юрид-всего'!U359+'5.нерез-всего'!T191*'5.нерез-всего'!U191)/('3.физ-всего'!T359+'4.юрид-всего'!T359+'5.нерез-всего'!T191)</f>
        <v>10.420748258725764</v>
      </c>
    </row>
    <row r="360" spans="1:21" ht="14.25" customHeight="1" x14ac:dyDescent="0.2">
      <c r="A360" s="38" t="s">
        <v>3</v>
      </c>
      <c r="B360" s="36">
        <f>'3.физ-всего'!B360+'4.юрид-всего'!B360+'5.нерез-всего'!B192</f>
        <v>687935981.03999996</v>
      </c>
      <c r="C360" s="40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3.7392505043719049</v>
      </c>
      <c r="D360" s="36">
        <f>'3.физ-всего'!D360+'4.юрид-всего'!D360+'5.нерез-всего'!D192</f>
        <v>300330320.66000003</v>
      </c>
      <c r="E360" s="40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2.4284012254229119</v>
      </c>
      <c r="F360" s="36">
        <f>'3.физ-всего'!F360+'4.юрид-всего'!F360+'5.нерез-всего'!F192</f>
        <v>203493746.07999998</v>
      </c>
      <c r="G360" s="40">
        <f>('3.физ-всего'!F360*'3.физ-всего'!G360+'4.юрид-всего'!F360*'4.юрид-всего'!G360+'5.нерез-всего'!F192*'5.нерез-всего'!G192)/('3.физ-всего'!F360+'4.юрид-всего'!F360+'5.нерез-всего'!F192)</f>
        <v>0.63487530652568336</v>
      </c>
      <c r="H360" s="36">
        <f t="shared" si="44"/>
        <v>184111914.29999998</v>
      </c>
      <c r="I360" s="40">
        <f t="shared" si="45"/>
        <v>9.3087364685469556</v>
      </c>
      <c r="J360" s="36">
        <f>'3.физ-всего'!J360+'4.юрид-всего'!J360+'5.нерез-всего'!J192</f>
        <v>24805334.869999997</v>
      </c>
      <c r="K360" s="40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4.1238778636371638</v>
      </c>
      <c r="L360" s="36">
        <f>'3.физ-всего'!L360+'4.юрид-всего'!L360+'5.нерез-всего'!L192</f>
        <v>19812734.869999997</v>
      </c>
      <c r="M360" s="40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9.0926973889395217</v>
      </c>
      <c r="N360" s="36">
        <f>'3.физ-всего'!N360+'4.юрид-всего'!N360+'5.нерез-всего'!N192</f>
        <v>37367046.030000001</v>
      </c>
      <c r="O360" s="40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9.0665517101272517</v>
      </c>
      <c r="P360" s="36">
        <f>'3.физ-всего'!P360+'4.юрид-всего'!P360+'5.нерез-всего'!P192</f>
        <v>65656477.829999998</v>
      </c>
      <c r="Q360" s="40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10.932601347922501</v>
      </c>
      <c r="R360" s="36">
        <f>'3.физ-всего'!R360+'4.юрид-всего'!R360+'5.нерез-всего'!R192</f>
        <v>35050138.790000007</v>
      </c>
      <c r="S360" s="40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10.259059558996384</v>
      </c>
      <c r="T360" s="36">
        <f>'3.физ-всего'!T360+'4.юрид-всего'!T360+'5.нерез-всего'!T192</f>
        <v>1420181.91</v>
      </c>
      <c r="U360" s="40">
        <f>('3.физ-всего'!T360*'3.физ-всего'!U360+'4.юрид-всего'!T360*'4.юрид-всего'!U360+'5.нерез-всего'!T192*'5.нерез-всего'!U192)/('3.физ-всего'!T360+'4.юрид-всего'!T360+'5.нерез-всего'!T192)</f>
        <v>10.728275253273701</v>
      </c>
    </row>
    <row r="361" spans="1:21" ht="14.25" customHeight="1" x14ac:dyDescent="0.2">
      <c r="A361" s="38" t="s">
        <v>4</v>
      </c>
      <c r="B361" s="36">
        <f>'3.физ-всего'!B361+'4.юрид-всего'!B361+'5.нерез-всего'!B193</f>
        <v>697264767.13</v>
      </c>
      <c r="C361" s="40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3.650034709726262</v>
      </c>
      <c r="D361" s="36">
        <f>'3.физ-всего'!D361+'4.юрид-всего'!D361+'5.нерез-всего'!D193</f>
        <v>308441170.98000002</v>
      </c>
      <c r="E361" s="40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2.2363874162925126</v>
      </c>
      <c r="F361" s="36">
        <f>'3.физ-всего'!F361+'4.юрид-всего'!F361+'5.нерез-всего'!F193</f>
        <v>202912188.47</v>
      </c>
      <c r="G361" s="40">
        <f>('3.физ-всего'!F361*'3.физ-всего'!G361+'4.юрид-всего'!F361*'4.юрид-всего'!G361+'5.нерез-всего'!F193*'5.нерез-всего'!G193)/('3.физ-всего'!F361+'4.юрид-всего'!F361+'5.нерез-всего'!F193)</f>
        <v>0.66079618870910828</v>
      </c>
      <c r="H361" s="36">
        <f t="shared" si="44"/>
        <v>185911407.68000001</v>
      </c>
      <c r="I361" s="40">
        <f t="shared" si="45"/>
        <v>9.2579743714621952</v>
      </c>
      <c r="J361" s="36">
        <f>'3.физ-всего'!J361+'4.юрид-всего'!J361+'5.нерез-всего'!J193</f>
        <v>26779706.460000001</v>
      </c>
      <c r="K361" s="40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3.980969122758637</v>
      </c>
      <c r="L361" s="36">
        <f>'3.физ-всего'!L361+'4.юрид-всего'!L361+'5.нерез-всего'!L193</f>
        <v>20945539.830000002</v>
      </c>
      <c r="M361" s="40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9.2116046374584908</v>
      </c>
      <c r="N361" s="36">
        <f>'3.физ-всего'!N361+'4.юрид-всего'!N361+'5.нерез-всего'!N193</f>
        <v>37399689.909999996</v>
      </c>
      <c r="O361" s="40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9.1481205337538984</v>
      </c>
      <c r="P361" s="36">
        <f>'3.физ-всего'!P361+'4.юрид-всего'!P361+'5.нерез-всего'!P193</f>
        <v>65436265.670000002</v>
      </c>
      <c r="Q361" s="40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11.032048337719599</v>
      </c>
      <c r="R361" s="36">
        <f>'3.физ-всего'!R361+'4.юрид-всего'!R361+'5.нерез-всего'!R193</f>
        <v>33728559.189999998</v>
      </c>
      <c r="S361" s="40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10.107750569074907</v>
      </c>
      <c r="T361" s="36">
        <f>'3.физ-всего'!T361+'4.юрид-всего'!T361+'5.нерез-всего'!T193</f>
        <v>1621646.6199999999</v>
      </c>
      <c r="U361" s="40">
        <f>('3.физ-всего'!T361*'3.физ-всего'!U361+'4.юрид-всего'!T361*'4.юрид-всего'!U361+'5.нерез-всего'!T193*'5.нерез-всего'!U193)/('3.физ-всего'!T361+'4.юрид-всего'!T361+'5.нерез-всего'!T193)</f>
        <v>10.272922973933751</v>
      </c>
    </row>
    <row r="362" spans="1:21" ht="14.25" customHeight="1" x14ac:dyDescent="0.2">
      <c r="A362" s="38" t="s">
        <v>5</v>
      </c>
      <c r="B362" s="36">
        <f>'3.физ-всего'!B362+'4.юрид-всего'!B362+'5.нерез-всего'!B194</f>
        <v>704190931.8599999</v>
      </c>
      <c r="C362" s="40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3.6796560779745344</v>
      </c>
      <c r="D362" s="36">
        <f>'3.физ-всего'!D362+'4.юрид-всего'!D362+'5.нерез-всего'!D194</f>
        <v>287728743.06000006</v>
      </c>
      <c r="E362" s="40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2.269616168649589</v>
      </c>
      <c r="F362" s="36">
        <f>'3.физ-всего'!F362+'4.юрид-всего'!F362+'5.нерез-всего'!F194</f>
        <v>214055584.26000002</v>
      </c>
      <c r="G362" s="40">
        <f>('3.физ-всего'!F362*'3.физ-всего'!G362+'4.юрид-всего'!F362*'4.юрид-всего'!G362+'5.нерез-всего'!F194*'5.нерез-всего'!G194)/('3.физ-всего'!F362+'4.юрид-всего'!F362+'5.нерез-всего'!F194)</f>
        <v>0.72020393148140094</v>
      </c>
      <c r="H362" s="36">
        <f t="shared" si="44"/>
        <v>202406604.53999999</v>
      </c>
      <c r="I362" s="40">
        <f t="shared" si="45"/>
        <v>8.8138574615871601</v>
      </c>
      <c r="J362" s="36">
        <f>'3.физ-всего'!J362+'4.юрид-всего'!J362+'5.нерез-всего'!J194</f>
        <v>26846769.07</v>
      </c>
      <c r="K362" s="40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3.8587145744238338</v>
      </c>
      <c r="L362" s="36">
        <f>'3.физ-всего'!L362+'4.юрид-всего'!L362+'5.нерез-всего'!L194</f>
        <v>43360295.090000004</v>
      </c>
      <c r="M362" s="40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6.6232435802571938</v>
      </c>
      <c r="N362" s="36">
        <f>'3.физ-всего'!N362+'4.юрид-всего'!N362+'5.нерез-всего'!N194</f>
        <v>40182699.469999999</v>
      </c>
      <c r="O362" s="40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10.329629311236015</v>
      </c>
      <c r="P362" s="36">
        <f>'3.физ-всего'!P362+'4.юрид-всего'!P362+'5.нерез-всего'!P194</f>
        <v>56260544.599999994</v>
      </c>
      <c r="Q362" s="40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11.063516540161624</v>
      </c>
      <c r="R362" s="36">
        <f>'3.физ-всего'!R362+'4.юрид-всего'!R362+'5.нерез-всего'!R194</f>
        <v>32365939.439999998</v>
      </c>
      <c r="S362" s="40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10.304224452719914</v>
      </c>
      <c r="T362" s="36">
        <f>'3.физ-всего'!T362+'4.юрид-всего'!T362+'5.нерез-всего'!T194</f>
        <v>3390356.87</v>
      </c>
      <c r="U362" s="40">
        <f>('3.физ-всего'!T362*'3.физ-всего'!U362+'4.юрид-всего'!T362*'4.юрид-всего'!U362+'5.нерез-всего'!T194*'5.нерез-всего'!U194)/('3.физ-всего'!T362+'4.юрид-всего'!T362+'5.нерез-всего'!T194)</f>
        <v>6.5436727657817357</v>
      </c>
    </row>
    <row r="363" spans="1:21" ht="14.25" customHeight="1" x14ac:dyDescent="0.2">
      <c r="A363" s="38" t="s">
        <v>6</v>
      </c>
      <c r="B363" s="36">
        <f>'3.физ-всего'!B363+'4.юрид-всего'!B363+'5.нерез-всего'!B195</f>
        <v>717645264.17999995</v>
      </c>
      <c r="C363" s="40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3.6327065835876726</v>
      </c>
      <c r="D363" s="36">
        <f>'3.физ-всего'!D363+'4.юрид-всего'!D363+'5.нерез-всего'!D195</f>
        <v>290775810.25999999</v>
      </c>
      <c r="E363" s="40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2.1410568508853092</v>
      </c>
      <c r="F363" s="36">
        <f>'3.физ-всего'!F363+'4.юрид-всего'!F363+'5.нерез-всего'!F195</f>
        <v>217898879.12</v>
      </c>
      <c r="G363" s="40">
        <f>('3.физ-всего'!F363*'3.физ-всего'!G363+'4.юрид-всего'!F363*'4.юрид-всего'!G363+'5.нерез-всего'!F195*'5.нерез-всего'!G195)/('3.физ-всего'!F363+'4.юрид-всего'!F363+'5.нерез-всего'!F195)</f>
        <v>0.70548575493516763</v>
      </c>
      <c r="H363" s="36">
        <f t="shared" si="44"/>
        <v>208970574.80000004</v>
      </c>
      <c r="I363" s="40">
        <f t="shared" si="45"/>
        <v>8.7605758933041908</v>
      </c>
      <c r="J363" s="36">
        <f>'3.физ-всего'!J363+'4.юрид-всего'!J363+'5.нерез-всего'!J195</f>
        <v>28744234.929999996</v>
      </c>
      <c r="K363" s="40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3.9036911711290418</v>
      </c>
      <c r="L363" s="36">
        <f>'3.физ-всего'!L363+'4.юрид-всего'!L363+'5.нерез-всего'!L195</f>
        <v>44410374.479999997</v>
      </c>
      <c r="M363" s="40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6.4784414937363133</v>
      </c>
      <c r="N363" s="36">
        <f>'3.физ-всего'!N363+'4.юрид-всего'!N363+'5.нерез-всего'!N195</f>
        <v>40837873.119999997</v>
      </c>
      <c r="O363" s="40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9.9460740762103672</v>
      </c>
      <c r="P363" s="36">
        <f>'3.физ-всего'!P363+'4.юрид-всего'!P363+'5.нерез-всего'!P195</f>
        <v>59352422.390000001</v>
      </c>
      <c r="Q363" s="40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11.030949528961601</v>
      </c>
      <c r="R363" s="36">
        <f>'3.физ-всего'!R363+'4.юрид-всего'!R363+'5.нерез-всего'!R195</f>
        <v>34007156.730000004</v>
      </c>
      <c r="S363" s="40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10.377467912490186</v>
      </c>
      <c r="T363" s="36">
        <f>'3.физ-всего'!T363+'4.юрид-всего'!T363+'5.нерез-всего'!T195</f>
        <v>1618513.15</v>
      </c>
      <c r="U363" s="40">
        <f>('3.физ-всего'!T363*'3.физ-всего'!U363+'4.юрид-всего'!T363*'4.юрид-всего'!U363+'5.нерез-всего'!T195*'5.нерез-всего'!U195)/('3.физ-всего'!T363+'4.юрид-всего'!T363+'5.нерез-всего'!T195)</f>
        <v>10.494623642322598</v>
      </c>
    </row>
    <row r="364" spans="1:21" ht="14.25" hidden="1" customHeight="1" x14ac:dyDescent="0.2">
      <c r="A364" s="38" t="s">
        <v>7</v>
      </c>
      <c r="B364" s="36">
        <f>'3.физ-всего'!B364+'4.юрид-всего'!B364+'5.нерез-всего'!B196</f>
        <v>0</v>
      </c>
      <c r="C364" s="40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36">
        <f>'3.физ-всего'!D364+'4.юрид-всего'!D364+'5.нерез-всего'!D196</f>
        <v>0</v>
      </c>
      <c r="E364" s="40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36">
        <f>'3.физ-всего'!F364+'4.юрид-всего'!F364+'5.нерез-всего'!F196</f>
        <v>0</v>
      </c>
      <c r="G364" s="40" t="e">
        <f>('3.физ-всего'!F364*'3.физ-всего'!G364+'4.юрид-всего'!F364*'4.юрид-всего'!G364+'5.нерез-всего'!F196*'5.нерез-всего'!G196)/('3.физ-всего'!F364+'4.юрид-всего'!F364+'5.нерез-всего'!F196)</f>
        <v>#DIV/0!</v>
      </c>
      <c r="H364" s="36">
        <f t="shared" si="44"/>
        <v>0</v>
      </c>
      <c r="I364" s="40" t="e">
        <f t="shared" si="45"/>
        <v>#DIV/0!</v>
      </c>
      <c r="J364" s="36">
        <f>'3.физ-всего'!J364+'4.юрид-всего'!J364+'5.нерез-всего'!J196</f>
        <v>0</v>
      </c>
      <c r="K364" s="40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36">
        <f>'3.физ-всего'!L364+'4.юрид-всего'!L364+'5.нерез-всего'!L196</f>
        <v>0</v>
      </c>
      <c r="M364" s="40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36">
        <f>'3.физ-всего'!N364+'4.юрид-всего'!N364+'5.нерез-всего'!N196</f>
        <v>0</v>
      </c>
      <c r="O364" s="40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36">
        <f>'3.физ-всего'!P364+'4.юрид-всего'!P364+'5.нерез-всего'!P196</f>
        <v>0</v>
      </c>
      <c r="Q364" s="40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36">
        <f>'3.физ-всего'!R364+'4.юрид-всего'!R364+'5.нерез-всего'!R196</f>
        <v>0</v>
      </c>
      <c r="S364" s="40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  <c r="T364" s="36">
        <f>'3.физ-всего'!T364+'4.юрид-всего'!T364+'5.нерез-всего'!T196</f>
        <v>0</v>
      </c>
      <c r="U364" s="40" t="e">
        <f>('3.физ-всего'!T364*'3.физ-всего'!U364+'4.юрид-всего'!T364*'4.юрид-всего'!U364+'5.нерез-всего'!T196*'5.нерез-всего'!U196)/('3.физ-всего'!T364+'4.юрид-всего'!T364+'5.нерез-всего'!T196)</f>
        <v>#DIV/0!</v>
      </c>
    </row>
    <row r="365" spans="1:21" ht="14.25" hidden="1" customHeight="1" x14ac:dyDescent="0.2">
      <c r="A365" s="38" t="s">
        <v>8</v>
      </c>
      <c r="B365" s="36">
        <f>'3.физ-всего'!B365+'4.юрид-всего'!B365+'5.нерез-всего'!B197</f>
        <v>0</v>
      </c>
      <c r="C365" s="40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36">
        <f>'3.физ-всего'!D365+'4.юрид-всего'!D365+'5.нерез-всего'!D197</f>
        <v>0</v>
      </c>
      <c r="E365" s="40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36">
        <f>'3.физ-всего'!F365+'4.юрид-всего'!F365+'5.нерез-всего'!F197</f>
        <v>0</v>
      </c>
      <c r="G365" s="40" t="e">
        <f>('3.физ-всего'!F365*'3.физ-всего'!G365+'4.юрид-всего'!F365*'4.юрид-всего'!G365+'5.нерез-всего'!F197*'5.нерез-всего'!G197)/('3.физ-всего'!F365+'4.юрид-всего'!F365+'5.нерез-всего'!F197)</f>
        <v>#DIV/0!</v>
      </c>
      <c r="H365" s="36">
        <f t="shared" si="44"/>
        <v>0</v>
      </c>
      <c r="I365" s="40" t="e">
        <f t="shared" si="45"/>
        <v>#DIV/0!</v>
      </c>
      <c r="J365" s="36">
        <f>'3.физ-всего'!J365+'4.юрид-всего'!J365+'5.нерез-всего'!J197</f>
        <v>0</v>
      </c>
      <c r="K365" s="40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36">
        <f>'3.физ-всего'!L365+'4.юрид-всего'!L365+'5.нерез-всего'!L197</f>
        <v>0</v>
      </c>
      <c r="M365" s="40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36">
        <f>'3.физ-всего'!N365+'4.юрид-всего'!N365+'5.нерез-всего'!N197</f>
        <v>0</v>
      </c>
      <c r="O365" s="40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36">
        <f>'3.физ-всего'!P365+'4.юрид-всего'!P365+'5.нерез-всего'!P197</f>
        <v>0</v>
      </c>
      <c r="Q365" s="40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36">
        <f>'3.физ-всего'!R365+'4.юрид-всего'!R365+'5.нерез-всего'!R197</f>
        <v>0</v>
      </c>
      <c r="S365" s="40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  <c r="T365" s="36">
        <f>'3.физ-всего'!T365+'4.юрид-всего'!T365+'5.нерез-всего'!T197</f>
        <v>0</v>
      </c>
      <c r="U365" s="40" t="e">
        <f>('3.физ-всего'!T365*'3.физ-всего'!U365+'4.юрид-всего'!T365*'4.юрид-всего'!U365+'5.нерез-всего'!T197*'5.нерез-всего'!U197)/('3.физ-всего'!T365+'4.юрид-всего'!T365+'5.нерез-всего'!T197)</f>
        <v>#DIV/0!</v>
      </c>
    </row>
    <row r="366" spans="1:21" ht="14.25" hidden="1" customHeight="1" x14ac:dyDescent="0.2">
      <c r="A366" s="38" t="s">
        <v>9</v>
      </c>
      <c r="B366" s="36">
        <f>'3.физ-всего'!B366+'4.юрид-всего'!B366+'5.нерез-всего'!B198</f>
        <v>0</v>
      </c>
      <c r="C366" s="40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36">
        <f>'3.физ-всего'!D366+'4.юрид-всего'!D366+'5.нерез-всего'!D198</f>
        <v>0</v>
      </c>
      <c r="E366" s="40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36">
        <f>'3.физ-всего'!F366+'4.юрид-всего'!F366+'5.нерез-всего'!F198</f>
        <v>0</v>
      </c>
      <c r="G366" s="40" t="e">
        <f>('3.физ-всего'!F366*'3.физ-всего'!G366+'4.юрид-всего'!F366*'4.юрид-всего'!G366+'5.нерез-всего'!F198*'5.нерез-всего'!G198)/('3.физ-всего'!F366+'4.юрид-всего'!F366+'5.нерез-всего'!F198)</f>
        <v>#DIV/0!</v>
      </c>
      <c r="H366" s="36">
        <f t="shared" si="44"/>
        <v>0</v>
      </c>
      <c r="I366" s="40" t="e">
        <f t="shared" si="45"/>
        <v>#DIV/0!</v>
      </c>
      <c r="J366" s="36">
        <f>'3.физ-всего'!J366+'4.юрид-всего'!J366+'5.нерез-всего'!J198</f>
        <v>0</v>
      </c>
      <c r="K366" s="40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36">
        <f>'3.физ-всего'!L366+'4.юрид-всего'!L366+'5.нерез-всего'!L198</f>
        <v>0</v>
      </c>
      <c r="M366" s="40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36">
        <f>'3.физ-всего'!N366+'4.юрид-всего'!N366+'5.нерез-всего'!N198</f>
        <v>0</v>
      </c>
      <c r="O366" s="40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36">
        <f>'3.физ-всего'!P366+'4.юрид-всего'!P366+'5.нерез-всего'!P198</f>
        <v>0</v>
      </c>
      <c r="Q366" s="40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36">
        <f>'3.физ-всего'!R366+'4.юрид-всего'!R366+'5.нерез-всего'!R198</f>
        <v>0</v>
      </c>
      <c r="S366" s="40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  <c r="T366" s="36">
        <f>'3.физ-всего'!T366+'4.юрид-всего'!T366+'5.нерез-всего'!T198</f>
        <v>0</v>
      </c>
      <c r="U366" s="40" t="e">
        <f>('3.физ-всего'!T366*'3.физ-всего'!U366+'4.юрид-всего'!T366*'4.юрид-всего'!U366+'5.нерез-всего'!T198*'5.нерез-всего'!U198)/('3.физ-всего'!T366+'4.юрид-всего'!T366+'5.нерез-всего'!T198)</f>
        <v>#DIV/0!</v>
      </c>
    </row>
    <row r="367" spans="1:21" ht="14.25" hidden="1" customHeight="1" x14ac:dyDescent="0.2">
      <c r="A367" s="38" t="s">
        <v>14</v>
      </c>
      <c r="B367" s="36">
        <f>'3.физ-всего'!B367+'4.юрид-всего'!B367+'5.нерез-всего'!B199</f>
        <v>0</v>
      </c>
      <c r="C367" s="40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36">
        <f>'3.физ-всего'!D367+'4.юрид-всего'!D367+'5.нерез-всего'!D199</f>
        <v>0</v>
      </c>
      <c r="E367" s="40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36">
        <f>'3.физ-всего'!F367+'4.юрид-всего'!F367+'5.нерез-всего'!F199</f>
        <v>0</v>
      </c>
      <c r="G367" s="40" t="e">
        <f>('3.физ-всего'!F367*'3.физ-всего'!G367+'4.юрид-всего'!F367*'4.юрид-всего'!G367+'5.нерез-всего'!F199*'5.нерез-всего'!G199)/('3.физ-всего'!F367+'4.юрид-всего'!F367+'5.нерез-всего'!F199)</f>
        <v>#DIV/0!</v>
      </c>
      <c r="H367" s="36">
        <f t="shared" si="44"/>
        <v>0</v>
      </c>
      <c r="I367" s="40" t="e">
        <f t="shared" si="45"/>
        <v>#DIV/0!</v>
      </c>
      <c r="J367" s="36">
        <f>'3.физ-всего'!J367+'4.юрид-всего'!J367+'5.нерез-всего'!J199</f>
        <v>0</v>
      </c>
      <c r="K367" s="40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36">
        <f>'3.физ-всего'!L367+'4.юрид-всего'!L367+'5.нерез-всего'!L199</f>
        <v>0</v>
      </c>
      <c r="M367" s="40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36">
        <f>'3.физ-всего'!N367+'4.юрид-всего'!N367+'5.нерез-всего'!N199</f>
        <v>0</v>
      </c>
      <c r="O367" s="40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36">
        <f>'3.физ-всего'!P367+'4.юрид-всего'!P367+'5.нерез-всего'!P199</f>
        <v>0</v>
      </c>
      <c r="Q367" s="40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36">
        <f>'3.физ-всего'!R367+'4.юрид-всего'!R367+'5.нерез-всего'!R199</f>
        <v>0</v>
      </c>
      <c r="S367" s="40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  <c r="T367" s="36">
        <f>'3.физ-всего'!T367+'4.юрид-всего'!T367+'5.нерез-всего'!T199</f>
        <v>0</v>
      </c>
      <c r="U367" s="40" t="e">
        <f>('3.физ-всего'!T367*'3.физ-всего'!U367+'4.юрид-всего'!T367*'4.юрид-всего'!U367+'5.нерез-всего'!T199*'5.нерез-всего'!U199)/('3.физ-всего'!T367+'4.юрид-всего'!T367+'5.нерез-всего'!T199)</f>
        <v>#DIV/0!</v>
      </c>
    </row>
    <row r="368" spans="1:21" ht="14.25" hidden="1" customHeight="1" thickBot="1" x14ac:dyDescent="0.25">
      <c r="A368" s="39" t="s">
        <v>15</v>
      </c>
      <c r="B368" s="37">
        <f>'3.физ-всего'!B368+'4.юрид-всего'!B368+'5.нерез-всего'!B200</f>
        <v>0</v>
      </c>
      <c r="C368" s="41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37">
        <f>'3.физ-всего'!D368+'4.юрид-всего'!D368+'5.нерез-всего'!D200</f>
        <v>0</v>
      </c>
      <c r="E368" s="41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37">
        <f>'3.физ-всего'!F368+'4.юрид-всего'!F368+'5.нерез-всего'!F200</f>
        <v>0</v>
      </c>
      <c r="G368" s="41" t="e">
        <f>('3.физ-всего'!F368*'3.физ-всего'!G368+'4.юрид-всего'!F368*'4.юрид-всего'!G368+'5.нерез-всего'!F200*'5.нерез-всего'!G200)/('3.физ-всего'!F368+'4.юрид-всего'!F368+'5.нерез-всего'!F200)</f>
        <v>#DIV/0!</v>
      </c>
      <c r="H368" s="37">
        <f t="shared" ref="H368" si="46">J368+L368+N368+P368+R368+T368</f>
        <v>0</v>
      </c>
      <c r="I368" s="41" t="e">
        <f t="shared" ref="I368" si="47">(J368*K368+L368*M368+N368*O368+P368*Q368+R368*S368+T368*U368)/(J368+L368+N368+P368+R368+T368)</f>
        <v>#DIV/0!</v>
      </c>
      <c r="J368" s="37">
        <f>'3.физ-всего'!J368+'4.юрид-всего'!J368+'5.нерез-всего'!J200</f>
        <v>0</v>
      </c>
      <c r="K368" s="41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37">
        <f>'3.физ-всего'!L368+'4.юрид-всего'!L368+'5.нерез-всего'!L200</f>
        <v>0</v>
      </c>
      <c r="M368" s="41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37">
        <f>'3.физ-всего'!N368+'4.юрид-всего'!N368+'5.нерез-всего'!N200</f>
        <v>0</v>
      </c>
      <c r="O368" s="41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37">
        <f>'3.физ-всего'!P368+'4.юрид-всего'!P368+'5.нерез-всего'!P200</f>
        <v>0</v>
      </c>
      <c r="Q368" s="41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37">
        <f>'3.физ-всего'!R368+'4.юрид-всего'!R368+'5.нерез-всего'!R200</f>
        <v>0</v>
      </c>
      <c r="S368" s="41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  <c r="T368" s="37">
        <f>'3.физ-всего'!T368+'4.юрид-всего'!T368+'5.нерез-всего'!T200</f>
        <v>0</v>
      </c>
      <c r="U368" s="41" t="e">
        <f>('3.физ-всего'!T368*'3.физ-всего'!U368+'4.юрид-всего'!T368*'4.юрид-всего'!U368+'5.нерез-всего'!T200*'5.нерез-всего'!U200)/('3.физ-всего'!T368+'4.юрид-всего'!T368+'5.нерез-всего'!T200)</f>
        <v>#DIV/0!</v>
      </c>
    </row>
    <row r="369" spans="1:20" ht="4.5" customHeight="1" x14ac:dyDescent="0.2"/>
    <row r="370" spans="1:20" x14ac:dyDescent="0.2">
      <c r="A370" s="19" t="s">
        <v>53</v>
      </c>
      <c r="D370" s="15"/>
      <c r="E370" s="15"/>
      <c r="T370" s="20"/>
    </row>
    <row r="371" spans="1:20" x14ac:dyDescent="0.2">
      <c r="A371" s="14" t="s">
        <v>54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  <row r="384" spans="1:20" x14ac:dyDescent="0.2">
      <c r="B384" s="25"/>
      <c r="C384" s="25"/>
    </row>
    <row r="385" spans="2:3" x14ac:dyDescent="0.2">
      <c r="B385" s="25"/>
      <c r="C385" s="25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x14ac:dyDescent="0.2">
      <c r="A334" s="38" t="s">
        <v>1</v>
      </c>
      <c r="B334" s="36">
        <f>'7.физ-в нацвал'!B334+'11.физ-в инвал'!B334</f>
        <v>130771730.58999999</v>
      </c>
      <c r="C334" s="40">
        <f>('7.физ-в нацвал'!B334*'7.физ-в нацвал'!C334+'11.физ-в инвал'!B334*'11.физ-в инвал'!C334)/('7.физ-в нацвал'!B334+'11.физ-в инвал'!B334)</f>
        <v>5.301763529996582</v>
      </c>
      <c r="D334" s="36">
        <f>'7.физ-в нацвал'!D334+'11.физ-в инвал'!D334</f>
        <v>3867727.22</v>
      </c>
      <c r="E334" s="40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6">
        <f>'7.физ-в нацвал'!F334+'11.физ-в инвал'!F334</f>
        <v>64392358.879999995</v>
      </c>
      <c r="G334" s="40">
        <f>('7.физ-в нацвал'!F334*'7.физ-в нацвал'!G334+'11.физ-в инвал'!F334*'11.физ-в инвал'!G334)/('7.физ-в нацвал'!F334+'11.физ-в инвал'!F334)</f>
        <v>0.44514521570047533</v>
      </c>
      <c r="H334" s="36">
        <f t="shared" si="18"/>
        <v>62511644.490000002</v>
      </c>
      <c r="I334" s="40">
        <f t="shared" si="19"/>
        <v>10.629408561206455</v>
      </c>
      <c r="J334" s="36">
        <f>'7.физ-в нацвал'!J334+'11.физ-в инвал'!J334</f>
        <v>4397608.46</v>
      </c>
      <c r="K334" s="40">
        <f>('7.физ-в нацвал'!J334*'7.физ-в нацвал'!K334+'11.физ-в инвал'!J334*'11.физ-в инвал'!K334)/('7.физ-в нацвал'!J334+'11.физ-в инвал'!J334)</f>
        <v>9.1281654418365399</v>
      </c>
      <c r="L334" s="36">
        <f>'7.физ-в нацвал'!L334+'11.физ-в инвал'!L334</f>
        <v>8570452.3399999999</v>
      </c>
      <c r="M334" s="40">
        <f>('7.физ-в нацвал'!L334*'7.физ-в нацвал'!M334+'11.физ-в инвал'!L334*'11.физ-в инвал'!M334)/('7.физ-в нацвал'!L334+'11.физ-в инвал'!L334)</f>
        <v>9.9440010472655924</v>
      </c>
      <c r="N334" s="36">
        <f>'7.физ-в нацвал'!N334+'11.физ-в инвал'!N334</f>
        <v>13532999.6</v>
      </c>
      <c r="O334" s="40">
        <f>('7.физ-в нацвал'!N334*'7.физ-в нацвал'!O334+'11.физ-в инвал'!N334*'11.физ-в инвал'!O334)/('7.физ-в нацвал'!N334+'11.физ-в инвал'!N334)</f>
        <v>11.017153243217406</v>
      </c>
      <c r="P334" s="36">
        <f>'7.физ-в нацвал'!P334+'11.физ-в инвал'!P334</f>
        <v>19563090.940000001</v>
      </c>
      <c r="Q334" s="40">
        <f>('7.физ-в нацвал'!P334*'7.физ-в нацвал'!Q334+'11.физ-в инвал'!P334*'11.физ-в инвал'!Q334)/('7.физ-в нацвал'!P334+'11.физ-в инвал'!P334)</f>
        <v>10.472975896292626</v>
      </c>
      <c r="R334" s="36">
        <f>'7.физ-в нацвал'!R334+'11.физ-в инвал'!R334</f>
        <v>15469262.610000001</v>
      </c>
      <c r="S334" s="40">
        <f>('7.физ-в нацвал'!R334*'7.физ-в нацвал'!S334+'11.физ-в инвал'!R334*'11.физ-в инвал'!S334)/('7.физ-в нацвал'!R334+'11.физ-в инвал'!R334)</f>
        <v>11.316674308504741</v>
      </c>
      <c r="T334" s="36">
        <f>'7.физ-в нацвал'!T334+'11.физ-в инвал'!T334</f>
        <v>978230.54</v>
      </c>
      <c r="U334" s="40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14.25" customHeight="1" x14ac:dyDescent="0.2">
      <c r="A335" s="38" t="s">
        <v>2</v>
      </c>
      <c r="B335" s="36">
        <f>'7.физ-в нацвал'!B335+'11.физ-в инвал'!B335</f>
        <v>133487845.00999999</v>
      </c>
      <c r="C335" s="40">
        <f>('7.физ-в нацвал'!B335*'7.физ-в нацвал'!C335+'11.физ-в инвал'!B335*'11.физ-в инвал'!C335)/('7.физ-в нацвал'!B335+'11.физ-в инвал'!B335)</f>
        <v>5.2024771882269407</v>
      </c>
      <c r="D335" s="36">
        <f>'7.физ-в нацвал'!D335+'11.физ-в инвал'!D335</f>
        <v>3785470.96</v>
      </c>
      <c r="E335" s="40">
        <f>('7.физ-в нацвал'!D335*'7.физ-в нацвал'!E335+'11.физ-в инвал'!D335*'11.физ-в инвал'!E335)/('7.физ-в нацвал'!D335+'11.физ-в инвал'!D335)</f>
        <v>4.9027470811716378E-2</v>
      </c>
      <c r="F335" s="36">
        <f>'7.физ-в нацвал'!F335+'11.физ-в инвал'!F335</f>
        <v>66482181.409999996</v>
      </c>
      <c r="G335" s="40">
        <f>('7.физ-в нацвал'!F335*'7.физ-в нацвал'!G335+'11.физ-в инвал'!F335*'11.физ-в инвал'!G335)/('7.физ-в нацвал'!F335+'11.физ-в инвал'!F335)</f>
        <v>0.40801842484698969</v>
      </c>
      <c r="H335" s="36">
        <f t="shared" ref="H335" si="20">J335+L335+N335+P335+R335+T335</f>
        <v>63220192.640000001</v>
      </c>
      <c r="I335" s="40">
        <f t="shared" ref="I335" si="21">(J335*K335+L335*M335+N335*O335+P335*Q335+R335*S335+T335*U335)/(J335+L335+N335+P335+R335+T335)</f>
        <v>10.552892892352286</v>
      </c>
      <c r="J335" s="36">
        <f>'7.физ-в нацвал'!J335+'11.физ-в инвал'!J335</f>
        <v>5034136.3</v>
      </c>
      <c r="K335" s="40">
        <f>('7.физ-в нацвал'!J335*'7.физ-в нацвал'!K335+'11.физ-в инвал'!J335*'11.физ-в инвал'!K335)/('7.физ-в нацвал'!J335+'11.физ-в инвал'!J335)</f>
        <v>8.6477837710910048</v>
      </c>
      <c r="L335" s="36">
        <f>'7.физ-в нацвал'!L335+'11.физ-в инвал'!L335</f>
        <v>9791769.8800000008</v>
      </c>
      <c r="M335" s="40">
        <f>('7.физ-в нацвал'!L335*'7.физ-в нацвал'!M335+'11.физ-в инвал'!L335*'11.физ-в инвал'!M335)/('7.физ-в нацвал'!L335+'11.физ-в инвал'!L335)</f>
        <v>10.398683197107538</v>
      </c>
      <c r="N335" s="36">
        <f>'7.физ-в нацвал'!N335+'11.физ-в инвал'!N335</f>
        <v>13083394.83</v>
      </c>
      <c r="O335" s="40">
        <f>('7.физ-в нацвал'!N335*'7.физ-в нацвал'!O335+'11.физ-в инвал'!N335*'11.физ-в инвал'!O335)/('7.физ-в нацвал'!N335+'11.физ-в инвал'!N335)</f>
        <v>11.082851048018052</v>
      </c>
      <c r="P335" s="36">
        <f>'7.физ-в нацвал'!P335+'11.физ-в инвал'!P335</f>
        <v>18525811.75</v>
      </c>
      <c r="Q335" s="40">
        <f>('7.физ-в нацвал'!P335*'7.физ-в нацвал'!Q335+'11.физ-в инвал'!P335*'11.физ-в инвал'!Q335)/('7.физ-в нацвал'!P335+'11.физ-в инвал'!P335)</f>
        <v>10.102875686070798</v>
      </c>
      <c r="R335" s="36">
        <f>'7.физ-в нацвал'!R335+'11.физ-в инвал'!R335</f>
        <v>15824904.49</v>
      </c>
      <c r="S335" s="40">
        <f>('7.физ-в нацвал'!R335*'7.физ-в нацвал'!S335+'11.физ-в инвал'!R335*'11.физ-в инвал'!S335)/('7.физ-в нацвал'!R335+'11.физ-в инвал'!R335)</f>
        <v>11.361590427374479</v>
      </c>
      <c r="T335" s="36">
        <f>'7.физ-в нацвал'!T335+'11.физ-в инвал'!T335</f>
        <v>960175.3899999999</v>
      </c>
      <c r="U335" s="40">
        <f>('7.физ-в нацвал'!T335*'7.физ-в нацвал'!U335+'11.физ-в инвал'!T335*'11.физ-в инвал'!U335)/('7.физ-в нацвал'!T335+'11.физ-в инвал'!T335)</f>
        <v>10.246996521437593</v>
      </c>
    </row>
    <row r="336" spans="1:21" ht="14.25" customHeight="1" x14ac:dyDescent="0.2">
      <c r="A336" s="38" t="s">
        <v>3</v>
      </c>
      <c r="B336" s="36">
        <f>'7.физ-в нацвал'!B336+'11.физ-в инвал'!B336</f>
        <v>139433676.53000003</v>
      </c>
      <c r="C336" s="40">
        <f>('7.физ-в нацвал'!B336*'7.физ-в нацвал'!C336+'11.физ-в инвал'!B336*'11.физ-в инвал'!C336)/('7.физ-в нацвал'!B336+'11.физ-в инвал'!B336)</f>
        <v>5.2895037114058621</v>
      </c>
      <c r="D336" s="36">
        <f>'7.физ-в нацвал'!D336+'11.физ-в инвал'!D336</f>
        <v>3781306.27</v>
      </c>
      <c r="E336" s="40">
        <f>('7.физ-в нацвал'!D336*'7.физ-в нацвал'!E336+'11.физ-в инвал'!D336*'11.физ-в инвал'!E336)/('7.физ-в нацвал'!D336+'11.физ-в инвал'!D336)</f>
        <v>5.3519473311533693E-2</v>
      </c>
      <c r="F336" s="36">
        <f>'7.физ-в нацвал'!F336+'11.физ-в инвал'!F336</f>
        <v>71214736.140000001</v>
      </c>
      <c r="G336" s="40">
        <f>('7.физ-в нацвал'!F336*'7.физ-в нацвал'!G336+'11.физ-в инвал'!F336*'11.физ-в инвал'!G336)/('7.физ-в нацвал'!F336+'11.физ-в инвал'!F336)</f>
        <v>0.91839074659387088</v>
      </c>
      <c r="H336" s="36">
        <f t="shared" ref="H336" si="22">J336+L336+N336+P336+R336+T336</f>
        <v>64437634.119999997</v>
      </c>
      <c r="I336" s="40">
        <f t="shared" ref="I336" si="23">(J336*K336+L336*M336+N336*O336+P336*Q336+R336*S336+T336*U336)/(J336+L336+N336+P336+R336+T336)</f>
        <v>10.427596085185066</v>
      </c>
      <c r="J336" s="36">
        <f>'7.физ-в нацвал'!J336+'11.физ-в инвал'!J336</f>
        <v>5026823.6500000004</v>
      </c>
      <c r="K336" s="40">
        <f>('7.физ-в нацвал'!J336*'7.физ-в нацвал'!K336+'11.физ-в инвал'!J336*'11.физ-в инвал'!K336)/('7.физ-в нацвал'!J336+'11.физ-в инвал'!J336)</f>
        <v>9.0159129065528187</v>
      </c>
      <c r="L336" s="36">
        <f>'7.физ-в нацвал'!L336+'11.физ-в инвал'!L336</f>
        <v>9927929.75</v>
      </c>
      <c r="M336" s="40">
        <f>('7.физ-в нацвал'!L336*'7.физ-в нацвал'!M336+'11.физ-в инвал'!L336*'11.физ-в инвал'!M336)/('7.физ-в нацвал'!L336+'11.физ-в инвал'!L336)</f>
        <v>10.583181553918612</v>
      </c>
      <c r="N336" s="36">
        <f>'7.физ-в нацвал'!N336+'11.физ-в инвал'!N336</f>
        <v>13393095.469999999</v>
      </c>
      <c r="O336" s="40">
        <f>('7.физ-в нацвал'!N336*'7.физ-в нацвал'!O336+'11.физ-в инвал'!N336*'11.физ-в инвал'!O336)/('7.физ-в нацвал'!N336+'11.физ-в инвал'!N336)</f>
        <v>10.542040767249135</v>
      </c>
      <c r="P336" s="36">
        <f>'7.физ-в нацвал'!P336+'11.физ-в инвал'!P336</f>
        <v>18611918.310000002</v>
      </c>
      <c r="Q336" s="40">
        <f>('7.физ-в нацвал'!P336*'7.физ-в нацвал'!Q336+'11.физ-в инвал'!P336*'11.физ-в инвал'!Q336)/('7.физ-в нацвал'!P336+'11.физ-в инвал'!P336)</f>
        <v>9.7410597410579101</v>
      </c>
      <c r="R336" s="36">
        <f>'7.физ-в нацвал'!R336+'11.физ-в инвал'!R336</f>
        <v>16509499.970000001</v>
      </c>
      <c r="S336" s="40">
        <f>('7.физ-в нацвал'!R336*'7.физ-в нацвал'!S336+'11.физ-в инвал'!R336*'11.физ-в инвал'!S336)/('7.физ-в нацвал'!R336+'11.физ-в инвал'!R336)</f>
        <v>11.460268747194556</v>
      </c>
      <c r="T336" s="36">
        <f>'7.физ-в нацвал'!T336+'11.физ-в инвал'!T336</f>
        <v>968366.97</v>
      </c>
      <c r="U336" s="40">
        <f>('7.физ-в нацвал'!T336*'7.физ-в нацвал'!U336+'11.физ-в инвал'!T336*'11.физ-в инвал'!U336)/('7.физ-в нацвал'!T336+'11.физ-в инвал'!T336)</f>
        <v>10.167076360214965</v>
      </c>
    </row>
    <row r="337" spans="1:21" ht="14.25" customHeight="1" x14ac:dyDescent="0.2">
      <c r="A337" s="38" t="s">
        <v>4</v>
      </c>
      <c r="B337" s="36">
        <f>'7.физ-в нацвал'!B337+'11.физ-в инвал'!B337</f>
        <v>140365004.01999998</v>
      </c>
      <c r="C337" s="40">
        <f>('7.физ-в нацвал'!B337*'7.физ-в нацвал'!C337+'11.физ-в инвал'!B337*'11.физ-в инвал'!C337)/('7.физ-в нацвал'!B337+'11.физ-в инвал'!B337)</f>
        <v>5.0954710946945889</v>
      </c>
      <c r="D337" s="36">
        <f>'7.физ-в нацвал'!D337+'11.физ-в инвал'!D337</f>
        <v>4535521.57</v>
      </c>
      <c r="E337" s="40">
        <f>('7.физ-в нацвал'!D337*'7.физ-в нацвал'!E337+'11.физ-в инвал'!D337*'11.физ-в инвал'!E337)/('7.физ-в нацвал'!D337+'11.физ-в инвал'!D337)</f>
        <v>4.598709713555614E-2</v>
      </c>
      <c r="F337" s="36">
        <f>'7.физ-в нацвал'!F337+'11.физ-в инвал'!F337</f>
        <v>71147070.319999993</v>
      </c>
      <c r="G337" s="40">
        <f>('7.физ-в нацвал'!F337*'7.физ-в нацвал'!G337+'11.физ-в инвал'!F337*'11.физ-в инвал'!G337)/('7.физ-в нацвал'!F337+'11.физ-в инвал'!F337)</f>
        <v>0.48467762871335612</v>
      </c>
      <c r="H337" s="36">
        <f t="shared" ref="H337" si="24">J337+L337+N337+P337+R337+T337</f>
        <v>64682412.130000003</v>
      </c>
      <c r="I337" s="40">
        <f t="shared" ref="I337" si="25">(J337*K337+L337*M337+N337*O337+P337*Q337+R337*S337+T337*U337)/(J337+L337+N337+P337+R337+T337)</f>
        <v>10.521157598749552</v>
      </c>
      <c r="J337" s="36">
        <f>'7.физ-в нацвал'!J337+'11.физ-в инвал'!J337</f>
        <v>6083588.5800000001</v>
      </c>
      <c r="K337" s="40">
        <f>('7.физ-в нацвал'!J337*'7.физ-в нацвал'!K337+'11.физ-в инвал'!J337*'11.физ-в инвал'!K337)/('7.физ-в нацвал'!J337+'11.физ-в инвал'!J337)</f>
        <v>9.8772985459020326</v>
      </c>
      <c r="L337" s="36">
        <f>'7.физ-в нацвал'!L337+'11.физ-в инвал'!L337</f>
        <v>9351706.1699999999</v>
      </c>
      <c r="M337" s="40">
        <f>('7.физ-в нацвал'!L337*'7.физ-в нацвал'!M337+'11.физ-в инвал'!L337*'11.физ-в инвал'!M337)/('7.физ-в нацвал'!L337+'11.физ-в инвал'!L337)</f>
        <v>10.560743352301008</v>
      </c>
      <c r="N337" s="36">
        <f>'7.физ-в нацвал'!N337+'11.физ-в инвал'!N337</f>
        <v>13000583</v>
      </c>
      <c r="O337" s="40">
        <f>('7.физ-в нацвал'!N337*'7.физ-в нацвал'!O337+'11.физ-в инвал'!N337*'11.физ-в инвал'!O337)/('7.физ-в нацвал'!N337+'11.физ-в инвал'!N337)</f>
        <v>10.156465313109395</v>
      </c>
      <c r="P337" s="36">
        <f>'7.физ-в нацвал'!P337+'11.физ-в инвал'!P337</f>
        <v>17871066.579999998</v>
      </c>
      <c r="Q337" s="40">
        <f>('7.физ-в нацвал'!P337*'7.физ-в нацвал'!Q337+'11.физ-в инвал'!P337*'11.физ-в инвал'!Q337)/('7.физ-в нацвал'!P337+'11.физ-в инвал'!P337)</f>
        <v>10.011671756241627</v>
      </c>
      <c r="R337" s="36">
        <f>'7.физ-в нацвал'!R337+'11.физ-в инвал'!R337</f>
        <v>17390645.060000002</v>
      </c>
      <c r="S337" s="40">
        <f>('7.физ-в нацвал'!R337*'7.физ-в нацвал'!S337+'11.физ-в инвал'!R337*'11.физ-в инвал'!S337)/('7.физ-в нацвал'!R337+'11.физ-в инвал'!R337)</f>
        <v>11.54241513612379</v>
      </c>
      <c r="T337" s="36">
        <f>'7.физ-в нацвал'!T337+'11.физ-в инвал'!T337</f>
        <v>984822.74</v>
      </c>
      <c r="U337" s="40">
        <f>('7.физ-в нацвал'!T337*'7.физ-в нацвал'!U337+'11.физ-в инвал'!T337*'11.физ-в инвал'!U337)/('7.физ-в нацвал'!T337+'11.физ-в инвал'!T337)</f>
        <v>10.148217022588236</v>
      </c>
    </row>
    <row r="338" spans="1:21" ht="14.25" customHeight="1" x14ac:dyDescent="0.2">
      <c r="A338" s="38" t="s">
        <v>5</v>
      </c>
      <c r="B338" s="36">
        <f>'7.физ-в нацвал'!B338+'11.физ-в инвал'!B338</f>
        <v>145446591.28999999</v>
      </c>
      <c r="C338" s="40">
        <f>('7.физ-в нацвал'!B338*'7.физ-в нацвал'!C338+'11.физ-в инвал'!B338*'11.физ-в инвал'!C338)/('7.физ-в нацвал'!B338+'11.физ-в инвал'!B338)</f>
        <v>4.9896392824807005</v>
      </c>
      <c r="D338" s="36">
        <f>'7.физ-в нацвал'!D338+'11.физ-в инвал'!D338</f>
        <v>4376973.22</v>
      </c>
      <c r="E338" s="40">
        <f>('7.физ-в нацвал'!D338*'7.физ-в нацвал'!E338+'11.физ-в инвал'!D338*'11.физ-в инвал'!E338)/('7.физ-в нацвал'!D338+'11.физ-в инвал'!D338)</f>
        <v>3.7105753870707921E-2</v>
      </c>
      <c r="F338" s="36">
        <f>'7.физ-в нацвал'!F338+'11.физ-в инвал'!F338</f>
        <v>75857465</v>
      </c>
      <c r="G338" s="40">
        <f>('7.физ-в нацвал'!F338*'7.физ-в нацвал'!G338+'11.физ-в инвал'!F338*'11.физ-в инвал'!G338)/('7.физ-в нацвал'!F338+'11.физ-в инвал'!F338)</f>
        <v>0.51019001052829804</v>
      </c>
      <c r="H338" s="36">
        <f t="shared" ref="H338" si="26">J338+L338+N338+P338+R338+T338</f>
        <v>65212153.069999993</v>
      </c>
      <c r="I338" s="40">
        <f t="shared" ref="I338" si="27">(J338*K338+L338*M338+N338*O338+P338*Q338+R338*S338+T338*U338)/(J338+L338+N338+P338+R338+T338)</f>
        <v>10.532728353689048</v>
      </c>
      <c r="J338" s="36">
        <f>'7.физ-в нацвал'!J338+'11.физ-в инвал'!J338</f>
        <v>4807235.4000000004</v>
      </c>
      <c r="K338" s="40">
        <f>('7.физ-в нацвал'!J338*'7.физ-в нацвал'!K338+'11.физ-в инвал'!J338*'11.физ-в инвал'!K338)/('7.физ-в нацвал'!J338+'11.физ-в инвал'!J338)</f>
        <v>10.028878010716932</v>
      </c>
      <c r="L338" s="36">
        <f>'7.физ-в нацвал'!L338+'11.физ-в инвал'!L338</f>
        <v>9995940.1600000001</v>
      </c>
      <c r="M338" s="40">
        <f>('7.физ-в нацвал'!L338*'7.физ-в нацвал'!M338+'11.физ-в инвал'!L338*'11.физ-в инвал'!M338)/('7.физ-в нацвал'!L338+'11.физ-в инвал'!L338)</f>
        <v>10.664014343309141</v>
      </c>
      <c r="N338" s="36">
        <f>'7.физ-в нацвал'!N338+'11.физ-в инвал'!N338</f>
        <v>12671688.459999999</v>
      </c>
      <c r="O338" s="40">
        <f>('7.физ-в нацвал'!N338*'7.физ-в нацвал'!O338+'11.физ-в инвал'!N338*'11.физ-в инвал'!O338)/('7.физ-в нацвал'!N338+'11.физ-в инвал'!N338)</f>
        <v>9.4563901019311967</v>
      </c>
      <c r="P338" s="36">
        <f>'7.физ-в нацвал'!P338+'11.физ-в инвал'!P338</f>
        <v>18912899.920000002</v>
      </c>
      <c r="Q338" s="40">
        <f>('7.физ-в нацвал'!P338*'7.физ-в нацвал'!Q338+'11.физ-в инвал'!P338*'11.физ-в инвал'!Q338)/('7.физ-в нацвал'!P338+'11.физ-в инвал'!P338)</f>
        <v>10.280466592084617</v>
      </c>
      <c r="R338" s="36">
        <f>'7.физ-в нацвал'!R338+'11.физ-в инвал'!R338</f>
        <v>17876632.649999999</v>
      </c>
      <c r="S338" s="40">
        <f>('7.физ-в нацвал'!R338*'7.физ-в нацвал'!S338+'11.физ-в инвал'!R338*'11.физ-в инвал'!S338)/('7.физ-в нацвал'!R338+'11.физ-в инвал'!R338)</f>
        <v>11.639879514797759</v>
      </c>
      <c r="T338" s="36">
        <f>'7.физ-в нацвал'!T338+'11.физ-в инвал'!T338</f>
        <v>947756.48</v>
      </c>
      <c r="U338" s="40">
        <f>('7.физ-в нацвал'!T338*'7.физ-в нацвал'!U338+'11.физ-в инвал'!T338*'11.физ-в инвал'!U338)/('7.физ-в нацвал'!T338+'11.физ-в инвал'!T338)</f>
        <v>10.245407889798861</v>
      </c>
    </row>
    <row r="339" spans="1:21" ht="14.25" customHeight="1" x14ac:dyDescent="0.2">
      <c r="A339" s="38" t="s">
        <v>6</v>
      </c>
      <c r="B339" s="36">
        <f>'7.физ-в нацвал'!B339+'11.физ-в инвал'!B339</f>
        <v>148160347.40999997</v>
      </c>
      <c r="C339" s="40">
        <f>('7.физ-в нацвал'!B339*'7.физ-в нацвал'!C339+'11.физ-в инвал'!B339*'11.физ-в инвал'!C339)/('7.физ-в нацвал'!B339+'11.физ-в инвал'!B339)</f>
        <v>4.9506379002165799</v>
      </c>
      <c r="D339" s="36">
        <f>'7.физ-в нацвал'!D339+'11.физ-в инвал'!D339</f>
        <v>4645362.28</v>
      </c>
      <c r="E339" s="40">
        <f>('7.физ-в нацвал'!D339*'7.физ-в нацвал'!E339+'11.физ-в инвал'!D339*'11.физ-в инвал'!E339)/('7.физ-в нацвал'!D339+'11.физ-в инвал'!D339)</f>
        <v>3.995043525431994E-2</v>
      </c>
      <c r="F339" s="36">
        <f>'7.физ-в нацвал'!F339+'11.физ-в инвал'!F339</f>
        <v>77438754.379999995</v>
      </c>
      <c r="G339" s="40">
        <f>('7.физ-в нацвал'!F339*'7.физ-в нацвал'!G339+'11.физ-в инвал'!F339*'11.физ-в инвал'!G339)/('7.физ-в нацвал'!F339+'11.физ-в инвал'!F339)</f>
        <v>0.50283966538021663</v>
      </c>
      <c r="H339" s="36">
        <f t="shared" ref="H339" si="28">J339+L339+N339+P339+R339+T339</f>
        <v>66076230.75</v>
      </c>
      <c r="I339" s="40">
        <f t="shared" ref="I339" si="29">(J339*K339+L339*M339+N339*O339+P339*Q339+R339*S339+T339*U339)/(J339+L339+N339+P339+R339+T339)</f>
        <v>10.508519655720546</v>
      </c>
      <c r="J339" s="36">
        <f>'7.физ-в нацвал'!J339+'11.физ-в инвал'!J339</f>
        <v>5420161.1400000006</v>
      </c>
      <c r="K339" s="40">
        <f>('7.физ-в нацвал'!J339*'7.физ-в нацвал'!K339+'11.физ-в инвал'!J339*'11.физ-в инвал'!K339)/('7.физ-в нацвал'!J339+'11.физ-в инвал'!J339)</f>
        <v>9.8499617059355913</v>
      </c>
      <c r="L339" s="36">
        <f>'7.физ-в нацвал'!L339+'11.физ-в инвал'!L339</f>
        <v>9989173.3100000005</v>
      </c>
      <c r="M339" s="40">
        <f>('7.физ-в нацвал'!L339*'7.физ-в нацвал'!M339+'11.физ-в инвал'!L339*'11.физ-в инвал'!M339)/('7.физ-в нацвал'!L339+'11.физ-в инвал'!L339)</f>
        <v>9.8237655742004364</v>
      </c>
      <c r="N339" s="36">
        <f>'7.физ-в нацвал'!N339+'11.физ-в инвал'!N339</f>
        <v>11701425.76</v>
      </c>
      <c r="O339" s="40">
        <f>('7.физ-в нацвал'!N339*'7.физ-в нацвал'!O339+'11.физ-в инвал'!N339*'11.физ-в инвал'!O339)/('7.физ-в нацвал'!N339+'11.физ-в инвал'!N339)</f>
        <v>9.3105076853899753</v>
      </c>
      <c r="P339" s="36">
        <f>'7.физ-в нацвал'!P339+'11.физ-в инвал'!P339</f>
        <v>19565783.119999997</v>
      </c>
      <c r="Q339" s="40">
        <f>('7.физ-в нацвал'!P339*'7.физ-в нацвал'!Q339+'11.физ-в инвал'!P339*'11.физ-в инвал'!Q339)/('7.физ-в нацвал'!P339+'11.физ-в инвал'!P339)</f>
        <v>10.666040255249481</v>
      </c>
      <c r="R339" s="36">
        <f>'7.физ-в нацвал'!R339+'11.физ-в инвал'!R339</f>
        <v>18443967.23</v>
      </c>
      <c r="S339" s="40">
        <f>('7.физ-в нацвал'!R339*'7.физ-в нацвал'!S339+'11.физ-в инвал'!R339*'11.физ-в инвал'!S339)/('7.физ-в нацвал'!R339+'11.физ-в инвал'!R339)</f>
        <v>11.672007720271818</v>
      </c>
      <c r="T339" s="36">
        <f>'7.физ-в нацвал'!T339+'11.физ-в инвал'!T339</f>
        <v>955720.19000000006</v>
      </c>
      <c r="U339" s="40">
        <f>('7.физ-в нацвал'!T339*'7.физ-в нацвал'!U339+'11.физ-в инвал'!T339*'11.физ-в инвал'!U339)/('7.физ-в нацвал'!T339+'11.физ-в инвал'!T339)</f>
        <v>10.389986961455731</v>
      </c>
    </row>
    <row r="340" spans="1:21" ht="14.25" customHeight="1" x14ac:dyDescent="0.2">
      <c r="A340" s="38" t="s">
        <v>7</v>
      </c>
      <c r="B340" s="36">
        <f>'7.физ-в нацвал'!B340+'11.физ-в инвал'!B340</f>
        <v>151917427.31999999</v>
      </c>
      <c r="C340" s="40">
        <f>('7.физ-в нацвал'!B340*'7.физ-в нацвал'!C340+'11.физ-в инвал'!B340*'11.физ-в инвал'!C340)/('7.физ-в нацвал'!B340+'11.физ-в инвал'!B340)</f>
        <v>5.1691792837108954</v>
      </c>
      <c r="D340" s="36">
        <f>'7.физ-в нацвал'!D340+'11.физ-в инвал'!D340</f>
        <v>4989928.0199999996</v>
      </c>
      <c r="E340" s="40">
        <f>('7.физ-в нацвал'!D340*'7.физ-в нацвал'!E340+'11.физ-в инвал'!D340*'11.физ-в инвал'!E340)/('7.физ-в нацвал'!D340+'11.физ-в инвал'!D340)</f>
        <v>4.1561593106908191E-2</v>
      </c>
      <c r="F340" s="36">
        <f>'7.физ-в нацвал'!F340+'11.физ-в инвал'!F340</f>
        <v>77174917.060000002</v>
      </c>
      <c r="G340" s="40">
        <f>('7.физ-в нацвал'!F340*'7.физ-в нацвал'!G340+'11.физ-в инвал'!F340*'11.физ-в инвал'!G340)/('7.физ-в нацвал'!F340+'11.физ-в инвал'!F340)</f>
        <v>0.8792500560362746</v>
      </c>
      <c r="H340" s="36">
        <f t="shared" ref="H340" si="30">J340+L340+N340+P340+R340+T340</f>
        <v>69752582.24000001</v>
      </c>
      <c r="I340" s="40">
        <f t="shared" ref="I340" si="31">(J340*K340+L340*M340+N340*O340+P340*Q340+R340*S340+T340*U340)/(J340+L340+N340+P340+R340+T340)</f>
        <v>10.282414723541274</v>
      </c>
      <c r="J340" s="36">
        <f>'7.физ-в нацвал'!J340+'11.физ-в инвал'!J340</f>
        <v>8543364.8300000001</v>
      </c>
      <c r="K340" s="40">
        <f>('7.физ-в нацвал'!J340*'7.физ-в нацвал'!K340+'11.физ-в инвал'!J340*'11.физ-в инвал'!K340)/('7.физ-в нацвал'!J340+'11.физ-в инвал'!J340)</f>
        <v>8.6034860339798662</v>
      </c>
      <c r="L340" s="36">
        <f>'7.физ-в нацвал'!L340+'11.физ-в инвал'!L340</f>
        <v>9228443.1600000001</v>
      </c>
      <c r="M340" s="40">
        <f>('7.физ-в нацвал'!L340*'7.физ-в нацвал'!M340+'11.физ-в инвал'!L340*'11.физ-в инвал'!M340)/('7.физ-в нацвал'!L340+'11.физ-в инвал'!L340)</f>
        <v>9.1023890836967372</v>
      </c>
      <c r="N340" s="36">
        <f>'7.физ-в нацвал'!N340+'11.физ-в инвал'!N340</f>
        <v>10821447.949999999</v>
      </c>
      <c r="O340" s="40">
        <f>('7.физ-в нацвал'!N340*'7.физ-в нацвал'!O340+'11.физ-в инвал'!N340*'11.физ-в инвал'!O340)/('7.физ-в нацвал'!N340+'11.физ-в инвал'!N340)</f>
        <v>9.0206574099448318</v>
      </c>
      <c r="P340" s="36">
        <f>'7.физ-в нацвал'!P340+'11.физ-в инвал'!P340</f>
        <v>21782882.119999997</v>
      </c>
      <c r="Q340" s="40">
        <f>('7.физ-в нацвал'!P340*'7.физ-в нацвал'!Q340+'11.физ-в инвал'!P340*'11.физ-в инвал'!Q340)/('7.физ-в нацвал'!P340+'11.физ-в инвал'!P340)</f>
        <v>10.791616566256277</v>
      </c>
      <c r="R340" s="36">
        <f>'7.физ-в нацвал'!R340+'11.физ-в инвал'!R340</f>
        <v>18405014.09</v>
      </c>
      <c r="S340" s="40">
        <f>('7.физ-в нацвал'!R340*'7.физ-в нацвал'!S340+'11.физ-в инвал'!R340*'11.физ-в инвал'!S340)/('7.физ-в нацвал'!R340+'11.физ-в инвал'!R340)</f>
        <v>11.80077680159498</v>
      </c>
      <c r="T340" s="36">
        <f>'7.физ-в нацвал'!T340+'11.физ-в инвал'!T340</f>
        <v>971430.09000000008</v>
      </c>
      <c r="U340" s="40">
        <f>('7.физ-в нацвал'!T340*'7.физ-в нацвал'!U340+'11.физ-в инвал'!T340*'11.физ-в инвал'!U340)/('7.физ-в нацвал'!T340+'11.физ-в инвал'!T340)</f>
        <v>10.128190349343624</v>
      </c>
    </row>
    <row r="341" spans="1:21" ht="14.25" customHeight="1" x14ac:dyDescent="0.2">
      <c r="A341" s="38" t="s">
        <v>8</v>
      </c>
      <c r="B341" s="36">
        <f>'7.физ-в нацвал'!B341+'11.физ-в инвал'!B341</f>
        <v>153768182.40000001</v>
      </c>
      <c r="C341" s="40">
        <f>('7.физ-в нацвал'!B341*'7.физ-в нацвал'!C341+'11.физ-в инвал'!B341*'11.физ-в инвал'!C341)/('7.физ-в нацвал'!B341+'11.физ-в инвал'!B341)</f>
        <v>5.1035412206628177</v>
      </c>
      <c r="D341" s="36">
        <f>'7.физ-в нацвал'!D341+'11.физ-в инвал'!D341</f>
        <v>5121881.87</v>
      </c>
      <c r="E341" s="40">
        <f>('7.физ-в нацвал'!D341*'7.физ-в нацвал'!E341+'11.физ-в инвал'!D341*'11.физ-в инвал'!E341)/('7.физ-в нацвал'!D341+'11.физ-в инвал'!D341)</f>
        <v>0.1492919216623794</v>
      </c>
      <c r="F341" s="36">
        <f>'7.физ-в нацвал'!F341+'11.физ-в инвал'!F341</f>
        <v>80377943.400000006</v>
      </c>
      <c r="G341" s="40">
        <f>('7.физ-в нацвал'!F341*'7.физ-в нацвал'!G341+'11.физ-в инвал'!F341*'11.физ-в инвал'!G341)/('7.физ-в нацвал'!F341+'11.физ-в инвал'!F341)</f>
        <v>0.81436997124387556</v>
      </c>
      <c r="H341" s="36">
        <f t="shared" ref="H341" si="32">J341+L341+N341+P341+R341+T341</f>
        <v>68268357.129999995</v>
      </c>
      <c r="I341" s="40">
        <f t="shared" ref="I341" si="33">(J341*K341+L341*M341+N341*O341+P341*Q341+R341*S341+T341*U341)/(J341+L341+N341+P341+R341+T341)</f>
        <v>10.525230845885435</v>
      </c>
      <c r="J341" s="36">
        <f>'7.физ-в нацвал'!J341+'11.физ-в инвал'!J341</f>
        <v>5417961.8300000001</v>
      </c>
      <c r="K341" s="40">
        <f>('7.физ-в нацвал'!J341*'7.физ-в нацвал'!K341+'11.физ-в инвал'!J341*'11.физ-в инвал'!K341)/('7.физ-в нацвал'!J341+'11.физ-в инвал'!J341)</f>
        <v>8.4388409224359666</v>
      </c>
      <c r="L341" s="36">
        <f>'7.физ-в нацвал'!L341+'11.физ-в инвал'!L341</f>
        <v>8939053</v>
      </c>
      <c r="M341" s="40">
        <f>('7.физ-в нацвал'!L341*'7.физ-в нацвал'!M341+'11.физ-в инвал'!L341*'11.физ-в инвал'!M341)/('7.физ-в нацвал'!L341+'11.физ-в инвал'!L341)</f>
        <v>9.2078444111808828</v>
      </c>
      <c r="N341" s="36">
        <f>'7.физ-в нацвал'!N341+'11.физ-в инвал'!N341</f>
        <v>10347923.619999999</v>
      </c>
      <c r="O341" s="40">
        <f>('7.физ-в нацвал'!N341*'7.физ-в нацвал'!O341+'11.физ-в инвал'!N341*'11.физ-в инвал'!O341)/('7.физ-в нацвал'!N341+'11.физ-в инвал'!N341)</f>
        <v>9.0171106723920822</v>
      </c>
      <c r="P341" s="36">
        <f>'7.физ-в нацвал'!P341+'11.физ-в инвал'!P341</f>
        <v>23022501.600000001</v>
      </c>
      <c r="Q341" s="40">
        <f>('7.физ-в нацвал'!P341*'7.физ-в нацвал'!Q341+'11.физ-в инвал'!P341*'11.физ-в инвал'!Q341)/('7.физ-в нацвал'!P341+'11.физ-в инвал'!P341)</f>
        <v>11.032855138817737</v>
      </c>
      <c r="R341" s="36">
        <f>'7.физ-в нацвал'!R341+'11.физ-в инвал'!R341</f>
        <v>19541707.120000001</v>
      </c>
      <c r="S341" s="40">
        <f>('7.физ-в нацвал'!R341*'7.физ-в нацвал'!S341+'11.физ-в инвал'!R341*'11.физ-в инвал'!S341)/('7.физ-в нацвал'!R341+'11.физ-в инвал'!R341)</f>
        <v>11.930435077408907</v>
      </c>
      <c r="T341" s="36">
        <f>'7.физ-в нацвал'!T341+'11.физ-в инвал'!T341</f>
        <v>999209.96</v>
      </c>
      <c r="U341" s="40">
        <f>('7.физ-в нацвал'!T341*'7.физ-в нацвал'!U341+'11.физ-в инвал'!T341*'11.физ-в инвал'!U341)/('7.физ-в нацвал'!T341+'11.физ-в инвал'!T341)</f>
        <v>10.06407637710095</v>
      </c>
    </row>
    <row r="342" spans="1:21" ht="14.25" customHeight="1" x14ac:dyDescent="0.2">
      <c r="A342" s="38" t="s">
        <v>9</v>
      </c>
      <c r="B342" s="36">
        <f>'7.физ-в нацвал'!B342+'11.физ-в инвал'!B342</f>
        <v>151655508.57999998</v>
      </c>
      <c r="C342" s="40">
        <f>('7.физ-в нацвал'!B342*'7.физ-в нацвал'!C342+'11.физ-в инвал'!B342*'11.физ-в инвал'!C342)/('7.физ-в нацвал'!B342+'11.физ-в инвал'!B342)</f>
        <v>5.3266696078182099</v>
      </c>
      <c r="D342" s="36">
        <f>'7.физ-в нацвал'!D342+'11.физ-в инвал'!D342</f>
        <v>5140532.6099999994</v>
      </c>
      <c r="E342" s="40">
        <f>('7.физ-в нацвал'!D342*'7.физ-в нацвал'!E342+'11.физ-в инвал'!D342*'11.физ-в инвал'!E342)/('7.физ-в нацвал'!D342+'11.физ-в инвал'!D342)</f>
        <v>0.15492624850793449</v>
      </c>
      <c r="F342" s="36">
        <f>'7.физ-в нацвал'!F342+'11.физ-в инвал'!F342</f>
        <v>76573437.770000011</v>
      </c>
      <c r="G342" s="40">
        <f>('7.физ-в нацвал'!F342*'7.физ-в нацвал'!G342+'11.физ-в инвал'!F342*'11.физ-в инвал'!G342)/('7.физ-в нацвал'!F342+'11.физ-в инвал'!F342)</f>
        <v>0.89289857710407028</v>
      </c>
      <c r="H342" s="36">
        <f t="shared" ref="H342" si="34">J342+L342+N342+P342+R342+T342</f>
        <v>69941538.199999988</v>
      </c>
      <c r="I342" s="40">
        <f t="shared" ref="I342" si="35">(J342*K342+L342*M342+N342*O342+P342*Q342+R342*S342+T342*U342)/(J342+L342+N342+P342+R342+T342)</f>
        <v>10.560964061695454</v>
      </c>
      <c r="J342" s="36">
        <f>'7.физ-в нацвал'!J342+'11.физ-в инвал'!J342</f>
        <v>4722056.34</v>
      </c>
      <c r="K342" s="40">
        <f>('7.физ-в нацвал'!J342*'7.физ-в нацвал'!K342+'11.физ-в инвал'!J342*'11.физ-в инвал'!K342)/('7.физ-в нацвал'!J342+'11.физ-в инвал'!J342)</f>
        <v>9.2009568486427611</v>
      </c>
      <c r="L342" s="36">
        <f>'7.физ-в нацвал'!L342+'11.физ-в инвал'!L342</f>
        <v>8444300.8399999999</v>
      </c>
      <c r="M342" s="40">
        <f>('7.физ-в нацвал'!L342*'7.физ-в нацвал'!M342+'11.физ-в инвал'!L342*'11.физ-в инвал'!M342)/('7.физ-в нацвал'!L342+'11.физ-в инвал'!L342)</f>
        <v>8.5747963881044917</v>
      </c>
      <c r="N342" s="36">
        <f>'7.физ-в нацвал'!N342+'11.физ-в инвал'!N342</f>
        <v>10975851.109999999</v>
      </c>
      <c r="O342" s="40">
        <f>('7.физ-в нацвал'!N342*'7.физ-в нацвал'!O342+'11.физ-в инвал'!N342*'11.физ-в инвал'!O342)/('7.физ-в нацвал'!N342+'11.физ-в инвал'!N342)</f>
        <v>9.031899078056977</v>
      </c>
      <c r="P342" s="36">
        <f>'7.физ-в нацвал'!P342+'11.физ-в инвал'!P342</f>
        <v>24711208.57</v>
      </c>
      <c r="Q342" s="40">
        <f>('7.физ-в нацвал'!P342*'7.физ-в нацвал'!Q342+'11.физ-в инвал'!P342*'11.физ-в инвал'!Q342)/('7.физ-в нацвал'!P342+'11.физ-в инвал'!P342)</f>
        <v>10.957713977439054</v>
      </c>
      <c r="R342" s="36">
        <f>'7.физ-в нацвал'!R342+'11.физ-в инвал'!R342</f>
        <v>20073375.099999998</v>
      </c>
      <c r="S342" s="40">
        <f>('7.физ-в нацвал'!R342*'7.физ-в нацвал'!S342+'11.физ-в инвал'!R342*'11.физ-в инвал'!S342)/('7.физ-в нацвал'!R342+'11.физ-в инвал'!R342)</f>
        <v>12.089234334130468</v>
      </c>
      <c r="T342" s="36">
        <f>'7.физ-в нацвал'!T342+'11.физ-в инвал'!T342</f>
        <v>1014746.24</v>
      </c>
      <c r="U342" s="40">
        <f>('7.физ-в нацвал'!T342*'7.физ-в нацвал'!U342+'11.физ-в инвал'!T342*'11.физ-в инвал'!U342)/('7.физ-в нацвал'!T342+'11.физ-в инвал'!T342)</f>
        <v>10.063209356459387</v>
      </c>
    </row>
    <row r="343" spans="1:21" ht="14.25" customHeight="1" x14ac:dyDescent="0.2">
      <c r="A343" s="38" t="s">
        <v>14</v>
      </c>
      <c r="B343" s="36">
        <f>'7.физ-в нацвал'!B343+'11.физ-в инвал'!B343</f>
        <v>152724188.72999999</v>
      </c>
      <c r="C343" s="40">
        <f>('7.физ-в нацвал'!B343*'7.физ-в нацвал'!C343+'11.физ-в инвал'!B343*'11.физ-в инвал'!C343)/('7.физ-в нацвал'!B343+'11.физ-в инвал'!B343)</f>
        <v>5.2599134257205042</v>
      </c>
      <c r="D343" s="36">
        <f>'7.физ-в нацвал'!D343+'11.физ-в инвал'!D343</f>
        <v>5402064.5800000001</v>
      </c>
      <c r="E343" s="40">
        <f>('7.физ-в нацвал'!D343*'7.физ-в нацвал'!E343+'11.физ-в инвал'!D343*'11.физ-в инвал'!E343)/('7.физ-в нацвал'!D343+'11.физ-в инвал'!D343)</f>
        <v>0.15072716950007312</v>
      </c>
      <c r="F343" s="36">
        <f>'7.физ-в нацвал'!F343+'11.физ-в инвал'!F343</f>
        <v>75429981.489999995</v>
      </c>
      <c r="G343" s="40">
        <f>('7.физ-в нацвал'!F343*'7.физ-в нацвал'!G343+'11.физ-в инвал'!F343*'11.физ-в инвал'!G343)/('7.физ-в нацвал'!F343+'11.физ-в инвал'!F343)</f>
        <v>0.52541267911160949</v>
      </c>
      <c r="H343" s="36">
        <f t="shared" ref="H343" si="36">J343+L343+N343+P343+R343+T343</f>
        <v>71892142.659999996</v>
      </c>
      <c r="I343" s="40">
        <f t="shared" ref="I343" si="37">(J343*K343+L343*M343+N343*O343+P343*Q343+R343*S343+T343*U343)/(J343+L343+N343+P343+R343+T343)</f>
        <v>10.61131127747082</v>
      </c>
      <c r="J343" s="36">
        <f>'7.физ-в нацвал'!J343+'11.физ-в инвал'!J343</f>
        <v>5099468.2200000007</v>
      </c>
      <c r="K343" s="40">
        <f>('7.физ-в нацвал'!J343*'7.физ-в нацвал'!K343+'11.физ-в инвал'!J343*'11.физ-в инвал'!K343)/('7.физ-в нацвал'!J343+'11.физ-в инвал'!J343)</f>
        <v>8.2952172792440884</v>
      </c>
      <c r="L343" s="36">
        <f>'7.физ-в нацвал'!L343+'11.физ-в инвал'!L343</f>
        <v>7586424.8100000005</v>
      </c>
      <c r="M343" s="40">
        <f>('7.физ-в нацвал'!L343*'7.физ-в нацвал'!M343+'11.физ-в инвал'!L343*'11.физ-в инвал'!M343)/('7.физ-в нацвал'!L343+'11.физ-в инвал'!L343)</f>
        <v>8.3864691014976085</v>
      </c>
      <c r="N343" s="36">
        <f>'7.физ-в нацвал'!N343+'11.физ-в инвал'!N343</f>
        <v>11893284.369999999</v>
      </c>
      <c r="O343" s="40">
        <f>('7.физ-в нацвал'!N343*'7.физ-в нацвал'!O343+'11.физ-в инвал'!N343*'11.физ-в инвал'!O343)/('7.физ-в нацвал'!N343+'11.физ-в инвал'!N343)</f>
        <v>9.1548146181339476</v>
      </c>
      <c r="P343" s="36">
        <f>'7.физ-в нацвал'!P343+'11.физ-в инвал'!P343</f>
        <v>25729333.809999999</v>
      </c>
      <c r="Q343" s="40">
        <f>('7.физ-в нацвал'!P343*'7.физ-в нацвал'!Q343+'11.физ-в инвал'!P343*'11.физ-в инвал'!Q343)/('7.физ-в нацвал'!P343+'11.физ-в инвал'!P343)</f>
        <v>11.181116740317167</v>
      </c>
      <c r="R343" s="36">
        <f>'7.физ-в нацвал'!R343+'11.физ-в инвал'!R343</f>
        <v>20578601</v>
      </c>
      <c r="S343" s="40">
        <f>('7.физ-в нацвал'!R343*'7.физ-в нацвал'!S343+'11.физ-в инвал'!R343*'11.физ-в инвал'!S343)/('7.физ-в нацвал'!R343+'11.физ-в инвал'!R343)</f>
        <v>12.160813043039209</v>
      </c>
      <c r="T343" s="36">
        <f>'7.физ-в нацвал'!T343+'11.физ-в инвал'!T343</f>
        <v>1005030.45</v>
      </c>
      <c r="U343" s="40">
        <f>('7.физ-в нацвал'!T343*'7.физ-в нацвал'!U343+'11.физ-в инвал'!T343*'11.физ-в инвал'!U343)/('7.физ-в нацвал'!T343+'11.физ-в инвал'!T343)</f>
        <v>10.07867172541884</v>
      </c>
    </row>
    <row r="344" spans="1:21" ht="14.25" customHeight="1" thickBot="1" x14ac:dyDescent="0.25">
      <c r="A344" s="39" t="s">
        <v>15</v>
      </c>
      <c r="B344" s="37">
        <f>'7.физ-в нацвал'!B344+'11.физ-в инвал'!B344</f>
        <v>163850724.13</v>
      </c>
      <c r="C344" s="41">
        <f>('7.физ-в нацвал'!B344*'7.физ-в нацвал'!C344+'11.физ-в инвал'!B344*'11.физ-в инвал'!C344)/('7.физ-в нацвал'!B344+'11.физ-в инвал'!B344)</f>
        <v>5.164750749181203</v>
      </c>
      <c r="D344" s="37">
        <f>'7.физ-в нацвал'!D344+'11.физ-в инвал'!D344</f>
        <v>6121177.4199999999</v>
      </c>
      <c r="E344" s="41">
        <f>('7.физ-в нацвал'!D344*'7.физ-в нацвал'!E344+'11.физ-в инвал'!D344*'11.физ-в инвал'!E344)/('7.физ-в нацвал'!D344+'11.физ-в инвал'!D344)</f>
        <v>0.13887981711204814</v>
      </c>
      <c r="F344" s="37">
        <f>'7.физ-в нацвал'!F344+'11.физ-в инвал'!F344</f>
        <v>82957031.200000003</v>
      </c>
      <c r="G344" s="41">
        <f>('7.физ-в нацвал'!F344*'7.физ-в нацвал'!G344+'11.физ-в инвал'!F344*'11.физ-в инвал'!G344)/('7.физ-в нацвал'!F344+'11.физ-в инвал'!F344)</f>
        <v>0.5823072777765943</v>
      </c>
      <c r="H344" s="37">
        <f t="shared" ref="H344:H355" si="38">J344+L344+N344+P344+R344+T344</f>
        <v>74772515.51000002</v>
      </c>
      <c r="I344" s="41">
        <f t="shared" ref="I344:I355" si="39">(J344*K344+L344*M344+N344*O344+P344*Q344+R344*S344+T344*U344)/(J344+L344+N344+P344+R344+T344)</f>
        <v>10.660221255851656</v>
      </c>
      <c r="J344" s="37">
        <f>'7.физ-в нацвал'!J344+'11.физ-в инвал'!J344</f>
        <v>4556822.3100000005</v>
      </c>
      <c r="K344" s="41">
        <f>('7.физ-в нацвал'!J344*'7.физ-в нацвал'!K344+'11.физ-в инвал'!J344*'11.физ-в инвал'!K344)/('7.физ-в нацвал'!J344+'11.физ-в инвал'!J344)</f>
        <v>7.5163371467297848</v>
      </c>
      <c r="L344" s="37">
        <f>'7.физ-в нацвал'!L344+'11.физ-в инвал'!L344</f>
        <v>7956937.5800000001</v>
      </c>
      <c r="M344" s="41">
        <f>('7.физ-в нацвал'!L344*'7.физ-в нацвал'!M344+'11.физ-в инвал'!L344*'11.физ-в инвал'!M344)/('7.физ-в нацвал'!L344+'11.физ-в инвал'!L344)</f>
        <v>8.7089948594268431</v>
      </c>
      <c r="N344" s="37">
        <f>'7.физ-в нацвал'!N344+'11.физ-в инвал'!N344</f>
        <v>13991835.810000001</v>
      </c>
      <c r="O344" s="41">
        <f>('7.физ-в нацвал'!N344*'7.физ-в нацвал'!O344+'11.физ-в инвал'!N344*'11.физ-в инвал'!O344)/('7.физ-в нацвал'!N344+'11.физ-в инвал'!N344)</f>
        <v>9.5591630492910706</v>
      </c>
      <c r="P344" s="37">
        <f>'7.физ-в нацвал'!P344+'11.физ-в инвал'!P344</f>
        <v>26847100.120000001</v>
      </c>
      <c r="Q344" s="41">
        <f>('7.физ-в нацвал'!P344*'7.физ-в нацвал'!Q344+'11.физ-в инвал'!P344*'11.физ-в инвал'!Q344)/('7.физ-в нацвал'!P344+'11.физ-в инвал'!P344)</f>
        <v>11.10476915773871</v>
      </c>
      <c r="R344" s="37">
        <f>'7.физ-в нацвал'!R344+'11.физ-в инвал'!R344</f>
        <v>20401863.130000003</v>
      </c>
      <c r="S344" s="41">
        <f>('7.физ-в нацвал'!R344*'7.физ-в нацвал'!S344+'11.физ-в инвал'!R344*'11.физ-в инвал'!S344)/('7.физ-в нацвал'!R344+'11.физ-в инвал'!R344)</f>
        <v>12.325167089217738</v>
      </c>
      <c r="T344" s="37">
        <f>'7.физ-в нацвал'!T344+'11.физ-в инвал'!T344</f>
        <v>1017956.56</v>
      </c>
      <c r="U344" s="41">
        <f>('7.физ-в нацвал'!T344*'7.физ-в нацвал'!U344+'11.физ-в инвал'!T344*'11.физ-в инвал'!U344)/('7.физ-в нацвал'!T344+'11.физ-в инвал'!T344)</f>
        <v>10.026514932916212</v>
      </c>
    </row>
    <row r="345" spans="1:21" ht="14.25" customHeight="1" x14ac:dyDescent="0.2">
      <c r="A345" s="38" t="s">
        <v>91</v>
      </c>
      <c r="B345" s="36">
        <f>'7.физ-в нацвал'!B345+'11.физ-в инвал'!B345</f>
        <v>159668872.55000001</v>
      </c>
      <c r="C345" s="40">
        <f>('7.физ-в нацвал'!B345*'7.физ-в нацвал'!C345+'11.физ-в инвал'!B345*'11.физ-в инвал'!C345)/('7.физ-в нацвал'!B345+'11.физ-в инвал'!B345)</f>
        <v>5.4493465636223544</v>
      </c>
      <c r="D345" s="36">
        <f>'7.физ-в нацвал'!D345+'11.физ-в инвал'!D345</f>
        <v>5412290.9299999997</v>
      </c>
      <c r="E345" s="40">
        <f>('7.физ-в нацвал'!D345*'7.физ-в нацвал'!E345+'11.физ-в инвал'!D345*'11.физ-в инвал'!E345)/('7.физ-в нацвал'!D345+'11.физ-в инвал'!D345)</f>
        <v>0.15020298045951463</v>
      </c>
      <c r="F345" s="36">
        <f>'7.физ-в нацвал'!F345+'11.физ-в инвал'!F345</f>
        <v>77242948.829999998</v>
      </c>
      <c r="G345" s="40">
        <f>('7.физ-в нацвал'!F345*'7.физ-в нацвал'!G345+'11.физ-в инвал'!F345*'11.физ-в инвал'!G345)/('7.физ-в нацвал'!F345+'11.физ-в инвал'!F345)</f>
        <v>0.57218213798221218</v>
      </c>
      <c r="H345" s="36">
        <f t="shared" si="38"/>
        <v>77013632.790000007</v>
      </c>
      <c r="I345" s="40">
        <f t="shared" si="39"/>
        <v>10.713441428782108</v>
      </c>
      <c r="J345" s="36">
        <f>'7.физ-в нацвал'!J345+'11.физ-в инвал'!J345</f>
        <v>4813400.87</v>
      </c>
      <c r="K345" s="40">
        <f>('7.физ-в нацвал'!J345*'7.физ-в нацвал'!K345+'11.физ-в инвал'!J345*'11.физ-в инвал'!K345)/('7.физ-в нацвал'!J345+'11.физ-в инвал'!J345)</f>
        <v>6.9173625832040848</v>
      </c>
      <c r="L345" s="36">
        <f>'7.физ-в нацвал'!L345+'11.физ-в инвал'!L345</f>
        <v>8757366.5399999991</v>
      </c>
      <c r="M345" s="40">
        <f>('7.физ-в нацвал'!L345*'7.физ-в нацвал'!M345+'11.физ-в инвал'!L345*'11.физ-в инвал'!M345)/('7.физ-в нацвал'!L345+'11.физ-в инвал'!L345)</f>
        <v>8.5028434616258206</v>
      </c>
      <c r="N345" s="36">
        <f>'7.физ-в нацвал'!N345+'11.физ-в инвал'!N345</f>
        <v>14986519.310000001</v>
      </c>
      <c r="O345" s="40">
        <f>('7.физ-в нацвал'!N345*'7.физ-в нацвал'!O345+'11.физ-в инвал'!N345*'11.физ-в инвал'!O345)/('7.физ-в нацвал'!N345+'11.физ-в инвал'!N345)</f>
        <v>10.116703540796998</v>
      </c>
      <c r="P345" s="36">
        <f>'7.физ-в нацвал'!P345+'11.физ-в инвал'!P345</f>
        <v>26401280.759999998</v>
      </c>
      <c r="Q345" s="40">
        <f>('7.физ-в нацвал'!P345*'7.физ-в нацвал'!Q345+'11.физ-в инвал'!P345*'11.физ-в инвал'!Q345)/('7.физ-в нацвал'!P345+'11.физ-в инвал'!P345)</f>
        <v>11.20012345426456</v>
      </c>
      <c r="R345" s="36">
        <f>'7.физ-в нацвал'!R345+'11.физ-в инвал'!R345</f>
        <v>21008559.129999999</v>
      </c>
      <c r="S345" s="40">
        <f>('7.физ-в нацвал'!R345*'7.физ-в нацвал'!S345+'11.физ-в инвал'!R345*'11.физ-в инвал'!S345)/('7.физ-в нацвал'!R345+'11.физ-в инвал'!R345)</f>
        <v>12.347718359374195</v>
      </c>
      <c r="T345" s="36">
        <f>'7.физ-в нацвал'!T345+'11.физ-в инвал'!T345</f>
        <v>1046506.1799999999</v>
      </c>
      <c r="U345" s="40">
        <f>('7.физ-в нацвал'!T345*'7.физ-в нацвал'!U345+'11.физ-в инвал'!T345*'11.физ-в инвал'!U345)/('7.физ-в нацвал'!T345+'11.физ-в инвал'!T345)</f>
        <v>10.131751068780103</v>
      </c>
    </row>
    <row r="346" spans="1:21" ht="14.25" customHeight="1" x14ac:dyDescent="0.2">
      <c r="A346" s="38" t="s">
        <v>1</v>
      </c>
      <c r="B346" s="36">
        <f>'7.физ-в нацвал'!B346+'11.физ-в инвал'!B346</f>
        <v>163826905.00999999</v>
      </c>
      <c r="C346" s="40">
        <f>('7.физ-в нацвал'!B346*'7.физ-в нацвал'!C346+'11.физ-в инвал'!B346*'11.физ-в инвал'!C346)/('7.физ-в нацвал'!B346+'11.физ-в инвал'!B346)</f>
        <v>5.4551940684355147</v>
      </c>
      <c r="D346" s="36">
        <f>'7.физ-в нацвал'!D346+'11.физ-в инвал'!D346</f>
        <v>5584598.2999999998</v>
      </c>
      <c r="E346" s="40">
        <f>('7.физ-в нацвал'!D346*'7.физ-в нацвал'!E346+'11.физ-в инвал'!D346*'11.физ-в инвал'!E346)/('7.физ-в нацвал'!D346+'11.физ-в инвал'!D346)</f>
        <v>0.1329483536891099</v>
      </c>
      <c r="F346" s="36">
        <f>'7.физ-в нацвал'!F346+'11.физ-в инвал'!F346</f>
        <v>79541017.620000005</v>
      </c>
      <c r="G346" s="40">
        <f>('7.физ-в нацвал'!F346*'7.физ-в нацвал'!G346+'11.физ-в инвал'!F346*'11.физ-в инвал'!G346)/('7.физ-в нацвал'!F346+'11.физ-в инвал'!F346)</f>
        <v>0.55825270677119077</v>
      </c>
      <c r="H346" s="36">
        <f t="shared" si="38"/>
        <v>78701289.090000004</v>
      </c>
      <c r="I346" s="40">
        <f t="shared" si="39"/>
        <v>10.782048410345809</v>
      </c>
      <c r="J346" s="36">
        <f>'7.физ-в нацвал'!J346+'11.физ-в инвал'!J346</f>
        <v>5387026.1699999999</v>
      </c>
      <c r="K346" s="40">
        <f>('7.физ-в нацвал'!J346*'7.физ-в нацвал'!K346+'11.физ-в инвал'!J346*'11.физ-в инвал'!K346)/('7.физ-в нацвал'!J346+'11.физ-в инвал'!J346)</f>
        <v>7.0070390684959287</v>
      </c>
      <c r="L346" s="36">
        <f>'7.физ-в нацвал'!L346+'11.физ-в инвал'!L346</f>
        <v>9306499.8200000003</v>
      </c>
      <c r="M346" s="40">
        <f>('7.физ-в нацвал'!L346*'7.физ-в нацвал'!M346+'11.физ-в инвал'!L346*'11.физ-в инвал'!M346)/('7.физ-в нацвал'!L346+'11.физ-в инвал'!L346)</f>
        <v>8.6715691443166065</v>
      </c>
      <c r="N346" s="36">
        <f>'7.физ-в нацвал'!N346+'11.физ-в инвал'!N346</f>
        <v>16451299.869999999</v>
      </c>
      <c r="O346" s="40">
        <f>('7.физ-в нацвал'!N346*'7.физ-в нацвал'!O346+'11.физ-в инвал'!N346*'11.физ-в инвал'!O346)/('7.физ-в нацвал'!N346+'11.физ-в инвал'!N346)</f>
        <v>10.411955301979413</v>
      </c>
      <c r="P346" s="36">
        <f>'7.физ-в нацвал'!P346+'11.физ-в инвал'!P346</f>
        <v>25410512.800000001</v>
      </c>
      <c r="Q346" s="40">
        <f>('7.физ-в нацвал'!P346*'7.физ-в нацвал'!Q346+'11.физ-в инвал'!P346*'11.физ-в инвал'!Q346)/('7.физ-в нацвал'!P346+'11.физ-в инвал'!P346)</f>
        <v>11.23597777961807</v>
      </c>
      <c r="R346" s="36">
        <f>'7.физ-в нацвал'!R346+'11.физ-в инвал'!R346</f>
        <v>21117643.990000002</v>
      </c>
      <c r="S346" s="40">
        <f>('7.физ-в нацвал'!R346*'7.физ-в нацвал'!S346+'11.физ-в инвал'!R346*'11.физ-в инвал'!S346)/('7.физ-в нацвал'!R346+'11.физ-в инвал'!R346)</f>
        <v>12.447017607057417</v>
      </c>
      <c r="T346" s="36">
        <f>'7.физ-в нацвал'!T346+'11.физ-в инвал'!T346</f>
        <v>1028306.4400000001</v>
      </c>
      <c r="U346" s="40">
        <f>('7.физ-в нацвал'!T346*'7.физ-в нацвал'!U346+'11.физ-в инвал'!T346*'11.физ-в инвал'!U346)/('7.физ-в нацвал'!T346+'11.физ-в инвал'!T346)</f>
        <v>10.170321163796263</v>
      </c>
    </row>
    <row r="347" spans="1:21" ht="14.25" customHeight="1" x14ac:dyDescent="0.2">
      <c r="A347" s="38" t="s">
        <v>2</v>
      </c>
      <c r="B347" s="36">
        <f>'7.физ-в нацвал'!B347+'11.физ-в инвал'!B347</f>
        <v>167961886.26000002</v>
      </c>
      <c r="C347" s="40">
        <f>('7.физ-в нацвал'!B347*'7.физ-в нацвал'!C347+'11.физ-в инвал'!B347*'11.физ-в инвал'!C347)/('7.физ-в нацвал'!B347+'11.физ-в инвал'!B347)</f>
        <v>5.488276481213413</v>
      </c>
      <c r="D347" s="36">
        <f>'7.физ-в нацвал'!D347+'11.физ-в инвал'!D347</f>
        <v>5441266.8799999999</v>
      </c>
      <c r="E347" s="40">
        <f>('7.физ-в нацвал'!D347*'7.физ-в нацвал'!E347+'11.физ-в инвал'!D347*'11.физ-в инвал'!E347)/('7.физ-в нацвал'!D347+'11.физ-в инвал'!D347)</f>
        <v>0.1331362625242157</v>
      </c>
      <c r="F347" s="36">
        <f>'7.физ-в нацвал'!F347+'11.физ-в инвал'!F347</f>
        <v>82108259.560000002</v>
      </c>
      <c r="G347" s="40">
        <f>('7.физ-в нацвал'!F347*'7.физ-в нацвал'!G347+'11.физ-в инвал'!F347*'11.физ-в инвал'!G347)/('7.физ-в нацвал'!F347+'11.физ-в инвал'!F347)</f>
        <v>0.58461388203245435</v>
      </c>
      <c r="H347" s="36">
        <f t="shared" si="38"/>
        <v>80412359.820000008</v>
      </c>
      <c r="I347" s="40">
        <f t="shared" si="39"/>
        <v>10.857724033361173</v>
      </c>
      <c r="J347" s="36">
        <f>'7.физ-в нацвал'!J347+'11.физ-в инвал'!J347</f>
        <v>6300363.8899999997</v>
      </c>
      <c r="K347" s="40">
        <f>('7.физ-в нацвал'!J347*'7.физ-в нацвал'!K347+'11.физ-в инвал'!J347*'11.физ-в инвал'!K347)/('7.физ-в нацвал'!J347+'11.физ-в инвал'!J347)</f>
        <v>6.3017682421673609</v>
      </c>
      <c r="L347" s="36">
        <f>'7.физ-в нацвал'!L347+'11.физ-в инвал'!L347</f>
        <v>11166002.130000001</v>
      </c>
      <c r="M347" s="40">
        <f>('7.физ-в нацвал'!L347*'7.физ-в нацвал'!M347+'11.физ-в инвал'!L347*'11.физ-в инвал'!M347)/('7.физ-в нацвал'!L347+'11.физ-в инвал'!L347)</f>
        <v>9.4819160819827157</v>
      </c>
      <c r="N347" s="36">
        <f>'7.физ-в нацвал'!N347+'11.физ-в инвал'!N347</f>
        <v>15799100.870000001</v>
      </c>
      <c r="O347" s="40">
        <f>('7.физ-в нацвал'!N347*'7.физ-в нацвал'!O347+'11.физ-в инвал'!N347*'11.физ-в инвал'!O347)/('7.физ-в нацвал'!N347+'11.физ-в инвал'!N347)</f>
        <v>10.590547569021229</v>
      </c>
      <c r="P347" s="36">
        <f>'7.физ-в нацвал'!P347+'11.физ-в инвал'!P347</f>
        <v>25007198.950000003</v>
      </c>
      <c r="Q347" s="40">
        <f>('7.физ-в нацвал'!P347*'7.физ-в нацвал'!Q347+'11.физ-в инвал'!P347*'11.физ-в инвал'!Q347)/('7.физ-в нацвал'!P347+'11.физ-в инвал'!P347)</f>
        <v>11.405907543647569</v>
      </c>
      <c r="R347" s="36">
        <f>'7.физ-в нацвал'!R347+'11.физ-в инвал'!R347</f>
        <v>21156392.5</v>
      </c>
      <c r="S347" s="40">
        <f>('7.физ-в нацвал'!R347*'7.физ-в нацвал'!S347+'11.физ-в инвал'!R347*'11.физ-в инвал'!S347)/('7.физ-в нацвал'!R347+'11.физ-в инвал'!R347)</f>
        <v>12.546984828632759</v>
      </c>
      <c r="T347" s="36">
        <f>'7.физ-в нацвал'!T347+'11.физ-в инвал'!T347</f>
        <v>983301.48</v>
      </c>
      <c r="U347" s="40">
        <f>('7.физ-в нацвал'!T347*'7.физ-в нацвал'!U347+'11.физ-в инвал'!T347*'11.физ-в инвал'!U347)/('7.физ-в нацвал'!T347+'11.физ-в инвал'!T347)</f>
        <v>9.678434904826922</v>
      </c>
    </row>
    <row r="348" spans="1:21" ht="14.25" customHeight="1" x14ac:dyDescent="0.2">
      <c r="A348" s="38" t="s">
        <v>3</v>
      </c>
      <c r="B348" s="36">
        <f>'7.физ-в нацвал'!B348+'11.физ-в инвал'!B348</f>
        <v>176049511.76999998</v>
      </c>
      <c r="C348" s="40">
        <f>('7.физ-в нацвал'!B348*'7.физ-в нацвал'!C348+'11.физ-в инвал'!B348*'11.физ-в инвал'!C348)/('7.физ-в нацвал'!B348+'11.физ-в инвал'!B348)</f>
        <v>5.3738715723926127</v>
      </c>
      <c r="D348" s="36">
        <f>'7.физ-в нацвал'!D348+'11.физ-в инвал'!D348</f>
        <v>5668388.2199999997</v>
      </c>
      <c r="E348" s="40">
        <f>('7.физ-в нацвал'!D348*'7.физ-в нацвал'!E348+'11.физ-в инвал'!D348*'11.физ-в инвал'!E348)/('7.физ-в нацвал'!D348+'11.физ-в инвал'!D348)</f>
        <v>0.12978913116857774</v>
      </c>
      <c r="F348" s="36">
        <f>'7.физ-в нацвал'!F348+'11.физ-в инвал'!F348</f>
        <v>88829186.679999992</v>
      </c>
      <c r="G348" s="40">
        <f>('7.физ-в нацвал'!F348*'7.физ-в нацвал'!G348+'11.физ-в инвал'!F348*'11.физ-в инвал'!G348)/('7.физ-в нацвал'!F348+'11.физ-в инвал'!F348)</f>
        <v>0.58706331646782128</v>
      </c>
      <c r="H348" s="36">
        <f t="shared" si="38"/>
        <v>81551936.870000005</v>
      </c>
      <c r="I348" s="40">
        <f t="shared" si="39"/>
        <v>10.952326196059619</v>
      </c>
      <c r="J348" s="36">
        <f>'7.физ-в нацвал'!J348+'11.физ-в инвал'!J348</f>
        <v>6552712.0999999996</v>
      </c>
      <c r="K348" s="40">
        <f>('7.физ-в нацвал'!J348*'7.физ-в нацвал'!K348+'11.физ-в инвал'!J348*'11.физ-в инвал'!K348)/('7.физ-в нацвал'!J348+'11.физ-в инвал'!J348)</f>
        <v>6.6233617648179601</v>
      </c>
      <c r="L348" s="36">
        <f>'7.физ-в нацвал'!L348+'11.физ-в инвал'!L348</f>
        <v>11961119.850000001</v>
      </c>
      <c r="M348" s="40">
        <f>('7.физ-в нацвал'!L348*'7.физ-в нацвал'!M348+'11.физ-в инвал'!L348*'11.физ-в инвал'!M348)/('7.физ-в нацвал'!L348+'11.физ-в инвал'!L348)</f>
        <v>9.889777885270524</v>
      </c>
      <c r="N348" s="36">
        <f>'7.физ-в нацвал'!N348+'11.физ-в инвал'!N348</f>
        <v>16080120.25</v>
      </c>
      <c r="O348" s="40">
        <f>('7.физ-в нацвал'!N348*'7.физ-в нацвал'!O348+'11.физ-в инвал'!N348*'11.физ-в инвал'!O348)/('7.физ-в нацвал'!N348+'11.физ-в инвал'!N348)</f>
        <v>10.476281812345309</v>
      </c>
      <c r="P348" s="36">
        <f>'7.физ-в нацвал'!P348+'11.физ-в инвал'!P348</f>
        <v>25127979.560000002</v>
      </c>
      <c r="Q348" s="40">
        <f>('7.физ-в нацвал'!P348*'7.физ-в нацвал'!Q348+'11.физ-в инвал'!P348*'11.физ-в инвал'!Q348)/('7.физ-в нацвал'!P348+'11.физ-в инвал'!P348)</f>
        <v>11.537351065327762</v>
      </c>
      <c r="R348" s="36">
        <f>'7.физ-в нацвал'!R348+'11.физ-в инвал'!R348</f>
        <v>20825982</v>
      </c>
      <c r="S348" s="40">
        <f>('7.физ-в нацвал'!R348*'7.физ-в нацвал'!S348+'11.физ-в инвал'!R348*'11.физ-в инвал'!S348)/('7.физ-в нацвал'!R348+'11.физ-в инвал'!R348)</f>
        <v>12.647640553199388</v>
      </c>
      <c r="T348" s="36">
        <f>'7.физ-в нацвал'!T348+'11.физ-в инвал'!T348</f>
        <v>1004023.11</v>
      </c>
      <c r="U348" s="40">
        <f>('7.физ-в нацвал'!T348*'7.физ-в нацвал'!U348+'11.физ-в инвал'!T348*'11.физ-в инвал'!U348)/('7.физ-в нацвал'!T348+'11.физ-в инвал'!T348)</f>
        <v>9.6809381222310549</v>
      </c>
    </row>
    <row r="349" spans="1:21" ht="14.25" customHeight="1" x14ac:dyDescent="0.2">
      <c r="A349" s="38" t="s">
        <v>4</v>
      </c>
      <c r="B349" s="36">
        <f>'7.физ-в нацвал'!B349+'11.физ-в инвал'!B349</f>
        <v>178965520.28999999</v>
      </c>
      <c r="C349" s="40">
        <f>('7.физ-в нацвал'!B349*'7.физ-в нацвал'!C349+'11.физ-в инвал'!B349*'11.физ-в инвал'!C349)/('7.физ-в нацвал'!B349+'11.физ-в инвал'!B349)</f>
        <v>5.3707167578642601</v>
      </c>
      <c r="D349" s="36">
        <f>'7.физ-в нацвал'!D349+'11.физ-в инвал'!D349</f>
        <v>6049226.5</v>
      </c>
      <c r="E349" s="40">
        <f>('7.физ-в нацвал'!D349*'7.физ-в нацвал'!E349+'11.физ-в инвал'!D349*'11.физ-в инвал'!E349)/('7.физ-в нацвал'!D349+'11.физ-в инвал'!D349)</f>
        <v>0.12459088493380091</v>
      </c>
      <c r="F349" s="36">
        <f>'7.физ-в нацвал'!F349+'11.физ-в инвал'!F349</f>
        <v>90284802.150000006</v>
      </c>
      <c r="G349" s="40">
        <f>('7.физ-в нацвал'!F349*'7.физ-в нацвал'!G349+'11.физ-в инвал'!F349*'11.физ-в инвал'!G349)/('7.физ-в нацвал'!F349+'11.физ-в инвал'!F349)</f>
        <v>0.54591752575159203</v>
      </c>
      <c r="H349" s="36">
        <f t="shared" si="38"/>
        <v>82631491.640000001</v>
      </c>
      <c r="I349" s="40">
        <f t="shared" si="39"/>
        <v>11.026442419621548</v>
      </c>
      <c r="J349" s="36">
        <f>'7.физ-в нацвал'!J349+'11.физ-в инвал'!J349</f>
        <v>8355684.7599999998</v>
      </c>
      <c r="K349" s="40">
        <f>('7.физ-в нацвал'!J349*'7.физ-в нацвал'!K349+'11.физ-в инвал'!J349*'11.физ-в инвал'!K349)/('7.физ-в нацвал'!J349+'11.физ-в инвал'!J349)</f>
        <v>7.6150254052068842</v>
      </c>
      <c r="L349" s="36">
        <f>'7.физ-в нацвал'!L349+'11.физ-в инвал'!L349</f>
        <v>12021516.050000001</v>
      </c>
      <c r="M349" s="40">
        <f>('7.физ-в нацвал'!L349*'7.физ-в нацвал'!M349+'11.физ-в инвал'!L349*'11.физ-в инвал'!M349)/('7.физ-в нацвал'!L349+'11.физ-в инвал'!L349)</f>
        <v>9.9183011597609525</v>
      </c>
      <c r="N349" s="36">
        <f>'7.физ-в нацвал'!N349+'11.физ-в инвал'!N349</f>
        <v>15444748</v>
      </c>
      <c r="O349" s="40">
        <f>('7.физ-в нацвал'!N349*'7.физ-в нацвал'!O349+'11.физ-в инвал'!N349*'11.физ-в инвал'!O349)/('7.физ-в нацвал'!N349+'11.физ-в инвал'!N349)</f>
        <v>10.522907865994283</v>
      </c>
      <c r="P349" s="36">
        <f>'7.физ-в нацвал'!P349+'11.физ-в инвал'!P349</f>
        <v>25120501.560000002</v>
      </c>
      <c r="Q349" s="40">
        <f>('7.физ-в нацвал'!P349*'7.физ-в нацвал'!Q349+'11.физ-в инвал'!P349*'11.физ-в инвал'!Q349)/('7.физ-в нацвал'!P349+'11.физ-в инвал'!P349)</f>
        <v>11.644128559191087</v>
      </c>
      <c r="R349" s="36">
        <f>'7.физ-в нацвал'!R349+'11.физ-в инвал'!R349</f>
        <v>20651213.52</v>
      </c>
      <c r="S349" s="40">
        <f>('7.физ-в нацвал'!R349*'7.физ-в нацвал'!S349+'11.физ-в инвал'!R349*'11.физ-в инвал'!S349)/('7.физ-в нацвал'!R349+'11.физ-в инвал'!R349)</f>
        <v>12.733981929101645</v>
      </c>
      <c r="T349" s="36">
        <f>'7.физ-в нацвал'!T349+'11.физ-в инвал'!T349</f>
        <v>1037827.75</v>
      </c>
      <c r="U349" s="40">
        <f>('7.физ-в нацвал'!T349*'7.физ-в нацвал'!U349+'11.физ-в инвал'!T349*'11.физ-в инвал'!U349)/('7.физ-в нацвал'!T349+'11.физ-в инвал'!T349)</f>
        <v>9.8931895765940201</v>
      </c>
    </row>
    <row r="350" spans="1:21" ht="14.25" customHeight="1" x14ac:dyDescent="0.2">
      <c r="A350" s="38" t="s">
        <v>5</v>
      </c>
      <c r="B350" s="36">
        <f>'7.физ-в нацвал'!B350+'11.физ-в инвал'!B350</f>
        <v>184255880.76999998</v>
      </c>
      <c r="C350" s="40">
        <f>('7.физ-в нацвал'!B350*'7.физ-в нацвал'!C350+'11.физ-в инвал'!B350*'11.физ-в инвал'!C350)/('7.физ-в нацвал'!B350+'11.физ-в инвал'!B350)</f>
        <v>5.3441224265908058</v>
      </c>
      <c r="D350" s="36">
        <f>'7.физ-в нацвал'!D350+'11.физ-в инвал'!D350</f>
        <v>6371006.6200000001</v>
      </c>
      <c r="E350" s="40">
        <f>('7.физ-в нацвал'!D350*'7.физ-в нацвал'!E350+'11.физ-в инвал'!D350*'11.физ-в инвал'!E350)/('7.физ-в нацвал'!D350+'11.физ-в инвал'!D350)</f>
        <v>4.2772099317015033E-2</v>
      </c>
      <c r="F350" s="36">
        <f>'7.физ-в нацвал'!F350+'11.физ-в инвал'!F350</f>
        <v>94750255.310000002</v>
      </c>
      <c r="G350" s="40">
        <f>('7.физ-в нацвал'!F350*'7.физ-в нацвал'!G350+'11.физ-в инвал'!F350*'11.физ-в инвал'!G350)/('7.физ-в нацвал'!F350+'11.физ-в инвал'!F350)</f>
        <v>0.68118205925708375</v>
      </c>
      <c r="H350" s="36">
        <f t="shared" si="38"/>
        <v>83134618.840000004</v>
      </c>
      <c r="I350" s="40">
        <f t="shared" si="39"/>
        <v>11.064840642013079</v>
      </c>
      <c r="J350" s="36">
        <f>'7.физ-в нацвал'!J350+'11.физ-в инвал'!J350</f>
        <v>8173774.9799999995</v>
      </c>
      <c r="K350" s="40">
        <f>('7.физ-в нацвал'!J350*'7.физ-в нацвал'!K350+'11.физ-в инвал'!J350*'11.физ-в инвал'!K350)/('7.физ-в нацвал'!J350+'11.физ-в инвал'!J350)</f>
        <v>7.1647840299978505</v>
      </c>
      <c r="L350" s="36">
        <f>'7.физ-в нацвал'!L350+'11.физ-в инвал'!L350</f>
        <v>12106641.200000001</v>
      </c>
      <c r="M350" s="40">
        <f>('7.физ-в нацвал'!L350*'7.физ-в нацвал'!M350+'11.физ-в инвал'!L350*'11.физ-в инвал'!M350)/('7.физ-в нацвал'!L350+'11.физ-в инвал'!L350)</f>
        <v>10.108416367604883</v>
      </c>
      <c r="N350" s="36">
        <f>'7.физ-в нацвал'!N350+'11.физ-в инвал'!N350</f>
        <v>16481561.300000001</v>
      </c>
      <c r="O350" s="40">
        <f>('7.физ-в нацвал'!N350*'7.физ-в нацвал'!O350+'11.физ-в инвал'!N350*'11.физ-в инвал'!O350)/('7.физ-в нацвал'!N350+'11.физ-в инвал'!N350)</f>
        <v>10.299322382661632</v>
      </c>
      <c r="P350" s="36">
        <f>'7.физ-в нацвал'!P350+'11.физ-в инвал'!P350</f>
        <v>24784313.870000001</v>
      </c>
      <c r="Q350" s="40">
        <f>('7.физ-в нацвал'!P350*'7.физ-в нацвал'!Q350+'11.физ-в инвал'!P350*'11.физ-в инвал'!Q350)/('7.физ-в нацвал'!P350+'11.физ-в инвал'!P350)</f>
        <v>11.898520583370075</v>
      </c>
      <c r="R350" s="36">
        <f>'7.физ-в нацвал'!R350+'11.физ-в инвал'!R350</f>
        <v>20582769.919999998</v>
      </c>
      <c r="S350" s="40">
        <f>('7.физ-в нацвал'!R350*'7.физ-в нацвал'!S350+'11.физ-в инвал'!R350*'11.физ-в инвал'!S350)/('7.физ-в нацвал'!R350+'11.физ-в инвал'!R350)</f>
        <v>12.812671599644418</v>
      </c>
      <c r="T350" s="36">
        <f>'7.физ-в нацвал'!T350+'11.физ-в инвал'!T350</f>
        <v>1005557.5700000001</v>
      </c>
      <c r="U350" s="40">
        <f>('7.физ-в нацвал'!T350*'7.физ-в нацвал'!U350+'11.физ-в инвал'!T350*'11.физ-в инвал'!U350)/('7.физ-в нацвал'!T350+'11.физ-в инвал'!T350)</f>
        <v>10.504772266395463</v>
      </c>
    </row>
    <row r="351" spans="1:21" ht="14.25" customHeight="1" x14ac:dyDescent="0.2">
      <c r="A351" s="38" t="s">
        <v>6</v>
      </c>
      <c r="B351" s="36">
        <f>'7.физ-в нацвал'!B351+'11.физ-в инвал'!B351</f>
        <v>185993889.81999999</v>
      </c>
      <c r="C351" s="40">
        <f>('7.физ-в нацвал'!B351*'7.физ-в нацвал'!C351+'11.физ-в инвал'!B351*'11.физ-в инвал'!C351)/('7.физ-в нацвал'!B351+'11.физ-в инвал'!B351)</f>
        <v>5.3663415485322696</v>
      </c>
      <c r="D351" s="36">
        <f>'7.физ-в нацвал'!D351+'11.физ-в инвал'!D351</f>
        <v>6850159.5700000003</v>
      </c>
      <c r="E351" s="40">
        <f>('7.физ-в нацвал'!D351*'7.физ-в нацвал'!E351+'11.физ-в инвал'!D351*'11.физ-в инвал'!E351)/('7.физ-в нацвал'!D351+'11.физ-в инвал'!D351)</f>
        <v>3.720229396057706E-2</v>
      </c>
      <c r="F351" s="36">
        <f>'7.физ-в нацвал'!F351+'11.физ-в инвал'!F351</f>
        <v>95205475.109999999</v>
      </c>
      <c r="G351" s="40">
        <f>('7.физ-в нацвал'!F351*'7.физ-в нацвал'!G351+'11.физ-в инвал'!F351*'11.физ-в инвал'!G351)/('7.физ-в нацвал'!F351+'11.физ-в инвал'!F351)</f>
        <v>0.6840240140817283</v>
      </c>
      <c r="H351" s="36">
        <f t="shared" si="38"/>
        <v>83938255.140000015</v>
      </c>
      <c r="I351" s="40">
        <f t="shared" si="39"/>
        <v>11.112085475939509</v>
      </c>
      <c r="J351" s="36">
        <f>'7.физ-в нацвал'!J351+'11.физ-в инвал'!J351</f>
        <v>8882162.0800000001</v>
      </c>
      <c r="K351" s="40">
        <f>('7.физ-в нацвал'!J351*'7.физ-в нацвал'!K351+'11.физ-в инвал'!J351*'11.физ-в инвал'!K351)/('7.физ-в нацвал'!J351+'11.физ-в инвал'!J351)</f>
        <v>7.3823673556630265</v>
      </c>
      <c r="L351" s="36">
        <f>'7.физ-в нацвал'!L351+'11.физ-в инвал'!L351</f>
        <v>11495971.98</v>
      </c>
      <c r="M351" s="40">
        <f>('7.физ-в нацвал'!L351*'7.физ-в нацвал'!M351+'11.физ-в инвал'!L351*'11.физ-в инвал'!M351)/('7.физ-в нацвал'!L351+'11.физ-в инвал'!L351)</f>
        <v>9.8863284802299827</v>
      </c>
      <c r="N351" s="36">
        <f>'7.физ-в нацвал'!N351+'11.физ-в инвал'!N351</f>
        <v>15273024.34</v>
      </c>
      <c r="O351" s="40">
        <f>('7.физ-в нацвал'!N351*'7.физ-в нацвал'!O351+'11.физ-в инвал'!N351*'11.физ-в инвал'!O351)/('7.физ-в нацвал'!N351+'11.физ-в инвал'!N351)</f>
        <v>10.622457309885977</v>
      </c>
      <c r="P351" s="36">
        <f>'7.физ-в нацвал'!P351+'11.физ-в инвал'!P351</f>
        <v>26221501.75</v>
      </c>
      <c r="Q351" s="40">
        <f>('7.физ-в нацвал'!P351*'7.физ-в нацвал'!Q351+'11.физ-в инвал'!P351*'11.физ-в инвал'!Q351)/('7.физ-в нацвал'!P351+'11.физ-в инвал'!P351)</f>
        <v>11.793897964650332</v>
      </c>
      <c r="R351" s="36">
        <f>'7.физ-в нацвал'!R351+'11.физ-в инвал'!R351</f>
        <v>21033489.699999999</v>
      </c>
      <c r="S351" s="40">
        <f>('7.физ-в нацвал'!R351*'7.физ-в нацвал'!S351+'11.физ-в инвал'!R351*'11.физ-в инвал'!S351)/('7.физ-в нацвал'!R351+'11.физ-в инвал'!R351)</f>
        <v>12.888289247347263</v>
      </c>
      <c r="T351" s="36">
        <f>'7.физ-в нацвал'!T351+'11.физ-в инвал'!T351</f>
        <v>1032105.29</v>
      </c>
      <c r="U351" s="40">
        <f>('7.физ-в нацвал'!T351*'7.физ-в нацвал'!U351+'11.физ-в инвал'!T351*'11.физ-в инвал'!U351)/('7.физ-в нацвал'!T351+'11.физ-в инвал'!T351)</f>
        <v>10.588321795540812</v>
      </c>
    </row>
    <row r="352" spans="1:21" ht="14.25" customHeight="1" x14ac:dyDescent="0.2">
      <c r="A352" s="38" t="s">
        <v>7</v>
      </c>
      <c r="B352" s="36">
        <f>'7.физ-в нацвал'!B352+'11.физ-в инвал'!B352</f>
        <v>188768537.24000001</v>
      </c>
      <c r="C352" s="40">
        <f>('7.физ-в нацвал'!B352*'7.физ-в нацвал'!C352+'11.физ-в инвал'!B352*'11.физ-в инвал'!C352)/('7.физ-в нацвал'!B352+'11.физ-в инвал'!B352)</f>
        <v>5.3150017266897569</v>
      </c>
      <c r="D352" s="36">
        <f>'7.физ-в нацвал'!D352+'11.физ-в инвал'!D352</f>
        <v>6820593.8700000001</v>
      </c>
      <c r="E352" s="40">
        <f>('7.физ-в нацвал'!D352*'7.физ-в нацвал'!E352+'11.физ-в инвал'!D352*'11.физ-в инвал'!E352)/('7.физ-в нацвал'!D352+'11.физ-в инвал'!D352)</f>
        <v>4.17008256789815E-2</v>
      </c>
      <c r="F352" s="36">
        <f>'7.физ-в нацвал'!F352+'11.физ-в инвал'!F352</f>
        <v>97203789.609999999</v>
      </c>
      <c r="G352" s="40">
        <f>('7.физ-в нацвал'!F352*'7.физ-в нацвал'!G352+'11.физ-в инвал'!F352*'11.физ-в инвал'!G352)/('7.физ-в нацвал'!F352+'11.физ-в инвал'!F352)</f>
        <v>0.63588134727867851</v>
      </c>
      <c r="H352" s="36">
        <f t="shared" si="38"/>
        <v>84744153.760000005</v>
      </c>
      <c r="I352" s="40">
        <f t="shared" si="39"/>
        <v>11.106495947166559</v>
      </c>
      <c r="J352" s="36">
        <f>'7.физ-в нацвал'!J352+'11.физ-в инвал'!J352</f>
        <v>8248302.3099999996</v>
      </c>
      <c r="K352" s="40">
        <f>('7.физ-в нацвал'!J352*'7.физ-в нацвал'!K352+'11.физ-в инвал'!J352*'11.физ-в инвал'!K352)/('7.физ-в нацвал'!J352+'11.физ-в инвал'!J352)</f>
        <v>7.2271239748728364</v>
      </c>
      <c r="L352" s="36">
        <f>'7.физ-в нацвал'!L352+'11.физ-в инвал'!L352</f>
        <v>11464168.59</v>
      </c>
      <c r="M352" s="40">
        <f>('7.физ-в нацвал'!L352*'7.физ-в нацвал'!M352+'11.физ-в инвал'!L352*'11.физ-в инвал'!M352)/('7.физ-в нацвал'!L352+'11.физ-в инвал'!L352)</f>
        <v>9.8526518531946881</v>
      </c>
      <c r="N352" s="36">
        <f>'7.физ-в нацвал'!N352+'11.физ-в инвал'!N352</f>
        <v>14690966.1</v>
      </c>
      <c r="O352" s="40">
        <f>('7.физ-в нацвал'!N352*'7.физ-в нацвал'!O352+'11.физ-в инвал'!N352*'11.физ-в инвал'!O352)/('7.физ-в нацвал'!N352+'11.физ-в инвал'!N352)</f>
        <v>10.486605376463272</v>
      </c>
      <c r="P352" s="36">
        <f>'7.физ-в нацвал'!P352+'11.физ-в инвал'!P352</f>
        <v>28212212.870000001</v>
      </c>
      <c r="Q352" s="40">
        <f>('7.физ-в нацвал'!P352*'7.физ-в нацвал'!Q352+'11.физ-в инвал'!P352*'11.физ-в инвал'!Q352)/('7.физ-в нацвал'!P352+'11.физ-в инвал'!P352)</f>
        <v>11.700768708899256</v>
      </c>
      <c r="R352" s="36">
        <f>'7.физ-в нацвал'!R352+'11.физ-в инвал'!R352</f>
        <v>21100049.98</v>
      </c>
      <c r="S352" s="40">
        <f>('7.физ-в нацвал'!R352*'7.физ-в нацвал'!S352+'11.физ-в инвал'!R352*'11.физ-в инвал'!S352)/('7.физ-в нацвал'!R352+'11.физ-в инвал'!R352)</f>
        <v>12.96554713736746</v>
      </c>
      <c r="T352" s="36">
        <f>'7.физ-в нацвал'!T352+'11.физ-в инвал'!T352</f>
        <v>1028453.9099999999</v>
      </c>
      <c r="U352" s="40">
        <f>('7.физ-в нацвал'!T352*'7.физ-в нацвал'!U352+'11.физ-в инвал'!T352*'11.физ-в инвал'!U352)/('7.физ-в нацвал'!T352+'11.физ-в инвал'!T352)</f>
        <v>10.608157187131516</v>
      </c>
    </row>
    <row r="353" spans="1:21" ht="14.25" customHeight="1" x14ac:dyDescent="0.2">
      <c r="A353" s="38" t="s">
        <v>8</v>
      </c>
      <c r="B353" s="36">
        <f>'7.физ-в нацвал'!B353+'11.физ-в инвал'!B353</f>
        <v>188351387.85000002</v>
      </c>
      <c r="C353" s="40">
        <f>('7.физ-в нацвал'!B353*'7.физ-в нацвал'!C353+'11.физ-в инвал'!B353*'11.физ-в инвал'!C353)/('7.физ-в нацвал'!B353+'11.физ-в инвал'!B353)</f>
        <v>5.40959855138333</v>
      </c>
      <c r="D353" s="36">
        <f>'7.физ-в нацвал'!D353+'11.физ-в инвал'!D353</f>
        <v>6942977.5600000005</v>
      </c>
      <c r="E353" s="40">
        <f>('7.физ-в нацвал'!D353*'7.физ-в нацвал'!E353+'11.физ-в инвал'!D353*'11.физ-в инвал'!E353)/('7.физ-в нацвал'!D353+'11.физ-в инвал'!D353)</f>
        <v>4.2884639396702909E-2</v>
      </c>
      <c r="F353" s="36">
        <f>'7.физ-в нацвал'!F353+'11.физ-в инвал'!F353</f>
        <v>95210667.280000001</v>
      </c>
      <c r="G353" s="40">
        <f>('7.физ-в нацвал'!F353*'7.физ-в нацвал'!G353+'11.физ-в инвал'!F353*'11.физ-в инвал'!G353)/('7.физ-в нацвал'!F353+'11.физ-в инвал'!F353)</f>
        <v>0.67988958672908639</v>
      </c>
      <c r="H353" s="36">
        <f t="shared" si="38"/>
        <v>86197743.010000005</v>
      </c>
      <c r="I353" s="40">
        <f t="shared" si="39"/>
        <v>11.066123928970375</v>
      </c>
      <c r="J353" s="36">
        <f>'7.физ-в нацвал'!J353+'11.физ-в инвал'!J353</f>
        <v>8789246.2699999996</v>
      </c>
      <c r="K353" s="40">
        <f>('7.физ-в нацвал'!J353*'7.физ-в нацвал'!K353+'11.физ-в инвал'!J353*'11.физ-в инвал'!K353)/('7.физ-в нацвал'!J353+'11.физ-в инвал'!J353)</f>
        <v>6.539091056723799</v>
      </c>
      <c r="L353" s="36">
        <f>'7.физ-в нацвал'!L353+'11.физ-в инвал'!L353</f>
        <v>12332919.4</v>
      </c>
      <c r="M353" s="40">
        <f>('7.физ-в нацвал'!L353*'7.физ-в нацвал'!M353+'11.физ-в инвал'!L353*'11.физ-в инвал'!M353)/('7.физ-в нацвал'!L353+'11.физ-в инвал'!L353)</f>
        <v>10.007351622139025</v>
      </c>
      <c r="N353" s="36">
        <f>'7.физ-в нацвал'!N353+'11.физ-в инвал'!N353</f>
        <v>13479613.190000001</v>
      </c>
      <c r="O353" s="40">
        <f>('7.физ-в нацвал'!N353*'7.физ-в нацвал'!O353+'11.физ-в инвал'!N353*'11.физ-в инвал'!O353)/('7.физ-в нацвал'!N353+'11.физ-в инвал'!N353)</f>
        <v>11.021341243850619</v>
      </c>
      <c r="P353" s="36">
        <f>'7.физ-в нацвал'!P353+'11.физ-в инвал'!P353</f>
        <v>29776439.670000002</v>
      </c>
      <c r="Q353" s="40">
        <f>('7.физ-в нацвал'!P353*'7.физ-в нацвал'!Q353+'11.физ-в инвал'!P353*'11.физ-в инвал'!Q353)/('7.физ-в нацвал'!P353+'11.физ-в инвал'!P353)</f>
        <v>11.533961869491725</v>
      </c>
      <c r="R353" s="36">
        <f>'7.физ-в нацвал'!R353+'11.физ-в инвал'!R353</f>
        <v>20837893.75</v>
      </c>
      <c r="S353" s="40">
        <f>('7.физ-в нацвал'!R353*'7.физ-в нацвал'!S353+'11.физ-в инвал'!R353*'11.физ-в инвал'!S353)/('7.физ-в нацвал'!R353+'11.физ-в инвал'!R353)</f>
        <v>12.980718162602189</v>
      </c>
      <c r="T353" s="36">
        <f>'7.физ-в нацвал'!T353+'11.физ-в инвал'!T353</f>
        <v>981630.73</v>
      </c>
      <c r="U353" s="40">
        <f>('7.физ-в нацвал'!T353*'7.физ-в нацвал'!U353+'11.физ-в инвал'!T353*'11.физ-в инвал'!U353)/('7.физ-в нацвал'!T353+'11.физ-в инвал'!T353)</f>
        <v>10.683041134317357</v>
      </c>
    </row>
    <row r="354" spans="1:21" ht="14.25" customHeight="1" x14ac:dyDescent="0.2">
      <c r="A354" s="38" t="s">
        <v>9</v>
      </c>
      <c r="B354" s="36">
        <f>'7.физ-в нацвал'!B354+'11.физ-в инвал'!B354</f>
        <v>192931002.04000002</v>
      </c>
      <c r="C354" s="40">
        <f>('7.физ-в нацвал'!B354*'7.физ-в нацвал'!C354+'11.физ-в инвал'!B354*'11.физ-в инвал'!C354)/('7.физ-в нацвал'!B354+'11.физ-в инвал'!B354)</f>
        <v>5.3802833527111948</v>
      </c>
      <c r="D354" s="36">
        <f>'7.физ-в нацвал'!D354+'11.физ-в инвал'!D354</f>
        <v>7055119.2999999998</v>
      </c>
      <c r="E354" s="40">
        <f>('7.физ-в нацвал'!D354*'7.физ-в нацвал'!E354+'11.физ-в инвал'!D354*'11.физ-в инвал'!E354)/('7.физ-в нацвал'!D354+'11.физ-в инвал'!D354)</f>
        <v>4.2101532599172355E-2</v>
      </c>
      <c r="F354" s="36">
        <f>'7.физ-в нацвал'!F354+'11.физ-в инвал'!F354</f>
        <v>97573832.310000002</v>
      </c>
      <c r="G354" s="40">
        <f>('7.физ-в нацвал'!F354*'7.физ-в нацвал'!G354+'11.физ-в инвал'!F354*'11.физ-в инвал'!G354)/('7.физ-в нацвал'!F354+'11.физ-в инвал'!F354)</f>
        <v>0.69206283160387383</v>
      </c>
      <c r="H354" s="36">
        <f t="shared" si="38"/>
        <v>88302050.430000007</v>
      </c>
      <c r="I354" s="40">
        <f t="shared" si="39"/>
        <v>10.987278322066945</v>
      </c>
      <c r="J354" s="36">
        <f>'7.физ-в нацвал'!J354+'11.физ-в инвал'!J354</f>
        <v>9038692.540000001</v>
      </c>
      <c r="K354" s="40">
        <f>('7.физ-в нацвал'!J354*'7.физ-в нацвал'!K354+'11.физ-в инвал'!J354*'11.физ-в инвал'!K354)/('7.физ-в нацвал'!J354+'11.физ-в инвал'!J354)</f>
        <v>6.477814652759502</v>
      </c>
      <c r="L354" s="36">
        <f>'7.физ-в нацвал'!L354+'11.физ-в инвал'!L354</f>
        <v>11286251.84</v>
      </c>
      <c r="M354" s="40">
        <f>('7.физ-в нацвал'!L354*'7.физ-в нацвал'!M354+'11.физ-в инвал'!L354*'11.физ-в инвал'!M354)/('7.физ-в нацвал'!L354+'11.физ-в инвал'!L354)</f>
        <v>10.09476067543604</v>
      </c>
      <c r="N354" s="36">
        <f>'7.физ-в нацвал'!N354+'11.физ-в инвал'!N354</f>
        <v>15120831.460000001</v>
      </c>
      <c r="O354" s="40">
        <f>('7.физ-в нацвал'!N354*'7.физ-в нацвал'!O354+'11.физ-в инвал'!N354*'11.физ-в инвал'!O354)/('7.физ-в нацвал'!N354+'11.физ-в инвал'!N354)</f>
        <v>10.90299859787608</v>
      </c>
      <c r="P354" s="36">
        <f>'7.физ-в нацвал'!P354+'11.физ-в инвал'!P354</f>
        <v>30927947.82</v>
      </c>
      <c r="Q354" s="40">
        <f>('7.физ-в нацвал'!P354*'7.физ-в нацвал'!Q354+'11.физ-в инвал'!P354*'11.физ-в инвал'!Q354)/('7.физ-в нацвал'!P354+'11.физ-в инвал'!P354)</f>
        <v>11.397439625168131</v>
      </c>
      <c r="R354" s="36">
        <f>'7.физ-в нацвал'!R354+'11.физ-в инвал'!R354</f>
        <v>20949054.609999999</v>
      </c>
      <c r="S354" s="40">
        <f>('7.физ-в нацвал'!R354*'7.физ-в нацвал'!S354+'11.физ-в инвал'!R354*'11.физ-в инвал'!S354)/('7.физ-в нацвал'!R354+'11.физ-в инвал'!R354)</f>
        <v>12.886044739872911</v>
      </c>
      <c r="T354" s="36">
        <f>'7.физ-в нацвал'!T354+'11.физ-в инвал'!T354</f>
        <v>979272.15999999992</v>
      </c>
      <c r="U354" s="40">
        <f>('7.физ-в нацвал'!T354*'7.физ-в нацвал'!U354+'11.физ-в инвал'!T354*'11.физ-в инвал'!U354)/('7.физ-в нацвал'!T354+'11.физ-в инвал'!T354)</f>
        <v>10.624156904756692</v>
      </c>
    </row>
    <row r="355" spans="1:21" ht="14.25" customHeight="1" x14ac:dyDescent="0.2">
      <c r="A355" s="38" t="s">
        <v>14</v>
      </c>
      <c r="B355" s="36">
        <f>'7.физ-в нацвал'!B355+'11.физ-в инвал'!B355</f>
        <v>195398679.35999998</v>
      </c>
      <c r="C355" s="40">
        <f>('7.физ-в нацвал'!B355*'7.физ-в нацвал'!C355+'11.физ-в инвал'!B355*'11.физ-в инвал'!C355)/('7.физ-в нацвал'!B355+'11.физ-в инвал'!B355)</f>
        <v>5.5240168660416265</v>
      </c>
      <c r="D355" s="36">
        <f>'7.физ-в нацвал'!D355+'11.физ-в инвал'!D355</f>
        <v>7067857.0899999999</v>
      </c>
      <c r="E355" s="40">
        <f>('7.физ-в нацвал'!D355*'7.физ-в нацвал'!E355+'11.физ-в инвал'!D355*'11.физ-в инвал'!E355)/('7.физ-в нацвал'!D355+'11.физ-в инвал'!D355)</f>
        <v>5.0635974955741521E-2</v>
      </c>
      <c r="F355" s="36">
        <f>'7.физ-в нацвал'!F355+'11.физ-в инвал'!F355</f>
        <v>98060884.769999996</v>
      </c>
      <c r="G355" s="40">
        <f>('7.физ-в нацвал'!F355*'7.физ-в нацвал'!G355+'11.физ-в инвал'!F355*'11.физ-в инвал'!G355)/('7.физ-в нацвал'!F355+'11.физ-в инвал'!F355)</f>
        <v>0.99456524679080482</v>
      </c>
      <c r="H355" s="36">
        <f t="shared" si="38"/>
        <v>90269937.5</v>
      </c>
      <c r="I355" s="40">
        <f t="shared" si="39"/>
        <v>10.872941664443935</v>
      </c>
      <c r="J355" s="36">
        <f>'7.физ-в нацвал'!J355+'11.физ-в инвал'!J355</f>
        <v>10760242.32</v>
      </c>
      <c r="K355" s="40">
        <f>('7.физ-в нацвал'!J355*'7.физ-в нацвал'!K355+'11.физ-в инвал'!J355*'11.физ-в инвал'!K355)/('7.физ-в нацвал'!J355+'11.физ-в инвал'!J355)</f>
        <v>6.3856058678611625</v>
      </c>
      <c r="L355" s="36">
        <f>'7.физ-в нацвал'!L355+'11.физ-в инвал'!L355</f>
        <v>9725444.129999999</v>
      </c>
      <c r="M355" s="40">
        <f>('7.физ-в нацвал'!L355*'7.физ-в нацвал'!M355+'11.физ-в инвал'!L355*'11.физ-в инвал'!M355)/('7.физ-в нацвал'!L355+'11.физ-в инвал'!L355)</f>
        <v>9.9834521877099824</v>
      </c>
      <c r="N355" s="36">
        <f>'7.физ-в нацвал'!N355+'11.физ-в инвал'!N355</f>
        <v>16262824.42</v>
      </c>
      <c r="O355" s="40">
        <f>('7.физ-в нацвал'!N355*'7.физ-в нацвал'!O355+'11.физ-в инвал'!N355*'11.физ-в инвал'!O355)/('7.физ-в нацвал'!N355+'11.физ-в инвал'!N355)</f>
        <v>11.027126395748214</v>
      </c>
      <c r="P355" s="36">
        <f>'7.физ-в нацвал'!P355+'11.физ-в инвал'!P355</f>
        <v>31588898.879999999</v>
      </c>
      <c r="Q355" s="40">
        <f>('7.физ-в нацвал'!P355*'7.физ-в нацвал'!Q355+'11.физ-в инвал'!P355*'11.физ-в инвал'!Q355)/('7.физ-в нацвал'!P355+'11.физ-в инвал'!P355)</f>
        <v>11.411941135980495</v>
      </c>
      <c r="R355" s="36">
        <f>'7.физ-в нацвал'!R355+'11.физ-в инвал'!R355</f>
        <v>20972592.120000001</v>
      </c>
      <c r="S355" s="40">
        <f>('7.физ-в нацвал'!R355*'7.физ-в нацвал'!S355+'11.физ-в инвал'!R355*'11.физ-в инвал'!S355)/('7.физ-в нацвал'!R355+'11.физ-в инвал'!R355)</f>
        <v>12.671022820268318</v>
      </c>
      <c r="T355" s="36">
        <f>'7.физ-в нацвал'!T355+'11.физ-в инвал'!T355</f>
        <v>959935.63</v>
      </c>
      <c r="U355" s="40">
        <f>('7.физ-в нацвал'!T355*'7.физ-в нацвал'!U355+'11.физ-в инвал'!T355*'11.физ-в инвал'!U355)/('7.физ-в нацвал'!T355+'11.физ-в инвал'!T355)</f>
        <v>10.55125244522903</v>
      </c>
    </row>
    <row r="356" spans="1:21" ht="14.25" customHeight="1" thickBot="1" x14ac:dyDescent="0.25">
      <c r="A356" s="39" t="s">
        <v>15</v>
      </c>
      <c r="B356" s="37">
        <f>'7.физ-в нацвал'!B356+'11.физ-в инвал'!B356</f>
        <v>207651951.36000001</v>
      </c>
      <c r="C356" s="41">
        <f>('7.физ-в нацвал'!B356*'7.физ-в нацвал'!C356+'11.физ-в инвал'!B356*'11.физ-в инвал'!C356)/('7.физ-в нацвал'!B356+'11.физ-в инвал'!B356)</f>
        <v>5.1430053500042368</v>
      </c>
      <c r="D356" s="37">
        <f>'7.физ-в нацвал'!D356+'11.физ-в инвал'!D356</f>
        <v>8148799.8599999994</v>
      </c>
      <c r="E356" s="41">
        <f>('7.физ-в нацвал'!D356*'7.физ-в нацвал'!E356+'11.физ-в инвал'!D356*'11.физ-в инвал'!E356)/('7.физ-в нацвал'!D356+'11.физ-в инвал'!D356)</f>
        <v>3.6595897816049702E-2</v>
      </c>
      <c r="F356" s="37">
        <f>'7.физ-в нацвал'!F356+'11.физ-в инвал'!F356</f>
        <v>105957685.31999999</v>
      </c>
      <c r="G356" s="41">
        <f>('7.физ-в нацвал'!F356*'7.физ-в нацвал'!G356+'11.физ-в инвал'!F356*'11.физ-в инвал'!G356)/('7.физ-в нацвал'!F356+'11.физ-в инвал'!F356)</f>
        <v>0.69646931805304801</v>
      </c>
      <c r="H356" s="37">
        <f t="shared" ref="H356:H367" si="40">J356+L356+N356+P356+R356+T356</f>
        <v>93545466.179999992</v>
      </c>
      <c r="I356" s="41">
        <f t="shared" ref="I356:I367" si="41">(J356*K356+L356*M356+N356*O356+P356*Q356+R356*S356+T356*U356)/(J356+L356+N356+P356+R356+T356)</f>
        <v>10.624358912131724</v>
      </c>
      <c r="J356" s="37">
        <f>'7.физ-в нацвал'!J356+'11.физ-в инвал'!J356</f>
        <v>10816881.34</v>
      </c>
      <c r="K356" s="41">
        <f>('7.физ-в нацвал'!J356*'7.физ-в нацвал'!K356+'11.физ-в инвал'!J356*'11.физ-в инвал'!K356)/('7.физ-в нацвал'!J356+'11.физ-в инвал'!J356)</f>
        <v>4.58974017067289</v>
      </c>
      <c r="L356" s="37">
        <f>'7.физ-в нацвал'!L356+'11.физ-в инвал'!L356</f>
        <v>10925973.32</v>
      </c>
      <c r="M356" s="41">
        <f>('7.физ-в нацвал'!L356*'7.физ-в нацвал'!M356+'11.физ-в инвал'!L356*'11.физ-в инвал'!M356)/('7.физ-в нацвал'!L356+'11.физ-в инвал'!L356)</f>
        <v>10.099045224494478</v>
      </c>
      <c r="N356" s="37">
        <f>'7.физ-в нацвал'!N356+'11.физ-в инвал'!N356</f>
        <v>17580061.460000001</v>
      </c>
      <c r="O356" s="41">
        <f>('7.физ-в нацвал'!N356*'7.физ-в нацвал'!O356+'11.физ-в инвал'!N356*'11.физ-в инвал'!O356)/('7.физ-в нацвал'!N356+'11.физ-в инвал'!N356)</f>
        <v>10.868305522766903</v>
      </c>
      <c r="P356" s="37">
        <f>'7.физ-в нацвал'!P356+'11.физ-в инвал'!P356</f>
        <v>32138612.829999998</v>
      </c>
      <c r="Q356" s="41">
        <f>('7.физ-в нацвал'!P356*'7.физ-в нацвал'!Q356+'11.физ-в инвал'!P356*'11.физ-в инвал'!Q356)/('7.физ-в нацвал'!P356+'11.физ-в инвал'!P356)</f>
        <v>11.296138608658829</v>
      </c>
      <c r="R356" s="37">
        <f>'7.физ-в нацвал'!R356+'11.физ-в инвал'!R356</f>
        <v>21154350.43</v>
      </c>
      <c r="S356" s="41">
        <f>('7.физ-в нацвал'!R356*'7.физ-в нацвал'!S356+'11.физ-в инвал'!R356*'11.физ-в инвал'!S356)/('7.физ-в нацвал'!R356+'11.физ-в инвал'!R356)</f>
        <v>12.743015072138952</v>
      </c>
      <c r="T356" s="37">
        <f>'7.физ-в нацвал'!T356+'11.физ-в инвал'!T356</f>
        <v>929586.8</v>
      </c>
      <c r="U356" s="41">
        <f>('7.физ-в нацвал'!T356*'7.физ-в нацвал'!U356+'11.физ-в инвал'!T356*'11.физ-в инвал'!U356)/('7.физ-в нацвал'!T356+'11.физ-в инвал'!T356)</f>
        <v>10.9662950961653</v>
      </c>
    </row>
    <row r="357" spans="1:21" ht="14.25" customHeight="1" x14ac:dyDescent="0.2">
      <c r="A357" s="46" t="s">
        <v>92</v>
      </c>
      <c r="B357" s="36">
        <f>'7.физ-в нацвал'!B357+'11.физ-в инвал'!B357</f>
        <v>204893739.09</v>
      </c>
      <c r="C357" s="40">
        <f>('7.физ-в нацвал'!B357*'7.физ-в нацвал'!C357+'11.физ-в инвал'!B357*'11.физ-в инвал'!C357)/('7.физ-в нацвал'!B357+'11.физ-в инвал'!B357)</f>
        <v>5.2685540545674252</v>
      </c>
      <c r="D357" s="36">
        <f>'7.физ-в нацвал'!D357+'11.физ-в инвал'!D357</f>
        <v>7123590.8700000001</v>
      </c>
      <c r="E357" s="40">
        <f>('7.физ-в нацвал'!D357*'7.физ-в нацвал'!E357+'11.физ-в инвал'!D357*'11.физ-в инвал'!E357)/('7.физ-в нацвал'!D357+'11.физ-в инвал'!D357)</f>
        <v>3.5613667633329404E-2</v>
      </c>
      <c r="F357" s="36">
        <f>'7.физ-в нацвал'!F357+'11.физ-в инвал'!F357</f>
        <v>101663875.34999999</v>
      </c>
      <c r="G357" s="40">
        <f>('7.физ-в нацвал'!F357*'7.физ-в нацвал'!G357+'11.физ-в инвал'!F357*'11.физ-в инвал'!G357)/('7.физ-в нацвал'!F357+'11.физ-в инвал'!F357)</f>
        <v>0.71566622485338893</v>
      </c>
      <c r="H357" s="36">
        <f t="shared" si="40"/>
        <v>96106272.870000005</v>
      </c>
      <c r="I357" s="40">
        <f t="shared" si="41"/>
        <v>10.472600910517439</v>
      </c>
      <c r="J357" s="36">
        <f>'7.физ-в нацвал'!J357+'11.физ-в инвал'!J357</f>
        <v>12011424.710000001</v>
      </c>
      <c r="K357" s="40">
        <f>('7.физ-в нацвал'!J357*'7.физ-в нацвал'!K357+'11.физ-в инвал'!J357*'11.физ-в инвал'!K357)/('7.физ-в нацвал'!J357+'11.физ-в инвал'!J357)</f>
        <v>4.3399034887177859</v>
      </c>
      <c r="L357" s="36">
        <f>'7.физ-в нацвал'!L357+'11.физ-в инвал'!L357</f>
        <v>12067176.390000001</v>
      </c>
      <c r="M357" s="40">
        <f>('7.физ-в нацвал'!L357*'7.физ-в нацвал'!M357+'11.физ-в инвал'!L357*'11.физ-в инвал'!M357)/('7.физ-в нацвал'!L357+'11.физ-в инвал'!L357)</f>
        <v>10.374257383901583</v>
      </c>
      <c r="N357" s="36">
        <f>'7.физ-в нацвал'!N357+'11.физ-в инвал'!N357</f>
        <v>17853108.059999999</v>
      </c>
      <c r="O357" s="40">
        <f>('7.физ-в нацвал'!N357*'7.физ-в нацвал'!O357+'11.физ-в инвал'!N357*'11.физ-в инвал'!O357)/('7.физ-в нацвал'!N357+'11.физ-в инвал'!N357)</f>
        <v>10.723749289265177</v>
      </c>
      <c r="P357" s="36">
        <f>'7.физ-в нацвал'!P357+'11.физ-в инвал'!P357</f>
        <v>32572743.829999998</v>
      </c>
      <c r="Q357" s="40">
        <f>('7.физ-в нацвал'!P357*'7.физ-в нацвал'!Q357+'11.физ-в инвал'!P357*'11.физ-в инвал'!Q357)/('7.физ-в нацвал'!P357+'11.физ-в инвал'!P357)</f>
        <v>11.219617025272274</v>
      </c>
      <c r="R357" s="36">
        <f>'7.физ-в нацвал'!R357+'11.физ-в инвал'!R357</f>
        <v>20649115.32</v>
      </c>
      <c r="S357" s="40">
        <f>('7.физ-в нацвал'!R357*'7.физ-в нацвал'!S357+'11.физ-в инвал'!R357*'11.физ-в инвал'!S357)/('7.физ-в нацвал'!R357+'11.физ-в инвал'!R357)</f>
        <v>12.678186392379517</v>
      </c>
      <c r="T357" s="36">
        <f>'7.физ-в нацвал'!T357+'11.физ-в инвал'!T357</f>
        <v>952704.56</v>
      </c>
      <c r="U357" s="40">
        <f>('7.физ-в нацвал'!T357*'7.физ-в нацвал'!U357+'11.физ-в инвал'!T357*'11.физ-в инвал'!U357)/('7.физ-в нацвал'!T357+'11.физ-в инвал'!T357)</f>
        <v>10.986537133190581</v>
      </c>
    </row>
    <row r="358" spans="1:21" ht="14.25" customHeight="1" x14ac:dyDescent="0.2">
      <c r="A358" s="38" t="s">
        <v>1</v>
      </c>
      <c r="B358" s="36">
        <f>'7.физ-в нацвал'!B358+'11.физ-в инвал'!B358</f>
        <v>210707102.97999999</v>
      </c>
      <c r="C358" s="40">
        <f>('7.физ-в нацвал'!B358*'7.физ-в нацвал'!C358+'11.физ-в инвал'!B358*'11.физ-в инвал'!C358)/('7.физ-в нацвал'!B358+'11.физ-в инвал'!B358)</f>
        <v>5.2365762736922621</v>
      </c>
      <c r="D358" s="36">
        <f>'7.физ-в нацвал'!D358+'11.физ-в инвал'!D358</f>
        <v>7024133.3599999994</v>
      </c>
      <c r="E358" s="40">
        <f>('7.физ-в нацвал'!D358*'7.физ-в нацвал'!E358+'11.физ-в инвал'!D358*'11.физ-в инвал'!E358)/('7.физ-в нацвал'!D358+'11.физ-в инвал'!D358)</f>
        <v>4.8713511555538019E-2</v>
      </c>
      <c r="F358" s="36">
        <f>'7.физ-в нацвал'!F358+'11.физ-в инвал'!F358</f>
        <v>105449183.73</v>
      </c>
      <c r="G358" s="40">
        <f>('7.физ-в нацвал'!F358*'7.физ-в нацвал'!G358+'11.физ-в инвал'!F358*'11.физ-в инвал'!G358)/('7.физ-в нацвал'!F358+'11.физ-в инвал'!F358)</f>
        <v>0.71016022794679479</v>
      </c>
      <c r="H358" s="36">
        <f t="shared" si="40"/>
        <v>98233785.890000001</v>
      </c>
      <c r="I358" s="40">
        <f t="shared" si="41"/>
        <v>10.46641764126556</v>
      </c>
      <c r="J358" s="36">
        <f>'7.физ-в нацвал'!J358+'11.физ-в инвал'!J358</f>
        <v>12671092.219999999</v>
      </c>
      <c r="K358" s="40">
        <f>('7.физ-в нацвал'!J358*'7.физ-в нацвал'!K358+'11.физ-в инвал'!J358*'11.физ-в инвал'!K358)/('7.физ-в нацвал'!J358+'11.физ-в инвал'!J358)</f>
        <v>4.7743324236732612</v>
      </c>
      <c r="L358" s="36">
        <f>'7.физ-в нацвал'!L358+'11.физ-в инвал'!L358</f>
        <v>12786897.699999999</v>
      </c>
      <c r="M358" s="40">
        <f>('7.физ-в нацвал'!L358*'7.физ-в нацвал'!M358+'11.физ-в инвал'!L358*'11.физ-в инвал'!M358)/('7.физ-в нацвал'!L358+'11.физ-в инвал'!L358)</f>
        <v>10.256068600556613</v>
      </c>
      <c r="N358" s="36">
        <f>'7.физ-в нацвал'!N358+'11.физ-в инвал'!N358</f>
        <v>18774048.640000001</v>
      </c>
      <c r="O358" s="40">
        <f>('7.физ-в нацвал'!N358*'7.физ-в нацвал'!O358+'11.физ-в инвал'!N358*'11.физ-в инвал'!O358)/('7.физ-в нацвал'!N358+'11.физ-в инвал'!N358)</f>
        <v>10.546593798880277</v>
      </c>
      <c r="P358" s="36">
        <f>'7.физ-в нацвал'!P358+'11.физ-в инвал'!P358</f>
        <v>32189014.899999999</v>
      </c>
      <c r="Q358" s="40">
        <f>('7.физ-в нацвал'!P358*'7.физ-в нацвал'!Q358+'11.физ-в инвал'!P358*'11.физ-в инвал'!Q358)/('7.физ-в нацвал'!P358+'11.физ-в инвал'!P358)</f>
        <v>11.439802773914629</v>
      </c>
      <c r="R358" s="36">
        <f>'7.физ-в нацвал'!R358+'11.физ-в инвал'!R358</f>
        <v>20831120.720000003</v>
      </c>
      <c r="S358" s="40">
        <f>('7.физ-в нацвал'!R358*'7.физ-в нацвал'!S358+'11.физ-в инвал'!R358*'11.физ-в инвал'!S358)/('7.физ-в нацвал'!R358+'11.физ-в инвал'!R358)</f>
        <v>12.458227623304762</v>
      </c>
      <c r="T358" s="36">
        <f>'7.физ-в нацвал'!T358+'11.физ-в инвал'!T358</f>
        <v>981611.71</v>
      </c>
      <c r="U358" s="40">
        <f>('7.физ-в нацвал'!T358*'7.физ-в нацвал'!U358+'11.физ-в инвал'!T358*'11.физ-в инвал'!U358)/('7.физ-в нацвал'!T358+'11.физ-в инвал'!T358)</f>
        <v>10.960986489454161</v>
      </c>
    </row>
    <row r="359" spans="1:21" ht="14.25" customHeight="1" x14ac:dyDescent="0.2">
      <c r="A359" s="38" t="s">
        <v>2</v>
      </c>
      <c r="B359" s="36">
        <f>'7.физ-в нацвал'!B359+'11.физ-в инвал'!B359</f>
        <v>218252045.67000002</v>
      </c>
      <c r="C359" s="40">
        <f>('7.физ-в нацвал'!B359*'7.физ-в нацвал'!C359+'11.физ-в инвал'!B359*'11.физ-в инвал'!C359)/('7.физ-в нацвал'!B359+'11.физ-в инвал'!B359)</f>
        <v>5.160674100714373</v>
      </c>
      <c r="D359" s="36">
        <f>'7.физ-в нацвал'!D359+'11.физ-в инвал'!D359</f>
        <v>7207907.9199999999</v>
      </c>
      <c r="E359" s="40">
        <f>('7.физ-в нацвал'!D359*'7.физ-в нацвал'!E359+'11.физ-в инвал'!D359*'11.физ-в инвал'!E359)/('7.физ-в нацвал'!D359+'11.физ-в инвал'!D359)</f>
        <v>5.0621651712221057E-2</v>
      </c>
      <c r="F359" s="36">
        <f>'7.физ-в нацвал'!F359+'11.физ-в инвал'!F359</f>
        <v>108265815.60000001</v>
      </c>
      <c r="G359" s="40">
        <f>('7.физ-в нацвал'!F359*'7.физ-в нацвал'!G359+'11.физ-в инвал'!F359*'11.физ-в инвал'!G359)/('7.физ-в нацвал'!F359+'11.физ-в инвал'!F359)</f>
        <v>0.73154526247433538</v>
      </c>
      <c r="H359" s="36">
        <f t="shared" si="40"/>
        <v>102778322.15000001</v>
      </c>
      <c r="I359" s="40">
        <f t="shared" si="41"/>
        <v>10.184652141869002</v>
      </c>
      <c r="J359" s="36">
        <f>'7.физ-в нацвал'!J359+'11.физ-в инвал'!J359</f>
        <v>15695219.91</v>
      </c>
      <c r="K359" s="40">
        <f>('7.физ-в нацвал'!J359*'7.физ-в нацвал'!K359+'11.физ-в инвал'!J359*'11.физ-в инвал'!K359)/('7.физ-в нацвал'!J359+'11.физ-в инвал'!J359)</f>
        <v>4.0406077004371186</v>
      </c>
      <c r="L359" s="36">
        <f>'7.физ-в нацвал'!L359+'11.физ-в инвал'!L359</f>
        <v>12248131.52</v>
      </c>
      <c r="M359" s="40">
        <f>('7.физ-в нацвал'!L359*'7.физ-в нацвал'!M359+'11.физ-в инвал'!L359*'11.физ-в инвал'!M359)/('7.физ-в нацвал'!L359+'11.физ-в инвал'!L359)</f>
        <v>10.626391051800162</v>
      </c>
      <c r="N359" s="36">
        <f>'7.физ-в нацвал'!N359+'11.физ-в инвал'!N359</f>
        <v>19844146.16</v>
      </c>
      <c r="O359" s="40">
        <f>('7.физ-в нацвал'!N359*'7.физ-в нацвал'!O359+'11.физ-в инвал'!N359*'11.физ-в инвал'!O359)/('7.физ-в нацвал'!N359+'11.физ-в инвал'!N359)</f>
        <v>10.599095539694416</v>
      </c>
      <c r="P359" s="36">
        <f>'7.физ-в нацвал'!P359+'11.физ-в инвал'!P359</f>
        <v>31825643.850000001</v>
      </c>
      <c r="Q359" s="40">
        <f>('7.физ-в нацвал'!P359*'7.физ-в нацвал'!Q359+'11.физ-в инвал'!P359*'11.физ-в инвал'!Q359)/('7.физ-в нацвал'!P359+'11.физ-в инвал'!P359)</f>
        <v>11.413177304445979</v>
      </c>
      <c r="R359" s="36">
        <f>'7.физ-в нацвал'!R359+'11.физ-в инвал'!R359</f>
        <v>22116396.460000001</v>
      </c>
      <c r="S359" s="40">
        <f>('7.физ-в нацвал'!R359*'7.физ-в нацвал'!S359+'11.физ-в инвал'!R359*'11.физ-в инвал'!S359)/('7.физ-в нацвал'!R359+'11.физ-в инвал'!R359)</f>
        <v>12.124370602560605</v>
      </c>
      <c r="T359" s="36">
        <f>'7.физ-в нацвал'!T359+'11.физ-в инвал'!T359</f>
        <v>1048784.25</v>
      </c>
      <c r="U359" s="40">
        <f>('7.физ-в нацвал'!T359*'7.физ-в нацвал'!U359+'11.физ-в инвал'!T359*'11.физ-в инвал'!U359)/('7.физ-в нацвал'!T359+'11.физ-в инвал'!T359)</f>
        <v>10.946668004406041</v>
      </c>
    </row>
    <row r="360" spans="1:21" ht="14.25" customHeight="1" x14ac:dyDescent="0.2">
      <c r="A360" s="38" t="s">
        <v>3</v>
      </c>
      <c r="B360" s="36">
        <f>'7.физ-в нацвал'!B360+'11.физ-в инвал'!B360</f>
        <v>230879148.99000001</v>
      </c>
      <c r="C360" s="40">
        <f>('7.физ-в нацвал'!B360*'7.физ-в нацвал'!C360+'11.физ-в инвал'!B360*'11.физ-в инвал'!C360)/('7.физ-в нацвал'!B360+'11.физ-в инвал'!B360)</f>
        <v>4.9827524595173722</v>
      </c>
      <c r="D360" s="36">
        <f>'7.физ-в нацвал'!D360+'11.физ-в инвал'!D360</f>
        <v>8312427.6600000001</v>
      </c>
      <c r="E360" s="40">
        <f>('7.физ-в нацвал'!D360*'7.физ-в нацвал'!E360+'11.физ-в инвал'!D360*'11.физ-в инвал'!E360)/('7.физ-в нацвал'!D360+'11.физ-в инвал'!D360)</f>
        <v>4.3820528983707224E-2</v>
      </c>
      <c r="F360" s="36">
        <f>'7.физ-в нацвал'!F360+'11.физ-в инвал'!F360</f>
        <v>118164614.38</v>
      </c>
      <c r="G360" s="40">
        <f>('7.физ-в нацвал'!F360*'7.физ-в нацвал'!G360+'11.физ-в инвал'!F360*'11.физ-в инвал'!G360)/('7.физ-в нацвал'!F360+'11.физ-в инвал'!F360)</f>
        <v>0.71214710288296423</v>
      </c>
      <c r="H360" s="36">
        <f t="shared" si="40"/>
        <v>104402106.95000002</v>
      </c>
      <c r="I360" s="40">
        <f t="shared" si="41"/>
        <v>10.209552621581462</v>
      </c>
      <c r="J360" s="36">
        <f>'7.физ-в нацвал'!J360+'11.физ-в инвал'!J360</f>
        <v>16397850.279999999</v>
      </c>
      <c r="K360" s="40">
        <f>('7.физ-в нацвал'!J360*'7.физ-в нацвал'!K360+'11.физ-в инвал'!J360*'11.физ-в инвал'!K360)/('7.физ-в нацвал'!J360+'11.физ-в инвал'!J360)</f>
        <v>4.0745074763970859</v>
      </c>
      <c r="L360" s="36">
        <f>'7.физ-в нацвал'!L360+'11.физ-в инвал'!L360</f>
        <v>13908487.689999999</v>
      </c>
      <c r="M360" s="40">
        <f>('7.физ-в нацвал'!L360*'7.физ-в нацвал'!M360+'11.физ-в инвал'!L360*'11.физ-в инвал'!M360)/('7.физ-в нацвал'!L360+'11.физ-в инвал'!L360)</f>
        <v>9.9793652436198048</v>
      </c>
      <c r="N360" s="36">
        <f>'7.физ-в нацвал'!N360+'11.физ-в инвал'!N360</f>
        <v>20773869.120000001</v>
      </c>
      <c r="O360" s="40">
        <f>('7.физ-в нацвал'!N360*'7.физ-в нацвал'!O360+'11.физ-в инвал'!N360*'11.физ-в инвал'!O360)/('7.физ-в нацвал'!N360+'11.физ-в инвал'!N360)</f>
        <v>10.82755755860372</v>
      </c>
      <c r="P360" s="36">
        <f>'7.физ-в нацвал'!P360+'11.физ-в инвал'!P360</f>
        <v>31983752.73</v>
      </c>
      <c r="Q360" s="40">
        <f>('7.физ-в нацвал'!P360*'7.физ-в нацвал'!Q360+'11.физ-в инвал'!P360*'11.физ-в инвал'!Q360)/('7.физ-в нацвал'!P360+'11.физ-в инвал'!P360)</f>
        <v>11.604994213404211</v>
      </c>
      <c r="R360" s="36">
        <f>'7.физ-в нацвал'!R360+'11.физ-в инвал'!R360</f>
        <v>20211989.130000003</v>
      </c>
      <c r="S360" s="40">
        <f>('7.физ-в нацвал'!R360*'7.физ-в нацвал'!S360+'11.физ-в инвал'!R360*'11.физ-в инвал'!S360)/('7.физ-в нацвал'!R360+'11.физ-в инвал'!R360)</f>
        <v>12.447364043258782</v>
      </c>
      <c r="T360" s="36">
        <f>'7.физ-в нацвал'!T360+'11.физ-в инвал'!T360</f>
        <v>1126158</v>
      </c>
      <c r="U360" s="40">
        <f>('7.физ-в нацвал'!T360*'7.физ-в нацвал'!U360+'11.физ-в инвал'!T360*'11.физ-в инвал'!U360)/('7.физ-в нацвал'!T360+'11.физ-в инвал'!T360)</f>
        <v>11.188702470346062</v>
      </c>
    </row>
    <row r="361" spans="1:21" ht="14.25" customHeight="1" x14ac:dyDescent="0.2">
      <c r="A361" s="38" t="s">
        <v>4</v>
      </c>
      <c r="B361" s="36">
        <f>'7.физ-в нацвал'!B361+'11.физ-в инвал'!B361</f>
        <v>233093452.57999998</v>
      </c>
      <c r="C361" s="40">
        <f>('7.физ-в нацвал'!B361*'7.физ-в нацвал'!C361+'11.физ-в инвал'!B361*'11.физ-в инвал'!C361)/('7.физ-в нацвал'!B361+'11.физ-в инвал'!B361)</f>
        <v>4.9884981124655123</v>
      </c>
      <c r="D361" s="36">
        <f>'7.физ-в нацвал'!D361+'11.физ-в инвал'!D361</f>
        <v>8525179.3300000001</v>
      </c>
      <c r="E361" s="40">
        <f>('7.физ-в нацвал'!D361*'7.физ-в нацвал'!E361+'11.физ-в инвал'!D361*'11.физ-в инвал'!E361)/('7.физ-в нацвал'!D361+'11.физ-в инвал'!D361)</f>
        <v>4.8401432981938247E-2</v>
      </c>
      <c r="F361" s="36">
        <f>'7.физ-в нацвал'!F361+'11.физ-в инвал'!F361</f>
        <v>118355591.51000001</v>
      </c>
      <c r="G361" s="40">
        <f>('7.физ-в нацвал'!F361*'7.физ-в нацвал'!G361+'11.физ-в инвал'!F361*'11.физ-в инвал'!G361)/('7.физ-в нацвал'!F361+'11.физ-в инвал'!F361)</f>
        <v>0.76917462426782379</v>
      </c>
      <c r="H361" s="36">
        <f t="shared" si="40"/>
        <v>106212681.73999999</v>
      </c>
      <c r="I361" s="40">
        <f t="shared" si="41"/>
        <v>10.086719233021967</v>
      </c>
      <c r="J361" s="36">
        <f>'7.физ-в нацвал'!J361+'11.физ-в инвал'!J361</f>
        <v>18468046.91</v>
      </c>
      <c r="K361" s="40">
        <f>('7.физ-в нацвал'!J361*'7.физ-в нацвал'!K361+'11.физ-в инвал'!J361*'11.физ-в инвал'!K361)/('7.физ-в нацвал'!J361+'11.физ-в инвал'!J361)</f>
        <v>4.1245688824059865</v>
      </c>
      <c r="L361" s="36">
        <f>'7.физ-в нацвал'!L361+'11.физ-в инвал'!L361</f>
        <v>14681734.060000001</v>
      </c>
      <c r="M361" s="40">
        <f>('7.физ-в нацвал'!L361*'7.физ-в нацвал'!M361+'11.физ-в инвал'!L361*'11.физ-в инвал'!M361)/('7.физ-в нацвал'!L361+'11.физ-в инвал'!L361)</f>
        <v>9.8037057699027308</v>
      </c>
      <c r="N361" s="36">
        <f>'7.физ-в нацвал'!N361+'11.физ-в инвал'!N361</f>
        <v>20025950.399999999</v>
      </c>
      <c r="O361" s="40">
        <f>('7.физ-в нацвал'!N361*'7.физ-в нацвал'!O361+'11.физ-в инвал'!N361*'11.физ-в инвал'!O361)/('7.физ-в нацвал'!N361+'11.физ-в инвал'!N361)</f>
        <v>11.00149676920698</v>
      </c>
      <c r="P361" s="36">
        <f>'7.физ-в нацвал'!P361+'11.физ-в инвал'!P361</f>
        <v>32007500.509999998</v>
      </c>
      <c r="Q361" s="40">
        <f>('7.физ-в нацвал'!P361*'7.физ-в нацвал'!Q361+'11.физ-в инвал'!P361*'11.физ-в инвал'!Q361)/('7.физ-в нацвал'!P361+'11.физ-в инвал'!P361)</f>
        <v>11.623557535064799</v>
      </c>
      <c r="R361" s="36">
        <f>'7.физ-в нацвал'!R361+'11.физ-в инвал'!R361</f>
        <v>19903743.459999997</v>
      </c>
      <c r="S361" s="40">
        <f>('7.физ-в нацвал'!R361*'7.физ-в нацвал'!S361+'11.физ-в инвал'!R361*'11.физ-в инвал'!S361)/('7.физ-в нацвал'!R361+'11.физ-в инвал'!R361)</f>
        <v>12.372812379651696</v>
      </c>
      <c r="T361" s="36">
        <f>'7.физ-в нацвал'!T361+'11.физ-в инвал'!T361</f>
        <v>1125706.3999999999</v>
      </c>
      <c r="U361" s="40">
        <f>('7.физ-в нацвал'!T361*'7.физ-в нацвал'!U361+'11.физ-в инвал'!T361*'11.физ-в инвал'!U361)/('7.физ-в нацвал'!T361+'11.физ-в инвал'!T361)</f>
        <v>11.199750962506755</v>
      </c>
    </row>
    <row r="362" spans="1:21" ht="14.25" customHeight="1" x14ac:dyDescent="0.2">
      <c r="A362" s="38" t="s">
        <v>5</v>
      </c>
      <c r="B362" s="36">
        <f>'7.физ-в нацвал'!B362+'11.физ-в инвал'!B362</f>
        <v>239433164.39999998</v>
      </c>
      <c r="C362" s="40">
        <f>('7.физ-в нацвал'!B362*'7.физ-в нацвал'!C362+'11.физ-в инвал'!B362*'11.физ-в инвал'!C362)/('7.физ-в нацвал'!B362+'11.физ-в инвал'!B362)</f>
        <v>4.9426317230584154</v>
      </c>
      <c r="D362" s="36">
        <f>'7.физ-в нацвал'!D362+'11.физ-в инвал'!D362</f>
        <v>9297436.6400000006</v>
      </c>
      <c r="E362" s="40">
        <f>('7.физ-в нацвал'!D362*'7.физ-в нацвал'!E362+'11.физ-в инвал'!D362*'11.физ-в инвал'!E362)/('7.физ-в нацвал'!D362+'11.физ-в инвал'!D362)</f>
        <v>4.3888903985045101E-2</v>
      </c>
      <c r="F362" s="36">
        <f>'7.физ-в нацвал'!F362+'11.физ-в инвал'!F362</f>
        <v>121803850.03</v>
      </c>
      <c r="G362" s="40">
        <f>('7.физ-в нацвал'!F362*'7.физ-в нацвал'!G362+'11.физ-в инвал'!F362*'11.физ-в инвал'!G362)/('7.физ-в нацвал'!F362+'11.физ-в инвал'!F362)</f>
        <v>0.7997396437223292</v>
      </c>
      <c r="H362" s="36">
        <f t="shared" si="40"/>
        <v>108331877.73</v>
      </c>
      <c r="I362" s="40">
        <f t="shared" si="41"/>
        <v>10.021154942872977</v>
      </c>
      <c r="J362" s="36">
        <f>'7.физ-в нацвал'!J362+'11.физ-в инвал'!J362</f>
        <v>18997427.280000001</v>
      </c>
      <c r="K362" s="40">
        <f>('7.физ-в нацвал'!J362*'7.физ-в нацвал'!K362+'11.физ-в инвал'!J362*'11.физ-в инвал'!K362)/('7.физ-в нацвал'!J362+'11.физ-в инвал'!J362)</f>
        <v>3.6136609137424203</v>
      </c>
      <c r="L362" s="36">
        <f>'7.физ-в нацвал'!L362+'11.физ-в инвал'!L362</f>
        <v>16633654.060000001</v>
      </c>
      <c r="M362" s="40">
        <f>('7.физ-в нацвал'!L362*'7.физ-в нацвал'!M362+'11.физ-в инвал'!L362*'11.физ-в инвал'!M362)/('7.физ-в нацвал'!L362+'11.физ-в инвал'!L362)</f>
        <v>10.200817517380782</v>
      </c>
      <c r="N362" s="36">
        <f>'7.физ-в нацвал'!N362+'11.физ-в инвал'!N362</f>
        <v>18914506.620000001</v>
      </c>
      <c r="O362" s="40">
        <f>('7.физ-в нацвал'!N362*'7.физ-в нацвал'!O362+'11.физ-в инвал'!N362*'11.физ-в инвал'!O362)/('7.физ-в нацвал'!N362+'11.физ-в инвал'!N362)</f>
        <v>10.649319162124691</v>
      </c>
      <c r="P362" s="36">
        <f>'7.физ-в нацвал'!P362+'11.физ-в инвал'!P362</f>
        <v>33195329.510000002</v>
      </c>
      <c r="Q362" s="40">
        <f>('7.физ-в нацвал'!P362*'7.физ-в нацвал'!Q362+'11.физ-в инвал'!P362*'11.физ-в инвал'!Q362)/('7.физ-в нацвал'!P362+'11.физ-в инвал'!P362)</f>
        <v>11.811939254785253</v>
      </c>
      <c r="R362" s="36">
        <f>'7.физ-в нацвал'!R362+'11.физ-в инвал'!R362</f>
        <v>19444523.599999998</v>
      </c>
      <c r="S362" s="40">
        <f>('7.физ-в нацвал'!R362*'7.физ-в нацвал'!S362+'11.физ-в инвал'!R362*'11.физ-в инвал'!S362)/('7.физ-в нацвал'!R362+'11.физ-в инвал'!R362)</f>
        <v>12.388738344841721</v>
      </c>
      <c r="T362" s="36">
        <f>'7.физ-в нацвал'!T362+'11.физ-в инвал'!T362</f>
        <v>1146436.6600000001</v>
      </c>
      <c r="U362" s="40">
        <f>('7.физ-в нацвал'!T362*'7.физ-в нацвал'!U362+'11.физ-в инвал'!T362*'11.физ-в инвал'!U362)/('7.физ-в нацвал'!T362+'11.физ-в инвал'!T362)</f>
        <v>11.219506206561826</v>
      </c>
    </row>
    <row r="363" spans="1:21" ht="14.25" customHeight="1" x14ac:dyDescent="0.2">
      <c r="A363" s="38" t="s">
        <v>6</v>
      </c>
      <c r="B363" s="36">
        <f>'7.физ-в нацвал'!B363+'11.физ-в инвал'!B363</f>
        <v>247536982.78</v>
      </c>
      <c r="C363" s="40">
        <f>('7.физ-в нацвал'!B363*'7.физ-в нацвал'!C363+'11.физ-в инвал'!B363*'11.физ-в инвал'!C363)/('7.физ-в нацвал'!B363+'11.физ-в инвал'!B363)</f>
        <v>4.8540232147516571</v>
      </c>
      <c r="D363" s="36">
        <f>'7.физ-в нацвал'!D363+'11.физ-в инвал'!D363</f>
        <v>10003380.16</v>
      </c>
      <c r="E363" s="40">
        <f>('7.физ-в нацвал'!D363*'7.физ-в нацвал'!E363+'11.физ-в инвал'!D363*'11.физ-в инвал'!E363)/('7.физ-в нацвал'!D363+'11.физ-в инвал'!D363)</f>
        <v>4.2397486381243389E-2</v>
      </c>
      <c r="F363" s="36">
        <f>'7.физ-в нацвал'!F363+'11.физ-в инвал'!F363</f>
        <v>126567666.62</v>
      </c>
      <c r="G363" s="40">
        <f>('7.физ-в нацвал'!F363*'7.физ-в нацвал'!G363+'11.физ-в инвал'!F363*'11.физ-в инвал'!G363)/('7.физ-в нацвал'!F363+'11.физ-в инвал'!F363)</f>
        <v>0.79371393518623778</v>
      </c>
      <c r="H363" s="36">
        <f t="shared" si="40"/>
        <v>110965936</v>
      </c>
      <c r="I363" s="40">
        <f t="shared" si="41"/>
        <v>9.9189684842499872</v>
      </c>
      <c r="J363" s="36">
        <f>'7.физ-в нацвал'!J363+'11.физ-в инвал'!J363</f>
        <v>21064255.899999999</v>
      </c>
      <c r="K363" s="40">
        <f>('7.физ-в нацвал'!J363*'7.физ-в нацвал'!K363+'11.физ-в инвал'!J363*'11.физ-в инвал'!K363)/('7.физ-в нацвал'!J363+'11.физ-в инвал'!J363)</f>
        <v>3.8090079546033238</v>
      </c>
      <c r="L363" s="36">
        <f>'7.физ-в нацвал'!L363+'11.физ-в инвал'!L363</f>
        <v>16292655.620000001</v>
      </c>
      <c r="M363" s="40">
        <f>('7.физ-в нацвал'!L363*'7.физ-в нацвал'!M363+'11.физ-в инвал'!L363*'11.физ-в инвал'!M363)/('7.физ-в нацвал'!L363+'11.физ-в инвал'!L363)</f>
        <v>10.049214483734364</v>
      </c>
      <c r="N363" s="36">
        <f>'7.физ-в нацвал'!N363+'11.физ-в инвал'!N363</f>
        <v>18687611.5</v>
      </c>
      <c r="O363" s="40">
        <f>('7.физ-в нацвал'!N363*'7.физ-в нацвал'!O363+'11.физ-в инвал'!N363*'11.физ-в инвал'!O363)/('7.физ-в нацвал'!N363+'11.физ-в инвал'!N363)</f>
        <v>10.387738709722237</v>
      </c>
      <c r="P363" s="36">
        <f>'7.физ-в нацвал'!P363+'11.физ-в инвал'!P363</f>
        <v>34051982.140000001</v>
      </c>
      <c r="Q363" s="40">
        <f>('7.физ-в нацвал'!P363*'7.физ-в нацвал'!Q363+'11.физ-в инвал'!P363*'11.физ-в инвал'!Q363)/('7.физ-в нацвал'!P363+'11.физ-в инвал'!P363)</f>
        <v>11.918456416185032</v>
      </c>
      <c r="R363" s="36">
        <f>'7.физ-в нацвал'!R363+'11.физ-в инвал'!R363</f>
        <v>19743968.140000001</v>
      </c>
      <c r="S363" s="40">
        <f>('7.физ-в нацвал'!R363*'7.физ-в нацвал'!S363+'11.физ-в инвал'!R363*'11.физ-в инвал'!S363)/('7.физ-в нацвал'!R363+'11.физ-в инвал'!R363)</f>
        <v>12.346960471361434</v>
      </c>
      <c r="T363" s="36">
        <f>'7.физ-в нацвал'!T363+'11.физ-в инвал'!T363</f>
        <v>1125462.7</v>
      </c>
      <c r="U363" s="40">
        <f>('7.физ-в нацвал'!T363*'7.физ-в нацвал'!U363+'11.физ-в инвал'!T363*'11.физ-в инвал'!U363)/('7.физ-в нацвал'!T363+'11.физ-в инвал'!T363)</f>
        <v>11.513689729477505</v>
      </c>
    </row>
    <row r="364" spans="1:21" ht="14.25" hidden="1" customHeight="1" x14ac:dyDescent="0.2">
      <c r="A364" s="38" t="s">
        <v>7</v>
      </c>
      <c r="B364" s="36">
        <f>'7.физ-в нацвал'!B364+'11.физ-в инвал'!B364</f>
        <v>0</v>
      </c>
      <c r="C364" s="40" t="e">
        <f>('7.физ-в нацвал'!B364*'7.физ-в нацвал'!C364+'11.физ-в инвал'!B364*'11.физ-в инвал'!C364)/('7.физ-в нацвал'!B364+'11.физ-в инвал'!B364)</f>
        <v>#DIV/0!</v>
      </c>
      <c r="D364" s="36">
        <f>'7.физ-в нацвал'!D364+'11.физ-в инвал'!D364</f>
        <v>0</v>
      </c>
      <c r="E364" s="40" t="e">
        <f>('7.физ-в нацвал'!D364*'7.физ-в нацвал'!E364+'11.физ-в инвал'!D364*'11.физ-в инвал'!E364)/('7.физ-в нацвал'!D364+'11.физ-в инвал'!D364)</f>
        <v>#DIV/0!</v>
      </c>
      <c r="F364" s="36">
        <f>'7.физ-в нацвал'!F364+'11.физ-в инвал'!F364</f>
        <v>0</v>
      </c>
      <c r="G364" s="40" t="e">
        <f>('7.физ-в нацвал'!F364*'7.физ-в нацвал'!G364+'11.физ-в инвал'!F364*'11.физ-в инвал'!G364)/('7.физ-в нацвал'!F364+'11.физ-в инвал'!F364)</f>
        <v>#DIV/0!</v>
      </c>
      <c r="H364" s="36">
        <f t="shared" si="40"/>
        <v>0</v>
      </c>
      <c r="I364" s="40" t="e">
        <f t="shared" si="41"/>
        <v>#DIV/0!</v>
      </c>
      <c r="J364" s="36">
        <f>'7.физ-в нацвал'!J364+'11.физ-в инвал'!J364</f>
        <v>0</v>
      </c>
      <c r="K364" s="40" t="e">
        <f>('7.физ-в нацвал'!J364*'7.физ-в нацвал'!K364+'11.физ-в инвал'!J364*'11.физ-в инвал'!K364)/('7.физ-в нацвал'!J364+'11.физ-в инвал'!J364)</f>
        <v>#DIV/0!</v>
      </c>
      <c r="L364" s="36">
        <f>'7.физ-в нацвал'!L364+'11.физ-в инвал'!L364</f>
        <v>0</v>
      </c>
      <c r="M364" s="40" t="e">
        <f>('7.физ-в нацвал'!L364*'7.физ-в нацвал'!M364+'11.физ-в инвал'!L364*'11.физ-в инвал'!M364)/('7.физ-в нацвал'!L364+'11.физ-в инвал'!L364)</f>
        <v>#DIV/0!</v>
      </c>
      <c r="N364" s="36">
        <f>'7.физ-в нацвал'!N364+'11.физ-в инвал'!N364</f>
        <v>0</v>
      </c>
      <c r="O364" s="40" t="e">
        <f>('7.физ-в нацвал'!N364*'7.физ-в нацвал'!O364+'11.физ-в инвал'!N364*'11.физ-в инвал'!O364)/('7.физ-в нацвал'!N364+'11.физ-в инвал'!N364)</f>
        <v>#DIV/0!</v>
      </c>
      <c r="P364" s="36">
        <f>'7.физ-в нацвал'!P364+'11.физ-в инвал'!P364</f>
        <v>0</v>
      </c>
      <c r="Q364" s="40" t="e">
        <f>('7.физ-в нацвал'!P364*'7.физ-в нацвал'!Q364+'11.физ-в инвал'!P364*'11.физ-в инвал'!Q364)/('7.физ-в нацвал'!P364+'11.физ-в инвал'!P364)</f>
        <v>#DIV/0!</v>
      </c>
      <c r="R364" s="36">
        <f>'7.физ-в нацвал'!R364+'11.физ-в инвал'!R364</f>
        <v>0</v>
      </c>
      <c r="S364" s="40" t="e">
        <f>('7.физ-в нацвал'!R364*'7.физ-в нацвал'!S364+'11.физ-в инвал'!R364*'11.физ-в инвал'!S364)/('7.физ-в нацвал'!R364+'11.физ-в инвал'!R364)</f>
        <v>#DIV/0!</v>
      </c>
      <c r="T364" s="36">
        <f>'7.физ-в нацвал'!T364+'11.физ-в инвал'!T364</f>
        <v>0</v>
      </c>
      <c r="U364" s="40" t="e">
        <f>('7.физ-в нацвал'!T364*'7.физ-в нацвал'!U364+'11.физ-в инвал'!T364*'11.физ-в инвал'!U364)/('7.физ-в нацвал'!T364+'11.физ-в инвал'!T364)</f>
        <v>#DIV/0!</v>
      </c>
    </row>
    <row r="365" spans="1:21" ht="14.25" hidden="1" customHeight="1" x14ac:dyDescent="0.2">
      <c r="A365" s="38" t="s">
        <v>8</v>
      </c>
      <c r="B365" s="36">
        <f>'7.физ-в нацвал'!B365+'11.физ-в инвал'!B365</f>
        <v>0</v>
      </c>
      <c r="C365" s="40" t="e">
        <f>('7.физ-в нацвал'!B365*'7.физ-в нацвал'!C365+'11.физ-в инвал'!B365*'11.физ-в инвал'!C365)/('7.физ-в нацвал'!B365+'11.физ-в инвал'!B365)</f>
        <v>#DIV/0!</v>
      </c>
      <c r="D365" s="36">
        <f>'7.физ-в нацвал'!D365+'11.физ-в инвал'!D365</f>
        <v>0</v>
      </c>
      <c r="E365" s="40" t="e">
        <f>('7.физ-в нацвал'!D365*'7.физ-в нацвал'!E365+'11.физ-в инвал'!D365*'11.физ-в инвал'!E365)/('7.физ-в нацвал'!D365+'11.физ-в инвал'!D365)</f>
        <v>#DIV/0!</v>
      </c>
      <c r="F365" s="36">
        <f>'7.физ-в нацвал'!F365+'11.физ-в инвал'!F365</f>
        <v>0</v>
      </c>
      <c r="G365" s="40" t="e">
        <f>('7.физ-в нацвал'!F365*'7.физ-в нацвал'!G365+'11.физ-в инвал'!F365*'11.физ-в инвал'!G365)/('7.физ-в нацвал'!F365+'11.физ-в инвал'!F365)</f>
        <v>#DIV/0!</v>
      </c>
      <c r="H365" s="36">
        <f t="shared" si="40"/>
        <v>0</v>
      </c>
      <c r="I365" s="40" t="e">
        <f t="shared" si="41"/>
        <v>#DIV/0!</v>
      </c>
      <c r="J365" s="36">
        <f>'7.физ-в нацвал'!J365+'11.физ-в инвал'!J365</f>
        <v>0</v>
      </c>
      <c r="K365" s="40" t="e">
        <f>('7.физ-в нацвал'!J365*'7.физ-в нацвал'!K365+'11.физ-в инвал'!J365*'11.физ-в инвал'!K365)/('7.физ-в нацвал'!J365+'11.физ-в инвал'!J365)</f>
        <v>#DIV/0!</v>
      </c>
      <c r="L365" s="36">
        <f>'7.физ-в нацвал'!L365+'11.физ-в инвал'!L365</f>
        <v>0</v>
      </c>
      <c r="M365" s="40" t="e">
        <f>('7.физ-в нацвал'!L365*'7.физ-в нацвал'!M365+'11.физ-в инвал'!L365*'11.физ-в инвал'!M365)/('7.физ-в нацвал'!L365+'11.физ-в инвал'!L365)</f>
        <v>#DIV/0!</v>
      </c>
      <c r="N365" s="36">
        <f>'7.физ-в нацвал'!N365+'11.физ-в инвал'!N365</f>
        <v>0</v>
      </c>
      <c r="O365" s="40" t="e">
        <f>('7.физ-в нацвал'!N365*'7.физ-в нацвал'!O365+'11.физ-в инвал'!N365*'11.физ-в инвал'!O365)/('7.физ-в нацвал'!N365+'11.физ-в инвал'!N365)</f>
        <v>#DIV/0!</v>
      </c>
      <c r="P365" s="36">
        <f>'7.физ-в нацвал'!P365+'11.физ-в инвал'!P365</f>
        <v>0</v>
      </c>
      <c r="Q365" s="40" t="e">
        <f>('7.физ-в нацвал'!P365*'7.физ-в нацвал'!Q365+'11.физ-в инвал'!P365*'11.физ-в инвал'!Q365)/('7.физ-в нацвал'!P365+'11.физ-в инвал'!P365)</f>
        <v>#DIV/0!</v>
      </c>
      <c r="R365" s="36">
        <f>'7.физ-в нацвал'!R365+'11.физ-в инвал'!R365</f>
        <v>0</v>
      </c>
      <c r="S365" s="40" t="e">
        <f>('7.физ-в нацвал'!R365*'7.физ-в нацвал'!S365+'11.физ-в инвал'!R365*'11.физ-в инвал'!S365)/('7.физ-в нацвал'!R365+'11.физ-в инвал'!R365)</f>
        <v>#DIV/0!</v>
      </c>
      <c r="T365" s="36">
        <f>'7.физ-в нацвал'!T365+'11.физ-в инвал'!T365</f>
        <v>0</v>
      </c>
      <c r="U365" s="40" t="e">
        <f>('7.физ-в нацвал'!T365*'7.физ-в нацвал'!U365+'11.физ-в инвал'!T365*'11.физ-в инвал'!U365)/('7.физ-в нацвал'!T365+'11.физ-в инвал'!T365)</f>
        <v>#DIV/0!</v>
      </c>
    </row>
    <row r="366" spans="1:21" ht="14.25" hidden="1" customHeight="1" x14ac:dyDescent="0.2">
      <c r="A366" s="38" t="s">
        <v>9</v>
      </c>
      <c r="B366" s="36">
        <f>'7.физ-в нацвал'!B366+'11.физ-в инвал'!B366</f>
        <v>0</v>
      </c>
      <c r="C366" s="40" t="e">
        <f>('7.физ-в нацвал'!B366*'7.физ-в нацвал'!C366+'11.физ-в инвал'!B366*'11.физ-в инвал'!C366)/('7.физ-в нацвал'!B366+'11.физ-в инвал'!B366)</f>
        <v>#DIV/0!</v>
      </c>
      <c r="D366" s="36">
        <f>'7.физ-в нацвал'!D366+'11.физ-в инвал'!D366</f>
        <v>0</v>
      </c>
      <c r="E366" s="40" t="e">
        <f>('7.физ-в нацвал'!D366*'7.физ-в нацвал'!E366+'11.физ-в инвал'!D366*'11.физ-в инвал'!E366)/('7.физ-в нацвал'!D366+'11.физ-в инвал'!D366)</f>
        <v>#DIV/0!</v>
      </c>
      <c r="F366" s="36">
        <f>'7.физ-в нацвал'!F366+'11.физ-в инвал'!F366</f>
        <v>0</v>
      </c>
      <c r="G366" s="40" t="e">
        <f>('7.физ-в нацвал'!F366*'7.физ-в нацвал'!G366+'11.физ-в инвал'!F366*'11.физ-в инвал'!G366)/('7.физ-в нацвал'!F366+'11.физ-в инвал'!F366)</f>
        <v>#DIV/0!</v>
      </c>
      <c r="H366" s="36">
        <f t="shared" si="40"/>
        <v>0</v>
      </c>
      <c r="I366" s="40" t="e">
        <f t="shared" si="41"/>
        <v>#DIV/0!</v>
      </c>
      <c r="J366" s="36">
        <f>'7.физ-в нацвал'!J366+'11.физ-в инвал'!J366</f>
        <v>0</v>
      </c>
      <c r="K366" s="40" t="e">
        <f>('7.физ-в нацвал'!J366*'7.физ-в нацвал'!K366+'11.физ-в инвал'!J366*'11.физ-в инвал'!K366)/('7.физ-в нацвал'!J366+'11.физ-в инвал'!J366)</f>
        <v>#DIV/0!</v>
      </c>
      <c r="L366" s="36">
        <f>'7.физ-в нацвал'!L366+'11.физ-в инвал'!L366</f>
        <v>0</v>
      </c>
      <c r="M366" s="40" t="e">
        <f>('7.физ-в нацвал'!L366*'7.физ-в нацвал'!M366+'11.физ-в инвал'!L366*'11.физ-в инвал'!M366)/('7.физ-в нацвал'!L366+'11.физ-в инвал'!L366)</f>
        <v>#DIV/0!</v>
      </c>
      <c r="N366" s="36">
        <f>'7.физ-в нацвал'!N366+'11.физ-в инвал'!N366</f>
        <v>0</v>
      </c>
      <c r="O366" s="40" t="e">
        <f>('7.физ-в нацвал'!N366*'7.физ-в нацвал'!O366+'11.физ-в инвал'!N366*'11.физ-в инвал'!O366)/('7.физ-в нацвал'!N366+'11.физ-в инвал'!N366)</f>
        <v>#DIV/0!</v>
      </c>
      <c r="P366" s="36">
        <f>'7.физ-в нацвал'!P366+'11.физ-в инвал'!P366</f>
        <v>0</v>
      </c>
      <c r="Q366" s="40" t="e">
        <f>('7.физ-в нацвал'!P366*'7.физ-в нацвал'!Q366+'11.физ-в инвал'!P366*'11.физ-в инвал'!Q366)/('7.физ-в нацвал'!P366+'11.физ-в инвал'!P366)</f>
        <v>#DIV/0!</v>
      </c>
      <c r="R366" s="36">
        <f>'7.физ-в нацвал'!R366+'11.физ-в инвал'!R366</f>
        <v>0</v>
      </c>
      <c r="S366" s="40" t="e">
        <f>('7.физ-в нацвал'!R366*'7.физ-в нацвал'!S366+'11.физ-в инвал'!R366*'11.физ-в инвал'!S366)/('7.физ-в нацвал'!R366+'11.физ-в инвал'!R366)</f>
        <v>#DIV/0!</v>
      </c>
      <c r="T366" s="36">
        <f>'7.физ-в нацвал'!T366+'11.физ-в инвал'!T366</f>
        <v>0</v>
      </c>
      <c r="U366" s="40" t="e">
        <f>('7.физ-в нацвал'!T366*'7.физ-в нацвал'!U366+'11.физ-в инвал'!T366*'11.физ-в инвал'!U366)/('7.физ-в нацвал'!T366+'11.физ-в инвал'!T366)</f>
        <v>#DIV/0!</v>
      </c>
    </row>
    <row r="367" spans="1:21" ht="14.25" hidden="1" customHeight="1" x14ac:dyDescent="0.2">
      <c r="A367" s="38" t="s">
        <v>14</v>
      </c>
      <c r="B367" s="36">
        <f>'7.физ-в нацвал'!B367+'11.физ-в инвал'!B367</f>
        <v>0</v>
      </c>
      <c r="C367" s="40" t="e">
        <f>('7.физ-в нацвал'!B367*'7.физ-в нацвал'!C367+'11.физ-в инвал'!B367*'11.физ-в инвал'!C367)/('7.физ-в нацвал'!B367+'11.физ-в инвал'!B367)</f>
        <v>#DIV/0!</v>
      </c>
      <c r="D367" s="36">
        <f>'7.физ-в нацвал'!D367+'11.физ-в инвал'!D367</f>
        <v>0</v>
      </c>
      <c r="E367" s="40" t="e">
        <f>('7.физ-в нацвал'!D367*'7.физ-в нацвал'!E367+'11.физ-в инвал'!D367*'11.физ-в инвал'!E367)/('7.физ-в нацвал'!D367+'11.физ-в инвал'!D367)</f>
        <v>#DIV/0!</v>
      </c>
      <c r="F367" s="36">
        <f>'7.физ-в нацвал'!F367+'11.физ-в инвал'!F367</f>
        <v>0</v>
      </c>
      <c r="G367" s="40" t="e">
        <f>('7.физ-в нацвал'!F367*'7.физ-в нацвал'!G367+'11.физ-в инвал'!F367*'11.физ-в инвал'!G367)/('7.физ-в нацвал'!F367+'11.физ-в инвал'!F367)</f>
        <v>#DIV/0!</v>
      </c>
      <c r="H367" s="36">
        <f t="shared" si="40"/>
        <v>0</v>
      </c>
      <c r="I367" s="40" t="e">
        <f t="shared" si="41"/>
        <v>#DIV/0!</v>
      </c>
      <c r="J367" s="36">
        <f>'7.физ-в нацвал'!J367+'11.физ-в инвал'!J367</f>
        <v>0</v>
      </c>
      <c r="K367" s="40" t="e">
        <f>('7.физ-в нацвал'!J367*'7.физ-в нацвал'!K367+'11.физ-в инвал'!J367*'11.физ-в инвал'!K367)/('7.физ-в нацвал'!J367+'11.физ-в инвал'!J367)</f>
        <v>#DIV/0!</v>
      </c>
      <c r="L367" s="36">
        <f>'7.физ-в нацвал'!L367+'11.физ-в инвал'!L367</f>
        <v>0</v>
      </c>
      <c r="M367" s="40" t="e">
        <f>('7.физ-в нацвал'!L367*'7.физ-в нацвал'!M367+'11.физ-в инвал'!L367*'11.физ-в инвал'!M367)/('7.физ-в нацвал'!L367+'11.физ-в инвал'!L367)</f>
        <v>#DIV/0!</v>
      </c>
      <c r="N367" s="36">
        <f>'7.физ-в нацвал'!N367+'11.физ-в инвал'!N367</f>
        <v>0</v>
      </c>
      <c r="O367" s="40" t="e">
        <f>('7.физ-в нацвал'!N367*'7.физ-в нацвал'!O367+'11.физ-в инвал'!N367*'11.физ-в инвал'!O367)/('7.физ-в нацвал'!N367+'11.физ-в инвал'!N367)</f>
        <v>#DIV/0!</v>
      </c>
      <c r="P367" s="36">
        <f>'7.физ-в нацвал'!P367+'11.физ-в инвал'!P367</f>
        <v>0</v>
      </c>
      <c r="Q367" s="40" t="e">
        <f>('7.физ-в нацвал'!P367*'7.физ-в нацвал'!Q367+'11.физ-в инвал'!P367*'11.физ-в инвал'!Q367)/('7.физ-в нацвал'!P367+'11.физ-в инвал'!P367)</f>
        <v>#DIV/0!</v>
      </c>
      <c r="R367" s="36">
        <f>'7.физ-в нацвал'!R367+'11.физ-в инвал'!R367</f>
        <v>0</v>
      </c>
      <c r="S367" s="40" t="e">
        <f>('7.физ-в нацвал'!R367*'7.физ-в нацвал'!S367+'11.физ-в инвал'!R367*'11.физ-в инвал'!S367)/('7.физ-в нацвал'!R367+'11.физ-в инвал'!R367)</f>
        <v>#DIV/0!</v>
      </c>
      <c r="T367" s="36">
        <f>'7.физ-в нацвал'!T367+'11.физ-в инвал'!T367</f>
        <v>0</v>
      </c>
      <c r="U367" s="40" t="e">
        <f>('7.физ-в нацвал'!T367*'7.физ-в нацвал'!U367+'11.физ-в инвал'!T367*'11.физ-в инвал'!U367)/('7.физ-в нацвал'!T367+'11.физ-в инвал'!T367)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нацвал'!B368+'11.физ-в инвал'!B368</f>
        <v>0</v>
      </c>
      <c r="C368" s="41" t="e">
        <f>('7.физ-в нацвал'!B368*'7.физ-в нацвал'!C368+'11.физ-в инвал'!B368*'11.физ-в инвал'!C368)/('7.физ-в нацвал'!B368+'11.физ-в инвал'!B368)</f>
        <v>#DIV/0!</v>
      </c>
      <c r="D368" s="37">
        <f>'7.физ-в нацвал'!D368+'11.физ-в инвал'!D368</f>
        <v>0</v>
      </c>
      <c r="E368" s="41" t="e">
        <f>('7.физ-в нацвал'!D368*'7.физ-в нацвал'!E368+'11.физ-в инвал'!D368*'11.физ-в инвал'!E368)/('7.физ-в нацвал'!D368+'11.физ-в инвал'!D368)</f>
        <v>#DIV/0!</v>
      </c>
      <c r="F368" s="37">
        <f>'7.физ-в нацвал'!F368+'11.физ-в инвал'!F368</f>
        <v>0</v>
      </c>
      <c r="G368" s="41" t="e">
        <f>('7.физ-в нацвал'!F368*'7.физ-в нацвал'!G368+'11.физ-в инвал'!F368*'11.физ-в инвал'!G368)/('7.физ-в нацвал'!F368+'11.физ-в инвал'!F368)</f>
        <v>#DIV/0!</v>
      </c>
      <c r="H368" s="37">
        <f t="shared" ref="H368" si="42">J368+L368+N368+P368+R368+T368</f>
        <v>0</v>
      </c>
      <c r="I368" s="41" t="e">
        <f t="shared" ref="I368" si="43">(J368*K368+L368*M368+N368*O368+P368*Q368+R368*S368+T368*U368)/(J368+L368+N368+P368+R368+T368)</f>
        <v>#DIV/0!</v>
      </c>
      <c r="J368" s="37">
        <f>'7.физ-в нацвал'!J368+'11.физ-в инвал'!J368</f>
        <v>0</v>
      </c>
      <c r="K368" s="41" t="e">
        <f>('7.физ-в нацвал'!J368*'7.физ-в нацвал'!K368+'11.физ-в инвал'!J368*'11.физ-в инвал'!K368)/('7.физ-в нацвал'!J368+'11.физ-в инвал'!J368)</f>
        <v>#DIV/0!</v>
      </c>
      <c r="L368" s="37">
        <f>'7.физ-в нацвал'!L368+'11.физ-в инвал'!L368</f>
        <v>0</v>
      </c>
      <c r="M368" s="41" t="e">
        <f>('7.физ-в нацвал'!L368*'7.физ-в нацвал'!M368+'11.физ-в инвал'!L368*'11.физ-в инвал'!M368)/('7.физ-в нацвал'!L368+'11.физ-в инвал'!L368)</f>
        <v>#DIV/0!</v>
      </c>
      <c r="N368" s="37">
        <f>'7.физ-в нацвал'!N368+'11.физ-в инвал'!N368</f>
        <v>0</v>
      </c>
      <c r="O368" s="41" t="e">
        <f>('7.физ-в нацвал'!N368*'7.физ-в нацвал'!O368+'11.физ-в инвал'!N368*'11.физ-в инвал'!O368)/('7.физ-в нацвал'!N368+'11.физ-в инвал'!N368)</f>
        <v>#DIV/0!</v>
      </c>
      <c r="P368" s="37">
        <f>'7.физ-в нацвал'!P368+'11.физ-в инвал'!P368</f>
        <v>0</v>
      </c>
      <c r="Q368" s="41" t="e">
        <f>('7.физ-в нацвал'!P368*'7.физ-в нацвал'!Q368+'11.физ-в инвал'!P368*'11.физ-в инвал'!Q368)/('7.физ-в нацвал'!P368+'11.физ-в инвал'!P368)</f>
        <v>#DIV/0!</v>
      </c>
      <c r="R368" s="37">
        <f>'7.физ-в нацвал'!R368+'11.физ-в инвал'!R368</f>
        <v>0</v>
      </c>
      <c r="S368" s="41" t="e">
        <f>('7.физ-в нацвал'!R368*'7.физ-в нацвал'!S368+'11.физ-в инвал'!R368*'11.физ-в инвал'!S368)/('7.физ-в нацвал'!R368+'11.физ-в инвал'!R368)</f>
        <v>#DIV/0!</v>
      </c>
      <c r="T368" s="37">
        <f>'7.физ-в нацвал'!T368+'11.физ-в инвал'!T368</f>
        <v>0</v>
      </c>
      <c r="U368" s="41" t="e">
        <f>('7.физ-в нацвал'!T368*'7.физ-в нацвал'!U368+'11.физ-в инвал'!T368*'11.физ-в инвал'!U368)/('7.физ-в нацвал'!T368+'11.физ-в инвал'!T368)</f>
        <v>#DIV/0!</v>
      </c>
    </row>
    <row r="369" spans="1:21" ht="4.5" customHeight="1" x14ac:dyDescent="0.2">
      <c r="A369" s="22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5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x14ac:dyDescent="0.2">
      <c r="A334" s="38" t="s">
        <v>1</v>
      </c>
      <c r="B334" s="36">
        <f>'8.юрид-в нацвал'!B334+'12.юрид-в инвал'!B334</f>
        <v>160562834.10000002</v>
      </c>
      <c r="C334" s="40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6">
        <f>'8.юрид-в нацвал'!D334+'12.юрид-в инвал'!D334</f>
        <v>127810203.42</v>
      </c>
      <c r="E334" s="40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6">
        <f>'8.юрид-в нацвал'!F334+'12.юрид-в инвал'!F334</f>
        <v>8017982.96</v>
      </c>
      <c r="G334" s="40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6">
        <f t="shared" si="20"/>
        <v>24734647.719999999</v>
      </c>
      <c r="I334" s="40">
        <f t="shared" si="21"/>
        <v>9.2513750633962832</v>
      </c>
      <c r="J334" s="36">
        <f>'8.юрид-в нацвал'!J334+'12.юрид-в инвал'!J334</f>
        <v>995376.05999999994</v>
      </c>
      <c r="K334" s="40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6">
        <f>'8.юрид-в нацвал'!L334+'12.юрид-в инвал'!L334</f>
        <v>3779371.56</v>
      </c>
      <c r="M334" s="40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6">
        <f>'8.юрид-в нацвал'!N334+'12.юрид-в инвал'!N334</f>
        <v>6819407.9700000007</v>
      </c>
      <c r="O334" s="40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6">
        <f>'8.юрид-в нацвал'!P334+'12.юрид-в инвал'!P334</f>
        <v>7649116.9499999993</v>
      </c>
      <c r="Q334" s="40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6">
        <f>'8.юрид-в нацвал'!R334+'12.юрид-в инвал'!R334</f>
        <v>4574841.8999999994</v>
      </c>
      <c r="S334" s="40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6">
        <f>'8.юрид-в нацвал'!T334+'12.юрид-в инвал'!T334</f>
        <v>916533.28</v>
      </c>
      <c r="U334" s="40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14.25" customHeight="1" x14ac:dyDescent="0.2">
      <c r="A335" s="38" t="s">
        <v>2</v>
      </c>
      <c r="B335" s="36">
        <f>'8.юрид-в нацвал'!B335+'12.юрид-в инвал'!B335</f>
        <v>163947756.40000001</v>
      </c>
      <c r="C335" s="40">
        <f>('8.юрид-в нацвал'!B335*'8.юрид-в нацвал'!C335+'12.юрид-в инвал'!B335*'12.юрид-в инвал'!C335)/('8.юрид-в нацвал'!B335+'12.юрид-в инвал'!B335)</f>
        <v>2.6214063775074603</v>
      </c>
      <c r="D335" s="36">
        <f>'8.юрид-в нацвал'!D335+'12.юрид-в инвал'!D335</f>
        <v>131047181.08</v>
      </c>
      <c r="E335" s="40">
        <f>('8.юрид-в нацвал'!D335*'8.юрид-в нацвал'!E335+'12.юрид-в инвал'!D335*'12.юрид-в инвал'!E335)/('8.юрид-в нацвал'!D335+'12.юрид-в инвал'!D335)</f>
        <v>1.4093570129871864</v>
      </c>
      <c r="F335" s="36">
        <f>'8.юрид-в нацвал'!F335+'12.юрид-в инвал'!F335</f>
        <v>7038611.71</v>
      </c>
      <c r="G335" s="40">
        <f>('8.юрид-в нацвал'!F335*'8.юрид-в нацвал'!G335+'12.юрид-в инвал'!F335*'12.юрид-в инвал'!G335)/('8.юрид-в нацвал'!F335+'12.юрид-в инвал'!F335)</f>
        <v>0.77832659751875966</v>
      </c>
      <c r="H335" s="36">
        <f t="shared" ref="H335" si="22">J335+L335+N335+P335+R335+T335</f>
        <v>25861963.610000003</v>
      </c>
      <c r="I335" s="40">
        <f t="shared" ref="I335" si="23">(J335*K335+L335*M335+N335*O335+P335*Q335+R335*S335+T335*U335)/(J335+L335+N335+P335+R335+T335)</f>
        <v>9.2646906254849473</v>
      </c>
      <c r="J335" s="36">
        <f>'8.юрид-в нацвал'!J335+'12.юрид-в инвал'!J335</f>
        <v>1716687.22</v>
      </c>
      <c r="K335" s="40">
        <f>('8.юрид-в нацвал'!J335*'8.юрид-в нацвал'!K335+'12.юрид-в инвал'!J335*'12.юрид-в инвал'!K335)/('8.юрид-в нацвал'!J335+'12.юрид-в инвал'!J335)</f>
        <v>12.003627752876245</v>
      </c>
      <c r="L335" s="36">
        <f>'8.юрид-в нацвал'!L335+'12.юрид-в инвал'!L335</f>
        <v>4004544.89</v>
      </c>
      <c r="M335" s="40">
        <f>('8.юрид-в нацвал'!L335*'8.юрид-в нацвал'!M335+'12.юрид-в инвал'!L335*'12.юрид-в инвал'!M335)/('8.юрид-в нацвал'!L335+'12.юрид-в инвал'!L335)</f>
        <v>11.429937538195498</v>
      </c>
      <c r="N335" s="36">
        <f>'8.юрид-в нацвал'!N335+'12.юрид-в инвал'!N335</f>
        <v>5834965.4900000002</v>
      </c>
      <c r="O335" s="40">
        <f>('8.юрид-в нацвал'!N335*'8.юрид-в нацвал'!O335+'12.юрид-в инвал'!N335*'12.юрид-в инвал'!O335)/('8.юрид-в нацвал'!N335+'12.юрид-в инвал'!N335)</f>
        <v>8.0850314446675391</v>
      </c>
      <c r="P335" s="36">
        <f>'8.юрид-в нацвал'!P335+'12.юрид-в инвал'!P335</f>
        <v>8829953.2400000002</v>
      </c>
      <c r="Q335" s="40">
        <f>('8.юрид-в нацвал'!P335*'8.юрид-в нацвал'!Q335+'12.юрид-в инвал'!P335*'12.юрид-в инвал'!Q335)/('8.юрид-в нацвал'!P335+'12.юрид-в инвал'!P335)</f>
        <v>9.5635634816113679</v>
      </c>
      <c r="R335" s="36">
        <f>'8.юрид-в нацвал'!R335+'12.юрид-в инвал'!R335</f>
        <v>4559277.76</v>
      </c>
      <c r="S335" s="40">
        <f>('8.юрид-в нацвал'!R335*'8.юрид-в нацвал'!S335+'12.юрид-в инвал'!R335*'12.юрид-в инвал'!S335)/('8.юрид-в нацвал'!R335+'12.юрид-в инвал'!R335)</f>
        <v>8.490264563306626</v>
      </c>
      <c r="T335" s="36">
        <f>'8.юрид-в нацвал'!T335+'12.юрид-в инвал'!T335</f>
        <v>916535.01</v>
      </c>
      <c r="U335" s="40">
        <f>('8.юрид-в нацвал'!T335*'8.юрид-в нацвал'!U335+'12.юрид-в инвал'!T335*'12.юрид-в инвал'!U335)/('8.юрид-в нацвал'!T335+'12.юрид-в инвал'!T335)</f>
        <v>3.1572686786945501</v>
      </c>
    </row>
    <row r="336" spans="1:21" ht="14.25" customHeight="1" x14ac:dyDescent="0.2">
      <c r="A336" s="38" t="s">
        <v>3</v>
      </c>
      <c r="B336" s="36">
        <f>'8.юрид-в нацвал'!B336+'12.юрид-в инвал'!B336</f>
        <v>183997015.41999996</v>
      </c>
      <c r="C336" s="40">
        <f>('8.юрид-в нацвал'!B336*'8.юрид-в нацвал'!C336+'12.юрид-в инвал'!B336*'12.юрид-в инвал'!C336)/('8.юрид-в нацвал'!B336+'12.юрид-в инвал'!B336)</f>
        <v>2.3902693684007152</v>
      </c>
      <c r="D336" s="36">
        <f>'8.юрид-в нацвал'!D336+'12.юрид-в инвал'!D336</f>
        <v>142893916.31</v>
      </c>
      <c r="E336" s="40">
        <f>('8.юрид-в нацвал'!D336*'8.юрид-в нацвал'!E336+'12.юрид-в инвал'!D336*'12.юрид-в инвал'!E336)/('8.юрид-в нацвал'!D336+'12.юрид-в инвал'!D336)</f>
        <v>1.2098311329086402</v>
      </c>
      <c r="F336" s="36">
        <f>'8.юрид-в нацвал'!F336+'12.юрид-в инвал'!F336</f>
        <v>13359075.860000001</v>
      </c>
      <c r="G336" s="40">
        <f>('8.юрид-в нацвал'!F336*'8.юрид-в нацвал'!G336+'12.юрид-в инвал'!F336*'12.юрид-в инвал'!G336)/('8.юрид-в нацвал'!F336+'12.юрид-в инвал'!F336)</f>
        <v>0.4431434452532555</v>
      </c>
      <c r="H336" s="36">
        <f t="shared" ref="H336" si="24">J336+L336+N336+P336+R336+T336</f>
        <v>27744023.25</v>
      </c>
      <c r="I336" s="40">
        <f t="shared" ref="I336" si="25">(J336*K336+L336*M336+N336*O336+P336*Q336+R336*S336+T336*U336)/(J336+L336+N336+P336+R336+T336)</f>
        <v>9.4076094129030245</v>
      </c>
      <c r="J336" s="36">
        <f>'8.юрид-в нацвал'!J336+'12.юрид-в инвал'!J336</f>
        <v>2074084.33</v>
      </c>
      <c r="K336" s="40">
        <f>('8.юрид-в нацвал'!J336*'8.юрид-в нацвал'!K336+'12.юрид-в инвал'!J336*'12.юрид-в инвал'!K336)/('8.юрид-в нацвал'!J336+'12.юрид-в инвал'!J336)</f>
        <v>9.9843288057144886</v>
      </c>
      <c r="L336" s="36">
        <f>'8.юрид-в нацвал'!L336+'12.юрид-в инвал'!L336</f>
        <v>3785191.42</v>
      </c>
      <c r="M336" s="40">
        <f>('8.юрид-в нацвал'!L336*'8.юрид-в нацвал'!M336+'12.юрид-в инвал'!L336*'12.юрид-в инвал'!M336)/('8.юрид-в нацвал'!L336+'12.юрид-в инвал'!L336)</f>
        <v>12.033930592049122</v>
      </c>
      <c r="N336" s="36">
        <f>'8.юрид-в нацвал'!N336+'12.юрид-в инвал'!N336</f>
        <v>4806750.0199999996</v>
      </c>
      <c r="O336" s="40">
        <f>('8.юрид-в нацвал'!N336*'8.юрид-в нацвал'!O336+'12.юрид-в инвал'!N336*'12.юрид-в инвал'!O336)/('8.юрид-в нацвал'!N336+'12.юрид-в инвал'!N336)</f>
        <v>7.1751956658024945</v>
      </c>
      <c r="P336" s="36">
        <f>'8.юрид-в нацвал'!P336+'12.юрид-в инвал'!P336</f>
        <v>11540777.210000001</v>
      </c>
      <c r="Q336" s="40">
        <f>('8.юрид-в нацвал'!P336*'8.юрид-в нацвал'!Q336+'12.юрид-в инвал'!P336*'12.юрид-в инвал'!Q336)/('8.юрид-в нацвал'!P336+'12.юрид-в инвал'!P336)</f>
        <v>10.168685988748967</v>
      </c>
      <c r="R336" s="36">
        <f>'8.юрид-в нацвал'!R336+'12.юрид-в инвал'!R336</f>
        <v>4620627.41</v>
      </c>
      <c r="S336" s="40">
        <f>('8.юрид-в нацвал'!R336*'8.юрид-в нацвал'!S336+'12.юрид-в инвал'!R336*'12.юрид-в инвал'!S336)/('8.юрид-в нацвал'!R336+'12.юрид-в инвал'!R336)</f>
        <v>8.658537656556037</v>
      </c>
      <c r="T336" s="36">
        <f>'8.юрид-в нацвал'!T336+'12.юрид-в инвал'!T336</f>
        <v>916592.86</v>
      </c>
      <c r="U336" s="40">
        <f>('8.юрид-в нацвал'!T336*'8.юрид-в нацвал'!U336+'12.юрид-в инвал'!T336*'12.юрид-в инвал'!U336)/('8.юрид-в нацвал'!T336+'12.юрид-в инвал'!T336)</f>
        <v>3.1574276936872452</v>
      </c>
    </row>
    <row r="337" spans="1:21" ht="14.25" customHeight="1" x14ac:dyDescent="0.2">
      <c r="A337" s="38" t="s">
        <v>4</v>
      </c>
      <c r="B337" s="36">
        <f>'8.юрид-в нацвал'!B337+'12.юрид-в инвал'!B337</f>
        <v>181842085.41000003</v>
      </c>
      <c r="C337" s="40">
        <f>('8.юрид-в нацвал'!B337*'8.юрид-в нацвал'!C337+'12.юрид-в инвал'!B337*'12.юрид-в инвал'!C337)/('8.юрид-в нацвал'!B337+'12.юрид-в инвал'!B337)</f>
        <v>2.5212489853502675</v>
      </c>
      <c r="D337" s="36">
        <f>'8.юрид-в нацвал'!D337+'12.юрид-в инвал'!D337</f>
        <v>143023326.44999999</v>
      </c>
      <c r="E337" s="40">
        <f>('8.юрид-в нацвал'!D337*'8.юрид-в нацвал'!E337+'12.юрид-в инвал'!D337*'12.юрид-в инвал'!E337)/('8.юрид-в нацвал'!D337+'12.юрид-в инвал'!D337)</f>
        <v>1.2858683683750927</v>
      </c>
      <c r="F337" s="36">
        <f>'8.юрид-в нацвал'!F337+'12.юрид-в инвал'!F337</f>
        <v>9374277.0300000012</v>
      </c>
      <c r="G337" s="40">
        <f>('8.юрид-в нацвал'!F337*'8.юрид-в нацвал'!G337+'12.юрид-в инвал'!F337*'12.юрид-в инвал'!G337)/('8.юрид-в нацвал'!F337+'12.юрид-в инвал'!F337)</f>
        <v>0.7795395356371293</v>
      </c>
      <c r="H337" s="36">
        <f t="shared" ref="H337" si="26">J337+L337+N337+P337+R337+T337</f>
        <v>29444481.93</v>
      </c>
      <c r="I337" s="40">
        <f t="shared" ref="I337" si="27">(J337*K337+L337*M337+N337*O337+P337*Q337+R337*S337+T337*U337)/(J337+L337+N337+P337+R337+T337)</f>
        <v>9.0764844490914616</v>
      </c>
      <c r="J337" s="36">
        <f>'8.юрид-в нацвал'!J337+'12.юрид-в инвал'!J337</f>
        <v>2087847.88</v>
      </c>
      <c r="K337" s="40">
        <f>('8.юрид-в нацвал'!J337*'8.юрид-в нацвал'!K337+'12.юрид-в инвал'!J337*'12.юрид-в инвал'!K337)/('8.юрид-в нацвал'!J337+'12.юрид-в инвал'!J337)</f>
        <v>12.349006973726452</v>
      </c>
      <c r="L337" s="36">
        <f>'8.юрид-в нацвал'!L337+'12.юрид-в инвал'!L337</f>
        <v>4746589.79</v>
      </c>
      <c r="M337" s="40">
        <f>('8.юрид-в нацвал'!L337*'8.юрид-в нацвал'!M337+'12.юрид-в инвал'!L337*'12.юрид-в инвал'!M337)/('8.юрид-в нацвал'!L337+'12.юрид-в инвал'!L337)</f>
        <v>7.8317594642194903</v>
      </c>
      <c r="N337" s="36">
        <f>'8.юрид-в нацвал'!N337+'12.юрид-в инвал'!N337</f>
        <v>3672907.48</v>
      </c>
      <c r="O337" s="40">
        <f>('8.юрид-в нацвал'!N337*'8.юрид-в нацвал'!O337+'12.юрид-в инвал'!N337*'12.юрид-в инвал'!O337)/('8.юрид-в нацвал'!N337+'12.юрид-в инвал'!N337)</f>
        <v>6.6060429010588688</v>
      </c>
      <c r="P337" s="36">
        <f>'8.юрид-в нацвал'!P337+'12.юрид-в инвал'!P337</f>
        <v>13001563.619999999</v>
      </c>
      <c r="Q337" s="40">
        <f>('8.юрид-в нацвал'!P337*'8.юрид-в нацвал'!Q337+'12.юрид-в инвал'!P337*'12.юрид-в инвал'!Q337)/('8.юрид-в нацвал'!P337+'12.юрид-в инвал'!P337)</f>
        <v>10.146286768698632</v>
      </c>
      <c r="R337" s="36">
        <f>'8.юрид-в нацвал'!R337+'12.юрид-в инвал'!R337</f>
        <v>5018939.96</v>
      </c>
      <c r="S337" s="40">
        <f>('8.юрид-в нацвал'!R337*'8.юрид-в нацвал'!S337+'12.юрид-в инвал'!R337*'12.юрид-в инвал'!S337)/('8.юрид-в нацвал'!R337+'12.юрид-в инвал'!R337)</f>
        <v>9.0098909838124452</v>
      </c>
      <c r="T337" s="36">
        <f>'8.юрид-в нацвал'!T337+'12.юрид-в инвал'!T337</f>
        <v>916633.2</v>
      </c>
      <c r="U337" s="40">
        <f>('8.юрид-в нацвал'!T337*'8.юрид-в нацвал'!U337+'12.юрид-в инвал'!T337*'12.юрид-в инвал'!U337)/('8.юрид-в нацвал'!T337+'12.юрид-в инвал'!T337)</f>
        <v>3.1575395698082902</v>
      </c>
    </row>
    <row r="338" spans="1:21" ht="14.25" customHeight="1" x14ac:dyDescent="0.2">
      <c r="A338" s="38" t="s">
        <v>5</v>
      </c>
      <c r="B338" s="36">
        <f>'8.юрид-в нацвал'!B338+'12.юрид-в инвал'!B338</f>
        <v>187474915.48999998</v>
      </c>
      <c r="C338" s="40">
        <f>('8.юрид-в нацвал'!B338*'8.юрид-в нацвал'!C338+'12.юрид-в инвал'!B338*'12.юрид-в инвал'!C338)/('8.юрид-в нацвал'!B338+'12.юрид-в инвал'!B338)</f>
        <v>2.5554219294958131</v>
      </c>
      <c r="D338" s="36">
        <f>'8.юрид-в нацвал'!D338+'12.юрид-в инвал'!D338</f>
        <v>146251260.31</v>
      </c>
      <c r="E338" s="40">
        <f>('8.юрид-в нацвал'!D338*'8.юрид-в нацвал'!E338+'12.юрид-в инвал'!D338*'12.юрид-в инвал'!E338)/('8.юрид-в нацвал'!D338+'12.юрид-в инвал'!D338)</f>
        <v>1.3629432318737467</v>
      </c>
      <c r="F338" s="36">
        <f>'8.юрид-в нацвал'!F338+'12.юрид-в инвал'!F338</f>
        <v>12616998.059999999</v>
      </c>
      <c r="G338" s="40">
        <f>('8.юрид-в нацвал'!F338*'8.юрид-в нацвал'!G338+'12.юрид-в инвал'!F338*'12.юрид-в инвал'!G338)/('8.юрид-в нацвал'!F338+'12.юрид-в инвал'!F338)</f>
        <v>1.7665327352439972</v>
      </c>
      <c r="H338" s="36">
        <f t="shared" ref="H338" si="28">J338+L338+N338+P338+R338+T338</f>
        <v>28606657.119999997</v>
      </c>
      <c r="I338" s="40">
        <f t="shared" ref="I338" si="29">(J338*K338+L338*M338+N338*O338+P338*Q338+R338*S338+T338*U338)/(J338+L338+N338+P338+R338+T338)</f>
        <v>8.9998983001583372</v>
      </c>
      <c r="J338" s="36">
        <f>'8.юрид-в нацвал'!J338+'12.юрид-в инвал'!J338</f>
        <v>1736441.92</v>
      </c>
      <c r="K338" s="40">
        <f>('8.юрид-в нацвал'!J338*'8.юрид-в нацвал'!K338+'12.юрид-в инвал'!J338*'12.юрид-в инвал'!K338)/('8.юрид-в нацвал'!J338+'12.юрид-в инвал'!J338)</f>
        <v>11.231625470318042</v>
      </c>
      <c r="L338" s="36">
        <f>'8.юрид-в нацвал'!L338+'12.юрид-в инвал'!L338</f>
        <v>4757696.0999999996</v>
      </c>
      <c r="M338" s="40">
        <f>('8.юрид-в нацвал'!L338*'8.юрид-в нацвал'!M338+'12.юрид-в инвал'!L338*'12.юрид-в инвал'!M338)/('8.юрид-в нацвал'!L338+'12.юрид-в инвал'!L338)</f>
        <v>6.2100991194456334</v>
      </c>
      <c r="N338" s="36">
        <f>'8.юрид-в нацвал'!N338+'12.юрид-в инвал'!N338</f>
        <v>5833107.2799999993</v>
      </c>
      <c r="O338" s="40">
        <f>('8.юрид-в нацвал'!N338*'8.юрид-в нацвал'!O338+'12.юрид-в инвал'!N338*'12.юрид-в инвал'!O338)/('8.юрид-в нацвал'!N338+'12.юрид-в инвал'!N338)</f>
        <v>8.6039307238491496</v>
      </c>
      <c r="P338" s="36">
        <f>'8.юрид-в нацвал'!P338+'12.юрид-в инвал'!P338</f>
        <v>11134844.5</v>
      </c>
      <c r="Q338" s="40">
        <f>('8.юрид-в нацвал'!P338*'8.юрид-в нацвал'!Q338+'12.юрид-в инвал'!P338*'12.юрид-в инвал'!Q338)/('8.юрид-в нацвал'!P338+'12.юрид-в инвал'!P338)</f>
        <v>10.310771926388389</v>
      </c>
      <c r="R338" s="36">
        <f>'8.юрид-в нацвал'!R338+'12.юрид-в инвал'!R338</f>
        <v>4228143.8600000003</v>
      </c>
      <c r="S338" s="40">
        <f>('8.юрид-в нацвал'!R338*'8.юрид-в нацвал'!S338+'12.юрид-в инвал'!R338*'12.юрид-в инвал'!S338)/('8.юрид-в нацвал'!R338+'12.юрид-в инвал'!R338)</f>
        <v>9.5830631535560276</v>
      </c>
      <c r="T338" s="36">
        <f>'8.юрид-в нацвал'!T338+'12.юрид-в инвал'!T338</f>
        <v>916423.46</v>
      </c>
      <c r="U338" s="40">
        <f>('8.юрид-в нацвал'!T338*'8.юрид-в нацвал'!U338+'12.юрид-в инвал'!T338*'12.юрид-в инвал'!U338)/('8.юрид-в нацвал'!T338+'12.юрид-в инвал'!T338)</f>
        <v>3.156960298681132</v>
      </c>
    </row>
    <row r="339" spans="1:21" ht="14.25" customHeight="1" x14ac:dyDescent="0.2">
      <c r="A339" s="38" t="s">
        <v>6</v>
      </c>
      <c r="B339" s="36">
        <f>'8.юрид-в нацвал'!B339+'12.юрид-в инвал'!B339</f>
        <v>195318940.96000004</v>
      </c>
      <c r="C339" s="40">
        <f>('8.юрид-в нацвал'!B339*'8.юрид-в нацвал'!C339+'12.юрид-в инвал'!B339*'12.юрид-в инвал'!C339)/('8.юрид-в нацвал'!B339+'12.юрид-в инвал'!B339)</f>
        <v>2.6429231438456156</v>
      </c>
      <c r="D339" s="36">
        <f>'8.юрид-в нацвал'!D339+'12.юрид-в инвал'!D339</f>
        <v>149981911.56999999</v>
      </c>
      <c r="E339" s="40">
        <f>('8.юрид-в нацвал'!D339*'8.юрид-в нацвал'!E339+'12.юрид-в инвал'!D339*'12.юрид-в инвал'!E339)/('8.юрид-в нацвал'!D339+'12.юрид-в инвал'!D339)</f>
        <v>1.4096441194725324</v>
      </c>
      <c r="F339" s="36">
        <f>'8.юрид-в нацвал'!F339+'12.юрид-в инвал'!F339</f>
        <v>16435615.719999999</v>
      </c>
      <c r="G339" s="40">
        <f>('8.юрид-в нацвал'!F339*'8.юрид-в нацвал'!G339+'12.юрид-в инвал'!F339*'12.юрид-в инвал'!G339)/('8.юрид-в нацвал'!F339+'12.юрид-в инвал'!F339)</f>
        <v>2.5776362799993691</v>
      </c>
      <c r="H339" s="36">
        <f t="shared" ref="H339" si="30">J339+L339+N339+P339+R339+T339</f>
        <v>28901413.669999998</v>
      </c>
      <c r="I339" s="40">
        <f t="shared" ref="I339" si="31">(J339*K339+L339*M339+N339*O339+P339*Q339+R339*S339+T339*U339)/(J339+L339+N339+P339+R339+T339)</f>
        <v>9.0800676207441615</v>
      </c>
      <c r="J339" s="36">
        <f>'8.юрид-в нацвал'!J339+'12.юрид-в инвал'!J339</f>
        <v>3047918.8800000004</v>
      </c>
      <c r="K339" s="40">
        <f>('8.юрид-в нацвал'!J339*'8.юрид-в нацвал'!K339+'12.юрид-в инвал'!J339*'12.юрид-в инвал'!K339)/('8.юрид-в нацвал'!J339+'12.юрид-в инвал'!J339)</f>
        <v>5.8225093584511551</v>
      </c>
      <c r="L339" s="36">
        <f>'8.юрид-в нацвал'!L339+'12.юрид-в инвал'!L339</f>
        <v>2609942.61</v>
      </c>
      <c r="M339" s="40">
        <f>('8.юрид-в нацвал'!L339*'8.юрид-в нацвал'!M339+'12.юрид-в инвал'!L339*'12.юрид-в инвал'!M339)/('8.юрид-в нацвал'!L339+'12.юрид-в инвал'!L339)</f>
        <v>6.3754831689574747</v>
      </c>
      <c r="N339" s="36">
        <f>'8.юрид-в нацвал'!N339+'12.юрид-в инвал'!N339</f>
        <v>5408682.2799999993</v>
      </c>
      <c r="O339" s="40">
        <f>('8.юрид-в нацвал'!N339*'8.юрид-в нацвал'!O339+'12.юрид-в инвал'!N339*'12.юрид-в инвал'!O339)/('8.юрид-в нацвал'!N339+'12.юрид-в инвал'!N339)</f>
        <v>9.0372030285350693</v>
      </c>
      <c r="P339" s="36">
        <f>'8.юрид-в нацвал'!P339+'12.юрид-в инвал'!P339</f>
        <v>12693934.609999999</v>
      </c>
      <c r="Q339" s="40">
        <f>('8.юрид-в нацвал'!P339*'8.юрид-в нацвал'!Q339+'12.юрид-в инвал'!P339*'12.юрид-в инвал'!Q339)/('8.юрид-в нацвал'!P339+'12.юрид-в инвал'!P339)</f>
        <v>10.616382759545321</v>
      </c>
      <c r="R339" s="36">
        <f>'8.юрид-в нацвал'!R339+'12.юрид-в инвал'!R339</f>
        <v>4224273.82</v>
      </c>
      <c r="S339" s="40">
        <f>('8.юрид-в нацвал'!R339*'8.юрид-в нацвал'!S339+'12.юрид-в инвал'!R339*'12.юрид-в инвал'!S339)/('8.юрид-в нацвал'!R339+'12.юрид-в инвал'!R339)</f>
        <v>9.8249110396210462</v>
      </c>
      <c r="T339" s="36">
        <f>'8.юрид-в нацвал'!T339+'12.юрид-в инвал'!T339</f>
        <v>916661.47</v>
      </c>
      <c r="U339" s="40">
        <f>('8.юрид-в нацвал'!T339*'8.юрид-в нацвал'!U339+'12.юрид-в инвал'!T339*'12.юрид-в инвал'!U339)/('8.юрид-в нацвал'!T339+'12.юрид-в инвал'!T339)</f>
        <v>3.157617348092526</v>
      </c>
    </row>
    <row r="340" spans="1:21" ht="14.25" customHeight="1" x14ac:dyDescent="0.2">
      <c r="A340" s="38" t="s">
        <v>7</v>
      </c>
      <c r="B340" s="36">
        <f>'8.юрид-в нацвал'!B340+'12.юрид-в инвал'!B340</f>
        <v>187830452.80000001</v>
      </c>
      <c r="C340" s="40">
        <f>('8.юрид-в нацвал'!B340*'8.юрид-в нацвал'!C340+'12.юрид-в инвал'!B340*'12.юрид-в инвал'!C340)/('8.юрид-в нацвал'!B340+'12.юрид-в инвал'!B340)</f>
        <v>2.7855553867551559</v>
      </c>
      <c r="D340" s="36">
        <f>'8.юрид-в нацвал'!D340+'12.юрид-в инвал'!D340</f>
        <v>144475358.06</v>
      </c>
      <c r="E340" s="40">
        <f>('8.юрид-в нацвал'!D340*'8.юрид-в нацвал'!E340+'12.юрид-в инвал'!D340*'12.юрид-в инвал'!E340)/('8.юрид-в нацвал'!D340+'12.юрид-в инвал'!D340)</f>
        <v>1.4705577188711079</v>
      </c>
      <c r="F340" s="36">
        <f>'8.юрид-в нацвал'!F340+'12.юрид-в инвал'!F340</f>
        <v>15375599.43</v>
      </c>
      <c r="G340" s="40">
        <f>('8.юрид-в нацвал'!F340*'8.юрид-в нацвал'!G340+'12.юрид-в инвал'!F340*'12.юрид-в инвал'!G340)/('8.юрид-в нацвал'!F340+'12.юрид-в инвал'!F340)</f>
        <v>2.7981415695088807</v>
      </c>
      <c r="H340" s="36">
        <f t="shared" ref="H340" si="32">J340+L340+N340+P340+R340+T340</f>
        <v>27979495.310000002</v>
      </c>
      <c r="I340" s="40">
        <f t="shared" ref="I340" si="33">(J340*K340+L340*M340+N340*O340+P340*Q340+R340*S340+T340*U340)/(J340+L340+N340+P340+R340+T340)</f>
        <v>9.5687813423500927</v>
      </c>
      <c r="J340" s="36">
        <f>'8.юрид-в нацвал'!J340+'12.юрид-в инвал'!J340</f>
        <v>1777919.46</v>
      </c>
      <c r="K340" s="40">
        <f>('8.юрид-в нацвал'!J340*'8.юрид-в нацвал'!K340+'12.юрид-в инвал'!J340*'12.юрид-в инвал'!K340)/('8.юрид-в нацвал'!J340+'12.юрид-в инвал'!J340)</f>
        <v>6.7250740669096487</v>
      </c>
      <c r="L340" s="36">
        <f>'8.юрид-в нацвал'!L340+'12.юрид-в инвал'!L340</f>
        <v>1890432.17</v>
      </c>
      <c r="M340" s="40">
        <f>('8.юрид-в нацвал'!L340*'8.юрид-в нацвал'!M340+'12.юрид-в инвал'!L340*'12.юрид-в инвал'!M340)/('8.юрид-в нацвал'!L340+'12.юрид-в инвал'!L340)</f>
        <v>6.6255371187425141</v>
      </c>
      <c r="N340" s="36">
        <f>'8.юрид-в нацвал'!N340+'12.юрид-в инвал'!N340</f>
        <v>5935555.7400000002</v>
      </c>
      <c r="O340" s="40">
        <f>('8.юрид-в нацвал'!N340*'8.юрид-в нацвал'!O340+'12.юрид-в инвал'!N340*'12.юрид-в инвал'!O340)/('8.юрид-в нацвал'!N340+'12.юрид-в инвал'!N340)</f>
        <v>9.2475231989313222</v>
      </c>
      <c r="P340" s="36">
        <f>'8.юрид-в нацвал'!P340+'12.юрид-в инвал'!P340</f>
        <v>13020253.58</v>
      </c>
      <c r="Q340" s="40">
        <f>('8.юрид-в нацвал'!P340*'8.юрид-в нацвал'!Q340+'12.юрид-в инвал'!P340*'12.юрид-в инвал'!Q340)/('8.юрид-в нацвал'!P340+'12.юрид-в инвал'!P340)</f>
        <v>10.82851234518737</v>
      </c>
      <c r="R340" s="36">
        <f>'8.юрид-в нацвал'!R340+'12.юрид-в инвал'!R340</f>
        <v>4439317.68</v>
      </c>
      <c r="S340" s="40">
        <f>('8.юрид-в нацвал'!R340*'8.юрид-в нацвал'!S340+'12.юрид-в инвал'!R340*'12.юрид-в инвал'!S340)/('8.юрид-в нацвал'!R340+'12.юрид-в инвал'!R340)</f>
        <v>10.02043914363434</v>
      </c>
      <c r="T340" s="36">
        <f>'8.юрид-в нацвал'!T340+'12.юрид-в инвал'!T340</f>
        <v>916016.68</v>
      </c>
      <c r="U340" s="40">
        <f>('8.юрид-в нацвал'!T340*'8.юрид-в нацвал'!U340+'12.юрид-в инвал'!T340*'12.юрид-в инвал'!U340)/('8.юрид-в нацвал'!T340+'12.юрид-в инвал'!T340)</f>
        <v>3.1493154032959314</v>
      </c>
    </row>
    <row r="341" spans="1:21" ht="14.25" customHeight="1" x14ac:dyDescent="0.2">
      <c r="A341" s="38" t="s">
        <v>8</v>
      </c>
      <c r="B341" s="36">
        <f>'8.юрид-в нацвал'!B341+'12.юрид-в инвал'!B341</f>
        <v>201744644.22</v>
      </c>
      <c r="C341" s="40">
        <f>('8.юрид-в нацвал'!B341*'8.юрид-в нацвал'!C341+'12.юрид-в инвал'!B341*'12.юрид-в инвал'!C341)/('8.юрид-в нацвал'!B341+'12.юрид-в инвал'!B341)</f>
        <v>2.8820271898472489</v>
      </c>
      <c r="D341" s="36">
        <f>'8.юрид-в нацвал'!D341+'12.юрид-в инвал'!D341</f>
        <v>161143908.11000001</v>
      </c>
      <c r="E341" s="40">
        <f>('8.юрид-в нацвал'!D341*'8.юрид-в нацвал'!E341+'12.юрид-в инвал'!D341*'12.юрид-в инвал'!E341)/('8.юрид-в нацвал'!D341+'12.юрид-в инвал'!D341)</f>
        <v>1.7706011217273812</v>
      </c>
      <c r="F341" s="36">
        <f>'8.юрид-в нацвал'!F341+'12.юрид-в инвал'!F341</f>
        <v>13843307.739999998</v>
      </c>
      <c r="G341" s="40">
        <f>('8.юрид-в нацвал'!F341*'8.юрид-в нацвал'!G341+'12.юрид-в инвал'!F341*'12.юрид-в инвал'!G341)/('8.юрид-в нацвал'!F341+'12.юрид-в инвал'!F341)</f>
        <v>2.744343150295379</v>
      </c>
      <c r="H341" s="36">
        <f t="shared" ref="H341" si="34">J341+L341+N341+P341+R341+T341</f>
        <v>26757428.370000005</v>
      </c>
      <c r="I341" s="40">
        <f t="shared" ref="I341" si="35">(J341*K341+L341*M341+N341*O341+P341*Q341+R341*S341+T341*U341)/(J341+L341+N341+P341+R341+T341)</f>
        <v>9.6467110084727352</v>
      </c>
      <c r="J341" s="36">
        <f>'8.юрид-в нацвал'!J341+'12.юрид-в инвал'!J341</f>
        <v>932830.53</v>
      </c>
      <c r="K341" s="40">
        <f>('8.юрид-в нацвал'!J341*'8.юрид-в нацвал'!K341+'12.юрид-в инвал'!J341*'12.юрид-в инвал'!K341)/('8.юрид-в нацвал'!J341+'12.юрид-в инвал'!J341)</f>
        <v>5.628524737070931</v>
      </c>
      <c r="L341" s="36">
        <f>'8.юрид-в нацвал'!L341+'12.юрид-в инвал'!L341</f>
        <v>5032211.6100000003</v>
      </c>
      <c r="M341" s="40">
        <f>('8.юрид-в нацвал'!L341*'8.юрид-в нацвал'!M341+'12.юрид-в инвал'!L341*'12.юрид-в инвал'!M341)/('8.юрид-в нацвал'!L341+'12.юрид-в инвал'!L341)</f>
        <v>8.8192483447054428</v>
      </c>
      <c r="N341" s="36">
        <f>'8.юрид-в нацвал'!N341+'12.юрид-в инвал'!N341</f>
        <v>4389224.03</v>
      </c>
      <c r="O341" s="40">
        <f>('8.юрид-в нацвал'!N341*'8.юрид-в нацвал'!O341+'12.юрид-в инвал'!N341*'12.юрид-в инвал'!O341)/('8.юрид-в нацвал'!N341+'12.юрид-в инвал'!N341)</f>
        <v>8.9923424623417709</v>
      </c>
      <c r="P341" s="36">
        <f>'8.юрид-в нацвал'!P341+'12.юрид-в инвал'!P341</f>
        <v>10935618.67</v>
      </c>
      <c r="Q341" s="40">
        <f>('8.юрид-в нацвал'!P341*'8.юрид-в нацвал'!Q341+'12.юрид-в инвал'!P341*'12.юрид-в инвал'!Q341)/('8.юрид-в нацвал'!P341+'12.юрид-в инвал'!P341)</f>
        <v>10.964071889084989</v>
      </c>
      <c r="R341" s="36">
        <f>'8.юрид-в нацвал'!R341+'12.юрид-в инвал'!R341</f>
        <v>4551209.2699999996</v>
      </c>
      <c r="S341" s="40">
        <f>('8.юрид-в нацвал'!R341*'8.юрид-в нацвал'!S341+'12.юрид-в инвал'!R341*'12.юрид-в инвал'!S341)/('8.юрид-в нацвал'!R341+'12.юрид-в инвал'!R341)</f>
        <v>10.158838035325028</v>
      </c>
      <c r="T341" s="36">
        <f>'8.юрид-в нацвал'!T341+'12.юрид-в инвал'!T341</f>
        <v>916334.26</v>
      </c>
      <c r="U341" s="40">
        <f>('8.юрид-в нацвал'!T341*'8.юрид-в нацвал'!U341+'12.юрид-в инвал'!T341*'12.юрид-в инвал'!U341)/('8.юрид-в нацвал'!T341+'12.юрид-в инвал'!T341)</f>
        <v>3.1506870429574492</v>
      </c>
    </row>
    <row r="342" spans="1:21" ht="14.25" customHeight="1" x14ac:dyDescent="0.2">
      <c r="A342" s="38" t="s">
        <v>9</v>
      </c>
      <c r="B342" s="36">
        <f>'8.юрид-в нацвал'!B342+'12.юрид-в инвал'!B342</f>
        <v>194122807.33000001</v>
      </c>
      <c r="C342" s="40">
        <f>('8.юрид-в нацвал'!B342*'8.юрид-в нацвал'!C342+'12.юрид-в инвал'!B342*'12.юрид-в инвал'!C342)/('8.юрид-в нацвал'!B342+'12.юрид-в инвал'!B342)</f>
        <v>2.6361463907719589</v>
      </c>
      <c r="D342" s="36">
        <f>'8.юрид-в нацвал'!D342+'12.юрид-в инвал'!D342</f>
        <v>154168684.05000001</v>
      </c>
      <c r="E342" s="40">
        <f>('8.юрид-в нацвал'!D342*'8.юрид-в нацвал'!E342+'12.юрид-в инвал'!D342*'12.юрид-в инвал'!E342)/('8.юрид-в нацвал'!D342+'12.юрид-в инвал'!D342)</f>
        <v>1.4302545053318803</v>
      </c>
      <c r="F342" s="36">
        <f>'8.юрид-в нацвал'!F342+'12.юрид-в инвал'!F342</f>
        <v>13132710.82</v>
      </c>
      <c r="G342" s="40">
        <f>('8.юрид-в нацвал'!F342*'8.юрид-в нацвал'!G342+'12.юрид-в инвал'!F342*'12.юрид-в инвал'!G342)/('8.юрид-в нацвал'!F342+'12.юрид-в инвал'!F342)</f>
        <v>2.3811662085847982</v>
      </c>
      <c r="H342" s="36">
        <f t="shared" ref="H342" si="36">J342+L342+N342+P342+R342+T342</f>
        <v>26821412.460000001</v>
      </c>
      <c r="I342" s="40">
        <f t="shared" ref="I342" si="37">(J342*K342+L342*M342+N342*O342+P342*Q342+R342*S342+T342*U342)/(J342+L342+N342+P342+R342+T342)</f>
        <v>9.6924245179815642</v>
      </c>
      <c r="J342" s="36">
        <f>'8.юрид-в нацвал'!J342+'12.юрид-в инвал'!J342</f>
        <v>947585.05</v>
      </c>
      <c r="K342" s="40">
        <f>('8.юрид-в нацвал'!J342*'8.юрид-в нацвал'!K342+'12.юрид-в инвал'!J342*'12.юрид-в инвал'!K342)/('8.юрид-в нацвал'!J342+'12.юрид-в инвал'!J342)</f>
        <v>6.7634766269265381</v>
      </c>
      <c r="L342" s="36">
        <f>'8.юрид-в нацвал'!L342+'12.юрид-в инвал'!L342</f>
        <v>4582279.8900000006</v>
      </c>
      <c r="M342" s="40">
        <f>('8.юрид-в нацвал'!L342*'8.юрид-в нацвал'!M342+'12.юрид-в инвал'!L342*'12.юрид-в инвал'!M342)/('8.юрид-в нацвал'!L342+'12.юрид-в инвал'!L342)</f>
        <v>9.0352005234887312</v>
      </c>
      <c r="N342" s="36">
        <f>'8.юрид-в нацвал'!N342+'12.юрид-в инвал'!N342</f>
        <v>6297609.1200000001</v>
      </c>
      <c r="O342" s="40">
        <f>('8.юрид-в нацвал'!N342*'8.юрид-в нацвал'!O342+'12.юрид-в инвал'!N342*'12.юрид-в инвал'!O342)/('8.юрид-в нацвал'!N342+'12.юрид-в инвал'!N342)</f>
        <v>10.507726934313132</v>
      </c>
      <c r="P342" s="36">
        <f>'8.юрид-в нацвал'!P342+'12.юрид-в инвал'!P342</f>
        <v>9698473.9499999993</v>
      </c>
      <c r="Q342" s="40">
        <f>('8.юрид-в нацвал'!P342*'8.юрид-в нацвал'!Q342+'12.юрид-в инвал'!P342*'12.юрид-в инвал'!Q342)/('8.юрид-в нацвал'!P342+'12.юрид-в инвал'!P342)</f>
        <v>10.089553911169721</v>
      </c>
      <c r="R342" s="36">
        <f>'8.юрид-в нацвал'!R342+'12.юрид-в инвал'!R342</f>
        <v>5228777.99</v>
      </c>
      <c r="S342" s="40">
        <f>('8.юрид-в нацвал'!R342*'8.юрид-в нацвал'!S342+'12.юрид-в инвал'!R342*'12.юрид-в инвал'!S342)/('8.юрид-в нацвал'!R342+'12.юрид-в инвал'!R342)</f>
        <v>9.1393840779612354</v>
      </c>
      <c r="T342" s="36">
        <f>'8.юрид-в нацвал'!T342+'12.юрид-в инвал'!T342</f>
        <v>66686.460000000006</v>
      </c>
      <c r="U342" s="40">
        <f>('8.юрид-в нацвал'!T342*'8.юрид-в нацвал'!U342+'12.юрид-в инвал'!T342*'12.юрид-в инвал'!U342)/('8.юрид-в нацвал'!T342+'12.юрид-в инвал'!T342)</f>
        <v>5.084775530145099</v>
      </c>
    </row>
    <row r="343" spans="1:21" ht="14.25" customHeight="1" x14ac:dyDescent="0.2">
      <c r="A343" s="38" t="s">
        <v>14</v>
      </c>
      <c r="B343" s="36">
        <f>'8.юрид-в нацвал'!B343+'12.юрид-в инвал'!B343</f>
        <v>199627274.12</v>
      </c>
      <c r="C343" s="40">
        <f>('8.юрид-в нацвал'!B343*'8.юрид-в нацвал'!C343+'12.юрид-в инвал'!B343*'12.юрид-в инвал'!C343)/('8.юрид-в нацвал'!B343+'12.юрид-в инвал'!B343)</f>
        <v>2.6471036818430815</v>
      </c>
      <c r="D343" s="36">
        <f>'8.юрид-в нацвал'!D343+'12.юрид-в инвал'!D343</f>
        <v>160041551.67000002</v>
      </c>
      <c r="E343" s="40">
        <f>('8.юрид-в нацвал'!D343*'8.юрид-в нацвал'!E343+'12.юрид-в инвал'!D343*'12.юрид-в инвал'!E343)/('8.юрид-в нацвал'!D343+'12.юрид-в инвал'!D343)</f>
        <v>1.4807790251047246</v>
      </c>
      <c r="F343" s="36">
        <f>'8.юрид-в нацвал'!F343+'12.юрид-в инвал'!F343</f>
        <v>12865718.73</v>
      </c>
      <c r="G343" s="40">
        <f>('8.юрид-в нацвал'!F343*'8.юрид-в нацвал'!G343+'12.юрид-в инвал'!F343*'12.юрид-в инвал'!G343)/('8.юрид-в нацвал'!F343+'12.юрид-в инвал'!F343)</f>
        <v>2.1517050900738917</v>
      </c>
      <c r="H343" s="36">
        <f t="shared" ref="H343" si="38">J343+L343+N343+P343+R343+T343</f>
        <v>26720003.719999999</v>
      </c>
      <c r="I343" s="40">
        <f t="shared" ref="I343" si="39">(J343*K343+L343*M343+N343*O343+P343*Q343+R343*S343+T343*U343)/(J343+L343+N343+P343+R343+T343)</f>
        <v>9.8714315217318394</v>
      </c>
      <c r="J343" s="36">
        <f>'8.юрид-в нацвал'!J343+'12.юрид-в инвал'!J343</f>
        <v>4161528.27</v>
      </c>
      <c r="K343" s="40">
        <f>('8.юрид-в нацвал'!J343*'8.юрид-в нацвал'!K343+'12.юрид-в инвал'!J343*'12.юрид-в инвал'!K343)/('8.юрид-в нацвал'!J343+'12.юрид-в инвал'!J343)</f>
        <v>9.1665697483535311</v>
      </c>
      <c r="L343" s="36">
        <f>'8.юрид-в нацвал'!L343+'12.юрид-в инвал'!L343</f>
        <v>1949223.56</v>
      </c>
      <c r="M343" s="40">
        <f>('8.юрид-в нацвал'!L343*'8.юрид-в нацвал'!M343+'12.юрид-в инвал'!L343*'12.юрид-в инвал'!M343)/('8.юрид-в нацвал'!L343+'12.юрид-в инвал'!L343)</f>
        <v>8.3922005365049142</v>
      </c>
      <c r="N343" s="36">
        <f>'8.юрид-в нацвал'!N343+'12.юрид-в инвал'!N343</f>
        <v>6945432.5999999996</v>
      </c>
      <c r="O343" s="40">
        <f>('8.юрид-в нацвал'!N343*'8.юрид-в нацвал'!O343+'12.юрид-в инвал'!N343*'12.юрид-в инвал'!O343)/('8.юрид-в нацвал'!N343+'12.юрид-в инвал'!N343)</f>
        <v>10.7311158905926</v>
      </c>
      <c r="P343" s="36">
        <f>'8.юрид-в нацвал'!P343+'12.юрид-в инвал'!P343</f>
        <v>8700752.2300000004</v>
      </c>
      <c r="Q343" s="40">
        <f>('8.юрид-в нацвал'!P343*'8.юрид-в нацвал'!Q343+'12.юрид-в инвал'!P343*'12.юрид-в инвал'!Q343)/('8.юрид-в нацвал'!P343+'12.юрид-в инвал'!P343)</f>
        <v>10.307890795219244</v>
      </c>
      <c r="R343" s="36">
        <f>'8.юрид-в нацвал'!R343+'12.юрид-в инвал'!R343</f>
        <v>4896543.8600000003</v>
      </c>
      <c r="S343" s="40">
        <f>('8.юрид-в нацвал'!R343*'8.юрид-в нацвал'!S343+'12.юрид-в инвал'!R343*'12.юрид-в инвал'!S343)/('8.юрид-в нацвал'!R343+'12.юрид-в инвал'!R343)</f>
        <v>9.1294331152381023</v>
      </c>
      <c r="T343" s="36">
        <f>'8.юрид-в нацвал'!T343+'12.юрид-в инвал'!T343</f>
        <v>66523.199999999997</v>
      </c>
      <c r="U343" s="40">
        <f>('8.юрид-в нацвал'!T343*'8.юрид-в нацвал'!U343+'12.юрид-в инвал'!T343*'12.юрид-в инвал'!U343)/('8.юрид-в нацвал'!T343+'12.юрид-в инвал'!T343)</f>
        <v>5.0832972556942515</v>
      </c>
    </row>
    <row r="344" spans="1:21" ht="14.25" customHeight="1" thickBot="1" x14ac:dyDescent="0.25">
      <c r="A344" s="39" t="s">
        <v>15</v>
      </c>
      <c r="B344" s="37">
        <f>'8.юрид-в нацвал'!B344+'12.юрид-в инвал'!B344</f>
        <v>205274329.11000001</v>
      </c>
      <c r="C344" s="41">
        <f>('8.юрид-в нацвал'!B344*'8.юрид-в нацвал'!C344+'12.юрид-в инвал'!B344*'12.юрид-в инвал'!C344)/('8.юрид-в нацвал'!B344+'12.юрид-в инвал'!B344)</f>
        <v>2.5834141984433181</v>
      </c>
      <c r="D344" s="37">
        <f>'8.юрид-в нацвал'!D344+'12.юрид-в инвал'!D344</f>
        <v>171689943.24000001</v>
      </c>
      <c r="E344" s="41">
        <f>('8.юрид-в нацвал'!D344*'8.юрид-в нацвал'!E344+'12.юрид-в инвал'!D344*'12.юрид-в инвал'!E344)/('8.юрид-в нацвал'!D344+'12.юрид-в инвал'!D344)</f>
        <v>1.5623028861437005</v>
      </c>
      <c r="F344" s="37">
        <f>'8.юрид-в нацвал'!F344+'12.юрид-в инвал'!F344</f>
        <v>8844944.459999999</v>
      </c>
      <c r="G344" s="41">
        <f>('8.юрид-в нацвал'!F344*'8.юрид-в нацвал'!G344+'12.юрид-в инвал'!F344*'12.юрид-в инвал'!G344)/('8.юрид-в нацвал'!F344+'12.юрид-в инвал'!F344)</f>
        <v>1.3231186650209863</v>
      </c>
      <c r="H344" s="37">
        <f t="shared" ref="H344:H355" si="40">J344+L344+N344+P344+R344+T344</f>
        <v>24739441.410000004</v>
      </c>
      <c r="I344" s="41">
        <f t="shared" ref="I344:I355" si="41">(J344*K344+L344*M344+N344*O344+P344*Q344+R344*S344+T344*U344)/(J344+L344+N344+P344+R344+T344)</f>
        <v>10.120439152102115</v>
      </c>
      <c r="J344" s="37">
        <f>'8.юрид-в нацвал'!J344+'12.юрид-в инвал'!J344</f>
        <v>508419.82999999996</v>
      </c>
      <c r="K344" s="41">
        <f>('8.юрид-в нацвал'!J344*'8.юрид-в нацвал'!K344+'12.юрид-в инвал'!J344*'12.юрид-в инвал'!K344)/('8.юрид-в нацвал'!J344+'12.юрид-в инвал'!J344)</f>
        <v>6.3374580511542797</v>
      </c>
      <c r="L344" s="37">
        <f>'8.юрид-в нацвал'!L344+'12.юрид-в инвал'!L344</f>
        <v>4093888.82</v>
      </c>
      <c r="M344" s="41">
        <f>('8.юрид-в нацвал'!L344*'8.юрид-в нацвал'!M344+'12.юрид-в инвал'!L344*'12.юрид-в инвал'!M344)/('8.юрид-в нацвал'!L344+'12.юрид-в инвал'!L344)</f>
        <v>8.9277044064425883</v>
      </c>
      <c r="N344" s="37">
        <f>'8.юрид-в нацвал'!N344+'12.юрид-в инвал'!N344</f>
        <v>6650193.4000000004</v>
      </c>
      <c r="O344" s="41">
        <f>('8.юрид-в нацвал'!N344*'8.юрид-в нацвал'!O344+'12.юрид-в инвал'!N344*'12.юрид-в инвал'!O344)/('8.юрид-в нацвал'!N344+'12.юрид-в инвал'!N344)</f>
        <v>10.829212666115881</v>
      </c>
      <c r="P344" s="37">
        <f>'8.юрид-в нацвал'!P344+'12.юрид-в инвал'!P344</f>
        <v>8436944.6600000001</v>
      </c>
      <c r="Q344" s="41">
        <f>('8.юрид-в нацвал'!P344*'8.юрид-в нацвал'!Q344+'12.юрид-в инвал'!P344*'12.юрид-в инвал'!Q344)/('8.юрид-в нацвал'!P344+'12.юрид-в инвал'!P344)</f>
        <v>10.852213532546779</v>
      </c>
      <c r="R344" s="37">
        <f>'8.юрид-в нацвал'!R344+'12.юрид-в инвал'!R344</f>
        <v>4983443.7799999993</v>
      </c>
      <c r="S344" s="41">
        <f>('8.юрид-в нацвал'!R344*'8.юрид-в нацвал'!S344+'12.юрид-в инвал'!R344*'12.юрид-в инвал'!S344)/('8.юрид-в нацвал'!R344+'12.юрид-в инвал'!R344)</f>
        <v>9.3687611084276838</v>
      </c>
      <c r="T344" s="37">
        <f>'8.юрид-в нацвал'!T344+'12.юрид-в инвал'!T344</f>
        <v>66550.92</v>
      </c>
      <c r="U344" s="41">
        <f>('8.юрид-в нацвал'!T344*'8.юрид-в нацвал'!U344+'12.юрид-в инвал'!T344*'12.юрид-в инвал'!U344)/('8.юрид-в нацвал'!T344+'12.юрид-в инвал'!T344)</f>
        <v>5.0835504603091888</v>
      </c>
    </row>
    <row r="345" spans="1:21" ht="14.25" customHeight="1" x14ac:dyDescent="0.2">
      <c r="A345" s="38" t="s">
        <v>91</v>
      </c>
      <c r="B345" s="36">
        <f>'8.юрид-в нацвал'!B345+'12.юрид-в инвал'!B345</f>
        <v>209545168.59000003</v>
      </c>
      <c r="C345" s="40">
        <f>('8.юрид-в нацвал'!B345*'8.юрид-в нацвал'!C345+'12.юрид-в инвал'!B345*'12.юрид-в инвал'!C345)/('8.юрид-в нацвал'!B345+'12.юрид-в инвал'!B345)</f>
        <v>2.8839423689572956</v>
      </c>
      <c r="D345" s="36">
        <f>'8.юрид-в нацвал'!D345+'12.юрид-в инвал'!D345</f>
        <v>168505310.94999999</v>
      </c>
      <c r="E345" s="40">
        <f>('8.юрид-в нацвал'!D345*'8.юрид-в нацвал'!E345+'12.юрид-в инвал'!D345*'12.юрид-в инвал'!E345)/('8.юрид-в нацвал'!D345+'12.юрид-в инвал'!D345)</f>
        <v>1.6244490912005902</v>
      </c>
      <c r="F345" s="36">
        <f>'8.юрид-в нацвал'!F345+'12.юрид-в инвал'!F345</f>
        <v>10574574.600000001</v>
      </c>
      <c r="G345" s="40">
        <f>('8.юрид-в нацвал'!F345*'8.юрид-в нацвал'!G345+'12.юрид-в инвал'!F345*'12.юрид-в инвал'!G345)/('8.юрид-в нацвал'!F345+'12.юрид-в инвал'!F345)</f>
        <v>1.1839365858083819</v>
      </c>
      <c r="H345" s="36">
        <f t="shared" si="40"/>
        <v>30465283.039999999</v>
      </c>
      <c r="I345" s="40">
        <f t="shared" si="41"/>
        <v>10.440351547231192</v>
      </c>
      <c r="J345" s="36">
        <f>'8.юрид-в нацвал'!J345+'12.юрид-в инвал'!J345</f>
        <v>1537826.08</v>
      </c>
      <c r="K345" s="40">
        <f>('8.юрид-в нацвал'!J345*'8.юрид-в нацвал'!K345+'12.юрид-в инвал'!J345*'12.юрид-в инвал'!K345)/('8.юрид-в нацвал'!J345+'12.юрид-в инвал'!J345)</f>
        <v>8.4667105444069559</v>
      </c>
      <c r="L345" s="36">
        <f>'8.юрид-в нацвал'!L345+'12.юрид-в инвал'!L345</f>
        <v>4983319.29</v>
      </c>
      <c r="M345" s="40">
        <f>('8.юрид-в нацвал'!L345*'8.юрид-в нацвал'!M345+'12.юрид-в инвал'!L345*'12.юрид-в инвал'!M345)/('8.юрид-в нацвал'!L345+'12.юрид-в инвал'!L345)</f>
        <v>10.743428396076153</v>
      </c>
      <c r="N345" s="36">
        <f>'8.юрид-в нацвал'!N345+'12.юрид-в инвал'!N345</f>
        <v>6543007.1500000004</v>
      </c>
      <c r="O345" s="40">
        <f>('8.юрид-в нацвал'!N345*'8.юрид-в нацвал'!O345+'12.юрид-в инвал'!N345*'12.юрид-в инвал'!O345)/('8.юрид-в нацвал'!N345+'12.юрид-в инвал'!N345)</f>
        <v>10.098818387001174</v>
      </c>
      <c r="P345" s="36">
        <f>'8.юрид-в нацвал'!P345+'12.юрид-в инвал'!P345</f>
        <v>12512460.68</v>
      </c>
      <c r="Q345" s="40">
        <f>('8.юрид-в нацвал'!P345*'8.юрид-в нацвал'!Q345+'12.юрид-в инвал'!P345*'12.юрид-в инвал'!Q345)/('8.юрид-в нацвал'!P345+'12.юрид-в инвал'!P345)</f>
        <v>11.187541296609281</v>
      </c>
      <c r="R345" s="36">
        <f>'8.юрид-в нацвал'!R345+'12.юрид-в инвал'!R345</f>
        <v>4863779.3800000008</v>
      </c>
      <c r="S345" s="40">
        <f>('8.юрид-в нацвал'!R345*'8.юрид-в нацвал'!S345+'12.юрид-в инвал'!R345*'12.юрид-в инвал'!S345)/('8.юрид-в нацвал'!R345+'12.юрид-в инвал'!R345)</f>
        <v>9.3281314698941156</v>
      </c>
      <c r="T345" s="36">
        <f>'8.юрид-в нацвал'!T345+'12.юрид-в инвал'!T345</f>
        <v>24890.46</v>
      </c>
      <c r="U345" s="40">
        <f>('8.юрид-в нацвал'!T345*'8.юрид-в нацвал'!U345+'12.юрид-в инвал'!T345*'12.юрид-в инвал'!U345)/('8.юрид-в нацвал'!T345+'12.юрид-в инвал'!T345)</f>
        <v>3.2027403270168557</v>
      </c>
    </row>
    <row r="346" spans="1:21" ht="14.25" customHeight="1" x14ac:dyDescent="0.2">
      <c r="A346" s="38" t="s">
        <v>1</v>
      </c>
      <c r="B346" s="36">
        <f>'8.юрид-в нацвал'!B346+'12.юрид-в инвал'!B346</f>
        <v>220390909.77999997</v>
      </c>
      <c r="C346" s="40">
        <f>('8.юрид-в нацвал'!B346*'8.юрид-в нацвал'!C346+'12.юрид-в инвал'!B346*'12.юрид-в инвал'!C346)/('8.юрид-в нацвал'!B346+'12.юрид-в инвал'!B346)</f>
        <v>3.0318611269171662</v>
      </c>
      <c r="D346" s="36">
        <f>'8.юрид-в нацвал'!D346+'12.юрид-в инвал'!D346</f>
        <v>176600084.5</v>
      </c>
      <c r="E346" s="40">
        <f>('8.юрид-в нацвал'!D346*'8.юрид-в нацвал'!E346+'12.юрид-в инвал'!D346*'12.юрид-в инвал'!E346)/('8.юрид-в нацвал'!D346+'12.юрид-в инвал'!D346)</f>
        <v>1.7770519650719065</v>
      </c>
      <c r="F346" s="36">
        <f>'8.юрид-в нацвал'!F346+'12.юрид-в инвал'!F346</f>
        <v>12532632.789999999</v>
      </c>
      <c r="G346" s="40">
        <f>('8.юрид-в нацвал'!F346*'8.юрид-в нацвал'!G346+'12.юрид-в инвал'!F346*'12.юрид-в инвал'!G346)/('8.юрид-в нацвал'!F346+'12.юрид-в инвал'!F346)</f>
        <v>1.4824508113111323</v>
      </c>
      <c r="H346" s="36">
        <f t="shared" si="40"/>
        <v>31258192.489999998</v>
      </c>
      <c r="I346" s="40">
        <f t="shared" si="41"/>
        <v>10.742402759063072</v>
      </c>
      <c r="J346" s="36">
        <f>'8.юрид-в нацвал'!J346+'12.юрид-в инвал'!J346</f>
        <v>2520137.12</v>
      </c>
      <c r="K346" s="40">
        <f>('8.юрид-в нацвал'!J346*'8.юрид-в нацвал'!K346+'12.юрид-в инвал'!J346*'12.юрид-в инвал'!K346)/('8.юрид-в нацвал'!J346+'12.юрид-в инвал'!J346)</f>
        <v>8.7136353205654409</v>
      </c>
      <c r="L346" s="36">
        <f>'8.юрид-в нацвал'!L346+'12.юрид-в инвал'!L346</f>
        <v>4583564.03</v>
      </c>
      <c r="M346" s="40">
        <f>('8.юрид-в нацвал'!L346*'8.юрид-в нацвал'!M346+'12.юрид-в инвал'!L346*'12.юрид-в инвал'!M346)/('8.юрид-в нацвал'!L346+'12.юрид-в инвал'!L346)</f>
        <v>11.277190259017685</v>
      </c>
      <c r="N346" s="36">
        <f>'8.юрид-в нацвал'!N346+'12.юрид-в инвал'!N346</f>
        <v>6112950.1699999999</v>
      </c>
      <c r="O346" s="40">
        <f>('8.юрид-в нацвал'!N346*'8.юрид-в нацвал'!O346+'12.юрид-в инвал'!N346*'12.юрид-в инвал'!O346)/('8.юрид-в нацвал'!N346+'12.юрид-в инвал'!N346)</f>
        <v>10.215623454395054</v>
      </c>
      <c r="P346" s="36">
        <f>'8.юрид-в нацвал'!P346+'12.юрид-в инвал'!P346</f>
        <v>11704094.219999999</v>
      </c>
      <c r="Q346" s="40">
        <f>('8.юрид-в нацвал'!P346*'8.юрид-в нацвал'!Q346+'12.юрид-в инвал'!P346*'12.юрид-в инвал'!Q346)/('8.юрид-в нацвал'!P346+'12.юрид-в инвал'!P346)</f>
        <v>11.926322078130051</v>
      </c>
      <c r="R346" s="36">
        <f>'8.юрид-в нацвал'!R346+'12.юрид-в инвал'!R346</f>
        <v>6312525.9299999997</v>
      </c>
      <c r="S346" s="40">
        <f>('8.юрид-в нацвал'!R346*'8.юрид-в нацвал'!S346+'12.юрид-в инвал'!R346*'12.юрид-в инвал'!S346)/('8.юрид-в нацвал'!R346+'12.юрид-в инвал'!R346)</f>
        <v>9.508809162705516</v>
      </c>
      <c r="T346" s="36">
        <f>'8.юрид-в нацвал'!T346+'12.юрид-в инвал'!T346</f>
        <v>24921.02</v>
      </c>
      <c r="U346" s="40">
        <f>('8.юрид-в нацвал'!T346*'8.юрид-в нацвал'!U346+'12.юрид-в инвал'!T346*'12.юрид-в инвал'!U346)/('8.юрид-в нацвал'!T346+'12.юрид-в инвал'!T346)</f>
        <v>3.2027164217194963</v>
      </c>
    </row>
    <row r="347" spans="1:21" ht="14.25" customHeight="1" x14ac:dyDescent="0.2">
      <c r="A347" s="38" t="s">
        <v>2</v>
      </c>
      <c r="B347" s="36">
        <f>'8.юрид-в нацвал'!B347+'12.юрид-в инвал'!B347</f>
        <v>231970430.20999998</v>
      </c>
      <c r="C347" s="40">
        <f>('8.юрид-в нацвал'!B347*'8.юрид-в нацвал'!C347+'12.юрид-в инвал'!B347*'12.юрид-в инвал'!C347)/('8.юрид-в нацвал'!B347+'12.юрид-в инвал'!B347)</f>
        <v>3.0304698014203835</v>
      </c>
      <c r="D347" s="36">
        <f>'8.юрид-в нацвал'!D347+'12.юрид-в инвал'!D347</f>
        <v>188012791.55000001</v>
      </c>
      <c r="E347" s="40">
        <f>('8.юрид-в нацвал'!D347*'8.юрид-в нацвал'!E347+'12.юрид-в инвал'!D347*'12.юрид-в инвал'!E347)/('8.юрид-в нацвал'!D347+'12.юрид-в инвал'!D347)</f>
        <v>1.8099185936564546</v>
      </c>
      <c r="F347" s="36">
        <f>'8.юрид-в нацвал'!F347+'12.юрид-в инвал'!F347</f>
        <v>13112092.1</v>
      </c>
      <c r="G347" s="40">
        <f>('8.юрид-в нацвал'!F347*'8.юрид-в нацвал'!G347+'12.юрид-в инвал'!F347*'12.юрид-в инвал'!G347)/('8.юрид-в нацвал'!F347+'12.юрид-в инвал'!F347)</f>
        <v>1.4385193969542032</v>
      </c>
      <c r="H347" s="36">
        <f t="shared" si="40"/>
        <v>30845546.559999999</v>
      </c>
      <c r="I347" s="40">
        <f t="shared" si="41"/>
        <v>11.146812938230505</v>
      </c>
      <c r="J347" s="36">
        <f>'8.юрид-в нацвал'!J347+'12.юрид-в инвал'!J347</f>
        <v>2469188.4500000002</v>
      </c>
      <c r="K347" s="40">
        <f>('8.юрид-в нацвал'!J347*'8.юрид-в нацвал'!K347+'12.юрид-в инвал'!J347*'12.юрид-в инвал'!K347)/('8.юрид-в нацвал'!J347+'12.юрид-в инвал'!J347)</f>
        <v>12.291579038610799</v>
      </c>
      <c r="L347" s="36">
        <f>'8.юрид-в нацвал'!L347+'12.юрид-в инвал'!L347</f>
        <v>4311467.5199999996</v>
      </c>
      <c r="M347" s="40">
        <f>('8.юрид-в нацвал'!L347*'8.юрид-в нацвал'!M347+'12.юрид-в инвал'!L347*'12.юрид-в инвал'!M347)/('8.юрид-в нацвал'!L347+'12.юрид-в инвал'!L347)</f>
        <v>9.6841827261173314</v>
      </c>
      <c r="N347" s="36">
        <f>'8.юрид-в нацвал'!N347+'12.юрид-в инвал'!N347</f>
        <v>4963430.38</v>
      </c>
      <c r="O347" s="40">
        <f>('8.юрид-в нацвал'!N347*'8.юрид-в нацвал'!O347+'12.юрид-в инвал'!N347*'12.юрид-в инвал'!O347)/('8.юрид-в нацвал'!N347+'12.юрид-в инвал'!N347)</f>
        <v>10.838800848960394</v>
      </c>
      <c r="P347" s="36">
        <f>'8.юрид-в нацвал'!P347+'12.юрид-в инвал'!P347</f>
        <v>14617703.699999999</v>
      </c>
      <c r="Q347" s="40">
        <f>('8.юрид-в нацвал'!P347*'8.юрид-в нацвал'!Q347+'12.юрид-в инвал'!P347*'12.юрид-в инвал'!Q347)/('8.юрид-в нацвал'!P347+'12.юрид-в инвал'!P347)</f>
        <v>11.961118083512661</v>
      </c>
      <c r="R347" s="36">
        <f>'8.юрид-в нацвал'!R347+'12.юрид-в инвал'!R347</f>
        <v>4458824.1900000004</v>
      </c>
      <c r="S347" s="40">
        <f>('8.юрид-в нацвал'!R347*'8.юрид-в нацвал'!S347+'12.юрид-в инвал'!R347*'12.юрид-в инвал'!S347)/('8.юрид-в нацвал'!R347+'12.юрид-в инвал'!R347)</f>
        <v>9.6448540986317504</v>
      </c>
      <c r="T347" s="36">
        <f>'8.юрид-в нацвал'!T347+'12.юрид-в инвал'!T347</f>
        <v>24932.32</v>
      </c>
      <c r="U347" s="40">
        <f>('8.юрид-в нацвал'!T347*'8.юрид-в нацвал'!U347+'12.юрид-в инвал'!T347*'12.юрид-в инвал'!U347)/('8.юрид-в нацвал'!T347+'12.юрид-в инвал'!T347)</f>
        <v>3.202708773190786</v>
      </c>
    </row>
    <row r="348" spans="1:21" ht="14.25" customHeight="1" x14ac:dyDescent="0.2">
      <c r="A348" s="38" t="s">
        <v>3</v>
      </c>
      <c r="B348" s="36">
        <f>'8.юрид-в нацвал'!B348+'12.юрид-в инвал'!B348</f>
        <v>232732084.50999999</v>
      </c>
      <c r="C348" s="40">
        <f>('8.юрид-в нацвал'!B348*'8.юрид-в нацвал'!C348+'12.юрид-в инвал'!B348*'12.юрид-в инвал'!C348)/('8.юрид-в нацвал'!B348+'12.юрид-в инвал'!B348)</f>
        <v>3.0607600212139729</v>
      </c>
      <c r="D348" s="36">
        <f>'8.юрид-в нацвал'!D348+'12.юрид-в инвал'!D348</f>
        <v>188515401.5</v>
      </c>
      <c r="E348" s="40">
        <f>('8.юрид-в нацвал'!D348*'8.юрид-в нацвал'!E348+'12.юрид-в инвал'!D348*'12.юрид-в инвал'!E348)/('8.юрид-в нацвал'!D348+'12.юрид-в инвал'!D348)</f>
        <v>1.8220043364753964</v>
      </c>
      <c r="F348" s="36">
        <f>'8.юрид-в нацвал'!F348+'12.юрид-в инвал'!F348</f>
        <v>12368688.02</v>
      </c>
      <c r="G348" s="40">
        <f>('8.юрид-в нацвал'!F348*'8.юрид-в нацвал'!G348+'12.юрид-в инвал'!F348*'12.юрид-в инвал'!G348)/('8.юрид-в нацвал'!F348+'12.юрид-в инвал'!F348)</f>
        <v>1.6789373157865455</v>
      </c>
      <c r="H348" s="36">
        <f t="shared" si="40"/>
        <v>31847994.989999998</v>
      </c>
      <c r="I348" s="40">
        <f t="shared" si="41"/>
        <v>10.929885198167048</v>
      </c>
      <c r="J348" s="36">
        <f>'8.юрид-в нацвал'!J348+'12.юрид-в инвал'!J348</f>
        <v>2794608.23</v>
      </c>
      <c r="K348" s="40">
        <f>('8.юрид-в нацвал'!J348*'8.юрид-в нацвал'!K348+'12.юрид-в инвал'!J348*'12.юрид-в инвал'!K348)/('8.юрид-в нацвал'!J348+'12.юрид-в инвал'!J348)</f>
        <v>7.7933072921280271</v>
      </c>
      <c r="L348" s="36">
        <f>'8.юрид-в нацвал'!L348+'12.юрид-в инвал'!L348</f>
        <v>4540211.0999999996</v>
      </c>
      <c r="M348" s="40">
        <f>('8.юрид-в нацвал'!L348*'8.юрид-в нацвал'!M348+'12.юрид-в инвал'!L348*'12.юрид-в инвал'!M348)/('8.юрид-в нацвал'!L348+'12.юрид-в инвал'!L348)</f>
        <v>9.787163795379465</v>
      </c>
      <c r="N348" s="36">
        <f>'8.юрид-в нацвал'!N348+'12.юрид-в инвал'!N348</f>
        <v>4173334.6100000003</v>
      </c>
      <c r="O348" s="40">
        <f>('8.юрид-в нацвал'!N348*'8.юрид-в нацвал'!O348+'12.юрид-в инвал'!N348*'12.юрид-в инвал'!O348)/('8.юрид-в нацвал'!N348+'12.юрид-в инвал'!N348)</f>
        <v>9.649565662529012</v>
      </c>
      <c r="P348" s="36">
        <f>'8.юрид-в нацвал'!P348+'12.юрид-в инвал'!P348</f>
        <v>15760889.029999999</v>
      </c>
      <c r="Q348" s="40">
        <f>('8.юрид-в нацвал'!P348*'8.юрид-в нацвал'!Q348+'12.юрид-в инвал'!P348*'12.юрид-в инвал'!Q348)/('8.юрид-в нацвал'!P348+'12.юрид-в инвал'!P348)</f>
        <v>12.399074716332761</v>
      </c>
      <c r="R348" s="36">
        <f>'8.юрид-в нацвал'!R348+'12.юрид-в инвал'!R348</f>
        <v>4554244.1900000004</v>
      </c>
      <c r="S348" s="40">
        <f>('8.юрид-в нацвал'!R348*'8.юрид-в нацвал'!S348+'12.юрид-в инвал'!R348*'12.юрид-в инвал'!S348)/('8.юрид-в нацвал'!R348+'12.юрид-в инвал'!R348)</f>
        <v>10.124502297273626</v>
      </c>
      <c r="T348" s="36">
        <f>'8.юрид-в нацвал'!T348+'12.юрид-в инвал'!T348</f>
        <v>24707.83</v>
      </c>
      <c r="U348" s="40">
        <f>('8.юрид-в нацвал'!T348*'8.юрид-в нацвал'!U348+'12.юрид-в инвал'!T348*'12.юрид-в инвал'!U348)/('8.юрид-в нацвал'!T348+'12.юрид-в инвал'!T348)</f>
        <v>3.2028648408217149</v>
      </c>
    </row>
    <row r="349" spans="1:21" ht="14.25" customHeight="1" x14ac:dyDescent="0.2">
      <c r="A349" s="38" t="s">
        <v>4</v>
      </c>
      <c r="B349" s="36">
        <f>'8.юрид-в нацвал'!B349+'12.юрид-в инвал'!B349</f>
        <v>251793174.80000001</v>
      </c>
      <c r="C349" s="40">
        <f>('8.юрид-в нацвал'!B349*'8.юрид-в нацвал'!C349+'12.юрид-в инвал'!B349*'12.юрид-в инвал'!C349)/('8.юрид-в нацвал'!B349+'12.юрид-в инвал'!B349)</f>
        <v>3.0965319957707629</v>
      </c>
      <c r="D349" s="36">
        <f>'8.юрид-в нацвал'!D349+'12.юрид-в инвал'!D349</f>
        <v>202230203.84</v>
      </c>
      <c r="E349" s="40">
        <f>('8.юрид-в нацвал'!D349*'8.юрид-в нацвал'!E349+'12.юрид-в инвал'!D349*'12.юрид-в инвал'!E349)/('8.юрид-в нацвал'!D349+'12.юрид-в инвал'!D349)</f>
        <v>1.9741494962259152</v>
      </c>
      <c r="F349" s="36">
        <f>'8.юрид-в нацвал'!F349+'12.юрид-в инвал'!F349</f>
        <v>17253911.969999999</v>
      </c>
      <c r="G349" s="40">
        <f>('8.юрид-в нацвал'!F349*'8.юрид-в нацвал'!G349+'12.юрид-в инвал'!F349*'12.юрид-в инвал'!G349)/('8.юрид-в нацвал'!F349+'12.юрид-в инвал'!F349)</f>
        <v>1.326257084995436</v>
      </c>
      <c r="H349" s="36">
        <f t="shared" si="40"/>
        <v>32309058.989999998</v>
      </c>
      <c r="I349" s="40">
        <f t="shared" si="41"/>
        <v>11.067169866168873</v>
      </c>
      <c r="J349" s="36">
        <f>'8.юрид-в нацвал'!J349+'12.юрид-в инвал'!J349</f>
        <v>2359274.41</v>
      </c>
      <c r="K349" s="40">
        <f>('8.юрид-в нацвал'!J349*'8.юрид-в нацвал'!K349+'12.юрид-в инвал'!J349*'12.юрид-в инвал'!K349)/('8.юрид-в нацвал'!J349+'12.юрид-в инвал'!J349)</f>
        <v>8.0561703047082212</v>
      </c>
      <c r="L349" s="36">
        <f>'8.юрид-в нацвал'!L349+'12.юрид-в инвал'!L349</f>
        <v>4426773</v>
      </c>
      <c r="M349" s="40">
        <f>('8.юрид-в нацвал'!L349*'8.юрид-в нацвал'!M349+'12.юрид-в инвал'!L349*'12.юрид-в инвал'!M349)/('8.юрид-в нацвал'!L349+'12.юрид-в инвал'!L349)</f>
        <v>10.139357833008356</v>
      </c>
      <c r="N349" s="36">
        <f>'8.юрид-в нацвал'!N349+'12.юрид-в инвал'!N349</f>
        <v>3304890.75</v>
      </c>
      <c r="O349" s="40">
        <f>('8.юрид-в нацвал'!N349*'8.юрид-в нацвал'!O349+'12.юрид-в инвал'!N349*'12.юрид-в инвал'!O349)/('8.юрид-в нацвал'!N349+'12.юрид-в инвал'!N349)</f>
        <v>9.9682662178469865</v>
      </c>
      <c r="P349" s="36">
        <f>'8.юрид-в нацвал'!P349+'12.юрид-в инвал'!P349</f>
        <v>17127956.189999998</v>
      </c>
      <c r="Q349" s="40">
        <f>('8.юрид-в нацвал'!P349*'8.юрид-в нацвал'!Q349+'12.юрид-в инвал'!P349*'12.юрид-в инвал'!Q349)/('8.юрид-в нацвал'!P349+'12.юрид-в инвал'!P349)</f>
        <v>12.066350470190017</v>
      </c>
      <c r="R349" s="36">
        <f>'8.юрид-в нацвал'!R349+'12.юрид-в инвал'!R349</f>
        <v>5065723.6900000004</v>
      </c>
      <c r="S349" s="40">
        <f>('8.юрид-в нацвал'!R349*'8.юрид-в нацвал'!S349+'12.юрид-в инвал'!R349*'12.юрид-в инвал'!S349)/('8.юрид-в нацвал'!R349+'12.юрид-в инвал'!R349)</f>
        <v>10.656770243206871</v>
      </c>
      <c r="T349" s="36">
        <f>'8.юрид-в нацвал'!T349+'12.юрид-в инвал'!T349</f>
        <v>24440.95</v>
      </c>
      <c r="U349" s="40">
        <f>('8.юрид-в нацвал'!T349*'8.юрид-в нацвал'!U349+'12.юрид-в инвал'!T349*'12.юрид-в инвал'!U349)/('8.юрид-в нацвал'!T349+'12.юрид-в инвал'!T349)</f>
        <v>3.2030506179178846</v>
      </c>
    </row>
    <row r="350" spans="1:21" ht="14.25" customHeight="1" x14ac:dyDescent="0.2">
      <c r="A350" s="38" t="s">
        <v>5</v>
      </c>
      <c r="B350" s="36">
        <f>'8.юрид-в нацвал'!B350+'12.юрид-в инвал'!B350</f>
        <v>265739378.56</v>
      </c>
      <c r="C350" s="40">
        <f>('8.юрид-в нацвал'!B350*'8.юрид-в нацвал'!C350+'12.юрид-в инвал'!B350*'12.юрид-в инвал'!C350)/('8.юрид-в нацвал'!B350+'12.юрид-в инвал'!B350)</f>
        <v>3.014819109462584</v>
      </c>
      <c r="D350" s="36">
        <f>'8.юрид-в нацвал'!D350+'12.юрид-в инвал'!D350</f>
        <v>216347603.07999998</v>
      </c>
      <c r="E350" s="40">
        <f>('8.юрид-в нацвал'!D350*'8.юрид-в нацвал'!E350+'12.юрид-в инвал'!D350*'12.юрид-в инвал'!E350)/('8.юрид-в нацвал'!D350+'12.юрид-в инвал'!D350)</f>
        <v>1.9571862306055923</v>
      </c>
      <c r="F350" s="36">
        <f>'8.юрид-в нацвал'!F350+'12.юрид-в инвал'!F350</f>
        <v>17972613.469999999</v>
      </c>
      <c r="G350" s="40">
        <f>('8.юрид-в нацвал'!F350*'8.юрид-в нацвал'!G350+'12.юрид-в инвал'!F350*'12.юрид-в инвал'!G350)/('8.юрид-в нацвал'!F350+'12.юрид-в инвал'!F350)</f>
        <v>1.3442337565945586</v>
      </c>
      <c r="H350" s="36">
        <f t="shared" si="40"/>
        <v>31419162.010000002</v>
      </c>
      <c r="I350" s="40">
        <f t="shared" si="41"/>
        <v>11.253139501733633</v>
      </c>
      <c r="J350" s="36">
        <f>'8.юрид-в нацвал'!J350+'12.юрид-в инвал'!J350</f>
        <v>2820686.65</v>
      </c>
      <c r="K350" s="40">
        <f>('8.юрид-в нацвал'!J350*'8.юрид-в нацвал'!K350+'12.юрид-в инвал'!J350*'12.юрид-в инвал'!K350)/('8.юрид-в нацвал'!J350+'12.юрид-в инвал'!J350)</f>
        <v>9.6513946347780095</v>
      </c>
      <c r="L350" s="36">
        <f>'8.юрид-в нацвал'!L350+'12.юрид-в инвал'!L350</f>
        <v>3071021.91</v>
      </c>
      <c r="M350" s="40">
        <f>('8.юрид-в нацвал'!L350*'8.юрид-в нацвал'!M350+'12.юрид-в инвал'!L350*'12.юрид-в инвал'!M350)/('8.юрид-в нацвал'!L350+'12.юрид-в инвал'!L350)</f>
        <v>10.398022749534826</v>
      </c>
      <c r="N350" s="36">
        <f>'8.юрид-в нацвал'!N350+'12.юрид-в инвал'!N350</f>
        <v>8092943.9299999997</v>
      </c>
      <c r="O350" s="40">
        <f>('8.юрид-в нацвал'!N350*'8.юрид-в нацвал'!O350+'12.юрид-в инвал'!N350*'12.юрид-в инвал'!O350)/('8.юрид-в нацвал'!N350+'12.юрид-в инвал'!N350)</f>
        <v>12.154936994565352</v>
      </c>
      <c r="P350" s="36">
        <f>'8.юрид-в нацвал'!P350+'12.юрид-в инвал'!P350</f>
        <v>11905929.439999999</v>
      </c>
      <c r="Q350" s="40">
        <f>('8.юрид-в нацвал'!P350*'8.юрид-в нацвал'!Q350+'12.юрид-в инвал'!P350*'12.юрид-в инвал'!Q350)/('8.юрид-в нацвал'!P350+'12.юрид-в инвал'!P350)</f>
        <v>11.408368234223273</v>
      </c>
      <c r="R350" s="36">
        <f>'8.юрид-в нацвал'!R350+'12.юрид-в инвал'!R350</f>
        <v>5468127.2600000007</v>
      </c>
      <c r="S350" s="40">
        <f>('8.юрид-в нацвал'!R350*'8.юрид-в нацвал'!S350+'12.юрид-в инвал'!R350*'12.юрид-в инвал'!S350)/('8.юрид-в нацвал'!R350+'12.юрид-в инвал'!R350)</f>
        <v>10.960298771374978</v>
      </c>
      <c r="T350" s="36">
        <f>'8.юрид-в нацвал'!T350+'12.юрид-в инвал'!T350</f>
        <v>60452.820000000007</v>
      </c>
      <c r="U350" s="40">
        <f>('8.юрид-в нацвал'!T350*'8.юрид-в нацвал'!U350+'12.юрид-в инвал'!T350*'12.юрид-в инвал'!U350)/('8.юрид-в нацвал'!T350+'12.юрид-в инвал'!T350)</f>
        <v>4.6207631008776779</v>
      </c>
    </row>
    <row r="351" spans="1:21" ht="14.25" customHeight="1" x14ac:dyDescent="0.2">
      <c r="A351" s="38" t="s">
        <v>6</v>
      </c>
      <c r="B351" s="36">
        <f>'8.юрид-в нацвал'!B351+'12.юрид-в инвал'!B351</f>
        <v>279221320.86000001</v>
      </c>
      <c r="C351" s="40">
        <f>('8.юрид-в нацвал'!B351*'8.юрид-в нацвал'!C351+'12.юрид-в инвал'!B351*'12.юрид-в инвал'!C351)/('8.юрид-в нацвал'!B351+'12.юрид-в инвал'!B351)</f>
        <v>2.9217572752649694</v>
      </c>
      <c r="D351" s="36">
        <f>'8.юрид-в нацвал'!D351+'12.юрид-в инвал'!D351</f>
        <v>228248818.25999999</v>
      </c>
      <c r="E351" s="40">
        <f>('8.юрид-в нацвал'!D351*'8.юрид-в нацвал'!E351+'12.юрид-в инвал'!D351*'12.юрид-в инвал'!E351)/('8.юрид-в нацвал'!D351+'12.юрид-в инвал'!D351)</f>
        <v>1.9103017969342617</v>
      </c>
      <c r="F351" s="36">
        <f>'8.юрид-в нацвал'!F351+'12.юрид-в инвал'!F351</f>
        <v>19017414.920000002</v>
      </c>
      <c r="G351" s="40">
        <f>('8.юрид-в нацвал'!F351*'8.юрид-в нацвал'!G351+'12.юрид-в инвал'!F351*'12.юрид-в инвал'!G351)/('8.юрид-в нацвал'!F351+'12.юрид-в инвал'!F351)</f>
        <v>1.4298916368124297</v>
      </c>
      <c r="H351" s="36">
        <f t="shared" si="40"/>
        <v>31955087.68</v>
      </c>
      <c r="I351" s="40">
        <f t="shared" si="41"/>
        <v>11.03423526621661</v>
      </c>
      <c r="J351" s="36">
        <f>'8.юрид-в нацвал'!J351+'12.юрид-в инвал'!J351</f>
        <v>2465435.3899999997</v>
      </c>
      <c r="K351" s="40">
        <f>('8.юрид-в нацвал'!J351*'8.юрид-в нацвал'!K351+'12.юрид-в инвал'!J351*'12.юрид-в инвал'!K351)/('8.юрид-в нацвал'!J351+'12.юрид-в инвал'!J351)</f>
        <v>7.8755427668700699</v>
      </c>
      <c r="L351" s="36">
        <f>'8.юрид-в нацвал'!L351+'12.юрид-в инвал'!L351</f>
        <v>2696766.2</v>
      </c>
      <c r="M351" s="40">
        <f>('8.юрид-в нацвал'!L351*'8.юрид-в нацвал'!M351+'12.юрид-в инвал'!L351*'12.юрид-в инвал'!M351)/('8.юрид-в нацвал'!L351+'12.юрид-в инвал'!L351)</f>
        <v>8.1730449100852542</v>
      </c>
      <c r="N351" s="36">
        <f>'8.юрид-в нацвал'!N351+'12.юрид-в инвал'!N351</f>
        <v>9046671.6600000001</v>
      </c>
      <c r="O351" s="40">
        <f>('8.юрид-в нацвал'!N351*'8.юрид-в нацвал'!O351+'12.юрид-в инвал'!N351*'12.юрид-в инвал'!O351)/('8.юрид-в нацвал'!N351+'12.юрид-в инвал'!N351)</f>
        <v>12.411088280681597</v>
      </c>
      <c r="P351" s="36">
        <f>'8.юрид-в нацвал'!P351+'12.юрид-в инвал'!P351</f>
        <v>11581348.120000001</v>
      </c>
      <c r="Q351" s="40">
        <f>('8.юрид-в нацвал'!P351*'8.юрид-в нацвал'!Q351+'12.юрид-в инвал'!P351*'12.юрид-в инвал'!Q351)/('8.юрид-в нацвал'!P351+'12.юрид-в инвал'!P351)</f>
        <v>11.398096837995713</v>
      </c>
      <c r="R351" s="36">
        <f>'8.юрид-в нацвал'!R351+'12.юрид-в инвал'!R351</f>
        <v>6118790.79</v>
      </c>
      <c r="S351" s="40">
        <f>('8.юрид-в нацвал'!R351*'8.юрид-в нацвал'!S351+'12.юрид-в инвал'!R351*'12.юрид-в инвал'!S351)/('8.юрид-в нацвал'!R351+'12.юрид-в инвал'!R351)</f>
        <v>10.881393947986258</v>
      </c>
      <c r="T351" s="36">
        <f>'8.юрид-в нацвал'!T351+'12.юрид-в инвал'!T351</f>
        <v>46075.520000000004</v>
      </c>
      <c r="U351" s="40">
        <f>('8.юрид-в нацвал'!T351*'8.юрид-в нацвал'!U351+'12.юрид-в инвал'!T351*'12.юрид-в инвал'!U351)/('8.юрид-в нацвал'!T351+'12.юрид-в инвал'!T351)</f>
        <v>6.0158023175864299</v>
      </c>
    </row>
    <row r="352" spans="1:21" ht="14.25" customHeight="1" x14ac:dyDescent="0.2">
      <c r="A352" s="38" t="s">
        <v>7</v>
      </c>
      <c r="B352" s="36">
        <f>'8.юрид-в нацвал'!B352+'12.юрид-в инвал'!B352</f>
        <v>268557887.92000002</v>
      </c>
      <c r="C352" s="40">
        <f>('8.юрид-в нацвал'!B352*'8.юрид-в нацвал'!C352+'12.юрид-в инвал'!B352*'12.юрид-в инвал'!C352)/('8.юрид-в нацвал'!B352+'12.юрид-в инвал'!B352)</f>
        <v>2.7994221900000764</v>
      </c>
      <c r="D352" s="36">
        <f>'8.юрид-в нацвал'!D352+'12.юрид-в инвал'!D352</f>
        <v>217348415.14999998</v>
      </c>
      <c r="E352" s="40">
        <f>('8.юрид-в нацвал'!D352*'8.юрид-в нацвал'!E352+'12.юрид-в инвал'!D352*'12.юрид-в инвал'!E352)/('8.юрид-в нацвал'!D352+'12.юрид-в инвал'!D352)</f>
        <v>1.7417312330183812</v>
      </c>
      <c r="F352" s="36">
        <f>'8.юрид-в нацвал'!F352+'12.юрид-в инвал'!F352</f>
        <v>19584726.869999997</v>
      </c>
      <c r="G352" s="40">
        <f>('8.юрид-в нацвал'!F352*'8.юрид-в нацвал'!G352+'12.юрид-в инвал'!F352*'12.юрид-в инвал'!G352)/('8.юрид-в нацвал'!F352+'12.юрид-в инвал'!F352)</f>
        <v>1.4114007320848607</v>
      </c>
      <c r="H352" s="36">
        <f t="shared" si="40"/>
        <v>31624745.899999999</v>
      </c>
      <c r="I352" s="40">
        <f t="shared" si="41"/>
        <v>10.928229775499979</v>
      </c>
      <c r="J352" s="36">
        <f>'8.юрид-в нацвал'!J352+'12.юрид-в инвал'!J352</f>
        <v>2237999.5499999998</v>
      </c>
      <c r="K352" s="40">
        <f>('8.юрид-в нацвал'!J352*'8.юрид-в нацвал'!K352+'12.юрид-в инвал'!J352*'12.юрид-в инвал'!K352)/('8.юрид-в нацвал'!J352+'12.юрид-в инвал'!J352)</f>
        <v>5.7813359180970307</v>
      </c>
      <c r="L352" s="36">
        <f>'8.юрид-в нацвал'!L352+'12.юрид-в инвал'!L352</f>
        <v>2161034.71</v>
      </c>
      <c r="M352" s="40">
        <f>('8.юрид-в нацвал'!L352*'8.юрид-в нацвал'!M352+'12.юрид-в инвал'!L352*'12.юрид-в инвал'!M352)/('8.юрид-в нацвал'!L352+'12.юрид-в инвал'!L352)</f>
        <v>9.8242319485465739</v>
      </c>
      <c r="N352" s="36">
        <f>'8.юрид-в нацвал'!N352+'12.юрид-в инвал'!N352</f>
        <v>11071938.84</v>
      </c>
      <c r="O352" s="40">
        <f>('8.юрид-в нацвал'!N352*'8.юрид-в нацвал'!O352+'12.юрид-в инвал'!N352*'12.юрид-в инвал'!O352)/('8.юрид-в нацвал'!N352+'12.юрид-в инвал'!N352)</f>
        <v>12.058977436665486</v>
      </c>
      <c r="P352" s="36">
        <f>'8.юрид-в нацвал'!P352+'12.юрид-в инвал'!P352</f>
        <v>10185956.85</v>
      </c>
      <c r="Q352" s="40">
        <f>('8.юрид-в нацвал'!P352*'8.юрид-в нацвал'!Q352+'12.юрид-в инвал'!P352*'12.юрид-в инвал'!Q352)/('8.юрид-в нацвал'!P352+'12.юрид-в инвал'!P352)</f>
        <v>10.937503227259434</v>
      </c>
      <c r="R352" s="36">
        <f>'8.юрид-в нацвал'!R352+'12.юрид-в инвал'!R352</f>
        <v>5921642.6200000001</v>
      </c>
      <c r="S352" s="40">
        <f>('8.юрид-в нацвал'!R352*'8.юрид-в нацвал'!S352+'12.юрид-в инвал'!R352*'12.юрид-в инвал'!S352)/('8.юрид-в нацвал'!R352+'12.юрид-в инвал'!R352)</f>
        <v>11.184429784568842</v>
      </c>
      <c r="T352" s="36">
        <f>'8.юрид-в нацвал'!T352+'12.юрид-в инвал'!T352</f>
        <v>46173.33</v>
      </c>
      <c r="U352" s="40">
        <f>('8.юрид-в нацвал'!T352*'8.юрид-в нацвал'!U352+'12.юрид-в инвал'!T352*'12.юрид-в инвал'!U352)/('8.юрид-в нацвал'!T352+'12.юрид-в инвал'!T352)</f>
        <v>6.0200054880165661</v>
      </c>
    </row>
    <row r="353" spans="1:21" ht="14.25" customHeight="1" x14ac:dyDescent="0.2">
      <c r="A353" s="38" t="s">
        <v>8</v>
      </c>
      <c r="B353" s="36">
        <f>'8.юрид-в нацвал'!B353+'12.юрид-в инвал'!B353</f>
        <v>297512305.55000001</v>
      </c>
      <c r="C353" s="40">
        <f>('8.юрид-в нацвал'!B353*'8.юрид-в нацвал'!C353+'12.юрид-в инвал'!B353*'12.юрид-в инвал'!C353)/('8.юрид-в нацвал'!B353+'12.юрид-в инвал'!B353)</f>
        <v>2.7055107906887041</v>
      </c>
      <c r="D353" s="36">
        <f>'8.юрид-в нацвал'!D353+'12.юрид-в инвал'!D353</f>
        <v>240752418.09</v>
      </c>
      <c r="E353" s="40">
        <f>('8.юрид-в нацвал'!D353*'8.юрид-в нацвал'!E353+'12.юрид-в инвал'!D353*'12.юрид-в инвал'!E353)/('8.юрид-в нацвал'!D353+'12.юрид-в инвал'!D353)</f>
        <v>1.6546015452404983</v>
      </c>
      <c r="F353" s="36">
        <f>'8.юрид-в нацвал'!F353+'12.юрид-в инвал'!F353</f>
        <v>19149972.539999999</v>
      </c>
      <c r="G353" s="40">
        <f>('8.юрид-в нацвал'!F353*'8.юрид-в нацвал'!G353+'12.юрид-в инвал'!F353*'12.юрид-в инвал'!G353)/('8.юрид-в нацвал'!F353+'12.юрид-в инвал'!F353)</f>
        <v>1.3909648606994787</v>
      </c>
      <c r="H353" s="36">
        <f t="shared" si="40"/>
        <v>37609914.919999994</v>
      </c>
      <c r="I353" s="40">
        <f t="shared" si="41"/>
        <v>10.102030061960043</v>
      </c>
      <c r="J353" s="36">
        <f>'8.юрид-в нацвал'!J353+'12.юрид-в инвал'!J353</f>
        <v>2240382.66</v>
      </c>
      <c r="K353" s="40">
        <f>('8.юрид-в нацвал'!J353*'8.юрид-в нацвал'!K353+'12.юрид-в инвал'!J353*'12.юрид-в инвал'!K353)/('8.юрид-в нацвал'!J353+'12.юрид-в инвал'!J353)</f>
        <v>4.1108972734595293</v>
      </c>
      <c r="L353" s="36">
        <f>'8.юрид-в нацвал'!L353+'12.юрид-в инвал'!L353</f>
        <v>6897648.7599999998</v>
      </c>
      <c r="M353" s="40">
        <f>('8.юрид-в нацвал'!L353*'8.юрид-в нацвал'!M353+'12.юрид-в инвал'!L353*'12.юрид-в инвал'!M353)/('8.юрид-в нацвал'!L353+'12.юрид-в инвал'!L353)</f>
        <v>12.839664573294366</v>
      </c>
      <c r="N353" s="36">
        <f>'8.юрид-в нацвал'!N353+'12.юрид-в инвал'!N353</f>
        <v>7313483.7699999996</v>
      </c>
      <c r="O353" s="40">
        <f>('8.юрид-в нацвал'!N353*'8.юрид-в нацвал'!O353+'12.юрид-в инвал'!N353*'12.юрид-в инвал'!O353)/('8.юрид-в нацвал'!N353+'12.юрид-в инвал'!N353)</f>
        <v>11.248778462059827</v>
      </c>
      <c r="P353" s="36">
        <f>'8.юрид-в нацвал'!P353+'12.юрид-в инвал'!P353</f>
        <v>14482403.859999999</v>
      </c>
      <c r="Q353" s="40">
        <f>('8.юрид-в нацвал'!P353*'8.юрид-в нацвал'!Q353+'12.юрид-в инвал'!P353*'12.юрид-в инвал'!Q353)/('8.юрид-в нацвал'!P353+'12.юрид-в инвал'!P353)</f>
        <v>8.5764854261701249</v>
      </c>
      <c r="R353" s="36">
        <f>'8.юрид-в нацвал'!R353+'12.юрид-в инвал'!R353</f>
        <v>6624901.5700000003</v>
      </c>
      <c r="S353" s="40">
        <f>('8.юрид-в нацвал'!R353*'8.юрид-в нацвал'!S353+'12.юрид-в инвал'!R353*'12.юрид-в инвал'!S353)/('8.юрид-в нацвал'!R353+'12.юрид-в инвал'!R353)</f>
        <v>11.372213631620744</v>
      </c>
      <c r="T353" s="36">
        <f>'8.юрид-в нацвал'!T353+'12.юрид-в инвал'!T353</f>
        <v>51094.3</v>
      </c>
      <c r="U353" s="40">
        <f>('8.юрид-в нацвал'!T353*'8.юрид-в нацвал'!U353+'12.юрид-в инвал'!T353*'12.юрид-в инвал'!U353)/('8.юрид-в нацвал'!T353+'12.юрид-в инвал'!T353)</f>
        <v>6.7978514237400267</v>
      </c>
    </row>
    <row r="354" spans="1:21" ht="14.25" customHeight="1" x14ac:dyDescent="0.2">
      <c r="A354" s="38" t="s">
        <v>9</v>
      </c>
      <c r="B354" s="36">
        <f>'8.юрид-в нацвал'!B354+'12.юрид-в инвал'!B354</f>
        <v>305311932.19999999</v>
      </c>
      <c r="C354" s="40">
        <f>('8.юрид-в нацвал'!B354*'8.юрид-в нацвал'!C354+'12.юрид-в инвал'!B354*'12.юрид-в инвал'!C354)/('8.юрид-в нацвал'!B354+'12.юрид-в инвал'!B354)</f>
        <v>2.9935647794940636</v>
      </c>
      <c r="D354" s="36">
        <f>'8.юрид-в нацвал'!D354+'12.юрид-в инвал'!D354</f>
        <v>246362308.19999999</v>
      </c>
      <c r="E354" s="40">
        <f>('8.юрид-в нацвал'!D354*'8.юрид-в нацвал'!E354+'12.юрид-в инвал'!D354*'12.юрид-в инвал'!E354)/('8.юрид-в нацвал'!D354+'12.юрид-в инвал'!D354)</f>
        <v>1.9605859777636228</v>
      </c>
      <c r="F354" s="36">
        <f>'8.юрид-в нацвал'!F354+'12.юрид-в инвал'!F354</f>
        <v>17750934.16</v>
      </c>
      <c r="G354" s="40">
        <f>('8.юрид-в нацвал'!F354*'8.юрид-в нацвал'!G354+'12.юрид-в инвал'!F354*'12.юрид-в инвал'!G354)/('8.юрид-в нацвал'!F354+'12.юрид-в инвал'!F354)</f>
        <v>1.4771033995317342</v>
      </c>
      <c r="H354" s="36">
        <f t="shared" si="40"/>
        <v>41198689.839999996</v>
      </c>
      <c r="I354" s="40">
        <f t="shared" si="41"/>
        <v>9.8240161632819447</v>
      </c>
      <c r="J354" s="36">
        <f>'8.юрид-в нацвал'!J354+'12.юрид-в инвал'!J354</f>
        <v>2165712.86</v>
      </c>
      <c r="K354" s="40">
        <f>('8.юрид-в нацвал'!J354*'8.юрид-в нацвал'!K354+'12.юрид-в инвал'!J354*'12.юрид-в инвал'!K354)/('8.юрид-в нацвал'!J354+'12.юрид-в инвал'!J354)</f>
        <v>9.1077957346570901</v>
      </c>
      <c r="L354" s="36">
        <f>'8.юрид-в нацвал'!L354+'12.юрид-в инвал'!L354</f>
        <v>10116141.969999999</v>
      </c>
      <c r="M354" s="40">
        <f>('8.юрид-в нацвал'!L354*'8.юрид-в нацвал'!M354+'12.юрид-в инвал'!L354*'12.юрид-в инвал'!M354)/('8.юрид-в нацвал'!L354+'12.юрид-в инвал'!L354)</f>
        <v>11.945430725790791</v>
      </c>
      <c r="N354" s="36">
        <f>'8.юрид-в нацвал'!N354+'12.юрид-в инвал'!N354</f>
        <v>5461249.5999999996</v>
      </c>
      <c r="O354" s="40">
        <f>('8.юрид-в нацвал'!N354*'8.юрид-в нацвал'!O354+'12.юрид-в инвал'!N354*'12.юрид-в инвал'!O354)/('8.юрид-в нацвал'!N354+'12.юрид-в инвал'!N354)</f>
        <v>11.656567785841546</v>
      </c>
      <c r="P354" s="36">
        <f>'8.юрид-в нацвал'!P354+'12.юрид-в инвал'!P354</f>
        <v>17090736.34</v>
      </c>
      <c r="Q354" s="40">
        <f>('8.юрид-в нацвал'!P354*'8.юрид-в нацвал'!Q354+'12.юрид-в инвал'!P354*'12.юрид-в инвал'!Q354)/('8.юрид-в нацвал'!P354+'12.юрид-в инвал'!P354)</f>
        <v>7.5657317252370664</v>
      </c>
      <c r="R354" s="36">
        <f>'8.юрид-в нацвал'!R354+'12.юрид-в инвал'!R354</f>
        <v>6313577.9700000007</v>
      </c>
      <c r="S354" s="40">
        <f>('8.юрид-в нацвал'!R354*'8.юрид-в нацвал'!S354+'12.юрид-в инвал'!R354*'12.юрид-в инвал'!S354)/('8.юрид-в нацвал'!R354+'12.юрид-в инвал'!R354)</f>
        <v>11.223105759395542</v>
      </c>
      <c r="T354" s="36">
        <f>'8.юрид-в нацвал'!T354+'12.юрид-в инвал'!T354</f>
        <v>51271.100000000006</v>
      </c>
      <c r="U354" s="40">
        <f>('8.юрид-в нацвал'!T354*'8.юрид-в нацвал'!U354+'12.юрид-в инвал'!T354*'12.юрид-в инвал'!U354)/('8.юрид-в нацвал'!T354+'12.юрид-в инвал'!T354)</f>
        <v>6.8019968364244194</v>
      </c>
    </row>
    <row r="355" spans="1:21" ht="14.25" customHeight="1" x14ac:dyDescent="0.2">
      <c r="A355" s="38" t="s">
        <v>14</v>
      </c>
      <c r="B355" s="36">
        <f>'8.юрид-в нацвал'!B355+'12.юрид-в инвал'!B355</f>
        <v>308148368.16000009</v>
      </c>
      <c r="C355" s="40">
        <f>('8.юрид-в нацвал'!B355*'8.юрид-в нацвал'!C355+'12.юрид-в инвал'!B355*'12.юрид-в инвал'!C355)/('8.юрид-в нацвал'!B355+'12.юрид-в инвал'!B355)</f>
        <v>3.037645292220327</v>
      </c>
      <c r="D355" s="36">
        <f>'8.юрид-в нацвал'!D355+'12.юрид-в инвал'!D355</f>
        <v>247607319.02000001</v>
      </c>
      <c r="E355" s="40">
        <f>('8.юрид-в нацвал'!D355*'8.юрид-в нацвал'!E355+'12.юрид-в инвал'!D355*'12.юрид-в инвал'!E355)/('8.юрид-в нацвал'!D355+'12.юрид-в инвал'!D355)</f>
        <v>1.9867822032524984</v>
      </c>
      <c r="F355" s="36">
        <f>'8.юрид-в нацвал'!F355+'12.юрид-в инвал'!F355</f>
        <v>17504211.260000002</v>
      </c>
      <c r="G355" s="40">
        <f>('8.юрид-в нацвал'!F355*'8.юрид-в нацвал'!G355+'12.юрид-в инвал'!F355*'12.юрид-в инвал'!G355)/('8.юрид-в нацвал'!F355+'12.юрид-в инвал'!F355)</f>
        <v>1.4498485880477237</v>
      </c>
      <c r="H355" s="36">
        <f t="shared" si="40"/>
        <v>43036837.880000003</v>
      </c>
      <c r="I355" s="40">
        <f t="shared" si="41"/>
        <v>9.7294594507601939</v>
      </c>
      <c r="J355" s="36">
        <f>'8.юрид-в нацвал'!J355+'12.юрид-в инвал'!J355</f>
        <v>7181173.1100000003</v>
      </c>
      <c r="K355" s="40">
        <f>('8.юрид-в нацвал'!J355*'8.юрид-в нацвал'!K355+'12.юрид-в инвал'!J355*'12.юрид-в инвал'!K355)/('8.юрид-в нацвал'!J355+'12.юрид-в инвал'!J355)</f>
        <v>11.845525675692885</v>
      </c>
      <c r="L355" s="36">
        <f>'8.юрид-в нацвал'!L355+'12.юрид-в инвал'!L355</f>
        <v>5467616.0999999996</v>
      </c>
      <c r="M355" s="40">
        <f>('8.юрид-в нацвал'!L355*'8.юрид-в нацвал'!M355+'12.юрид-в инвал'!L355*'12.юрид-в инвал'!M355)/('8.юрид-в нацвал'!L355+'12.юрид-в инвал'!L355)</f>
        <v>10.615048948389081</v>
      </c>
      <c r="N355" s="36">
        <f>'8.юрид-в нацвал'!N355+'12.юрид-в инвал'!N355</f>
        <v>6600058.7999999998</v>
      </c>
      <c r="O355" s="40">
        <f>('8.юрид-в нацвал'!N355*'8.юрид-в нацвал'!O355+'12.юрид-в инвал'!N355*'12.юрид-в инвал'!O355)/('8.юрид-в нацвал'!N355+'12.юрид-в инвал'!N355)</f>
        <v>10.578389860572116</v>
      </c>
      <c r="P355" s="36">
        <f>'8.юрид-в нацвал'!P355+'12.юрид-в инвал'!P355</f>
        <v>17440004.91</v>
      </c>
      <c r="Q355" s="40">
        <f>('8.юрид-в нацвал'!P355*'8.юрид-в нацвал'!Q355+'12.юрид-в инвал'!P355*'12.юрид-в инвал'!Q355)/('8.юрид-в нацвал'!P355+'12.юрид-в инвал'!P355)</f>
        <v>7.7568379489980446</v>
      </c>
      <c r="R355" s="36">
        <f>'8.юрид-в нацвал'!R355+'12.юрид-в инвал'!R355</f>
        <v>6296603.3600000003</v>
      </c>
      <c r="S355" s="40">
        <f>('8.юрид-в нацвал'!R355*'8.юрид-в нацвал'!S355+'12.юрид-в инвал'!R355*'12.юрид-в инвал'!S355)/('8.юрид-в нацвал'!R355+'12.юрид-в инвал'!R355)</f>
        <v>11.144813350304453</v>
      </c>
      <c r="T355" s="36">
        <f>'8.юрид-в нацвал'!T355+'12.юрид-в инвал'!T355</f>
        <v>51381.600000000006</v>
      </c>
      <c r="U355" s="40">
        <f>('8.юрид-в нацвал'!T355*'8.юрид-в нацвал'!U355+'12.юрид-в инвал'!T355*'12.юрид-в инвал'!U355)/('8.юрид-в нацвал'!T355+'12.юрид-в инвал'!T355)</f>
        <v>6.8045732324411867</v>
      </c>
    </row>
    <row r="356" spans="1:21" ht="14.25" customHeight="1" thickBot="1" x14ac:dyDescent="0.25">
      <c r="A356" s="39" t="s">
        <v>15</v>
      </c>
      <c r="B356" s="37">
        <f>'8.юрид-в нацвал'!B356+'12.юрид-в инвал'!B356</f>
        <v>309403677.05000001</v>
      </c>
      <c r="C356" s="41">
        <f>('8.юрид-в нацвал'!B356*'8.юрид-в нацвал'!C356+'12.юрид-в инвал'!B356*'12.юрид-в инвал'!C356)/('8.юрид-в нацвал'!B356+'12.юрид-в инвал'!B356)</f>
        <v>2.9185823506404898</v>
      </c>
      <c r="D356" s="37">
        <f>'8.юрид-в нацвал'!D356+'12.юрид-в инвал'!D356</f>
        <v>253890567.08000001</v>
      </c>
      <c r="E356" s="41">
        <f>('8.юрид-в нацвал'!D356*'8.юрид-в нацвал'!E356+'12.юрид-в инвал'!D356*'12.юрид-в инвал'!E356)/('8.юрид-в нацвал'!D356+'12.юрид-в инвал'!D356)</f>
        <v>1.9734914765124774</v>
      </c>
      <c r="F356" s="37">
        <f>'8.юрид-в нацвал'!F356+'12.юрид-в инвал'!F356</f>
        <v>11344489.43</v>
      </c>
      <c r="G356" s="41">
        <f>('8.юрид-в нацвал'!F356*'8.юрид-в нацвал'!G356+'12.юрид-в инвал'!F356*'12.юрид-в инвал'!G356)/('8.юрид-в нацвал'!F356+'12.юрид-в инвал'!F356)</f>
        <v>1.3165616124955901</v>
      </c>
      <c r="H356" s="37">
        <f t="shared" ref="H356:H367" si="42">J356+L356+N356+P356+R356+T356</f>
        <v>44168620.539999999</v>
      </c>
      <c r="I356" s="41">
        <f t="shared" ref="I356:I367" si="43">(J356*K356+L356*M356+N356*O356+P356*Q356+R356*S356+T356*U356)/(J356+L356+N356+P356+R356+T356)</f>
        <v>8.76263548495238</v>
      </c>
      <c r="J356" s="37">
        <f>'8.юрид-в нацвал'!J356+'12.юрид-в инвал'!J356</f>
        <v>3453927.28</v>
      </c>
      <c r="K356" s="41">
        <f>('8.юрид-в нацвал'!J356*'8.юрид-в нацвал'!K356+'12.юрид-в инвал'!J356*'12.юрид-в инвал'!K356)/('8.юрид-в нацвал'!J356+'12.юрид-в инвал'!J356)</f>
        <v>9.1466870832613516</v>
      </c>
      <c r="L356" s="37">
        <f>'8.юрид-в нацвал'!L356+'12.юрид-в инвал'!L356</f>
        <v>3306848.31</v>
      </c>
      <c r="M356" s="41">
        <f>('8.юрид-в нацвал'!L356*'8.юрид-в нацвал'!M356+'12.юрид-в инвал'!L356*'12.юрид-в инвал'!M356)/('8.юрид-в нацвал'!L356+'12.юрид-в инвал'!L356)</f>
        <v>11.354540101780515</v>
      </c>
      <c r="N356" s="37">
        <f>'8.юрид-в нацвал'!N356+'12.юрид-в инвал'!N356</f>
        <v>5673455.9199999999</v>
      </c>
      <c r="O356" s="41">
        <f>('8.юрид-в нацвал'!N356*'8.юрид-в нацвал'!O356+'12.юрид-в инвал'!N356*'12.юрид-в инвал'!O356)/('8.юрид-в нацвал'!N356+'12.юрид-в инвал'!N356)</f>
        <v>10.127338447462579</v>
      </c>
      <c r="P356" s="37">
        <f>'8.юрид-в нацвал'!P356+'12.юрид-в инвал'!P356</f>
        <v>20189150.82</v>
      </c>
      <c r="Q356" s="41">
        <f>('8.юрид-в нацвал'!P356*'8.юрид-в нацвал'!Q356+'12.юрид-в инвал'!P356*'12.юрид-в инвал'!Q356)/('8.юрид-в нацвал'!P356+'12.юрид-в инвал'!P356)</f>
        <v>8.3778786848302165</v>
      </c>
      <c r="R356" s="37">
        <f>'8.юрид-в нацвал'!R356+'12.юрид-в инвал'!R356</f>
        <v>11476434.51</v>
      </c>
      <c r="S356" s="41">
        <f>('8.юрид-в нацвал'!R356*'8.юрид-в нацвал'!S356+'12.юрид-в инвал'!R356*'12.юрид-в инвал'!S356)/('8.юрид-в нацвал'!R356+'12.юрид-в инвал'!R356)</f>
        <v>7.9184102477834557</v>
      </c>
      <c r="T356" s="37">
        <f>'8.юрид-в нацвал'!T356+'12.юрид-в инвал'!T356</f>
        <v>68803.700000000012</v>
      </c>
      <c r="U356" s="41">
        <f>('8.юрид-в нацвал'!T356*'8.юрид-в нацвал'!U356+'12.юрид-в инвал'!T356*'12.юрид-в инвал'!U356)/('8.юрид-в нацвал'!T356+'12.юрид-в инвал'!T356)</f>
        <v>6.0956992138504189</v>
      </c>
    </row>
    <row r="357" spans="1:21" ht="14.25" customHeight="1" x14ac:dyDescent="0.2">
      <c r="A357" s="46" t="s">
        <v>92</v>
      </c>
      <c r="B357" s="36">
        <f>'8.юрид-в нацвал'!B357+'12.юрид-в инвал'!B357</f>
        <v>330670188.45999992</v>
      </c>
      <c r="C357" s="40">
        <f>('8.юрид-в нацвал'!B357*'8.юрид-в нацвал'!C357+'12.юрид-в инвал'!B357*'12.юрид-в инвал'!C357)/('8.юрид-в нацвал'!B357+'12.юрид-в инвал'!B357)</f>
        <v>3.2526019914683237</v>
      </c>
      <c r="D357" s="36">
        <f>'8.юрид-в нацвал'!D357+'12.юрид-в инвал'!D357</f>
        <v>257236738.60000002</v>
      </c>
      <c r="E357" s="40">
        <f>('8.юрид-в нацвал'!D357*'8.юрид-в нацвал'!E357+'12.юрид-в инвал'!D357*'12.юрид-в инвал'!E357)/('8.юрид-в нацвал'!D357+'12.юрид-в инвал'!D357)</f>
        <v>2.1587314544672918</v>
      </c>
      <c r="F357" s="36">
        <f>'8.юрид-в нацвал'!F357+'12.юрид-в инвал'!F357</f>
        <v>19971729.48</v>
      </c>
      <c r="G357" s="40">
        <f>('8.юрид-в нацвал'!F357*'8.юрид-в нацвал'!G357+'12.юрид-в инвал'!F357*'12.юрид-в инвал'!G357)/('8.юрид-в нацвал'!F357+'12.юрид-в инвал'!F357)</f>
        <v>1.7013377917534285</v>
      </c>
      <c r="H357" s="36">
        <f t="shared" si="42"/>
        <v>53461720.380000003</v>
      </c>
      <c r="I357" s="40">
        <f t="shared" si="43"/>
        <v>9.0953828843620386</v>
      </c>
      <c r="J357" s="36">
        <f>'8.юрид-в нацвал'!J357+'12.юрид-в инвал'!J357</f>
        <v>2743141.38</v>
      </c>
      <c r="K357" s="40">
        <f>('8.юрид-в нацвал'!J357*'8.юрид-в нацвал'!K357+'12.юрид-в инвал'!J357*'12.юрид-в инвал'!K357)/('8.юрид-в нацвал'!J357+'12.юрид-в инвал'!J357)</f>
        <v>8.6587263948458979</v>
      </c>
      <c r="L357" s="36">
        <f>'8.юрид-в нацвал'!L357+'12.юрид-в инвал'!L357</f>
        <v>4400766.9799999995</v>
      </c>
      <c r="M357" s="40">
        <f>('8.юрид-в нацвал'!L357*'8.юрид-в нацвал'!M357+'12.юрид-в инвал'!L357*'12.юрид-в инвал'!M357)/('8.юрид-в нацвал'!L357+'12.юрид-в инвал'!L357)</f>
        <v>11.396020973939423</v>
      </c>
      <c r="N357" s="36">
        <f>'8.юрид-в нацвал'!N357+'12.юрид-в инвал'!N357</f>
        <v>5092250.0999999996</v>
      </c>
      <c r="O357" s="40">
        <f>('8.юрид-в нацвал'!N357*'8.юрид-в нацвал'!O357+'12.юрид-в инвал'!N357*'12.юрид-в инвал'!O357)/('8.юрид-в нацвал'!N357+'12.юрид-в инвал'!N357)</f>
        <v>9.8025142687119864</v>
      </c>
      <c r="P357" s="36">
        <f>'8.юрид-в нацвал'!P357+'12.юрид-в инвал'!P357</f>
        <v>29835564.289999999</v>
      </c>
      <c r="Q357" s="40">
        <f>('8.юрид-в нацвал'!P357*'8.юрид-в нацвал'!Q357+'12.юрид-в инвал'!P357*'12.юрид-в инвал'!Q357)/('8.юрид-в нацвал'!P357+'12.юрид-в инвал'!P357)</f>
        <v>9.4699685611007745</v>
      </c>
      <c r="R357" s="36">
        <f>'8.юрид-в нацвал'!R357+'12.юрид-в инвал'!R357</f>
        <v>11321054.199999999</v>
      </c>
      <c r="S357" s="40">
        <f>('8.юрид-в нацвал'!R357*'8.юрид-в нацвал'!S357+'12.юрид-в инвал'!R357*'12.юрид-в инвал'!S357)/('8.юрид-в нацвал'!R357+'12.юрид-в инвал'!R357)</f>
        <v>7.0198938223792045</v>
      </c>
      <c r="T357" s="36">
        <f>'8.юрид-в нацвал'!T357+'12.юрид-в инвал'!T357</f>
        <v>68943.430000000008</v>
      </c>
      <c r="U357" s="40">
        <f>('8.юрид-в нацвал'!T357*'8.юрид-в нацвал'!U357+'12.юрид-в инвал'!T357*'12.юрид-в инвал'!U357)/('8.юрид-в нацвал'!T357+'12.юрид-в инвал'!T357)</f>
        <v>6.0943370528562326</v>
      </c>
    </row>
    <row r="358" spans="1:21" ht="14.25" customHeight="1" x14ac:dyDescent="0.2">
      <c r="A358" s="38" t="s">
        <v>1</v>
      </c>
      <c r="B358" s="36">
        <f>'8.юрид-в нацвал'!B358+'12.юрид-в инвал'!B358</f>
        <v>359906358.31</v>
      </c>
      <c r="C358" s="40">
        <f>('8.юрид-в нацвал'!B358*'8.юрид-в нацвал'!C358+'12.юрид-в инвал'!B358*'12.юрид-в инвал'!C358)/('8.юрид-в нацвал'!B358+'12.юрид-в инвал'!B358)</f>
        <v>3.6468545248980417</v>
      </c>
      <c r="D358" s="36">
        <f>'8.юрид-в нацвал'!D358+'12.юрид-в инвал'!D358</f>
        <v>288099422.92000002</v>
      </c>
      <c r="E358" s="40">
        <f>('8.юрид-в нацвал'!D358*'8.юрид-в нацвал'!E358+'12.юрид-в инвал'!D358*'12.юрид-в инвал'!E358)/('8.юрид-в нацвал'!D358+'12.юрид-в инвал'!D358)</f>
        <v>2.7398721257448995</v>
      </c>
      <c r="F358" s="36">
        <f>'8.юрид-в нацвал'!F358+'12.юрид-в инвал'!F358</f>
        <v>16310644.649999999</v>
      </c>
      <c r="G358" s="40">
        <f>('8.юрид-в нацвал'!F358*'8.юрид-в нацвал'!G358+'12.юрид-в инвал'!F358*'12.юрид-в инвал'!G358)/('8.юрид-в нацвал'!F358+'12.юрид-в инвал'!F358)</f>
        <v>0.75935161219394232</v>
      </c>
      <c r="H358" s="36">
        <f t="shared" si="42"/>
        <v>55496290.739999995</v>
      </c>
      <c r="I358" s="40">
        <f t="shared" si="43"/>
        <v>9.2039491634283568</v>
      </c>
      <c r="J358" s="36">
        <f>'8.юрид-в нацвал'!J358+'12.юрид-в инвал'!J358</f>
        <v>3405013.21</v>
      </c>
      <c r="K358" s="40">
        <f>('8.юрид-в нацвал'!J358*'8.юрид-в нацвал'!K358+'12.юрид-в инвал'!J358*'12.юрид-в инвал'!K358)/('8.юрид-в нацвал'!J358+'12.юрид-в инвал'!J358)</f>
        <v>9.3220912097137028</v>
      </c>
      <c r="L358" s="36">
        <f>'8.юрид-в нацвал'!L358+'12.юрид-в инвал'!L358</f>
        <v>3690776.9200000004</v>
      </c>
      <c r="M358" s="40">
        <f>('8.юрид-в нацвал'!L358*'8.юрид-в нацвал'!M358+'12.юрид-в инвал'!L358*'12.юрид-в инвал'!M358)/('8.юрид-в нацвал'!L358+'12.юрид-в инвал'!L358)</f>
        <v>11.417152056131354</v>
      </c>
      <c r="N358" s="36">
        <f>'8.юрид-в нацвал'!N358+'12.юрид-в инвал'!N358</f>
        <v>6212859.1200000001</v>
      </c>
      <c r="O358" s="40">
        <f>('8.юрид-в нацвал'!N358*'8.юрид-в нацвал'!O358+'12.юрид-в инвал'!N358*'12.юрид-в инвал'!O358)/('8.юрид-в нацвал'!N358+'12.юрид-в инвал'!N358)</f>
        <v>8.9332668419335004</v>
      </c>
      <c r="P358" s="36">
        <f>'8.юрид-в нацвал'!P358+'12.юрид-в инвал'!P358</f>
        <v>29425131.07</v>
      </c>
      <c r="Q358" s="40">
        <f>('8.юрид-в нацвал'!P358*'8.юрид-в нацвал'!Q358+'12.юрид-в инвал'!P358*'12.юрид-в инвал'!Q358)/('8.юрид-в нацвал'!P358+'12.юрид-в инвал'!P358)</f>
        <v>9.6233818676342686</v>
      </c>
      <c r="R358" s="36">
        <f>'8.юрид-в нацвал'!R358+'12.юрид-в инвал'!R358</f>
        <v>12698567.09</v>
      </c>
      <c r="S358" s="40">
        <f>('8.юрид-в нацвал'!R358*'8.юрид-в нацвал'!S358+'12.юрид-в инвал'!R358*'12.юрид-в инвал'!S358)/('8.юрид-в нацвал'!R358+'12.юрид-в инвал'!R358)</f>
        <v>7.7083081830534139</v>
      </c>
      <c r="T358" s="36">
        <f>'8.юрид-в нацвал'!T358+'12.юрид-в инвал'!T358</f>
        <v>63943.33</v>
      </c>
      <c r="U358" s="40">
        <f>('8.юрид-в нацвал'!T358*'8.юрид-в нацвал'!U358+'12.юрид-в инвал'!T358*'12.юрид-в инвал'!U358)/('8.юрид-в нацвал'!T358+'12.юрид-в инвал'!T358)</f>
        <v>5.4761605315206419</v>
      </c>
    </row>
    <row r="359" spans="1:21" ht="14.25" customHeight="1" x14ac:dyDescent="0.2">
      <c r="A359" s="38" t="s">
        <v>2</v>
      </c>
      <c r="B359" s="36">
        <f>'8.юрид-в нацвал'!B359+'12.юрид-в инвал'!B359</f>
        <v>370368872.75</v>
      </c>
      <c r="C359" s="40">
        <f>('8.юрид-в нацвал'!B359*'8.юрид-в нацвал'!C359+'12.юрид-в инвал'!B359*'12.юрид-в инвал'!C359)/('8.юрид-в нацвал'!B359+'12.юрид-в инвал'!B359)</f>
        <v>3.6375995795758973</v>
      </c>
      <c r="D359" s="36">
        <f>'8.юрид-в нацвал'!D359+'12.юрид-в инвал'!D359</f>
        <v>293301528.25999999</v>
      </c>
      <c r="E359" s="40">
        <f>('8.юрид-в нацвал'!D359*'8.юрид-в нацвал'!E359+'12.юрид-в инвал'!D359*'12.юрид-в инвал'!E359)/('8.юрид-в нацвал'!D359+'12.юрид-в инвал'!D359)</f>
        <v>2.639274970095582</v>
      </c>
      <c r="F359" s="36">
        <f>'8.юрид-в нацвал'!F359+'12.юрид-в инвал'!F359</f>
        <v>17172003.349999998</v>
      </c>
      <c r="G359" s="40">
        <f>('8.юрид-в нацвал'!F359*'8.юрид-в нацвал'!G359+'12.юрид-в инвал'!F359*'12.юрид-в инвал'!G359)/('8.юрид-в нацвал'!F359+'12.юрид-в инвал'!F359)</f>
        <v>2.1108749590536284</v>
      </c>
      <c r="H359" s="36">
        <f t="shared" si="42"/>
        <v>59895341.140000001</v>
      </c>
      <c r="I359" s="40">
        <f t="shared" si="43"/>
        <v>8.9640080762331369</v>
      </c>
      <c r="J359" s="36">
        <f>'8.юрид-в нацвал'!J359+'12.юрид-в инвал'!J359</f>
        <v>4080258.4200000004</v>
      </c>
      <c r="K359" s="40">
        <f>('8.юрид-в нацвал'!J359*'8.юрид-в нацвал'!K359+'12.юрид-в инвал'!J359*'12.юрид-в инвал'!K359)/('8.юрид-в нацвал'!J359+'12.юрид-в инвал'!J359)</f>
        <v>8.5956837625740334</v>
      </c>
      <c r="L359" s="36">
        <f>'8.юрид-в нацвал'!L359+'12.юрид-в инвал'!L359</f>
        <v>2651649.9499999997</v>
      </c>
      <c r="M359" s="40">
        <f>('8.юрид-в нацвал'!L359*'8.юрид-в нацвал'!M359+'12.юрид-в инвал'!L359*'12.юрид-в инвал'!M359)/('8.юрид-в нацвал'!L359+'12.юрид-в инвал'!L359)</f>
        <v>10.736016402919244</v>
      </c>
      <c r="N359" s="36">
        <f>'8.юрид-в нацвал'!N359+'12.юрид-в инвал'!N359</f>
        <v>12364356.810000001</v>
      </c>
      <c r="O359" s="40">
        <f>('8.юрид-в нацвал'!N359*'8.юрид-в нацвал'!O359+'12.юрид-в инвал'!N359*'12.юрид-в инвал'!O359)/('8.юрид-в нацвал'!N359+'12.юрид-в инвал'!N359)</f>
        <v>7.064046001095651</v>
      </c>
      <c r="P359" s="36">
        <f>'8.юрид-в нацвал'!P359+'12.юрид-в инвал'!P359</f>
        <v>27287317.780000001</v>
      </c>
      <c r="Q359" s="40">
        <f>('8.юрид-в нацвал'!P359*'8.юрид-в нацвал'!Q359+'12.юрид-в инвал'!P359*'12.юрид-в инвал'!Q359)/('8.юрид-в нацвал'!P359+'12.юрид-в инвал'!P359)</f>
        <v>10.552656125856094</v>
      </c>
      <c r="R359" s="36">
        <f>'8.юрид-в нацвал'!R359+'12.юрид-в инвал'!R359</f>
        <v>13286440.779999999</v>
      </c>
      <c r="S359" s="40">
        <f>('8.юрид-в нацвал'!R359*'8.юрид-в нацвал'!S359+'12.юрид-в инвал'!R359*'12.юрид-в инвал'!S359)/('8.юрид-в нацвал'!R359+'12.юрид-в инвал'!R359)</f>
        <v>7.2139771846933796</v>
      </c>
      <c r="T359" s="36">
        <f>'8.юрид-в нацвал'!T359+'12.юрид-в инвал'!T359</f>
        <v>225317.40000000002</v>
      </c>
      <c r="U359" s="40">
        <f>('8.юрид-в нацвал'!T359*'8.юрид-в нацвал'!U359+'12.юрид-в инвал'!T359*'12.юрид-в инвал'!U359)/('8.юрид-в нацвал'!T359+'12.юрид-в инвал'!T359)</f>
        <v>9.8412561124884039</v>
      </c>
    </row>
    <row r="360" spans="1:21" ht="14.25" customHeight="1" x14ac:dyDescent="0.2">
      <c r="A360" s="38" t="s">
        <v>3</v>
      </c>
      <c r="B360" s="36">
        <f>'8.юрид-в нацвал'!B360+'12.юрид-в инвал'!B360</f>
        <v>372919988.53999996</v>
      </c>
      <c r="C360" s="40">
        <f>('8.юрид-в нацвал'!B360*'8.юрид-в нацвал'!C360+'12.юрид-в инвал'!B360*'12.юрид-в инвал'!C360)/('8.юрид-в нацвал'!B360+'12.юрид-в инвал'!B360)</f>
        <v>3.5977554485958874</v>
      </c>
      <c r="D360" s="36">
        <f>'8.юрид-в нацвал'!D360+'12.юрид-в инвал'!D360</f>
        <v>288580038.60000002</v>
      </c>
      <c r="E360" s="40">
        <f>('8.юрид-в нацвал'!D360*'8.юрид-в нацвал'!E360+'12.юрид-в инвал'!D360*'12.юрид-в инвал'!E360)/('8.юрид-в нацвал'!D360+'12.юрид-в инвал'!D360)</f>
        <v>2.5252710862233565</v>
      </c>
      <c r="F360" s="36">
        <f>'8.юрид-в нацвал'!F360+'12.юрид-в инвал'!F360</f>
        <v>22016205.850000001</v>
      </c>
      <c r="G360" s="40">
        <f>('8.юрид-в нацвал'!F360*'8.юрид-в нацвал'!G360+'12.юрид-в инвал'!F360*'12.юрид-в инвал'!G360)/('8.юрид-в нацвал'!F360+'12.юрид-в инвал'!F360)</f>
        <v>1.9535752120613425</v>
      </c>
      <c r="H360" s="36">
        <f t="shared" si="42"/>
        <v>62323744.089999996</v>
      </c>
      <c r="I360" s="40">
        <f t="shared" si="43"/>
        <v>9.1445369245963857</v>
      </c>
      <c r="J360" s="36">
        <f>'8.юрид-в нацвал'!J360+'12.юрид-в инвал'!J360</f>
        <v>4347454.55</v>
      </c>
      <c r="K360" s="40">
        <f>('8.юрид-в нацвал'!J360*'8.юрид-в нацвал'!K360+'12.юрид-в инвал'!J360*'12.юрид-в инвал'!K360)/('8.юрид-в нацвал'!J360+'12.юрид-в инвал'!J360)</f>
        <v>7.1209262919608864</v>
      </c>
      <c r="L360" s="36">
        <f>'8.юрид-в нацвал'!L360+'12.юрид-в инвал'!L360</f>
        <v>3259453.28</v>
      </c>
      <c r="M360" s="40">
        <f>('8.юрид-в нацвал'!L360*'8.юрид-в нацвал'!M360+'12.юрид-в инвал'!L360*'12.юрид-в инвал'!M360)/('8.юрид-в нацвал'!L360+'12.юрид-в инвал'!L360)</f>
        <v>9.6546706000952671</v>
      </c>
      <c r="N360" s="36">
        <f>'8.юрид-в нацвал'!N360+'12.юрид-в инвал'!N360</f>
        <v>12924439.34</v>
      </c>
      <c r="O360" s="40">
        <f>('8.юрид-в нацвал'!N360*'8.юрид-в нацвал'!O360+'12.юрид-в инвал'!N360*'12.юрид-в инвал'!O360)/('8.юрид-в нацвал'!N360+'12.юрид-в инвал'!N360)</f>
        <v>7.4836949843040417</v>
      </c>
      <c r="P360" s="36">
        <f>'8.юрид-в нацвал'!P360+'12.юрид-в инвал'!P360</f>
        <v>28729049.119999997</v>
      </c>
      <c r="Q360" s="40">
        <f>('8.юрид-в нацвал'!P360*'8.юрид-в нацвал'!Q360+'12.юрид-в инвал'!P360*'12.юрид-в инвал'!Q360)/('8.юрид-в нацвал'!P360+'12.юрид-в инвал'!P360)</f>
        <v>11.078431840531474</v>
      </c>
      <c r="R360" s="36">
        <f>'8.юрид-в нацвал'!R360+'12.юрид-в инвал'!R360</f>
        <v>12846449.370000001</v>
      </c>
      <c r="S360" s="40">
        <f>('8.юрид-в нацвал'!R360*'8.юрид-в нацвал'!S360+'12.юрид-в инвал'!R360*'12.юрид-в инвал'!S360)/('8.юрид-в нацвал'!R360+'12.юрид-в инвал'!R360)</f>
        <v>7.0330981333404905</v>
      </c>
      <c r="T360" s="36">
        <f>'8.юрид-в нацвал'!T360+'12.юрид-в инвал'!T360</f>
        <v>216898.43000000002</v>
      </c>
      <c r="U360" s="40">
        <f>('8.юрид-в нацвал'!T360*'8.юрид-в нацвал'!U360+'12.юрид-в инвал'!T360*'12.юрид-в инвал'!U360)/('8.юрид-в нацвал'!T360+'12.юрид-в инвал'!T360)</f>
        <v>9.9088521756473504</v>
      </c>
    </row>
    <row r="361" spans="1:21" ht="14.25" customHeight="1" x14ac:dyDescent="0.2">
      <c r="A361" s="38" t="s">
        <v>4</v>
      </c>
      <c r="B361" s="36">
        <f>'8.юрид-в нацвал'!B361+'12.юрид-в инвал'!B361</f>
        <v>379256195.89999998</v>
      </c>
      <c r="C361" s="40">
        <f>('8.юрид-в нацвал'!B361*'8.юрид-в нацвал'!C361+'12.юрид-в инвал'!B361*'12.юрид-в инвал'!C361)/('8.юрид-в нацвал'!B361+'12.юрид-в инвал'!B361)</f>
        <v>3.4319253626390127</v>
      </c>
      <c r="D361" s="36">
        <f>'8.юрид-в нацвал'!D361+'12.юрид-в инвал'!D361</f>
        <v>294965836.08000004</v>
      </c>
      <c r="E361" s="40">
        <f>('8.юрид-в нацвал'!D361*'8.юрид-в нацвал'!E361+'12.юрид-в инвал'!D361*'12.юрид-в инвал'!E361)/('8.юрид-в нацвал'!D361+'12.юрид-в инвал'!D361)</f>
        <v>2.3363124535785023</v>
      </c>
      <c r="F361" s="36">
        <f>'8.юрид-в нацвал'!F361+'12.юрид-в инвал'!F361</f>
        <v>21864911.370000001</v>
      </c>
      <c r="G361" s="40">
        <f>('8.юрид-в нацвал'!F361*'8.юрид-в нацвал'!G361+'12.юрид-в инвал'!F361*'12.юрид-в инвал'!G361)/('8.юрид-в нацвал'!F361+'12.юрид-в инвал'!F361)</f>
        <v>1.8418859062358948</v>
      </c>
      <c r="H361" s="36">
        <f t="shared" si="42"/>
        <v>62425448.449999996</v>
      </c>
      <c r="I361" s="40">
        <f t="shared" si="43"/>
        <v>9.1657159627469333</v>
      </c>
      <c r="J361" s="36">
        <f>'8.юрид-в нацвал'!J361+'12.юрид-в инвал'!J361</f>
        <v>3579394.46</v>
      </c>
      <c r="K361" s="40">
        <f>('8.юрид-в нацвал'!J361*'8.юрид-в нацвал'!K361+'12.юрид-в инвал'!J361*'12.юрид-в инвал'!K361)/('8.юрид-в нацвал'!J361+'12.юрид-в инвал'!J361)</f>
        <v>6.8922306606017347</v>
      </c>
      <c r="L361" s="36">
        <f>'8.юрид-в нацвал'!L361+'12.юрид-в инвал'!L361</f>
        <v>4038910.25</v>
      </c>
      <c r="M361" s="40">
        <f>('8.юрид-в нацвал'!L361*'8.юрид-в нацвал'!M361+'12.юрид-в инвал'!L361*'12.юрид-в инвал'!M361)/('8.юрид-в нацвал'!L361+'12.юрид-в инвал'!L361)</f>
        <v>9.7917326920300116</v>
      </c>
      <c r="N361" s="36">
        <f>'8.юрид-в нацвал'!N361+'12.юрид-в инвал'!N361</f>
        <v>13940850.93</v>
      </c>
      <c r="O361" s="40">
        <f>('8.юрид-в нацвал'!N361*'8.юрид-в нацвал'!O361+'12.юрид-в инвал'!N361*'12.юрид-в инвал'!O361)/('8.юрид-в нацвал'!N361+'12.юрид-в инвал'!N361)</f>
        <v>7.5553102584750338</v>
      </c>
      <c r="P361" s="36">
        <f>'8.юрид-в нацвал'!P361+'12.юрид-в инвал'!P361</f>
        <v>28547805.440000001</v>
      </c>
      <c r="Q361" s="40">
        <f>('8.юрид-в нацвал'!P361*'8.юрид-в нацвал'!Q361+'12.юрид-в инвал'!P361*'12.юрид-в инвал'!Q361)/('8.юрид-в нацвал'!P361+'12.юрид-в инвал'!P361)</f>
        <v>11.262108720680025</v>
      </c>
      <c r="R361" s="36">
        <f>'8.юрид-в нацвал'!R361+'12.юрид-в инвал'!R361</f>
        <v>11902898.939999999</v>
      </c>
      <c r="S361" s="40">
        <f>('8.юрид-в нацвал'!R361*'8.юрид-в нацвал'!S361+'12.юрид-в инвал'!R361*'12.юрид-в инвал'!S361)/('8.юрид-в нацвал'!R361+'12.юрид-в инвал'!R361)</f>
        <v>6.5176960626786382</v>
      </c>
      <c r="T361" s="36">
        <f>'8.юрид-в нацвал'!T361+'12.юрид-в инвал'!T361</f>
        <v>415588.43</v>
      </c>
      <c r="U361" s="40">
        <f>('8.юрид-в нацвал'!T361*'8.юрид-в нацвал'!U361+'12.юрид-в инвал'!T361*'12.юрид-в инвал'!U361)/('8.юрид-в нацвал'!T361+'12.юрид-в инвал'!T361)</f>
        <v>8.5194079151818531</v>
      </c>
    </row>
    <row r="362" spans="1:21" ht="14.25" customHeight="1" x14ac:dyDescent="0.2">
      <c r="A362" s="38" t="s">
        <v>5</v>
      </c>
      <c r="B362" s="36">
        <f>'8.юрид-в нацвал'!B362+'12.юрид-в инвал'!B362</f>
        <v>377517375.18000001</v>
      </c>
      <c r="C362" s="40">
        <f>('8.юрид-в нацвал'!B362*'8.юрид-в нацвал'!C362+'12.юрид-в инвал'!B362*'12.юрид-в инвал'!C362)/('8.юрид-в нацвал'!B362+'12.юрид-в инвал'!B362)</f>
        <v>3.5139414263255833</v>
      </c>
      <c r="D362" s="36">
        <f>'8.юрид-в нацвал'!D362+'12.юрид-в инвал'!D362</f>
        <v>273567798.20000005</v>
      </c>
      <c r="E362" s="40">
        <f>('8.юрид-в нацвал'!D362*'8.юрид-в нацвал'!E362+'12.юрид-в инвал'!D362*'12.юрид-в инвал'!E362)/('8.юрид-в нацвал'!D362+'12.юрид-в инвал'!D362)</f>
        <v>2.3848153174213733</v>
      </c>
      <c r="F362" s="36">
        <f>'8.юрид-в нацвал'!F362+'12.юрид-в инвал'!F362</f>
        <v>26588162.829999998</v>
      </c>
      <c r="G362" s="40">
        <f>('8.юрид-в нацвал'!F362*'8.юрид-в нацвал'!G362+'12.юрид-в инвал'!F362*'12.юрид-в инвал'!G362)/('8.юрид-в нацвал'!F362+'12.юрид-в инвал'!F362)</f>
        <v>2.0266764982460459</v>
      </c>
      <c r="H362" s="36">
        <f t="shared" si="42"/>
        <v>77361414.149999991</v>
      </c>
      <c r="I362" s="40">
        <f t="shared" si="43"/>
        <v>8.0179462898688527</v>
      </c>
      <c r="J362" s="36">
        <f>'8.юрид-в нацвал'!J362+'12.юрид-в инвал'!J362</f>
        <v>3758406.08</v>
      </c>
      <c r="K362" s="40">
        <f>('8.юрид-в нацвал'!J362*'8.юрид-в нацвал'!K362+'12.юрид-в инвал'!J362*'12.юрид-в инвал'!K362)/('8.юрид-в нацвал'!J362+'12.юрид-в инвал'!J362)</f>
        <v>8.0187974476403578</v>
      </c>
      <c r="L362" s="36">
        <f>'8.юрид-в нацвал'!L362+'12.юрид-в инвал'!L362</f>
        <v>24355038.289999999</v>
      </c>
      <c r="M362" s="40">
        <f>('8.юрид-в нацвал'!L362*'8.юрид-в нацвал'!M362+'12.юрид-в инвал'!L362*'12.юрид-в инвал'!M362)/('8.юрид-в нацвал'!L362+'12.юрид-в инвал'!L362)</f>
        <v>4.3697613297983473</v>
      </c>
      <c r="N362" s="36">
        <f>'8.юрид-в нацвал'!N362+'12.юрид-в инвал'!N362</f>
        <v>17390306.620000001</v>
      </c>
      <c r="O362" s="40">
        <f>('8.юрид-в нацвал'!N362*'8.юрид-в нацвал'!O362+'12.юрид-в инвал'!N362*'12.юрид-в инвал'!O362)/('8.юрид-в нацвал'!N362+'12.юрид-в инвал'!N362)</f>
        <v>11.126035816469091</v>
      </c>
      <c r="P362" s="36">
        <f>'8.юрид-в нацвал'!P362+'12.юрид-в инвал'!P362</f>
        <v>18727526.149999999</v>
      </c>
      <c r="Q362" s="40">
        <f>('8.юрид-в нацвал'!P362*'8.юрид-в нацвал'!Q362+'12.юрид-в инвал'!P362*'12.юрид-в инвал'!Q362)/('8.юрид-в нацвал'!P362+'12.юрид-в инвал'!P362)</f>
        <v>10.991218016454374</v>
      </c>
      <c r="R362" s="36">
        <f>'8.юрид-в нацвал'!R362+'12.юрид-в инвал'!R362</f>
        <v>10966680.370000001</v>
      </c>
      <c r="S362" s="40">
        <f>('8.юрид-в нацвал'!R362*'8.юрид-в нацвал'!S362+'12.юрид-в инвал'!R362*'12.юрид-в инвал'!S362)/('8.юрид-в нацвал'!R362+'12.юрид-в инвал'!R362)</f>
        <v>6.8943750021138044</v>
      </c>
      <c r="T362" s="36">
        <f>'8.юрид-в нацвал'!T362+'12.юрид-в инвал'!T362</f>
        <v>2163456.64</v>
      </c>
      <c r="U362" s="40">
        <f>('8.юрид-в нацвал'!T362*'8.юрид-в нацвал'!U362+'12.юрид-в инвал'!T362*'12.юрид-в инвал'!U362)/('8.юрид-в нацвал'!T362+'12.юрид-в инвал'!T362)</f>
        <v>4.0602421502656023</v>
      </c>
    </row>
    <row r="363" spans="1:21" ht="14.25" customHeight="1" x14ac:dyDescent="0.2">
      <c r="A363" s="38" t="s">
        <v>6</v>
      </c>
      <c r="B363" s="36">
        <f>'8.юрид-в нацвал'!B363+'12.юрид-в инвал'!B363</f>
        <v>379422101.46999997</v>
      </c>
      <c r="C363" s="40">
        <f>('8.юрид-в нацвал'!B363*'8.юрид-в нацвал'!C363+'12.юрид-в инвал'!B363*'12.юрид-в инвал'!C363)/('8.юрид-в нацвал'!B363+'12.юрид-в инвал'!B363)</f>
        <v>3.4887144204654632</v>
      </c>
      <c r="D363" s="36">
        <f>'8.юрид-в нацвал'!D363+'12.юрид-в инвал'!D363</f>
        <v>275782611.58999997</v>
      </c>
      <c r="E363" s="40">
        <f>('8.юрид-в нацвал'!D363*'8.юрид-в нацвал'!E363+'12.юрид-в инвал'!D363*'12.юрид-в инвал'!E363)/('8.юрид-в нацвал'!D363+'12.юрид-в инвал'!D363)</f>
        <v>2.2545130330557246</v>
      </c>
      <c r="F363" s="36">
        <f>'8.юрид-в нацвал'!F363+'12.юрид-в инвал'!F363</f>
        <v>23393009.550000001</v>
      </c>
      <c r="G363" s="40">
        <f>('8.юрид-в нацвал'!F363*'8.юрид-в нацвал'!G363+'12.юрид-в инвал'!F363*'12.юрид-в инвал'!G363)/('8.юрид-в нацвал'!F363+'12.юрид-в инвал'!F363)</f>
        <v>2.1864918281196526</v>
      </c>
      <c r="H363" s="36">
        <f t="shared" si="42"/>
        <v>80246480.330000013</v>
      </c>
      <c r="I363" s="40">
        <f t="shared" si="43"/>
        <v>8.1099038590780683</v>
      </c>
      <c r="J363" s="36">
        <f>'8.юрид-в нацвал'!J363+'12.юрид-в инвал'!J363</f>
        <v>3512460.56</v>
      </c>
      <c r="K363" s="40">
        <f>('8.юрид-в нацвал'!J363*'8.юрид-в нацвал'!K363+'12.юрид-в инвал'!J363*'12.юрид-в инвал'!K363)/('8.юрид-в нацвал'!J363+'12.юрид-в инвал'!J363)</f>
        <v>7.7635251045779734</v>
      </c>
      <c r="L363" s="36">
        <f>'8.юрид-в нацвал'!L363+'12.юрид-в инвал'!L363</f>
        <v>24656439.07</v>
      </c>
      <c r="M363" s="40">
        <f>('8.юрид-в нацвал'!L363*'8.юрид-в нацвал'!M363+'12.юрид-в инвал'!L363*'12.юрид-в инвал'!M363)/('8.юрид-в нацвал'!L363+'12.юрид-в инвал'!L363)</f>
        <v>4.4466299231180937</v>
      </c>
      <c r="N363" s="36">
        <f>'8.юрид-в нацвал'!N363+'12.юрид-в инвал'!N363</f>
        <v>18543223.329999998</v>
      </c>
      <c r="O363" s="40">
        <f>('8.юрид-в нацвал'!N363*'8.юрид-в нацвал'!O363+'12.юрид-в инвал'!N363*'12.юрид-в инвал'!O363)/('8.юрид-в нацвал'!N363+'12.юрид-в инвал'!N363)</f>
        <v>10.498371975148926</v>
      </c>
      <c r="P363" s="36">
        <f>'8.юрид-в нацвал'!P363+'12.юрид-в инвал'!P363</f>
        <v>20963250.73</v>
      </c>
      <c r="Q363" s="40">
        <f>('8.юрид-в нацвал'!P363*'8.юрид-в нацвал'!Q363+'12.юрид-в инвал'!P363*'12.юрид-в инвал'!Q363)/('8.юрид-в нацвал'!P363+'12.юрид-в инвал'!P363)</f>
        <v>10.688973427786665</v>
      </c>
      <c r="R363" s="36">
        <f>'8.юрид-в нацвал'!R363+'12.юрид-в инвал'!R363</f>
        <v>12153368.210000001</v>
      </c>
      <c r="S363" s="40">
        <f>('8.юрид-в нацвал'!R363*'8.юрид-в нацвал'!S363+'12.юрид-в инвал'!R363*'12.юрид-в инвал'!S363)/('8.юрид-в нацвал'!R363+'12.юрид-в инвал'!R363)</f>
        <v>7.5343517871989292</v>
      </c>
      <c r="T363" s="36">
        <f>'8.юрид-в нацвал'!T363+'12.юрид-в инвал'!T363</f>
        <v>417738.43</v>
      </c>
      <c r="U363" s="40">
        <f>('8.юрид-в нацвал'!T363*'8.юрид-в нацвал'!U363+'12.юрид-в инвал'!T363*'12.юрид-в инвал'!U363)/('8.юрид-в нацвал'!T363+'12.юрид-в инвал'!T363)</f>
        <v>8.5389973816869063</v>
      </c>
    </row>
    <row r="364" spans="1:21" ht="14.25" hidden="1" customHeight="1" x14ac:dyDescent="0.2">
      <c r="A364" s="38" t="s">
        <v>7</v>
      </c>
      <c r="B364" s="36">
        <f>'8.юрид-в нацвал'!B364+'12.юрид-в инвал'!B364</f>
        <v>0</v>
      </c>
      <c r="C364" s="40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36">
        <f>'8.юрид-в нацвал'!D364+'12.юрид-в инвал'!D364</f>
        <v>0</v>
      </c>
      <c r="E364" s="40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36">
        <f>'8.юрид-в нацвал'!F364+'12.юрид-в инвал'!F364</f>
        <v>0</v>
      </c>
      <c r="G364" s="40" t="e">
        <f>('8.юрид-в нацвал'!F364*'8.юрид-в нацвал'!G364+'12.юрид-в инвал'!F364*'12.юрид-в инвал'!G364)/('8.юрид-в нацвал'!F364+'12.юрид-в инвал'!F364)</f>
        <v>#DIV/0!</v>
      </c>
      <c r="H364" s="36">
        <f t="shared" si="42"/>
        <v>0</v>
      </c>
      <c r="I364" s="40" t="e">
        <f t="shared" si="43"/>
        <v>#DIV/0!</v>
      </c>
      <c r="J364" s="36">
        <f>'8.юрид-в нацвал'!J364+'12.юрид-в инвал'!J364</f>
        <v>0</v>
      </c>
      <c r="K364" s="40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36">
        <f>'8.юрид-в нацвал'!L364+'12.юрид-в инвал'!L364</f>
        <v>0</v>
      </c>
      <c r="M364" s="40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36">
        <f>'8.юрид-в нацвал'!N364+'12.юрид-в инвал'!N364</f>
        <v>0</v>
      </c>
      <c r="O364" s="40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36">
        <f>'8.юрид-в нацвал'!P364+'12.юрид-в инвал'!P364</f>
        <v>0</v>
      </c>
      <c r="Q364" s="40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36">
        <f>'8.юрид-в нацвал'!R364+'12.юрид-в инвал'!R364</f>
        <v>0</v>
      </c>
      <c r="S364" s="40" t="e">
        <f>('8.юрид-в нацвал'!R364*'8.юрид-в нацвал'!S364+'12.юрид-в инвал'!R364*'12.юрид-в инвал'!S364)/('8.юрид-в нацвал'!R364+'12.юрид-в инвал'!R364)</f>
        <v>#DIV/0!</v>
      </c>
      <c r="T364" s="36">
        <f>'8.юрид-в нацвал'!T364+'12.юрид-в инвал'!T364</f>
        <v>0</v>
      </c>
      <c r="U364" s="40" t="e">
        <f>('8.юрид-в нацвал'!T364*'8.юрид-в нацвал'!U364+'12.юрид-в инвал'!T364*'12.юрид-в инвал'!U364)/('8.юрид-в нацвал'!T364+'12.юрид-в инвал'!T364)</f>
        <v>#DIV/0!</v>
      </c>
    </row>
    <row r="365" spans="1:21" ht="14.25" hidden="1" customHeight="1" x14ac:dyDescent="0.2">
      <c r="A365" s="38" t="s">
        <v>8</v>
      </c>
      <c r="B365" s="36">
        <f>'8.юрид-в нацвал'!B365+'12.юрид-в инвал'!B365</f>
        <v>0</v>
      </c>
      <c r="C365" s="40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36">
        <f>'8.юрид-в нацвал'!D365+'12.юрид-в инвал'!D365</f>
        <v>0</v>
      </c>
      <c r="E365" s="40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36">
        <f>'8.юрид-в нацвал'!F365+'12.юрид-в инвал'!F365</f>
        <v>0</v>
      </c>
      <c r="G365" s="40" t="e">
        <f>('8.юрид-в нацвал'!F365*'8.юрид-в нацвал'!G365+'12.юрид-в инвал'!F365*'12.юрид-в инвал'!G365)/('8.юрид-в нацвал'!F365+'12.юрид-в инвал'!F365)</f>
        <v>#DIV/0!</v>
      </c>
      <c r="H365" s="36">
        <f t="shared" si="42"/>
        <v>0</v>
      </c>
      <c r="I365" s="40" t="e">
        <f t="shared" si="43"/>
        <v>#DIV/0!</v>
      </c>
      <c r="J365" s="36">
        <f>'8.юрид-в нацвал'!J365+'12.юрид-в инвал'!J365</f>
        <v>0</v>
      </c>
      <c r="K365" s="40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36">
        <f>'8.юрид-в нацвал'!L365+'12.юрид-в инвал'!L365</f>
        <v>0</v>
      </c>
      <c r="M365" s="40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36">
        <f>'8.юрид-в нацвал'!N365+'12.юрид-в инвал'!N365</f>
        <v>0</v>
      </c>
      <c r="O365" s="40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36">
        <f>'8.юрид-в нацвал'!P365+'12.юрид-в инвал'!P365</f>
        <v>0</v>
      </c>
      <c r="Q365" s="40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36">
        <f>'8.юрид-в нацвал'!R365+'12.юрид-в инвал'!R365</f>
        <v>0</v>
      </c>
      <c r="S365" s="40" t="e">
        <f>('8.юрид-в нацвал'!R365*'8.юрид-в нацвал'!S365+'12.юрид-в инвал'!R365*'12.юрид-в инвал'!S365)/('8.юрид-в нацвал'!R365+'12.юрид-в инвал'!R365)</f>
        <v>#DIV/0!</v>
      </c>
      <c r="T365" s="36">
        <f>'8.юрид-в нацвал'!T365+'12.юрид-в инвал'!T365</f>
        <v>0</v>
      </c>
      <c r="U365" s="40" t="e">
        <f>('8.юрид-в нацвал'!T365*'8.юрид-в нацвал'!U365+'12.юрид-в инвал'!T365*'12.юрид-в инвал'!U365)/('8.юрид-в нацвал'!T365+'12.юрид-в инвал'!T365)</f>
        <v>#DIV/0!</v>
      </c>
    </row>
    <row r="366" spans="1:21" ht="14.25" hidden="1" customHeight="1" x14ac:dyDescent="0.2">
      <c r="A366" s="38" t="s">
        <v>9</v>
      </c>
      <c r="B366" s="36">
        <f>'8.юрид-в нацвал'!B366+'12.юрид-в инвал'!B366</f>
        <v>0</v>
      </c>
      <c r="C366" s="40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36">
        <f>'8.юрид-в нацвал'!D366+'12.юрид-в инвал'!D366</f>
        <v>0</v>
      </c>
      <c r="E366" s="40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36">
        <f>'8.юрид-в нацвал'!F366+'12.юрид-в инвал'!F366</f>
        <v>0</v>
      </c>
      <c r="G366" s="40" t="e">
        <f>('8.юрид-в нацвал'!F366*'8.юрид-в нацвал'!G366+'12.юрид-в инвал'!F366*'12.юрид-в инвал'!G366)/('8.юрид-в нацвал'!F366+'12.юрид-в инвал'!F366)</f>
        <v>#DIV/0!</v>
      </c>
      <c r="H366" s="36">
        <f t="shared" si="42"/>
        <v>0</v>
      </c>
      <c r="I366" s="40" t="e">
        <f t="shared" si="43"/>
        <v>#DIV/0!</v>
      </c>
      <c r="J366" s="36">
        <f>'8.юрид-в нацвал'!J366+'12.юрид-в инвал'!J366</f>
        <v>0</v>
      </c>
      <c r="K366" s="40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36">
        <f>'8.юрид-в нацвал'!L366+'12.юрид-в инвал'!L366</f>
        <v>0</v>
      </c>
      <c r="M366" s="40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36">
        <f>'8.юрид-в нацвал'!N366+'12.юрид-в инвал'!N366</f>
        <v>0</v>
      </c>
      <c r="O366" s="40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36">
        <f>'8.юрид-в нацвал'!P366+'12.юрид-в инвал'!P366</f>
        <v>0</v>
      </c>
      <c r="Q366" s="40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36">
        <f>'8.юрид-в нацвал'!R366+'12.юрид-в инвал'!R366</f>
        <v>0</v>
      </c>
      <c r="S366" s="40" t="e">
        <f>('8.юрид-в нацвал'!R366*'8.юрид-в нацвал'!S366+'12.юрид-в инвал'!R366*'12.юрид-в инвал'!S366)/('8.юрид-в нацвал'!R366+'12.юрид-в инвал'!R366)</f>
        <v>#DIV/0!</v>
      </c>
      <c r="T366" s="36">
        <f>'8.юрид-в нацвал'!T366+'12.юрид-в инвал'!T366</f>
        <v>0</v>
      </c>
      <c r="U366" s="40" t="e">
        <f>('8.юрид-в нацвал'!T366*'8.юрид-в нацвал'!U366+'12.юрид-в инвал'!T366*'12.юрид-в инвал'!U366)/('8.юрид-в нацвал'!T366+'12.юрид-в инвал'!T366)</f>
        <v>#DIV/0!</v>
      </c>
    </row>
    <row r="367" spans="1:21" ht="14.25" hidden="1" customHeight="1" x14ac:dyDescent="0.2">
      <c r="A367" s="38" t="s">
        <v>14</v>
      </c>
      <c r="B367" s="36">
        <f>'8.юрид-в нацвал'!B367+'12.юрид-в инвал'!B367</f>
        <v>0</v>
      </c>
      <c r="C367" s="40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36">
        <f>'8.юрид-в нацвал'!D367+'12.юрид-в инвал'!D367</f>
        <v>0</v>
      </c>
      <c r="E367" s="40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36">
        <f>'8.юрид-в нацвал'!F367+'12.юрид-в инвал'!F367</f>
        <v>0</v>
      </c>
      <c r="G367" s="40" t="e">
        <f>('8.юрид-в нацвал'!F367*'8.юрид-в нацвал'!G367+'12.юрид-в инвал'!F367*'12.юрид-в инвал'!G367)/('8.юрид-в нацвал'!F367+'12.юрид-в инвал'!F367)</f>
        <v>#DIV/0!</v>
      </c>
      <c r="H367" s="36">
        <f t="shared" si="42"/>
        <v>0</v>
      </c>
      <c r="I367" s="40" t="e">
        <f t="shared" si="43"/>
        <v>#DIV/0!</v>
      </c>
      <c r="J367" s="36">
        <f>'8.юрид-в нацвал'!J367+'12.юрид-в инвал'!J367</f>
        <v>0</v>
      </c>
      <c r="K367" s="40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36">
        <f>'8.юрид-в нацвал'!L367+'12.юрид-в инвал'!L367</f>
        <v>0</v>
      </c>
      <c r="M367" s="40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36">
        <f>'8.юрид-в нацвал'!N367+'12.юрид-в инвал'!N367</f>
        <v>0</v>
      </c>
      <c r="O367" s="40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36">
        <f>'8.юрид-в нацвал'!P367+'12.юрид-в инвал'!P367</f>
        <v>0</v>
      </c>
      <c r="Q367" s="40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36">
        <f>'8.юрид-в нацвал'!R367+'12.юрид-в инвал'!R367</f>
        <v>0</v>
      </c>
      <c r="S367" s="40" t="e">
        <f>('8.юрид-в нацвал'!R367*'8.юрид-в нацвал'!S367+'12.юрид-в инвал'!R367*'12.юрид-в инвал'!S367)/('8.юрид-в нацвал'!R367+'12.юрид-в инвал'!R367)</f>
        <v>#DIV/0!</v>
      </c>
      <c r="T367" s="36">
        <f>'8.юрид-в нацвал'!T367+'12.юрид-в инвал'!T367</f>
        <v>0</v>
      </c>
      <c r="U367" s="40" t="e">
        <f>('8.юрид-в нацвал'!T367*'8.юрид-в нацвал'!U367+'12.юрид-в инвал'!T367*'12.юрид-в инвал'!U367)/('8.юрид-в нацвал'!T367+'12.юрид-в инвал'!T367)</f>
        <v>#DIV/0!</v>
      </c>
    </row>
    <row r="368" spans="1:21" ht="14.25" hidden="1" customHeight="1" thickBot="1" x14ac:dyDescent="0.25">
      <c r="A368" s="39" t="s">
        <v>15</v>
      </c>
      <c r="B368" s="37">
        <f>'8.юрид-в нацвал'!B368+'12.юрид-в инвал'!B368</f>
        <v>0</v>
      </c>
      <c r="C368" s="41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37">
        <f>'8.юрид-в нацвал'!D368+'12.юрид-в инвал'!D368</f>
        <v>0</v>
      </c>
      <c r="E368" s="41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37">
        <f>'8.юрид-в нацвал'!F368+'12.юрид-в инвал'!F368</f>
        <v>0</v>
      </c>
      <c r="G368" s="41" t="e">
        <f>('8.юрид-в нацвал'!F368*'8.юрид-в нацвал'!G368+'12.юрид-в инвал'!F368*'12.юрид-в инвал'!G368)/('8.юрид-в нацвал'!F368+'12.юрид-в инвал'!F368)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'8.юрид-в нацвал'!J368+'12.юрид-в инвал'!J368</f>
        <v>0</v>
      </c>
      <c r="K368" s="41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37">
        <f>'8.юрид-в нацвал'!L368+'12.юрид-в инвал'!L368</f>
        <v>0</v>
      </c>
      <c r="M368" s="41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37">
        <f>'8.юрид-в нацвал'!N368+'12.юрид-в инвал'!N368</f>
        <v>0</v>
      </c>
      <c r="O368" s="41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37">
        <f>'8.юрид-в нацвал'!P368+'12.юрид-в инвал'!P368</f>
        <v>0</v>
      </c>
      <c r="Q368" s="41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37">
        <f>'8.юрид-в нацвал'!R368+'12.юрид-в инвал'!R368</f>
        <v>0</v>
      </c>
      <c r="S368" s="41" t="e">
        <f>('8.юрид-в нацвал'!R368*'8.юрид-в нацвал'!S368+'12.юрид-в инвал'!R368*'12.юрид-в инвал'!S368)/('8.юрид-в нацвал'!R368+'12.юрид-в инвал'!R368)</f>
        <v>#DIV/0!</v>
      </c>
      <c r="T368" s="37">
        <f>'8.юрид-в нацвал'!T368+'12.юрид-в инвал'!T368</f>
        <v>0</v>
      </c>
      <c r="U368" s="41" t="e">
        <f>('8.юрид-в нацвал'!T368*'8.юрид-в нацвал'!U368+'12.юрид-в инвал'!T368*'12.юрид-в инвал'!U368)/('8.юрид-в нацвал'!T368+'12.юрид-в инвал'!T368)</f>
        <v>#DIV/0!</v>
      </c>
    </row>
    <row r="369" spans="1:21" ht="4.5" customHeight="1" x14ac:dyDescent="0.2">
      <c r="A369" s="22"/>
      <c r="B369" s="23"/>
      <c r="C369" s="26"/>
      <c r="D369" s="24"/>
      <c r="E369" s="26"/>
      <c r="F369" s="24"/>
      <c r="G369" s="26"/>
      <c r="H369" s="24"/>
      <c r="I369" s="26"/>
      <c r="J369" s="24"/>
      <c r="K369" s="26"/>
      <c r="L369" s="24"/>
      <c r="M369" s="26"/>
      <c r="N369" s="24"/>
      <c r="O369" s="26"/>
      <c r="P369" s="24"/>
      <c r="Q369" s="26"/>
      <c r="R369" s="24"/>
      <c r="S369" s="26"/>
      <c r="T369" s="24"/>
      <c r="U369" s="26"/>
    </row>
    <row r="370" spans="1:21" x14ac:dyDescent="0.2">
      <c r="A370" s="19" t="s">
        <v>55</v>
      </c>
      <c r="B370" s="14"/>
      <c r="C370" s="14"/>
      <c r="D370" s="27"/>
      <c r="E370" s="27"/>
      <c r="F370" s="14"/>
      <c r="G370" s="14"/>
      <c r="H370" s="14"/>
      <c r="I370" s="14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" si="14">J165+L165+N165+P165+R165+T165</f>
        <v>12306472.129999999</v>
      </c>
      <c r="I165" s="40">
        <f t="shared" ref="I165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x14ac:dyDescent="0.2">
      <c r="A166" s="38" t="s">
        <v>1</v>
      </c>
      <c r="B166" s="36">
        <f>'9.нерез-в нацвал'!B166+'13.нерез-в инвал'!B166</f>
        <v>53606408.099999994</v>
      </c>
      <c r="C166" s="40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6">
        <f>'9.нерез-в нацвал'!D166+'13.нерез-в инвал'!D166</f>
        <v>4015506.54</v>
      </c>
      <c r="E166" s="40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6">
        <f>'9.нерез-в нацвал'!F166+'13.нерез-в инвал'!F166</f>
        <v>37644694.049999997</v>
      </c>
      <c r="G166" s="40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6">
        <f t="shared" ref="H166:H171" si="16">J166+L166+N166+P166+R166+T166</f>
        <v>11946207.509999998</v>
      </c>
      <c r="I166" s="40">
        <f t="shared" ref="I166:I171" si="17">(J166*K166+L166*M166+N166*O166+P166*Q166+R166*S166+T166*U166)/(J166+L166+N166+P166+R166+T166)</f>
        <v>4.427046523579099</v>
      </c>
      <c r="J166" s="36">
        <f>'9.нерез-в нацвал'!J166+'13.нерез-в инвал'!J166</f>
        <v>2546514.7799999998</v>
      </c>
      <c r="K166" s="40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6">
        <f>'9.нерез-в нацвал'!L166+'13.нерез-в инвал'!L166</f>
        <v>1707561.77</v>
      </c>
      <c r="M166" s="40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6">
        <f>'9.нерез-в нацвал'!N166+'13.нерез-в инвал'!N166</f>
        <v>1674024.46</v>
      </c>
      <c r="O166" s="40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6">
        <f>'9.нерез-в нацвал'!P166+'13.нерез-в инвал'!P166</f>
        <v>2762117.1200000001</v>
      </c>
      <c r="Q166" s="40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6">
        <f>'9.нерез-в нацвал'!R166+'13.нерез-в инвал'!R166</f>
        <v>3142706.11</v>
      </c>
      <c r="S166" s="40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6">
        <f>'9.нерез-в нацвал'!T166+'13.нерез-в инвал'!T166</f>
        <v>113283.27</v>
      </c>
      <c r="U166" s="40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14.25" customHeight="1" x14ac:dyDescent="0.2">
      <c r="A167" s="38" t="s">
        <v>2</v>
      </c>
      <c r="B167" s="36">
        <f>'9.нерез-в нацвал'!B167+'13.нерез-в инвал'!B167</f>
        <v>55477471.07</v>
      </c>
      <c r="C167" s="40">
        <f>('9.нерез-в нацвал'!B167*'9.нерез-в нацвал'!C167+'13.нерез-в инвал'!B167*'13.нерез-в инвал'!C167)/('9.нерез-в нацвал'!B167+'13.нерез-в инвал'!B167)</f>
        <v>0.96584581098137656</v>
      </c>
      <c r="D167" s="36">
        <f>'9.нерез-в нацвал'!D167+'13.нерез-в инвал'!D167</f>
        <v>4343396.1500000004</v>
      </c>
      <c r="E167" s="40">
        <f>('9.нерез-в нацвал'!D167*'9.нерез-в нацвал'!E167+'13.нерез-в инвал'!D167*'13.нерез-в инвал'!E167)/('9.нерез-в нацвал'!D167+'13.нерез-в инвал'!D167)</f>
        <v>7.0073080946116296E-3</v>
      </c>
      <c r="F167" s="36">
        <f>'9.нерез-в нацвал'!F167+'13.нерез-в инвал'!F167</f>
        <v>37787383.890000001</v>
      </c>
      <c r="G167" s="40">
        <f>('9.нерез-в нацвал'!F167*'9.нерез-в нацвал'!G167+'13.нерез-в инвал'!F167*'13.нерез-в инвал'!G167)/('9.нерез-в нацвал'!F167+'13.нерез-в инвал'!F167)</f>
        <v>1.7339472240453097E-2</v>
      </c>
      <c r="H167" s="36">
        <f t="shared" si="16"/>
        <v>13346691.029999999</v>
      </c>
      <c r="I167" s="40">
        <f t="shared" si="17"/>
        <v>3.9633070181141377</v>
      </c>
      <c r="J167" s="36">
        <f>'9.нерез-в нацвал'!J167+'13.нерез-в инвал'!J167</f>
        <v>4388077.5500000007</v>
      </c>
      <c r="K167" s="40">
        <f>('9.нерез-в нацвал'!J167*'9.нерез-в нацвал'!K167+'13.нерез-в инвал'!J167*'13.нерез-в инвал'!K167)/('9.нерез-в нацвал'!J167+'13.нерез-в инвал'!J167)</f>
        <v>0.45203417355283543</v>
      </c>
      <c r="L167" s="36">
        <f>'9.нерез-в нацвал'!L167+'13.нерез-в инвал'!L167</f>
        <v>1792765.4</v>
      </c>
      <c r="M167" s="40">
        <f>('9.нерез-в нацвал'!L167*'9.нерез-в нацвал'!M167+'13.нерез-в инвал'!L167*'13.нерез-в инвал'!M167)/('9.нерез-в нацвал'!L167+'13.нерез-в инвал'!L167)</f>
        <v>8.319624733944579</v>
      </c>
      <c r="N167" s="36">
        <f>'9.нерез-в нацвал'!N167+'13.нерез-в инвал'!N167</f>
        <v>1028396.0800000001</v>
      </c>
      <c r="O167" s="40">
        <f>('9.нерез-в нацвал'!N167*'9.нерез-в нацвал'!O167+'13.нерез-в инвал'!N167*'13.нерез-в инвал'!O167)/('9.нерез-в нацвал'!N167+'13.нерез-в инвал'!N167)</f>
        <v>7.7387083468851596</v>
      </c>
      <c r="P167" s="36">
        <f>'9.нерез-в нацвал'!P167+'13.нерез-в инвал'!P167</f>
        <v>2855570.2</v>
      </c>
      <c r="Q167" s="40">
        <f>('9.нерез-в нацвал'!P167*'9.нерез-в нацвал'!Q167+'13.нерез-в инвал'!P167*'13.нерез-в инвал'!Q167)/('9.нерез-в нацвал'!P167+'13.нерез-в инвал'!P167)</f>
        <v>4.0818451199343704</v>
      </c>
      <c r="R167" s="36">
        <f>'9.нерез-в нацвал'!R167+'13.нерез-в инвал'!R167</f>
        <v>3164872.0999999996</v>
      </c>
      <c r="S167" s="40">
        <f>('9.нерез-в нацвал'!R167*'9.нерез-в нацвал'!S167+'13.нерез-в инвал'!R167*'13.нерез-в инвал'!S167)/('9.нерез-в нацвал'!R167+'13.нерез-в инвал'!R167)</f>
        <v>4.9166538053465008</v>
      </c>
      <c r="T167" s="36">
        <f>'9.нерез-в нацвал'!T167+'13.нерез-в инвал'!T167</f>
        <v>117009.7</v>
      </c>
      <c r="U167" s="40">
        <f>('9.нерез-в нацвал'!T167*'9.нерез-в нацвал'!U167+'13.нерез-в инвал'!T167*'13.нерез-в инвал'!U167)/('9.нерез-в нацвал'!T167+'13.нерез-в инвал'!T167)</f>
        <v>7.0362097108188424</v>
      </c>
    </row>
    <row r="168" spans="1:21" ht="14.25" customHeight="1" x14ac:dyDescent="0.2">
      <c r="A168" s="38" t="s">
        <v>3</v>
      </c>
      <c r="B168" s="36">
        <f>'9.нерез-в нацвал'!B168+'13.нерез-в инвал'!B168</f>
        <v>53769849.540000007</v>
      </c>
      <c r="C168" s="40">
        <f>('9.нерез-в нацвал'!B168*'9.нерез-в нацвал'!C168+'13.нерез-в инвал'!B168*'13.нерез-в инвал'!C168)/('9.нерез-в нацвал'!B168+'13.нерез-в инвал'!B168)</f>
        <v>1.008411384185919</v>
      </c>
      <c r="D168" s="36">
        <f>'9.нерез-в нацвал'!D168+'13.нерез-в инвал'!D168</f>
        <v>3497681.7300000004</v>
      </c>
      <c r="E168" s="40">
        <f>('9.нерез-в нацвал'!D168*'9.нерез-в нацвал'!E168+'13.нерез-в инвал'!D168*'13.нерез-в инвал'!E168)/('9.нерез-в нацвал'!D168+'13.нерез-в инвал'!D168)</f>
        <v>8.328420236223143E-3</v>
      </c>
      <c r="F168" s="36">
        <f>'9.нерез-в нацвал'!F168+'13.нерез-в инвал'!F168</f>
        <v>36984547.619999997</v>
      </c>
      <c r="G168" s="40">
        <f>('9.нерез-в нацвал'!F168*'9.нерез-в нацвал'!G168+'13.нерез-в инвал'!F168*'13.нерез-в инвал'!G168)/('9.нерез-в нацвал'!F168+'13.нерез-в инвал'!F168)</f>
        <v>1.9864989820848885E-2</v>
      </c>
      <c r="H168" s="36">
        <f t="shared" si="16"/>
        <v>13287620.190000001</v>
      </c>
      <c r="I168" s="40">
        <f t="shared" si="17"/>
        <v>4.0231659102531889</v>
      </c>
      <c r="J168" s="36">
        <f>'9.нерез-в нацвал'!J168+'13.нерез-в инвал'!J168</f>
        <v>4853969.7300000004</v>
      </c>
      <c r="K168" s="40">
        <f>('9.нерез-в нацвал'!J168*'9.нерез-в нацвал'!K168+'13.нерез-в инвал'!J168*'13.нерез-в инвал'!K168)/('9.нерез-в нацвал'!J168+'13.нерез-в инвал'!J168)</f>
        <v>1.492813444429951</v>
      </c>
      <c r="L168" s="36">
        <f>'9.нерез-в нацвал'!L168+'13.нерез-в инвал'!L168</f>
        <v>1353401.03</v>
      </c>
      <c r="M168" s="40">
        <f>('9.нерез-в нацвал'!L168*'9.нерез-в нацвал'!M168+'13.нерез-в инвал'!L168*'13.нерез-в инвал'!M168)/('9.нерез-в нацвал'!L168+'13.нерез-в инвал'!L168)</f>
        <v>8.0950257841166096</v>
      </c>
      <c r="N168" s="36">
        <f>'9.нерез-в нацвал'!N168+'13.нерез-в инвал'!N168</f>
        <v>1336040.01</v>
      </c>
      <c r="O168" s="40">
        <f>('9.нерез-в нацвал'!N168*'9.нерез-в нацвал'!O168+'13.нерез-в инвал'!N168*'13.нерез-в инвал'!O168)/('9.нерез-в нацвал'!N168+'13.нерез-в инвал'!N168)</f>
        <v>6.2033564993311963</v>
      </c>
      <c r="P168" s="36">
        <f>'9.нерез-в нацвал'!P168+'13.нерез-в инвал'!P168</f>
        <v>2975325.35</v>
      </c>
      <c r="Q168" s="40">
        <f>('9.нерез-в нацвал'!P168*'9.нерез-в нацвал'!Q168+'13.нерез-в инвал'!P168*'13.нерез-в инвал'!Q168)/('9.нерез-в нацвал'!P168+'13.нерез-в инвал'!P168)</f>
        <v>3.7839289078083502</v>
      </c>
      <c r="R168" s="36">
        <f>'9.нерез-в нацвал'!R168+'13.нерез-в инвал'!R168</f>
        <v>2651438.0100000002</v>
      </c>
      <c r="S168" s="40">
        <f>('9.нерез-в нацвал'!R168*'9.нерез-в нацвал'!S168+'13.нерез-в инвал'!R168*'13.нерез-в инвал'!S168)/('9.нерез-в нацвал'!R168+'13.нерез-в инвал'!R168)</f>
        <v>5.6131391146874297</v>
      </c>
      <c r="T168" s="36">
        <f>'9.нерез-в нацвал'!T168+'13.нерез-в инвал'!T168</f>
        <v>117446.06</v>
      </c>
      <c r="U168" s="40">
        <f>('9.нерез-в нацвал'!T168*'9.нерез-в нацвал'!U168+'13.нерез-в инвал'!T168*'13.нерез-в инвал'!U168)/('9.нерез-в нацвал'!T168+'13.нерез-в инвал'!T168)</f>
        <v>7.0429828416551397</v>
      </c>
    </row>
    <row r="169" spans="1:21" ht="14.25" customHeight="1" x14ac:dyDescent="0.2">
      <c r="A169" s="38" t="s">
        <v>4</v>
      </c>
      <c r="B169" s="36">
        <f>'9.нерез-в нацвал'!B169+'13.нерез-в инвал'!B169</f>
        <v>54202045.389999993</v>
      </c>
      <c r="C169" s="40">
        <f>('9.нерез-в нацвал'!B169*'9.нерез-в нацвал'!C169+'13.нерез-в инвал'!B169*'13.нерез-в инвал'!C169)/('9.нерез-в нацвал'!B169+'13.нерез-в инвал'!B169)</f>
        <v>0.94089831074177466</v>
      </c>
      <c r="D169" s="36">
        <f>'9.нерез-в нацвал'!D169+'13.нерез-в инвал'!D169</f>
        <v>4418363.95</v>
      </c>
      <c r="E169" s="40">
        <f>('9.нерез-в нацвал'!D169*'9.нерез-в нацвал'!E169+'13.нерез-в инвал'!D169*'13.нерез-в инвал'!E169)/('9.нерез-в нацвал'!D169+'13.нерез-в инвал'!D169)</f>
        <v>0.29949321535633139</v>
      </c>
      <c r="F169" s="36">
        <f>'9.нерез-в нацвал'!F169+'13.нерез-в инвал'!F169</f>
        <v>36302963.659999996</v>
      </c>
      <c r="G169" s="40">
        <f>('9.нерез-в нацвал'!F169*'9.нерез-в нацвал'!G169+'13.нерез-в инвал'!F169*'13.нерез-в инвал'!G169)/('9.нерез-в нацвал'!F169+'13.нерез-в инвал'!F169)</f>
        <v>2.0452979044741724E-2</v>
      </c>
      <c r="H169" s="36">
        <f t="shared" si="16"/>
        <v>13480717.780000001</v>
      </c>
      <c r="I169" s="40">
        <f t="shared" si="17"/>
        <v>3.6298392981564209</v>
      </c>
      <c r="J169" s="36">
        <f>'9.нерез-в нацвал'!J169+'13.нерез-в инвал'!J169</f>
        <v>3259712.61</v>
      </c>
      <c r="K169" s="40">
        <f>('9.нерез-в нацвал'!J169*'9.нерез-в нацвал'!K169+'13.нерез-в инвал'!J169*'13.нерез-в инвал'!K169)/('9.нерез-в нацвал'!J169+'13.нерез-в инвал'!J169)</f>
        <v>2.4549944729636821</v>
      </c>
      <c r="L169" s="36">
        <f>'9.нерез-в нацвал'!L169+'13.нерез-в инвал'!L169</f>
        <v>1059064.53</v>
      </c>
      <c r="M169" s="40">
        <f>('9.нерез-в нацвал'!L169*'9.нерез-в нацвал'!M169+'13.нерез-в инвал'!L169*'13.нерез-в инвал'!M169)/('9.нерез-в нацвал'!L169+'13.нерез-в инвал'!L169)</f>
        <v>5.6336437130983876</v>
      </c>
      <c r="N169" s="36">
        <f>'9.нерез-в нацвал'!N169+'13.нерез-в инвал'!N169</f>
        <v>1742950.82</v>
      </c>
      <c r="O169" s="40">
        <f>('9.нерез-в нацвал'!N169*'9.нерез-в нацвал'!O169+'13.нерез-в инвал'!N169*'13.нерез-в инвал'!O169)/('9.нерез-в нацвал'!N169+'13.нерез-в инвал'!N169)</f>
        <v>4.5199243590820242</v>
      </c>
      <c r="P169" s="36">
        <f>'9.нерез-в нацвал'!P169+'13.нерез-в инвал'!P169</f>
        <v>4620532.25</v>
      </c>
      <c r="Q169" s="40">
        <f>('9.нерез-в нацвал'!P169*'9.нерез-в нацвал'!Q169+'13.нерез-в инвал'!P169*'13.нерез-в инвал'!Q169)/('9.нерез-в нацвал'!P169+'13.нерез-в инвал'!P169)</f>
        <v>2.3907251233881057</v>
      </c>
      <c r="R169" s="36">
        <f>'9.нерез-в нацвал'!R169+'13.нерез-в инвал'!R169</f>
        <v>2675793.61</v>
      </c>
      <c r="S169" s="40">
        <f>('9.нерез-в нацвал'!R169*'9.нерез-в нацвал'!S169+'13.нерез-в инвал'!R169*'13.нерез-в инвал'!S169)/('9.нерез-в нацвал'!R169+'13.нерез-в инвал'!R169)</f>
        <v>5.665343631790801</v>
      </c>
      <c r="T169" s="36">
        <f>'9.нерез-в нацвал'!T169+'13.нерез-в инвал'!T169</f>
        <v>122663.95999999999</v>
      </c>
      <c r="U169" s="40">
        <f>('9.нерез-в нацвал'!T169*'9.нерез-в нацвал'!U169+'13.нерез-в инвал'!T169*'13.нерез-в инвал'!U169)/('9.нерез-в нацвал'!T169+'13.нерез-в инвал'!T169)</f>
        <v>7.1753088935005822</v>
      </c>
    </row>
    <row r="170" spans="1:21" ht="14.25" customHeight="1" x14ac:dyDescent="0.2">
      <c r="A170" s="38" t="s">
        <v>5</v>
      </c>
      <c r="B170" s="36">
        <f>'9.нерез-в нацвал'!B170+'13.нерез-в инвал'!B170</f>
        <v>55025721.859999992</v>
      </c>
      <c r="C170" s="40">
        <f>('9.нерез-в нацвал'!B170*'9.нерез-в нацвал'!C170+'13.нерез-в инвал'!B170*'13.нерез-в инвал'!C170)/('9.нерез-в нацвал'!B170+'13.нерез-в инвал'!B170)</f>
        <v>0.90962358654462239</v>
      </c>
      <c r="D170" s="36">
        <f>'9.нерез-в нацвал'!D170+'13.нерез-в инвал'!D170</f>
        <v>3156798.6399999997</v>
      </c>
      <c r="E170" s="40">
        <f>('9.нерез-в нацвал'!D170*'9.нерез-в нацвал'!E170+'13.нерез-в инвал'!D170*'13.нерез-в инвал'!E170)/('9.нерез-в нацвал'!D170+'13.нерез-в инвал'!D170)</f>
        <v>0.15665760277950441</v>
      </c>
      <c r="F170" s="36">
        <f>'9.нерез-в нацвал'!F170+'13.нерез-в инвал'!F170</f>
        <v>37384497.68</v>
      </c>
      <c r="G170" s="40">
        <f>('9.нерез-в нацвал'!F170*'9.нерез-в нацвал'!G170+'13.нерез-в инвал'!F170*'13.нерез-в инвал'!G170)/('9.нерез-в нацвал'!F170+'13.нерез-в инвал'!F170)</f>
        <v>2.3906192846296363E-2</v>
      </c>
      <c r="H170" s="36">
        <f t="shared" si="16"/>
        <v>14484425.539999999</v>
      </c>
      <c r="I170" s="40">
        <f t="shared" si="17"/>
        <v>3.3597768042445977</v>
      </c>
      <c r="J170" s="36">
        <f>'9.нерез-в нацвал'!J170+'13.нерез-в инвал'!J170</f>
        <v>1522759.5</v>
      </c>
      <c r="K170" s="40">
        <f>('9.нерез-в нацвал'!J170*'9.нерез-в нацвал'!K170+'13.нерез-в инвал'!J170*'13.нерез-в инвал'!K170)/('9.нерез-в нацвал'!J170+'13.нерез-в инвал'!J170)</f>
        <v>2.1144825757448955</v>
      </c>
      <c r="L170" s="36">
        <f>'9.нерез-в нацвал'!L170+'13.нерез-в инвал'!L170</f>
        <v>2081760.73</v>
      </c>
      <c r="M170" s="40">
        <f>('9.нерез-в нацвал'!L170*'9.нерез-в нацвал'!M170+'13.нерез-в инвал'!L170*'13.нерез-в инвал'!M170)/('9.нерез-в нацвал'!L170+'13.нерез-в инвал'!L170)</f>
        <v>4.4671025823414352</v>
      </c>
      <c r="N170" s="36">
        <f>'9.нерез-в нацвал'!N170+'13.нерез-в инвал'!N170</f>
        <v>1811234.31</v>
      </c>
      <c r="O170" s="40">
        <f>('9.нерез-в нацвал'!N170*'9.нерез-в нацвал'!O170+'13.нерез-в инвал'!N170*'13.нерез-в инвал'!O170)/('9.нерез-в нацвал'!N170+'13.нерез-в инвал'!N170)</f>
        <v>4.2487125333883498</v>
      </c>
      <c r="P170" s="36">
        <f>'9.нерез-в нацвал'!P170+'13.нерез-в инвал'!P170</f>
        <v>6289884.75</v>
      </c>
      <c r="Q170" s="40">
        <f>('9.нерез-в нацвал'!P170*'9.нерез-в нацвал'!Q170+'13.нерез-в инвал'!P170*'13.нерез-в инвал'!Q170)/('9.нерез-в нацвал'!P170+'13.нерез-в инвал'!P170)</f>
        <v>1.9841985987104125</v>
      </c>
      <c r="R170" s="36">
        <f>'9.нерез-в нацвал'!R170+'13.нерез-в инвал'!R170</f>
        <v>2658822.79</v>
      </c>
      <c r="S170" s="40">
        <f>('9.нерез-в нацвал'!R170*'9.нерез-в нацвал'!S170+'13.нерез-в инвал'!R170*'13.нерез-в инвал'!S170)/('9.нерез-в нацвал'!R170+'13.нерез-в инвал'!R170)</f>
        <v>5.6879514456847406</v>
      </c>
      <c r="T170" s="36">
        <f>'9.нерез-в нацвал'!T170+'13.нерез-в инвал'!T170</f>
        <v>119963.45999999999</v>
      </c>
      <c r="U170" s="40">
        <f>('9.нерез-в нацвал'!T170*'9.нерез-в нацвал'!U170+'13.нерез-в инвал'!T170*'13.нерез-в инвал'!U170)/('9.нерез-в нацвал'!T170+'13.нерез-в инвал'!T170)</f>
        <v>7.0529846046454541</v>
      </c>
    </row>
    <row r="171" spans="1:21" ht="14.25" customHeight="1" x14ac:dyDescent="0.2">
      <c r="A171" s="38" t="s">
        <v>6</v>
      </c>
      <c r="B171" s="36">
        <f>'9.нерез-в нацвал'!B171+'13.нерез-в инвал'!B171</f>
        <v>55544449.910000004</v>
      </c>
      <c r="C171" s="40">
        <f>('9.нерез-в нацвал'!B171*'9.нерез-в нацвал'!C171+'13.нерез-в инвал'!B171*'13.нерез-в инвал'!C171)/('9.нерез-в нацвал'!B171+'13.нерез-в инвал'!B171)</f>
        <v>0.90585774525676643</v>
      </c>
      <c r="D171" s="36">
        <f>'9.нерез-в нацвал'!D171+'13.нерез-в инвал'!D171</f>
        <v>2818373.78</v>
      </c>
      <c r="E171" s="40">
        <f>('9.нерез-в нацвал'!D171*'9.нерез-в нацвал'!E171+'13.нерез-в инвал'!D171*'13.нерез-в инвал'!E171)/('9.нерез-в нацвал'!D171+'13.нерез-в инвал'!D171)</f>
        <v>5.1008107412920903E-2</v>
      </c>
      <c r="F171" s="36">
        <f>'9.нерез-в нацвал'!F171+'13.нерез-в инвал'!F171</f>
        <v>38357679.189999998</v>
      </c>
      <c r="G171" s="40">
        <f>('9.нерез-в нацвал'!F171*'9.нерез-в нацвал'!G171+'13.нерез-в инвал'!F171*'13.нерез-в инвал'!G171)/('9.нерез-в нацвал'!F171+'13.нерез-в инвал'!F171)</f>
        <v>2.5235175444408821E-2</v>
      </c>
      <c r="H171" s="36">
        <f t="shared" si="16"/>
        <v>14368396.940000003</v>
      </c>
      <c r="I171" s="40">
        <f t="shared" si="17"/>
        <v>3.4244354249096909</v>
      </c>
      <c r="J171" s="36">
        <f>'9.нерез-в нацвал'!J171+'13.нерез-в инвал'!J171</f>
        <v>2703139.65</v>
      </c>
      <c r="K171" s="40">
        <f>('9.нерез-в нацвал'!J171*'9.нерез-в нацвал'!K171+'13.нерез-в инвал'!J171*'13.нерез-в инвал'!K171)/('9.нерез-в нацвал'!J171+'13.нерез-в инвал'!J171)</f>
        <v>2.3214074314658513</v>
      </c>
      <c r="L171" s="36">
        <f>'9.нерез-в нацвал'!L171+'13.нерез-в инвал'!L171</f>
        <v>1378360.62</v>
      </c>
      <c r="M171" s="40">
        <f>('9.нерез-в нацвал'!L171*'9.нерез-в нацвал'!M171+'13.нерез-в инвал'!L171*'13.нерез-в инвал'!M171)/('9.нерез-в нацвал'!L171+'13.нерез-в инвал'!L171)</f>
        <v>4.6189077372944753</v>
      </c>
      <c r="N171" s="36">
        <f>'9.нерез-в нацвал'!N171+'13.нерез-в инвал'!N171</f>
        <v>1990862.7600000002</v>
      </c>
      <c r="O171" s="40">
        <f>('9.нерез-в нацвал'!N171*'9.нерез-в нацвал'!O171+'13.нерез-в инвал'!N171*'13.нерез-в инвал'!O171)/('9.нерез-в нацвал'!N171+'13.нерез-в инвал'!N171)</f>
        <v>3.3319985204304059</v>
      </c>
      <c r="P171" s="36">
        <f>'9.нерез-в нацвал'!P171+'13.нерез-в инвал'!P171</f>
        <v>5530170.9800000004</v>
      </c>
      <c r="Q171" s="40">
        <f>('9.нерез-в нацвал'!P171*'9.нерез-в нацвал'!Q171+'13.нерез-в инвал'!P171*'13.нерез-в инвал'!Q171)/('9.нерез-в нацвал'!P171+'13.нерез-в инвал'!P171)</f>
        <v>2.490514150558865</v>
      </c>
      <c r="R171" s="36">
        <f>'9.нерез-в нацвал'!R171+'13.нерез-в инвал'!R171</f>
        <v>2631366.5499999998</v>
      </c>
      <c r="S171" s="40">
        <f>('9.нерез-в нацвал'!R171*'9.нерез-в нацвал'!S171+'13.нерез-в инвал'!R171*'13.нерез-в инвал'!S171)/('9.нерез-в нацвал'!R171+'13.нерез-в инвал'!R171)</f>
        <v>5.8046925289067062</v>
      </c>
      <c r="T171" s="36">
        <f>'9.нерез-в нацвал'!T171+'13.нерез-в инвал'!T171</f>
        <v>134496.38</v>
      </c>
      <c r="U171" s="40">
        <f>('9.нерез-в нацвал'!T171*'9.нерез-в нацвал'!U171+'13.нерез-в инвал'!T171*'13.нерез-в инвал'!U171)/('9.нерез-в нацвал'!T171+'13.нерез-в инвал'!T171)</f>
        <v>6.5521753908915619</v>
      </c>
    </row>
    <row r="172" spans="1:21" ht="14.25" customHeight="1" x14ac:dyDescent="0.2">
      <c r="A172" s="38" t="s">
        <v>7</v>
      </c>
      <c r="B172" s="36">
        <f>'9.нерез-в нацвал'!B172+'13.нерез-в инвал'!B172</f>
        <v>55510201.57</v>
      </c>
      <c r="C172" s="40">
        <f>('9.нерез-в нацвал'!B172*'9.нерез-в нацвал'!C172+'13.нерез-в инвал'!B172*'13.нерез-в инвал'!C172)/('9.нерез-в нацвал'!B172+'13.нерез-в инвал'!B172)</f>
        <v>0.86323998525159806</v>
      </c>
      <c r="D172" s="36">
        <f>'9.нерез-в нацвал'!D172+'13.нерез-в инвал'!D172</f>
        <v>3658051.42</v>
      </c>
      <c r="E172" s="40">
        <f>('9.нерез-в нацвал'!D172*'9.нерез-в нацвал'!E172+'13.нерез-в инвал'!D172*'13.нерез-в инвал'!E172)/('9.нерез-в нацвал'!D172+'13.нерез-в инвал'!D172)</f>
        <v>8.0951489194758287E-3</v>
      </c>
      <c r="F172" s="36">
        <f>'9.нерез-в нацвал'!F172+'13.нерез-в инвал'!F172</f>
        <v>39207179.68</v>
      </c>
      <c r="G172" s="40">
        <f>('9.нерез-в нацвал'!F172*'9.нерез-в нацвал'!G172+'13.нерез-в инвал'!F172*'13.нерез-в инвал'!G172)/('9.нерез-в нацвал'!F172+'13.нерез-в инвал'!F172)</f>
        <v>2.5694236597025251E-2</v>
      </c>
      <c r="H172" s="36">
        <f t="shared" ref="H172" si="18">J172+L172+N172+P172+R172+T172</f>
        <v>12644970.470000001</v>
      </c>
      <c r="I172" s="40">
        <f t="shared" ref="I172" si="19">(J172*K172+L172*M172+N172*O172+P172*Q172+R172*S172+T172*U172)/(J172+L172+N172+P172+R172+T172)</f>
        <v>3.7075305690769271</v>
      </c>
      <c r="J172" s="36">
        <f>'9.нерез-в нацвал'!J172+'13.нерез-в инвал'!J172</f>
        <v>1460560.32</v>
      </c>
      <c r="K172" s="40">
        <f>('9.нерез-в нацвал'!J172*'9.нерез-в нацвал'!K172+'13.нерез-в инвал'!J172*'13.нерез-в инвал'!K172)/('9.нерез-в нацвал'!J172+'13.нерез-в инвал'!J172)</f>
        <v>2.7089578927489986</v>
      </c>
      <c r="L172" s="36">
        <f>'9.нерез-в нацвал'!L172+'13.нерез-в инвал'!L172</f>
        <v>1480288.1500000001</v>
      </c>
      <c r="M172" s="40">
        <f>('9.нерез-в нацвал'!L172*'9.нерез-в нацвал'!M172+'13.нерез-в инвал'!L172*'13.нерез-в инвал'!M172)/('9.нерез-в нацвал'!L172+'13.нерез-в инвал'!L172)</f>
        <v>3.8339772340270382</v>
      </c>
      <c r="N172" s="36">
        <f>'9.нерез-в нацвал'!N172+'13.нерез-в инвал'!N172</f>
        <v>1652982.61</v>
      </c>
      <c r="O172" s="40">
        <f>('9.нерез-в нацвал'!N172*'9.нерез-в нацвал'!O172+'13.нерез-в инвал'!N172*'13.нерез-в инвал'!O172)/('9.нерез-в нацвал'!N172+'13.нерез-в инвал'!N172)</f>
        <v>3.4506422651960058</v>
      </c>
      <c r="P172" s="36">
        <f>'9.нерез-в нацвал'!P172+'13.нерез-в инвал'!P172</f>
        <v>5169069.2699999996</v>
      </c>
      <c r="Q172" s="40">
        <f>('9.нерез-в нацвал'!P172*'9.нерез-в нацвал'!Q172+'13.нерез-в инвал'!P172*'13.нерез-в инвал'!Q172)/('9.нерез-в нацвал'!P172+'13.нерез-в инвал'!P172)</f>
        <v>2.8879175783612583</v>
      </c>
      <c r="R172" s="36">
        <f>'9.нерез-в нацвал'!R172+'13.нерез-в инвал'!R172</f>
        <v>2747544.04</v>
      </c>
      <c r="S172" s="40">
        <f>('9.нерез-в нацвал'!R172*'9.нерез-в нацвал'!S172+'13.нерез-в инвал'!R172*'13.нерез-в инвал'!S172)/('9.нерез-в нацвал'!R172+'13.нерез-в инвал'!R172)</f>
        <v>5.7284053803920214</v>
      </c>
      <c r="T172" s="36">
        <f>'9.нерез-в нацвал'!T172+'13.нерез-в инвал'!T172</f>
        <v>134526.07999999999</v>
      </c>
      <c r="U172" s="40">
        <f>('9.нерез-в нацвал'!T172*'9.нерез-в нацвал'!U172+'13.нерез-в инвал'!T172*'13.нерез-в инвал'!U172)/('9.нерез-в нацвал'!T172+'13.нерез-в инвал'!T172)</f>
        <v>6.5331819755693532</v>
      </c>
    </row>
    <row r="173" spans="1:21" ht="14.25" customHeight="1" x14ac:dyDescent="0.2">
      <c r="A173" s="38" t="s">
        <v>8</v>
      </c>
      <c r="B173" s="36">
        <f>'9.нерез-в нацвал'!B173+'13.нерез-в инвал'!B173</f>
        <v>55612638.719999999</v>
      </c>
      <c r="C173" s="40">
        <f>('9.нерез-в нацвал'!B173*'9.нерез-в нацвал'!C173+'13.нерез-в инвал'!B173*'13.нерез-в инвал'!C173)/('9.нерез-в нацвал'!B173+'13.нерез-в инвал'!B173)</f>
        <v>0.86942922390070621</v>
      </c>
      <c r="D173" s="36">
        <f>'9.нерез-в нацвал'!D173+'13.нерез-в инвал'!D173</f>
        <v>3600694.08</v>
      </c>
      <c r="E173" s="40">
        <f>('9.нерез-в нацвал'!D173*'9.нерез-в нацвал'!E173+'13.нерез-в инвал'!D173*'13.нерез-в инвал'!E173)/('9.нерез-в нацвал'!D173+'13.нерез-в инвал'!D173)</f>
        <v>1.76291044419969E-2</v>
      </c>
      <c r="F173" s="36">
        <f>'9.нерез-в нацвал'!F173+'13.нерез-в инвал'!F173</f>
        <v>39431001.860000007</v>
      </c>
      <c r="G173" s="40">
        <f>('9.нерез-в нацвал'!F173*'9.нерез-в нацвал'!G173+'13.нерез-в инвал'!F173*'13.нерез-в инвал'!G173)/('9.нерез-в нацвал'!F173+'13.нерез-в инвал'!F173)</f>
        <v>2.4432222859071952E-2</v>
      </c>
      <c r="H173" s="36">
        <f t="shared" ref="H173" si="20">J173+L173+N173+P173+R173+T173</f>
        <v>12580942.779999997</v>
      </c>
      <c r="I173" s="40">
        <f t="shared" ref="I173" si="21">(J173*K173+L173*M173+N173*O173+P173*Q173+R173*S173+T173*U173)/(J173+L173+N173+P173+R173+T173)</f>
        <v>3.7615932376412875</v>
      </c>
      <c r="J173" s="36">
        <f>'9.нерез-в нацвал'!J173+'13.нерез-в инвал'!J173</f>
        <v>1098058.49</v>
      </c>
      <c r="K173" s="40">
        <f>('9.нерез-в нацвал'!J173*'9.нерез-в нацвал'!K173+'13.нерез-в инвал'!J173*'13.нерез-в инвал'!K173)/('9.нерез-в нацвал'!J173+'13.нерез-в инвал'!J173)</f>
        <v>3.3481601217800376</v>
      </c>
      <c r="L173" s="36">
        <f>'9.нерез-в нацвал'!L173+'13.нерез-в инвал'!L173</f>
        <v>1494688.52</v>
      </c>
      <c r="M173" s="40">
        <f>('9.нерез-в нацвал'!L173*'9.нерез-в нацвал'!M173+'13.нерез-в инвал'!L173*'13.нерез-в инвал'!M173)/('9.нерез-в нацвал'!L173+'13.нерез-в инвал'!L173)</f>
        <v>3.5220326118514658</v>
      </c>
      <c r="N173" s="36">
        <f>'9.нерез-в нацвал'!N173+'13.нерез-в инвал'!N173</f>
        <v>3049207.77</v>
      </c>
      <c r="O173" s="40">
        <f>('9.нерез-в нацвал'!N173*'9.нерез-в нацвал'!O173+'13.нерез-в инвал'!N173*'13.нерез-в инвал'!O173)/('9.нерез-в нацвал'!N173+'13.нерез-в инвал'!N173)</f>
        <v>1.905204776452472</v>
      </c>
      <c r="P173" s="36">
        <f>'9.нерез-в нацвал'!P173+'13.нерез-в инвал'!P173</f>
        <v>4285079.07</v>
      </c>
      <c r="Q173" s="40">
        <f>('9.нерез-в нацвал'!P173*'9.нерез-в нацвал'!Q173+'13.нерез-в инвал'!P173*'13.нерез-в инвал'!Q173)/('9.нерез-в нацвал'!P173+'13.нерез-в инвал'!P173)</f>
        <v>3.9037439982175108</v>
      </c>
      <c r="R173" s="36">
        <f>'9.нерез-в нацвал'!R173+'13.нерез-в инвал'!R173</f>
        <v>2533376.6399999997</v>
      </c>
      <c r="S173" s="40">
        <f>('9.нерез-в нацвал'!R173*'9.нерез-в нацвал'!S173+'13.нерез-в инвал'!R173*'13.нерез-в инвал'!S173)/('9.нерез-в нацвал'!R173+'13.нерез-в инвал'!R173)</f>
        <v>5.9261373331760101</v>
      </c>
      <c r="T173" s="36">
        <f>'9.нерез-в нацвал'!T173+'13.нерез-в инвал'!T173</f>
        <v>120532.29</v>
      </c>
      <c r="U173" s="40">
        <f>('9.нерез-в нацвал'!T173*'9.нерез-в нацвал'!U173+'13.нерез-в инвал'!T173*'13.нерез-в инвал'!U173)/('9.нерез-в нацвал'!T173+'13.нерез-в инвал'!T173)</f>
        <v>6.9128125774429421</v>
      </c>
    </row>
    <row r="174" spans="1:21" ht="14.25" customHeight="1" x14ac:dyDescent="0.2">
      <c r="A174" s="38" t="s">
        <v>9</v>
      </c>
      <c r="B174" s="36">
        <f>'9.нерез-в нацвал'!B174+'13.нерез-в инвал'!B174</f>
        <v>58692216.940000005</v>
      </c>
      <c r="C174" s="40">
        <f>('9.нерез-в нацвал'!B174*'9.нерез-в нацвал'!C174+'13.нерез-в инвал'!B174*'13.нерез-в инвал'!C174)/('9.нерез-в нацвал'!B174+'13.нерез-в инвал'!B174)</f>
        <v>0.89573069365472802</v>
      </c>
      <c r="D174" s="36">
        <f>'9.нерез-в нацвал'!D174+'13.нерез-в инвал'!D174</f>
        <v>3466851.25</v>
      </c>
      <c r="E174" s="40">
        <f>('9.нерез-в нацвал'!D174*'9.нерез-в нацвал'!E174+'13.нерез-в инвал'!D174*'13.нерез-в инвал'!E174)/('9.нерез-в нацвал'!D174+'13.нерез-в инвал'!D174)</f>
        <v>7.5507442668617478E-3</v>
      </c>
      <c r="F174" s="36">
        <f>'9.нерез-в нацвал'!F174+'13.нерез-в инвал'!F174</f>
        <v>42249528.990000002</v>
      </c>
      <c r="G174" s="40">
        <f>('9.нерез-в нацвал'!F174*'9.нерез-в нацвал'!G174+'13.нерез-в инвал'!F174*'13.нерез-в инвал'!G174)/('9.нерез-в нацвал'!F174+'13.нерез-в инвал'!F174)</f>
        <v>2.9581993325791148E-2</v>
      </c>
      <c r="H174" s="36">
        <f t="shared" ref="H174" si="22">J174+L174+N174+P174+R174+T174</f>
        <v>12975836.700000001</v>
      </c>
      <c r="I174" s="40">
        <f t="shared" ref="I174" si="23">(J174*K174+L174*M174+N174*O174+P174*Q174+R174*S174+T174*U174)/(J174+L174+N174+P174+R174+T174)</f>
        <v>3.9532261992785394</v>
      </c>
      <c r="J174" s="36">
        <f>'9.нерез-в нацвал'!J174+'13.нерез-в инвал'!J174</f>
        <v>1137574.29</v>
      </c>
      <c r="K174" s="40">
        <f>('9.нерез-в нацвал'!J174*'9.нерез-в нацвал'!K174+'13.нерез-в инвал'!J174*'13.нерез-в инвал'!K174)/('9.нерез-в нацвал'!J174+'13.нерез-в инвал'!J174)</f>
        <v>2.9367594181475383</v>
      </c>
      <c r="L174" s="36">
        <f>'9.нерез-в нацвал'!L174+'13.нерез-в инвал'!L174</f>
        <v>1639031.02</v>
      </c>
      <c r="M174" s="40">
        <f>('9.нерез-в нацвал'!L174*'9.нерез-в нацвал'!M174+'13.нерез-в инвал'!L174*'13.нерез-в инвал'!M174)/('9.нерез-в нацвал'!L174+'13.нерез-в инвал'!L174)</f>
        <v>2.6513849959959881</v>
      </c>
      <c r="N174" s="36">
        <f>'9.нерез-в нацвал'!N174+'13.нерез-в инвал'!N174</f>
        <v>2681637.9500000002</v>
      </c>
      <c r="O174" s="40">
        <f>('9.нерез-в нацвал'!N174*'9.нерез-в нацвал'!O174+'13.нерез-в инвал'!N174*'13.нерез-в инвал'!O174)/('9.нерез-в нацвал'!N174+'13.нерез-в инвал'!N174)</f>
        <v>2.3658228242183172</v>
      </c>
      <c r="P174" s="36">
        <f>'9.нерез-в нацвал'!P174+'13.нерез-в инвал'!P174</f>
        <v>4523988.04</v>
      </c>
      <c r="Q174" s="40">
        <f>('9.нерез-в нацвал'!P174*'9.нерез-в нацвал'!Q174+'13.нерез-в инвал'!P174*'13.нерез-в инвал'!Q174)/('9.нерез-в нацвал'!P174+'13.нерез-в инвал'!P174)</f>
        <v>4.4884461479920175</v>
      </c>
      <c r="R174" s="36">
        <f>'9.нерез-в нацвал'!R174+'13.нерез-в инвал'!R174</f>
        <v>2873936.1799999997</v>
      </c>
      <c r="S174" s="40">
        <f>('9.нерез-в нацвал'!R174*'9.нерез-в нацвал'!S174+'13.нерез-в инвал'!R174*'13.нерез-в инвал'!S174)/('9.нерез-в нацвал'!R174+'13.нерез-в инвал'!R174)</f>
        <v>5.6193952721316247</v>
      </c>
      <c r="T174" s="36">
        <f>'9.нерез-в нацвал'!T174+'13.нерез-в инвал'!T174</f>
        <v>119669.22</v>
      </c>
      <c r="U174" s="40">
        <f>('9.нерез-в нацвал'!T174*'9.нерез-в нацвал'!U174+'13.нерез-в инвал'!T174*'13.нерез-в инвал'!U174)/('9.нерез-в нацвал'!T174+'13.нерез-в инвал'!T174)</f>
        <v>6.7702705273753763</v>
      </c>
    </row>
    <row r="175" spans="1:21" ht="14.25" customHeight="1" x14ac:dyDescent="0.2">
      <c r="A175" s="38" t="s">
        <v>14</v>
      </c>
      <c r="B175" s="36">
        <f>'9.нерез-в нацвал'!B175+'13.нерез-в инвал'!B175</f>
        <v>58675150.770000003</v>
      </c>
      <c r="C175" s="40">
        <f>('9.нерез-в нацвал'!B175*'9.нерез-в нацвал'!C175+'13.нерез-в инвал'!B175*'13.нерез-в инвал'!C175)/('9.нерез-в нацвал'!B175+'13.нерез-в инвал'!B175)</f>
        <v>0.93459601054724417</v>
      </c>
      <c r="D175" s="36">
        <f>'9.нерез-в нацвал'!D175+'13.нерез-в инвал'!D175</f>
        <v>3290821.7</v>
      </c>
      <c r="E175" s="40">
        <f>('9.нерез-в нацвал'!D175*'9.нерез-в нацвал'!E175+'13.нерез-в инвал'!D175*'13.нерез-в инвал'!E175)/('9.нерез-в нацвал'!D175+'13.нерез-в инвал'!D175)</f>
        <v>6.4645763093150801E-3</v>
      </c>
      <c r="F175" s="36">
        <f>'9.нерез-в нацвал'!F175+'13.нерез-в инвал'!F175</f>
        <v>41651834.620000005</v>
      </c>
      <c r="G175" s="40">
        <f>('9.нерез-в нацвал'!F175*'9.нерез-в нацвал'!G175+'13.нерез-в инвал'!F175*'13.нерез-в инвал'!G175)/('9.нерез-в нацвал'!F175+'13.нерез-в инвал'!F175)</f>
        <v>3.1932540108601845E-2</v>
      </c>
      <c r="H175" s="36">
        <f t="shared" ref="H175" si="24">J175+L175+N175+P175+R175+T175</f>
        <v>13732494.450000001</v>
      </c>
      <c r="I175" s="40">
        <f t="shared" ref="I175" si="25">(J175*K175+L175*M175+N175*O175+P175*Q175+R175*S175+T175*U175)/(J175+L175+N175+P175+R175+T175)</f>
        <v>3.8948669795602981</v>
      </c>
      <c r="J175" s="36">
        <f>'9.нерез-в нацвал'!J175+'13.нерез-в инвал'!J175</f>
        <v>1470765.9400000002</v>
      </c>
      <c r="K175" s="40">
        <f>('9.нерез-в нацвал'!J175*'9.нерез-в нацвал'!K175+'13.нерез-в инвал'!J175*'13.нерез-в инвал'!K175)/('9.нерез-в нацвал'!J175+'13.нерез-в инвал'!J175)</f>
        <v>2.0603245922325293</v>
      </c>
      <c r="L175" s="36">
        <f>'9.нерез-в нацвал'!L175+'13.нерез-в инвал'!L175</f>
        <v>1678108.44</v>
      </c>
      <c r="M175" s="40">
        <f>('9.нерез-в нацвал'!L175*'9.нерез-в нацвал'!M175+'13.нерез-в инвал'!L175*'13.нерез-в инвал'!M175)/('9.нерез-в нацвал'!L175+'13.нерез-в инвал'!L175)</f>
        <v>2.6387879120016833</v>
      </c>
      <c r="N175" s="36">
        <f>'9.нерез-в нацвал'!N175+'13.нерез-в инвал'!N175</f>
        <v>3395794.04</v>
      </c>
      <c r="O175" s="40">
        <f>('9.нерез-в нацвал'!N175*'9.нерез-в нацвал'!O175+'13.нерез-в инвал'!N175*'13.нерез-в инвал'!O175)/('9.нерез-в нацвал'!N175+'13.нерез-в инвал'!N175)</f>
        <v>2.690844168982645</v>
      </c>
      <c r="P175" s="36">
        <f>'9.нерез-в нацвал'!P175+'13.нерез-в инвал'!P175</f>
        <v>4112434.38</v>
      </c>
      <c r="Q175" s="40">
        <f>('9.нерез-в нацвал'!P175*'9.нерез-в нацвал'!Q175+'13.нерез-в инвал'!P175*'13.нерез-в инвал'!Q175)/('9.нерез-в нацвал'!P175+'13.нерез-в инвал'!P175)</f>
        <v>4.7777116036317215</v>
      </c>
      <c r="R175" s="36">
        <f>'9.нерез-в нацвал'!R175+'13.нерез-в инвал'!R175</f>
        <v>2953831.84</v>
      </c>
      <c r="S175" s="40">
        <f>('9.нерез-в нацвал'!R175*'9.нерез-в нацвал'!S175+'13.нерез-в инвал'!R175*'13.нерез-в инвал'!S175)/('9.нерез-в нацвал'!R175+'13.нерез-в инвал'!R175)</f>
        <v>5.5530830380987535</v>
      </c>
      <c r="T175" s="36">
        <f>'9.нерез-в нацвал'!T175+'13.нерез-в инвал'!T175</f>
        <v>121559.81</v>
      </c>
      <c r="U175" s="40">
        <f>('9.нерез-в нацвал'!T175*'9.нерез-в нацвал'!U175+'13.нерез-в инвал'!T175*'13.нерез-в инвал'!U175)/('9.нерез-в нацвал'!T175+'13.нерез-в инвал'!T175)</f>
        <v>6.9049148892220238</v>
      </c>
    </row>
    <row r="176" spans="1:21" ht="14.25" customHeight="1" thickBot="1" x14ac:dyDescent="0.25">
      <c r="A176" s="39" t="s">
        <v>15</v>
      </c>
      <c r="B176" s="37">
        <f>'9.нерез-в нацвал'!B176+'13.нерез-в инвал'!B176</f>
        <v>62216344.629999995</v>
      </c>
      <c r="C176" s="41">
        <f>('9.нерез-в нацвал'!B176*'9.нерез-в нацвал'!C176+'13.нерез-в инвал'!B176*'13.нерез-в инвал'!C176)/('9.нерез-в нацвал'!B176+'13.нерез-в инвал'!B176)</f>
        <v>0.90768637078638981</v>
      </c>
      <c r="D176" s="37">
        <f>'9.нерез-в нацвал'!D176+'13.нерез-в инвал'!D176</f>
        <v>3896428.51</v>
      </c>
      <c r="E176" s="41">
        <f>('9.нерез-в нацвал'!D176*'9.нерез-в нацвал'!E176+'13.нерез-в инвал'!D176*'13.нерез-в инвал'!E176)/('9.нерез-в нацвал'!D176+'13.нерез-в инвал'!D176)</f>
        <v>3.8159162324782375E-3</v>
      </c>
      <c r="F176" s="37">
        <f>'9.нерез-в нацвал'!F176+'13.нерез-в инвал'!F176</f>
        <v>44429848.519999996</v>
      </c>
      <c r="G176" s="41">
        <f>('9.нерез-в нацвал'!F176*'9.нерез-в нацвал'!G176+'13.нерез-в инвал'!F176*'13.нерез-в инвал'!G176)/('9.нерез-в нацвал'!F176+'13.нерез-в инвал'!F176)</f>
        <v>3.339231025809497E-2</v>
      </c>
      <c r="H176" s="37">
        <f t="shared" ref="H176:H187" si="26">J176+L176+N176+P176+R176+T176</f>
        <v>13890067.600000001</v>
      </c>
      <c r="I176" s="41">
        <f t="shared" ref="I176:I187" si="27">(J176*K176+L176*M176+N176*O176+P176*Q176+R176*S176+T176*U176)/(J176+L176+N176+P176+R176+T176)</f>
        <v>3.9578241022743454</v>
      </c>
      <c r="J176" s="37">
        <f>'9.нерез-в нацвал'!J176+'13.нерез-в инвал'!J176</f>
        <v>1445926.94</v>
      </c>
      <c r="K176" s="41">
        <f>('9.нерез-в нацвал'!J176*'9.нерез-в нацвал'!K176+'13.нерез-в инвал'!J176*'13.нерез-в инвал'!K176)/('9.нерез-в нацвал'!J176+'13.нерез-в инвал'!J176)</f>
        <v>1.7980665212586704</v>
      </c>
      <c r="L176" s="37">
        <f>'9.нерез-в нацвал'!L176+'13.нерез-в инвал'!L176</f>
        <v>2129229.79</v>
      </c>
      <c r="M176" s="41">
        <f>('9.нерез-в нацвал'!L176*'9.нерез-в нацвал'!M176+'13.нерез-в инвал'!L176*'13.нерез-в инвал'!M176)/('9.нерез-в нацвал'!L176+'13.нерез-в инвал'!L176)</f>
        <v>2.06170808464032</v>
      </c>
      <c r="N176" s="37">
        <f>'9.нерез-в нацвал'!N176+'13.нерез-в инвал'!N176</f>
        <v>3335200.51</v>
      </c>
      <c r="O176" s="41">
        <f>('9.нерез-в нацвал'!N176*'9.нерез-в нацвал'!O176+'13.нерез-в инвал'!N176*'13.нерез-в инвал'!O176)/('9.нерез-в нацвал'!N176+'13.нерез-в инвал'!N176)</f>
        <v>3.3764636590919666</v>
      </c>
      <c r="P176" s="37">
        <f>'9.нерез-в нацвал'!P176+'13.нерез-в инвал'!P176</f>
        <v>4397535.82</v>
      </c>
      <c r="Q176" s="41">
        <f>('9.нерез-в нацвал'!P176*'9.нерез-в нацвал'!Q176+'13.нерез-в инвал'!P176*'13.нерез-в инвал'!Q176)/('9.нерез-в нацвал'!P176+'13.нерез-в инвал'!P176)</f>
        <v>4.5977625210566222</v>
      </c>
      <c r="R176" s="37">
        <f>'9.нерез-в нацвал'!R176+'13.нерез-в инвал'!R176</f>
        <v>2461150.2000000002</v>
      </c>
      <c r="S176" s="41">
        <f>('9.нерез-в нацвал'!R176*'9.нерез-в нацвал'!S176+'13.нерез-в инвал'!R176*'13.нерез-в инвал'!S176)/('9.нерез-в нацвал'!R176+'13.нерез-в инвал'!R176)</f>
        <v>6.3709036047454486</v>
      </c>
      <c r="T176" s="37">
        <f>'9.нерез-в нацвал'!T176+'13.нерез-в инвал'!T176</f>
        <v>121024.34</v>
      </c>
      <c r="U176" s="41">
        <f>('9.нерез-в нацвал'!T176*'9.нерез-в нацвал'!U176+'13.нерез-в инвал'!T176*'13.нерез-в инвал'!U176)/('9.нерез-в нацвал'!T176+'13.нерез-в инвал'!T176)</f>
        <v>6.8164954041476218</v>
      </c>
    </row>
    <row r="177" spans="1:21" ht="14.25" customHeight="1" x14ac:dyDescent="0.2">
      <c r="A177" s="38" t="s">
        <v>91</v>
      </c>
      <c r="B177" s="36">
        <f>'9.нерез-в нацвал'!B177+'13.нерез-в инвал'!B177</f>
        <v>62063520.589999996</v>
      </c>
      <c r="C177" s="40">
        <f>('9.нерез-в нацвал'!B177*'9.нерез-в нацвал'!C177+'13.нерез-в инвал'!B177*'13.нерез-в инвал'!C177)/('9.нерез-в нацвал'!B177+'13.нерез-в инвал'!B177)</f>
        <v>0.93840073093249587</v>
      </c>
      <c r="D177" s="36">
        <f>'9.нерез-в нацвал'!D177+'13.нерез-в инвал'!D177</f>
        <v>3396579.38</v>
      </c>
      <c r="E177" s="40">
        <f>('9.нерез-в нацвал'!D177*'9.нерез-в нацвал'!E177+'13.нерез-в инвал'!D177*'13.нерез-в инвал'!E177)/('9.нерез-в нацвал'!D177+'13.нерез-в инвал'!D177)</f>
        <v>7.6477395914709935E-3</v>
      </c>
      <c r="F177" s="36">
        <f>'9.нерез-в нацвал'!F177+'13.нерез-в инвал'!F177</f>
        <v>44893621.539999999</v>
      </c>
      <c r="G177" s="40">
        <f>('9.нерез-в нацвал'!F177*'9.нерез-в нацвал'!G177+'13.нерез-в инвал'!F177*'13.нерез-в инвал'!G177)/('9.нерез-в нацвал'!F177+'13.нерез-в инвал'!F177)</f>
        <v>3.2859184868514836E-2</v>
      </c>
      <c r="H177" s="36">
        <f t="shared" si="26"/>
        <v>13773319.67</v>
      </c>
      <c r="I177" s="40">
        <f t="shared" si="27"/>
        <v>4.1195086210977339</v>
      </c>
      <c r="J177" s="36">
        <f>'9.нерез-в нацвал'!J177+'13.нерез-в инвал'!J177</f>
        <v>1255992.0900000001</v>
      </c>
      <c r="K177" s="40">
        <f>('9.нерез-в нацвал'!J177*'9.нерез-в нацвал'!K177+'13.нерез-в инвал'!J177*'13.нерез-в инвал'!K177)/('9.нерез-в нацвал'!J177+'13.нерез-в инвал'!J177)</f>
        <v>1.8538248456644335</v>
      </c>
      <c r="L177" s="36">
        <f>'9.нерез-в нацвал'!L177+'13.нерез-в инвал'!L177</f>
        <v>2154106.4299999997</v>
      </c>
      <c r="M177" s="40">
        <f>('9.нерез-в нацвал'!L177*'9.нерез-в нацвал'!M177+'13.нерез-в инвал'!L177*'13.нерез-в инвал'!M177)/('9.нерез-в нацвал'!L177+'13.нерез-в инвал'!L177)</f>
        <v>2.2192626915374811</v>
      </c>
      <c r="N177" s="36">
        <f>'9.нерез-в нацвал'!N177+'13.нерез-в инвал'!N177</f>
        <v>3503636.26</v>
      </c>
      <c r="O177" s="40">
        <f>('9.нерез-в нацвал'!N177*'9.нерез-в нацвал'!O177+'13.нерез-в инвал'!N177*'13.нерез-в инвал'!O177)/('9.нерез-в нацвал'!N177+'13.нерез-в инвал'!N177)</f>
        <v>3.5299627810679315</v>
      </c>
      <c r="P177" s="36">
        <f>'9.нерез-в нацвал'!P177+'13.нерез-в инвал'!P177</f>
        <v>4162768.88</v>
      </c>
      <c r="Q177" s="40">
        <f>('9.нерез-в нацвал'!P177*'9.нерез-в нацвал'!Q177+'13.нерез-в инвал'!P177*'13.нерез-в инвал'!Q177)/('9.нерез-в нацвал'!P177+'13.нерез-в инвал'!P177)</f>
        <v>4.827064471424598</v>
      </c>
      <c r="R177" s="36">
        <f>'9.нерез-в нацвал'!R177+'13.нерез-в инвал'!R177</f>
        <v>2574504.88</v>
      </c>
      <c r="S177" s="40">
        <f>('9.нерез-в нацвал'!R177*'9.нерез-в нацвал'!S177+'13.нерез-в инвал'!R177*'13.нерез-в инвал'!S177)/('9.нерез-в нацвал'!R177+'13.нерез-в инвал'!R177)</f>
        <v>6.3419465978250527</v>
      </c>
      <c r="T177" s="36">
        <f>'9.нерез-в нацвал'!T177+'13.нерез-в инвал'!T177</f>
        <v>122311.13</v>
      </c>
      <c r="U177" s="40">
        <f>('9.нерез-в нацвал'!T177*'9.нерез-в нацвал'!U177+'13.нерез-в инвал'!T177*'13.нерез-в инвал'!U177)/('9.нерез-в нацвал'!T177+'13.нерез-в инвал'!T177)</f>
        <v>6.8788500376049155</v>
      </c>
    </row>
    <row r="178" spans="1:21" ht="14.25" customHeight="1" x14ac:dyDescent="0.2">
      <c r="A178" s="38" t="s">
        <v>1</v>
      </c>
      <c r="B178" s="36">
        <f>'9.нерез-в нацвал'!B178+'13.нерез-в инвал'!B178</f>
        <v>64775149.160000004</v>
      </c>
      <c r="C178" s="40">
        <f>('9.нерез-в нацвал'!B178*'9.нерез-в нацвал'!C178+'13.нерез-в инвал'!B178*'13.нерез-в инвал'!C178)/('9.нерез-в нацвал'!B178+'13.нерез-в инвал'!B178)</f>
        <v>0.9860431377337795</v>
      </c>
      <c r="D178" s="36">
        <f>'9.нерез-в нацвал'!D178+'13.нерез-в инвал'!D178</f>
        <v>2877538.03</v>
      </c>
      <c r="E178" s="40">
        <f>('9.нерез-в нацвал'!D178*'9.нерез-в нацвал'!E178+'13.нерез-в инвал'!D178*'13.нерез-в инвал'!E178)/('9.нерез-в нацвал'!D178+'13.нерез-в инвал'!D178)</f>
        <v>1.1289597587003958E-2</v>
      </c>
      <c r="F178" s="36">
        <f>'9.нерез-в нацвал'!F178+'13.нерез-в инвал'!F178</f>
        <v>46824624.520000003</v>
      </c>
      <c r="G178" s="40">
        <f>('9.нерез-в нацвал'!F178*'9.нерез-в нацвал'!G178+'13.нерез-в инвал'!F178*'13.нерез-в инвал'!G178)/('9.нерез-в нацвал'!F178+'13.нерез-в инвал'!F178)</f>
        <v>2.9427818707044705E-2</v>
      </c>
      <c r="H178" s="36">
        <f t="shared" si="26"/>
        <v>15072986.610000001</v>
      </c>
      <c r="I178" s="40">
        <f t="shared" si="27"/>
        <v>4.1438807141022194</v>
      </c>
      <c r="J178" s="36">
        <f>'9.нерез-в нацвал'!J178+'13.нерез-в инвал'!J178</f>
        <v>2229265.98</v>
      </c>
      <c r="K178" s="40">
        <f>('9.нерез-в нацвал'!J178*'9.нерез-в нацвал'!K178+'13.нерез-в инвал'!J178*'13.нерез-в инвал'!K178)/('9.нерез-в нацвал'!J178+'13.нерез-в инвал'!J178)</f>
        <v>1.4031394191015281</v>
      </c>
      <c r="L178" s="36">
        <f>'9.нерез-в нацвал'!L178+'13.нерез-в инвал'!L178</f>
        <v>2570119.5699999998</v>
      </c>
      <c r="M178" s="40">
        <f>('9.нерез-в нацвал'!L178*'9.нерез-в нацвал'!M178+'13.нерез-в инвал'!L178*'13.нерез-в инвал'!M178)/('9.нерез-в нацвал'!L178+'13.нерез-в инвал'!L178)</f>
        <v>2.8809650975110102</v>
      </c>
      <c r="N178" s="36">
        <f>'9.нерез-в нацвал'!N178+'13.нерез-в инвал'!N178</f>
        <v>2241977.23</v>
      </c>
      <c r="O178" s="40">
        <f>('9.нерез-в нацвал'!N178*'9.нерез-в нацвал'!O178+'13.нерез-в инвал'!N178*'13.нерез-в инвал'!O178)/('9.нерез-в нацвал'!N178+'13.нерез-в инвал'!N178)</f>
        <v>4.8846835094306496</v>
      </c>
      <c r="P178" s="36">
        <f>'9.нерез-в нацвал'!P178+'13.нерез-в инвал'!P178</f>
        <v>5091081.79</v>
      </c>
      <c r="Q178" s="40">
        <f>('9.нерез-в нацвал'!P178*'9.нерез-в нацвал'!Q178+'13.нерез-в инвал'!P178*'13.нерез-в инвал'!Q178)/('9.нерез-в нацвал'!P178+'13.нерез-в инвал'!P178)</f>
        <v>4.066010260679791</v>
      </c>
      <c r="R178" s="36">
        <f>'9.нерез-в нацвал'!R178+'13.нерез-в инвал'!R178</f>
        <v>2818863.6399999997</v>
      </c>
      <c r="S178" s="40">
        <f>('9.нерез-в нацвал'!R178*'9.нерез-в нацвал'!S178+'13.нерез-в инвал'!R178*'13.нерез-в инвал'!S178)/('9.нерез-в нацвал'!R178+'13.нерез-в инвал'!R178)</f>
        <v>6.8982643525459606</v>
      </c>
      <c r="T178" s="36">
        <f>'9.нерез-в нацвал'!T178+'13.нерез-в инвал'!T178</f>
        <v>121678.40000000001</v>
      </c>
      <c r="U178" s="40">
        <f>('9.нерез-в нацвал'!T178*'9.нерез-в нацвал'!U178+'13.нерез-в инвал'!T178*'13.нерез-в инвал'!U178)/('9.нерез-в нацвал'!T178+'13.нерез-в инвал'!T178)</f>
        <v>6.8315839524517132</v>
      </c>
    </row>
    <row r="179" spans="1:21" ht="14.25" customHeight="1" x14ac:dyDescent="0.2">
      <c r="A179" s="38" t="s">
        <v>2</v>
      </c>
      <c r="B179" s="36">
        <f>'9.нерез-в нацвал'!B179+'13.нерез-в инвал'!B179</f>
        <v>65807556.820000008</v>
      </c>
      <c r="C179" s="40">
        <f>('9.нерез-в нацвал'!B179*'9.нерез-в нацвал'!C179+'13.нерез-в инвал'!B179*'13.нерез-в инвал'!C179)/('9.нерез-в нацвал'!B179+'13.нерез-в инвал'!B179)</f>
        <v>0.98251641535869527</v>
      </c>
      <c r="D179" s="36">
        <f>'9.нерез-в нацвал'!D179+'13.нерез-в инвал'!D179</f>
        <v>2968827.07</v>
      </c>
      <c r="E179" s="40">
        <f>('9.нерез-в нацвал'!D179*'9.нерез-в нацвал'!E179+'13.нерез-в инвал'!D179*'13.нерез-в инвал'!E179)/('9.нерез-в нацвал'!D179+'13.нерез-в инвал'!D179)</f>
        <v>7.2880902760024974E-3</v>
      </c>
      <c r="F179" s="36">
        <f>'9.нерез-в нацвал'!F179+'13.нерез-в инвал'!F179</f>
        <v>48564797.640000001</v>
      </c>
      <c r="G179" s="40">
        <f>('9.нерез-в нацвал'!F179*'9.нерез-в нацвал'!G179+'13.нерез-в инвал'!F179*'13.нерез-в инвал'!G179)/('9.нерез-в нацвал'!F179+'13.нерез-в инвал'!F179)</f>
        <v>2.8670725065539474E-2</v>
      </c>
      <c r="H179" s="36">
        <f t="shared" si="26"/>
        <v>14273932.109999998</v>
      </c>
      <c r="I179" s="40">
        <f t="shared" si="27"/>
        <v>4.4306627845941238</v>
      </c>
      <c r="J179" s="36">
        <f>'9.нерез-в нацвал'!J179+'13.нерез-в инвал'!J179</f>
        <v>1584160.57</v>
      </c>
      <c r="K179" s="40">
        <f>('9.нерез-в нацвал'!J179*'9.нерез-в нацвал'!K179+'13.нерез-в инвал'!J179*'13.нерез-в инвал'!K179)/('9.нерез-в нацвал'!J179+'13.нерез-в инвал'!J179)</f>
        <v>1.7823700728140186</v>
      </c>
      <c r="L179" s="36">
        <f>'9.нерез-в нацвал'!L179+'13.нерез-в инвал'!L179</f>
        <v>3018329.63</v>
      </c>
      <c r="M179" s="40">
        <f>('9.нерез-в нацвал'!L179*'9.нерез-в нацвал'!M179+'13.нерез-в инвал'!L179*'13.нерез-в инвал'!M179)/('9.нерез-в нацвал'!L179+'13.нерез-в инвал'!L179)</f>
        <v>3.3105586734408434</v>
      </c>
      <c r="N179" s="36">
        <f>'9.нерез-в нацвал'!N179+'13.нерез-в инвал'!N179</f>
        <v>2557389.9699999997</v>
      </c>
      <c r="O179" s="40">
        <f>('9.нерез-в нацвал'!N179*'9.нерез-в нацвал'!O179+'13.нерез-в инвал'!N179*'13.нерез-в инвал'!O179)/('9.нерез-в нацвал'!N179+'13.нерез-в инвал'!N179)</f>
        <v>4.2689353900922749</v>
      </c>
      <c r="P179" s="36">
        <f>'9.нерез-в нацвал'!P179+'13.нерез-в инвал'!P179</f>
        <v>4237487.12</v>
      </c>
      <c r="Q179" s="40">
        <f>('9.нерез-в нацвал'!P179*'9.нерез-в нацвал'!Q179+'13.нерез-в инвал'!P179*'13.нерез-в инвал'!Q179)/('9.нерез-в нацвал'!P179+'13.нерез-в инвал'!P179)</f>
        <v>4.4553187979483493</v>
      </c>
      <c r="R179" s="36">
        <f>'9.нерез-в нацвал'!R179+'13.нерез-в инвал'!R179</f>
        <v>2755301.7199999997</v>
      </c>
      <c r="S179" s="40">
        <f>('9.нерез-в нацвал'!R179*'9.нерез-в нацвал'!S179+'13.нерез-в инвал'!R179*'13.нерез-в инвал'!S179)/('9.нерез-в нацвал'!R179+'13.нерез-в инвал'!R179)</f>
        <v>7.1881915556602065</v>
      </c>
      <c r="T179" s="36">
        <f>'9.нерез-в нацвал'!T179+'13.нерез-в инвал'!T179</f>
        <v>121263.1</v>
      </c>
      <c r="U179" s="40">
        <f>('9.нерез-в нацвал'!T179*'9.нерез-в нацвал'!U179+'13.нерез-в инвал'!T179*'13.нерез-в инвал'!U179)/('9.нерез-в нацвал'!T179+'13.нерез-в инвал'!T179)</f>
        <v>6.8012192925960173</v>
      </c>
    </row>
    <row r="180" spans="1:21" ht="14.25" customHeight="1" x14ac:dyDescent="0.2">
      <c r="A180" s="38" t="s">
        <v>3</v>
      </c>
      <c r="B180" s="36">
        <f>'9.нерез-в нацвал'!B180+'13.нерез-в инвал'!B180</f>
        <v>68342483.019999996</v>
      </c>
      <c r="C180" s="40">
        <f>('9.нерез-в нацвал'!B180*'9.нерез-в нацвал'!C180+'13.нерез-в инвал'!B180*'13.нерез-в инвал'!C180)/('9.нерез-в нацвал'!B180+'13.нерез-в инвал'!B180)</f>
        <v>0.99644387291680792</v>
      </c>
      <c r="D180" s="36">
        <f>'9.нерез-в нацвал'!D180+'13.нерез-в инвал'!D180</f>
        <v>3135817.08</v>
      </c>
      <c r="E180" s="40">
        <f>('9.нерез-в нацвал'!D180*'9.нерез-в нацвал'!E180+'13.нерез-в инвал'!D180*'13.нерез-в инвал'!E180)/('9.нерез-в нацвал'!D180+'13.нерез-в инвал'!D180)</f>
        <v>7.3594236561783126E-3</v>
      </c>
      <c r="F180" s="36">
        <f>'9.нерез-в нацвал'!F180+'13.нерез-в инвал'!F180</f>
        <v>50541254.589999996</v>
      </c>
      <c r="G180" s="40">
        <f>('9.нерез-в нацвал'!F180*'9.нерез-в нацвал'!G180+'13.нерез-в инвал'!F180*'13.нерез-в инвал'!G180)/('9.нерез-в нацвал'!F180+'13.нерез-в инвал'!F180)</f>
        <v>3.0137181657959311E-2</v>
      </c>
      <c r="H180" s="36">
        <f t="shared" si="26"/>
        <v>14665411.350000001</v>
      </c>
      <c r="I180" s="40">
        <f t="shared" si="27"/>
        <v>4.5381065760559096</v>
      </c>
      <c r="J180" s="36">
        <f>'9.нерез-в нацвал'!J180+'13.нерез-в инвал'!J180</f>
        <v>2767213.55</v>
      </c>
      <c r="K180" s="40">
        <f>('9.нерез-в нацвал'!J180*'9.нерез-в нацвал'!K180+'13.нерез-в инвал'!J180*'13.нерез-в инвал'!K180)/('9.нерез-в нацвал'!J180+'13.нерез-в инвал'!J180)</f>
        <v>2.0265438884541456</v>
      </c>
      <c r="L180" s="36">
        <f>'9.нерез-в нацвал'!L180+'13.нерез-в инвал'!L180</f>
        <v>2049401.28</v>
      </c>
      <c r="M180" s="40">
        <f>('9.нерез-в нацвал'!L180*'9.нерез-в нацвал'!M180+'13.нерез-в инвал'!L180*'13.нерез-в инвал'!M180)/('9.нерез-в нацвал'!L180+'13.нерез-в инвал'!L180)</f>
        <v>4.1605810143731334</v>
      </c>
      <c r="N180" s="36">
        <f>'9.нерез-в нацвал'!N180+'13.нерез-в инвал'!N180</f>
        <v>3024720.22</v>
      </c>
      <c r="O180" s="40">
        <f>('9.нерез-в нацвал'!N180*'9.нерез-в нацвал'!O180+'13.нерез-в инвал'!N180*'13.нерез-в инвал'!O180)/('9.нерез-в нацвал'!N180+'13.нерез-в инвал'!N180)</f>
        <v>4.2150623438157258</v>
      </c>
      <c r="P180" s="36">
        <f>'9.нерез-в нацвал'!P180+'13.нерез-в инвал'!P180</f>
        <v>4121003.4899999998</v>
      </c>
      <c r="Q180" s="40">
        <f>('9.нерез-в нацвал'!P180*'9.нерез-в нацвал'!Q180+'13.нерез-в инвал'!P180*'13.нерез-в инвал'!Q180)/('9.нерез-в нацвал'!P180+'13.нерез-в инвал'!P180)</f>
        <v>4.7972177610070297</v>
      </c>
      <c r="R180" s="36">
        <f>'9.нерез-в нацвал'!R180+'13.нерез-в инвал'!R180</f>
        <v>2583644.1799999997</v>
      </c>
      <c r="S180" s="40">
        <f>('9.нерез-в нацвал'!R180*'9.нерез-в нацвал'!S180+'13.нерез-в инвал'!R180*'13.нерез-в инвал'!S180)/('9.нерез-в нацвал'!R180+'13.нерез-в инвал'!R180)</f>
        <v>7.3784975729514031</v>
      </c>
      <c r="T180" s="36">
        <f>'9.нерез-в нацвал'!T180+'13.нерез-в инвал'!T180</f>
        <v>119428.63</v>
      </c>
      <c r="U180" s="40">
        <f>('9.нерез-в нацвал'!T180*'9.нерез-в нацвал'!U180+'13.нерез-в инвал'!T180*'13.нерез-в инвал'!U180)/('9.нерез-в нацвал'!T180+'13.нерез-в инвал'!T180)</f>
        <v>7.0039502002158134</v>
      </c>
    </row>
    <row r="181" spans="1:21" ht="14.25" customHeight="1" x14ac:dyDescent="0.2">
      <c r="A181" s="38" t="s">
        <v>4</v>
      </c>
      <c r="B181" s="36">
        <f>'9.нерез-в нацвал'!B181+'13.нерез-в инвал'!B181</f>
        <v>71236293.129999995</v>
      </c>
      <c r="C181" s="40">
        <f>('9.нерез-в нацвал'!B181*'9.нерез-в нацвал'!C181+'13.нерез-в инвал'!B181*'13.нерез-в инвал'!C181)/('9.нерез-в нацвал'!B181+'13.нерез-в инвал'!B181)</f>
        <v>0.97003972836984675</v>
      </c>
      <c r="D181" s="36">
        <f>'9.нерез-в нацвал'!D181+'13.нерез-в инвал'!D181</f>
        <v>3409421.49</v>
      </c>
      <c r="E181" s="40">
        <f>('9.нерез-в нацвал'!D181*'9.нерез-в нацвал'!E181+'13.нерез-в инвал'!D181*'13.нерез-в инвал'!E181)/('9.нерез-в нацвал'!D181+'13.нерез-в инвал'!D181)</f>
        <v>5.2302797856770668E-3</v>
      </c>
      <c r="F181" s="36">
        <f>'9.нерез-в нацвал'!F181+'13.нерез-в инвал'!F181</f>
        <v>53942310.719999999</v>
      </c>
      <c r="G181" s="40">
        <f>('9.нерез-в нацвал'!F181*'9.нерез-в нацвал'!G181+'13.нерез-в инвал'!F181*'13.нерез-в инвал'!G181)/('9.нерез-в нацвал'!F181+'13.нерез-в инвал'!F181)</f>
        <v>1.9581087191142123E-2</v>
      </c>
      <c r="H181" s="36">
        <f t="shared" si="26"/>
        <v>13884560.920000002</v>
      </c>
      <c r="I181" s="40">
        <f t="shared" si="27"/>
        <v>4.8995393885383285</v>
      </c>
      <c r="J181" s="36">
        <f>'9.нерез-в нацвал'!J181+'13.нерез-в инвал'!J181</f>
        <v>1848724.58</v>
      </c>
      <c r="K181" s="40">
        <f>('9.нерез-в нацвал'!J181*'9.нерез-в нацвал'!K181+'13.нерез-в инвал'!J181*'13.нерез-в инвал'!K181)/('9.нерез-в нацвал'!J181+'13.нерез-в инвал'!J181)</f>
        <v>2.8269535171647924</v>
      </c>
      <c r="L181" s="36">
        <f>'9.нерез-в нацвал'!L181+'13.нерез-в инвал'!L181</f>
        <v>1868936.19</v>
      </c>
      <c r="M181" s="40">
        <f>('9.нерез-в нацвал'!L181*'9.нерез-в нацвал'!M181+'13.нерез-в инвал'!L181*'13.нерез-в инвал'!M181)/('9.нерез-в нацвал'!L181+'13.нерез-в инвал'!L181)</f>
        <v>4.0560937547043796</v>
      </c>
      <c r="N181" s="36">
        <f>'9.нерез-в нацвал'!N181+'13.нерез-в инвал'!N181</f>
        <v>3359467.37</v>
      </c>
      <c r="O181" s="40">
        <f>('9.нерез-в нацвал'!N181*'9.нерез-в нацвал'!O181+'13.нерез-в инвал'!N181*'13.нерез-в инвал'!O181)/('9.нерез-в нацвал'!N181+'13.нерез-в инвал'!N181)</f>
        <v>4.4500836790386797</v>
      </c>
      <c r="P181" s="36">
        <f>'9.нерез-в нацвал'!P181+'13.нерез-в инвал'!P181</f>
        <v>4033989.98</v>
      </c>
      <c r="Q181" s="40">
        <f>('9.нерез-в нацвал'!P181*'9.нерез-в нацвал'!Q181+'13.нерез-в инвал'!P181*'13.нерез-в инвал'!Q181)/('9.нерез-в нацвал'!P181+'13.нерез-в инвал'!P181)</f>
        <v>4.8510192980697484</v>
      </c>
      <c r="R181" s="36">
        <f>'9.нерез-в нацвал'!R181+'13.нерез-в инвал'!R181</f>
        <v>2648731.7800000003</v>
      </c>
      <c r="S181" s="40">
        <f>('9.нерез-в нацвал'!R181*'9.нерез-в нацвал'!S181+'13.нерез-в инвал'!R181*'13.нерез-в инвал'!S181)/('9.нерез-в нацвал'!R181+'13.нерез-в инвал'!R181)</f>
        <v>7.4649057254487197</v>
      </c>
      <c r="T181" s="36">
        <f>'9.нерез-в нацвал'!T181+'13.нерез-в инвал'!T181</f>
        <v>124711.02</v>
      </c>
      <c r="U181" s="40">
        <f>('9.нерез-в нацвал'!T181*'9.нерез-в нацвал'!U181+'13.нерез-в инвал'!T181*'13.нерез-в инвал'!U181)/('9.нерез-в нацвал'!T181+'13.нерез-в инвал'!T181)</f>
        <v>7.4548911058541627</v>
      </c>
    </row>
    <row r="182" spans="1:21" ht="14.25" customHeight="1" x14ac:dyDescent="0.2">
      <c r="A182" s="38" t="s">
        <v>5</v>
      </c>
      <c r="B182" s="36">
        <f>'9.нерез-в нацвал'!B182+'13.нерез-в инвал'!B182</f>
        <v>72125823.5</v>
      </c>
      <c r="C182" s="40">
        <f>('9.нерез-в нацвал'!B182*'9.нерез-в нацвал'!C182+'13.нерез-в инвал'!B182*'13.нерез-в инвал'!C182)/('9.нерез-в нацвал'!B182+'13.нерез-в инвал'!B182)</f>
        <v>0.96841685422558754</v>
      </c>
      <c r="D182" s="36">
        <f>'9.нерез-в нацвал'!D182+'13.нерез-в инвал'!D182</f>
        <v>2532017.9900000002</v>
      </c>
      <c r="E182" s="40">
        <f>('9.нерез-в нацвал'!D182*'9.нерез-в нацвал'!E182+'13.нерез-в инвал'!D182*'13.нерез-в инвал'!E182)/('9.нерез-в нацвал'!D182+'13.нерез-в инвал'!D182)</f>
        <v>4.0335060968504383E-3</v>
      </c>
      <c r="F182" s="36">
        <f>'9.нерез-в нацвал'!F182+'13.нерез-в инвал'!F182</f>
        <v>56032231.280000001</v>
      </c>
      <c r="G182" s="40">
        <f>('9.нерез-в нацвал'!F182*'9.нерез-в нацвал'!G182+'13.нерез-в инвал'!F182*'13.нерез-в инвал'!G182)/('9.нерез-в нацвал'!F182+'13.нерез-в инвал'!F182)</f>
        <v>2.9545282052526548E-2</v>
      </c>
      <c r="H182" s="36">
        <f t="shared" si="26"/>
        <v>13561574.23</v>
      </c>
      <c r="I182" s="40">
        <f t="shared" si="27"/>
        <v>5.0275993744348648</v>
      </c>
      <c r="J182" s="36">
        <f>'9.нерез-в нацвал'!J182+'13.нерез-в инвал'!J182</f>
        <v>1865257.0800000005</v>
      </c>
      <c r="K182" s="40">
        <f>('9.нерез-в нацвал'!J182*'9.нерез-в нацвал'!K182+'13.нерез-в инвал'!J182*'13.нерез-в инвал'!K182)/('9.нерез-в нацвал'!J182+'13.нерез-в инвал'!J182)</f>
        <v>2.3459521889604589</v>
      </c>
      <c r="L182" s="36">
        <f>'9.нерез-в нацвал'!L182+'13.нерез-в инвал'!L182</f>
        <v>2016705.52</v>
      </c>
      <c r="M182" s="40">
        <f>('9.нерез-в нацвал'!L182*'9.нерез-в нацвал'!M182+'13.нерез-в инвал'!L182*'13.нерез-в инвал'!M182)/('9.нерез-в нацвал'!L182+'13.нерез-в инвал'!L182)</f>
        <v>4.2594352453103808</v>
      </c>
      <c r="N182" s="36">
        <f>'9.нерез-в нацвал'!N182+'13.нерез-в инвал'!N182</f>
        <v>3427202.86</v>
      </c>
      <c r="O182" s="40">
        <f>('9.нерез-в нацвал'!N182*'9.нерез-в нацвал'!O182+'13.нерез-в инвал'!N182*'13.нерез-в инвал'!O182)/('9.нерез-в нацвал'!N182+'13.нерез-в инвал'!N182)</f>
        <v>4.4484011930066991</v>
      </c>
      <c r="P182" s="36">
        <f>'9.нерез-в нацвал'!P182+'13.нерез-в инвал'!P182</f>
        <v>3572197.77</v>
      </c>
      <c r="Q182" s="40">
        <f>('9.нерез-в нацвал'!P182*'9.нерез-в нацвал'!Q182+'13.нерез-в инвал'!P182*'13.нерез-в инвал'!Q182)/('9.нерез-в нацвал'!P182+'13.нерез-в инвал'!P182)</f>
        <v>5.2692689704859275</v>
      </c>
      <c r="R182" s="36">
        <f>'9.нерез-в нацвал'!R182+'13.нерез-в инвал'!R182</f>
        <v>2560941.14</v>
      </c>
      <c r="S182" s="40">
        <f>('9.нерез-в нацвал'!R182*'9.нерез-в нацвал'!S182+'13.нерез-в инвал'!R182*'13.нерез-в инвал'!S182)/('9.нерез-в нацвал'!R182+'13.нерез-в инвал'!R182)</f>
        <v>7.9294760874902348</v>
      </c>
      <c r="T182" s="36">
        <f>'9.нерез-в нацвал'!T182+'13.нерез-в инвал'!T182</f>
        <v>119269.86</v>
      </c>
      <c r="U182" s="40">
        <f>('9.нерез-в нацвал'!T182*'9.нерез-в нацвал'!U182+'13.нерез-в инвал'!T182*'13.нерез-в инвал'!U182)/('9.нерез-в нацвал'!T182+'13.нерез-в инвал'!T182)</f>
        <v>7.0509508932097376</v>
      </c>
    </row>
    <row r="183" spans="1:21" ht="14.25" customHeight="1" x14ac:dyDescent="0.2">
      <c r="A183" s="38" t="s">
        <v>6</v>
      </c>
      <c r="B183" s="36">
        <f>'9.нерез-в нацвал'!B183+'13.нерез-в инвал'!B183</f>
        <v>69287551.569999993</v>
      </c>
      <c r="C183" s="40">
        <f>('9.нерез-в нацвал'!B183*'9.нерез-в нацвал'!C183+'13.нерез-в инвал'!B183*'13.нерез-в инвал'!C183)/('9.нерез-в нацвал'!B183+'13.нерез-в инвал'!B183)</f>
        <v>0.99762206617542903</v>
      </c>
      <c r="D183" s="36">
        <f>'9.нерез-в нацвал'!D183+'13.нерез-в инвал'!D183</f>
        <v>3167592.55</v>
      </c>
      <c r="E183" s="40">
        <f>('9.нерез-в нацвал'!D183*'9.нерез-в нацвал'!E183+'13.нерез-в инвал'!D183*'13.нерез-в инвал'!E183)/('9.нерез-в нацвал'!D183+'13.нерез-в инвал'!D183)</f>
        <v>0.11983527549968474</v>
      </c>
      <c r="F183" s="36">
        <f>'9.нерез-в нацвал'!F183+'13.нерез-в инвал'!F183</f>
        <v>53084363.829999998</v>
      </c>
      <c r="G183" s="40">
        <f>('9.нерез-в нацвал'!F183*'9.нерез-в нацвал'!G183+'13.нерез-в инвал'!F183*'13.нерез-в инвал'!G183)/('9.нерез-в нацвал'!F183+'13.нерез-в инвал'!F183)</f>
        <v>3.0058833833066182E-2</v>
      </c>
      <c r="H183" s="36">
        <f t="shared" si="26"/>
        <v>13035595.190000001</v>
      </c>
      <c r="I183" s="40">
        <f t="shared" si="27"/>
        <v>5.1510917592478558</v>
      </c>
      <c r="J183" s="36">
        <f>'9.нерез-в нацвал'!J183+'13.нерез-в инвал'!J183</f>
        <v>1687968.6600000001</v>
      </c>
      <c r="K183" s="40">
        <f>('9.нерез-в нацвал'!J183*'9.нерез-в нацвал'!K183+'13.нерез-в инвал'!J183*'13.нерез-в инвал'!K183)/('9.нерез-в нацвал'!J183+'13.нерез-в инвал'!J183)</f>
        <v>2.3296237171251741</v>
      </c>
      <c r="L183" s="36">
        <f>'9.нерез-в нацвал'!L183+'13.нерез-в инвал'!L183</f>
        <v>2645648.83</v>
      </c>
      <c r="M183" s="40">
        <f>('9.нерез-в нацвал'!L183*'9.нерез-в нацвал'!M183+'13.нерез-в инвал'!L183*'13.нерез-в инвал'!M183)/('9.нерез-в нацвал'!L183+'13.нерез-в инвал'!L183)</f>
        <v>3.8642119780878108</v>
      </c>
      <c r="N183" s="36">
        <f>'9.нерез-в нацвал'!N183+'13.нерез-в инвал'!N183</f>
        <v>2644096.71</v>
      </c>
      <c r="O183" s="40">
        <f>('9.нерез-в нацвал'!N183*'9.нерез-в нацвал'!O183+'13.нерез-в инвал'!N183*'13.нерез-в инвал'!O183)/('9.нерез-в нацвал'!N183+'13.нерез-в инвал'!N183)</f>
        <v>4.9192118184285274</v>
      </c>
      <c r="P183" s="36">
        <f>'9.нерез-в нацвал'!P183+'13.нерез-в инвал'!P183</f>
        <v>3317242.3200000003</v>
      </c>
      <c r="Q183" s="40">
        <f>('9.нерез-в нацвал'!P183*'9.нерез-в нацвал'!Q183+'13.нерез-в инвал'!P183*'13.нерез-в инвал'!Q183)/('9.нерез-в нацвал'!P183+'13.нерез-в инвал'!P183)</f>
        <v>5.5695200599333967</v>
      </c>
      <c r="R183" s="36">
        <f>'9.нерез-в нацвал'!R183+'13.нерез-в инвал'!R183</f>
        <v>2667742.46</v>
      </c>
      <c r="S183" s="40">
        <f>('9.нерез-в нацвал'!R183*'9.нерез-в нацвал'!S183+'13.нерез-в инвал'!R183*'13.нерез-в инвал'!S183)/('9.нерез-в нацвал'!R183+'13.нерез-в инвал'!R183)</f>
        <v>7.8910782463986431</v>
      </c>
      <c r="T183" s="36">
        <f>'9.нерез-в нацвал'!T183+'13.нерез-в инвал'!T183</f>
        <v>72896.209999999992</v>
      </c>
      <c r="U183" s="40">
        <f>('9.нерез-в нацвал'!T183*'9.нерез-в нацвал'!U183+'13.нерез-в инвал'!T183*'13.нерез-в инвал'!U183)/('9.нерез-в нацвал'!T183+'13.нерез-в инвал'!T183)</f>
        <v>6.2854202488716435</v>
      </c>
    </row>
    <row r="184" spans="1:21" ht="14.25" customHeight="1" x14ac:dyDescent="0.2">
      <c r="A184" s="38" t="s">
        <v>7</v>
      </c>
      <c r="B184" s="36">
        <f>'9.нерез-в нацвал'!B184+'13.нерез-в инвал'!B184</f>
        <v>71230549.370000005</v>
      </c>
      <c r="C184" s="40">
        <f>('9.нерез-в нацвал'!B184*'9.нерез-в нацвал'!C184+'13.нерез-в инвал'!B184*'13.нерез-в инвал'!C184)/('9.нерез-в нацвал'!B184+'13.нерез-в инвал'!B184)</f>
        <v>0.97754562904054121</v>
      </c>
      <c r="D184" s="36">
        <f>'9.нерез-в нацвал'!D184+'13.нерез-в инвал'!D184</f>
        <v>4849807.7799999993</v>
      </c>
      <c r="E184" s="40">
        <f>('9.нерез-в нацвал'!D184*'9.нерез-в нацвал'!E184+'13.нерез-в инвал'!D184*'13.нерез-в инвал'!E184)/('9.нерез-в нацвал'!D184+'13.нерез-в инвал'!D184)</f>
        <v>7.7174126930036641E-2</v>
      </c>
      <c r="F184" s="36">
        <f>'9.нерез-в нацвал'!F184+'13.нерез-в инвал'!F184</f>
        <v>53181027.240000002</v>
      </c>
      <c r="G184" s="40">
        <f>('9.нерез-в нацвал'!F184*'9.нерез-в нацвал'!G184+'13.нерез-в инвал'!F184*'13.нерез-в инвал'!G184)/('9.нерез-в нацвал'!F184+'13.нерез-в инвал'!F184)</f>
        <v>3.1107039830846239E-2</v>
      </c>
      <c r="H184" s="36">
        <f t="shared" si="26"/>
        <v>13199714.35</v>
      </c>
      <c r="I184" s="40">
        <f t="shared" si="27"/>
        <v>5.1215144801220625</v>
      </c>
      <c r="J184" s="36">
        <f>'9.нерез-в нацвал'!J184+'13.нерез-в инвал'!J184</f>
        <v>2174679.75</v>
      </c>
      <c r="K184" s="40">
        <f>('9.нерез-в нацвал'!J184*'9.нерез-в нацвал'!K184+'13.нерез-в инвал'!J184*'13.нерез-в инвал'!K184)/('9.нерез-в нацвал'!J184+'13.нерез-в инвал'!J184)</f>
        <v>2.2752937642427549</v>
      </c>
      <c r="L184" s="36">
        <f>'9.нерез-в нацвал'!L184+'13.нерез-в инвал'!L184</f>
        <v>2658469.02</v>
      </c>
      <c r="M184" s="40">
        <f>('9.нерез-в нацвал'!L184*'9.нерез-в нацвал'!M184+'13.нерез-в инвал'!L184*'13.нерез-в инвал'!M184)/('9.нерез-в нацвал'!L184+'13.нерез-в инвал'!L184)</f>
        <v>4.4189413483554612</v>
      </c>
      <c r="N184" s="36">
        <f>'9.нерез-в нацвал'!N184+'13.нерез-в инвал'!N184</f>
        <v>2251309.5499999998</v>
      </c>
      <c r="O184" s="40">
        <f>('9.нерез-в нацвал'!N184*'9.нерез-в нацвал'!O184+'13.нерез-в инвал'!N184*'13.нерез-в инвал'!O184)/('9.нерез-в нацвал'!N184+'13.нерез-в инвал'!N184)</f>
        <v>4.4285891315123589</v>
      </c>
      <c r="P184" s="36">
        <f>'9.нерез-в нацвал'!P184+'13.нерез-в инвал'!P184</f>
        <v>3340392.89</v>
      </c>
      <c r="Q184" s="40">
        <f>('9.нерез-в нацвал'!P184*'9.нерез-в нацвал'!Q184+'13.нерез-в инвал'!P184*'13.нерез-в инвал'!Q184)/('9.нерез-в нацвал'!P184+'13.нерез-в инвал'!P184)</f>
        <v>5.8516032894262224</v>
      </c>
      <c r="R184" s="36">
        <f>'9.нерез-в нацвал'!R184+'13.нерез-в инвал'!R184</f>
        <v>2699140.4699999997</v>
      </c>
      <c r="S184" s="40">
        <f>('9.нерез-в нацвал'!R184*'9.нерез-в нацвал'!S184+'13.нерез-в инвал'!R184*'13.нерез-в инвал'!S184)/('9.нерез-в нацвал'!R184+'13.нерез-в инвал'!R184)</f>
        <v>7.7426851356498769</v>
      </c>
      <c r="T184" s="36">
        <f>'9.нерез-в нацвал'!T184+'13.нерез-в инвал'!T184</f>
        <v>75722.67</v>
      </c>
      <c r="U184" s="40">
        <f>('9.нерез-в нацвал'!T184*'9.нерез-в нацвал'!U184+'13.нерез-в инвал'!T184*'13.нерез-в инвал'!U184)/('9.нерез-в нацвал'!T184+'13.нерез-в инвал'!T184)</f>
        <v>6.4907959901572356</v>
      </c>
    </row>
    <row r="185" spans="1:21" ht="14.25" customHeight="1" x14ac:dyDescent="0.2">
      <c r="A185" s="38" t="s">
        <v>8</v>
      </c>
      <c r="B185" s="36">
        <f>'9.нерез-в нацвал'!B185+'13.нерез-в инвал'!B185</f>
        <v>69560190.599999994</v>
      </c>
      <c r="C185" s="40">
        <f>('9.нерез-в нацвал'!B185*'9.нерез-в нацвал'!C185+'13.нерез-в инвал'!B185*'13.нерез-в инвал'!C185)/('9.нерез-в нацвал'!B185+'13.нерез-в инвал'!B185)</f>
        <v>1.0396383940371192</v>
      </c>
      <c r="D185" s="36">
        <f>'9.нерез-в нацвал'!D185+'13.нерез-в инвал'!D185</f>
        <v>3795882.0599999996</v>
      </c>
      <c r="E185" s="40">
        <f>('9.нерез-в нацвал'!D185*'9.нерез-в нацвал'!E185+'13.нерез-в инвал'!D185*'13.нерез-в инвал'!E185)/('9.нерез-в нацвал'!D185+'13.нерез-в инвал'!D185)</f>
        <v>5.9915432409404223E-2</v>
      </c>
      <c r="F185" s="36">
        <f>'9.нерез-в нацвал'!F185+'13.нерез-в инвал'!F185</f>
        <v>52064419.609999999</v>
      </c>
      <c r="G185" s="40">
        <f>('9.нерез-в нацвал'!F185*'9.нерез-в нацвал'!G185+'13.нерез-в инвал'!F185*'13.нерез-в инвал'!G185)/('9.нерез-в нацвал'!F185+'13.нерез-в инвал'!F185)</f>
        <v>3.1686339122911023E-2</v>
      </c>
      <c r="H185" s="36">
        <f t="shared" si="26"/>
        <v>13699888.930000002</v>
      </c>
      <c r="I185" s="40">
        <f t="shared" si="27"/>
        <v>5.1416681137501676</v>
      </c>
      <c r="J185" s="36">
        <f>'9.нерез-в нацвал'!J185+'13.нерез-в инвал'!J185</f>
        <v>2415239.7000000002</v>
      </c>
      <c r="K185" s="40">
        <f>('9.нерез-в нацвал'!J185*'9.нерез-в нацвал'!K185+'13.нерез-в инвал'!J185*'13.нерез-в инвал'!K185)/('9.нерез-в нацвал'!J185+'13.нерез-в инвал'!J185)</f>
        <v>2.340201359682855</v>
      </c>
      <c r="L185" s="36">
        <f>'9.нерез-в нацвал'!L185+'13.нерез-в инвал'!L185</f>
        <v>2751240.68</v>
      </c>
      <c r="M185" s="40">
        <f>('9.нерез-в нацвал'!L185*'9.нерез-в нацвал'!M185+'13.нерез-в инвал'!L185*'13.нерез-в инвал'!M185)/('9.нерез-в нацвал'!L185+'13.нерез-в инвал'!L185)</f>
        <v>4.2468651463818743</v>
      </c>
      <c r="N185" s="36">
        <f>'9.нерез-в нацвал'!N185+'13.нерез-в инвал'!N185</f>
        <v>1776158.81</v>
      </c>
      <c r="O185" s="40">
        <f>('9.нерез-в нацвал'!N185*'9.нерез-в нацвал'!O185+'13.нерез-в инвал'!N185*'13.нерез-в инвал'!O185)/('9.нерез-в нацвал'!N185+'13.нерез-в инвал'!N185)</f>
        <v>4.7204887950869727</v>
      </c>
      <c r="P185" s="36">
        <f>'9.нерез-в нацвал'!P185+'13.нерез-в инвал'!P185</f>
        <v>3683636.59</v>
      </c>
      <c r="Q185" s="40">
        <f>('9.нерез-в нацвал'!P185*'9.нерез-в нацвал'!Q185+'13.нерез-в инвал'!P185*'13.нерез-в инвал'!Q185)/('9.нерез-в нацвал'!P185+'13.нерез-в инвал'!P185)</f>
        <v>5.9826099028134472</v>
      </c>
      <c r="R185" s="36">
        <f>'9.нерез-в нацвал'!R185+'13.нерез-в инвал'!R185</f>
        <v>2995196.6</v>
      </c>
      <c r="S185" s="40">
        <f>('9.нерез-в нацвал'!R185*'9.нерез-в нацвал'!S185+'13.нерез-в инвал'!R185*'13.нерез-в инвал'!S185)/('9.нерез-в нацвал'!R185+'13.нерез-в инвал'!R185)</f>
        <v>7.3942624913503083</v>
      </c>
      <c r="T185" s="36">
        <f>'9.нерез-в нацвал'!T185+'13.нерез-в инвал'!T185</f>
        <v>78416.55</v>
      </c>
      <c r="U185" s="40">
        <f>('9.нерез-в нацвал'!T185*'9.нерез-в нацвал'!U185+'13.нерез-в инвал'!T185*'13.нерез-в инвал'!U185)/('9.нерез-в нацвал'!T185+'13.нерез-в инвал'!T185)</f>
        <v>6.8176719582792185</v>
      </c>
    </row>
    <row r="186" spans="1:21" ht="14.25" customHeight="1" x14ac:dyDescent="0.2">
      <c r="A186" s="38" t="s">
        <v>9</v>
      </c>
      <c r="B186" s="36">
        <f>'9.нерез-в нацвал'!B186+'13.нерез-в инвал'!B186</f>
        <v>69630375.5</v>
      </c>
      <c r="C186" s="40">
        <f>('9.нерез-в нацвал'!B186*'9.нерез-в нацвал'!C186+'13.нерез-в инвал'!B186*'13.нерез-в инвал'!C186)/('9.нерез-в нацвал'!B186+'13.нерез-в инвал'!B186)</f>
        <v>1.0781516243683036</v>
      </c>
      <c r="D186" s="36">
        <f>'9.нерез-в нацвал'!D186+'13.нерез-в инвал'!D186</f>
        <v>3879401.2199999997</v>
      </c>
      <c r="E186" s="40">
        <f>('9.нерез-в нацвал'!D186*'9.нерез-в нацвал'!E186+'13.нерез-в инвал'!D186*'13.нерез-в инвал'!E186)/('9.нерез-в нацвал'!D186+'13.нерез-в инвал'!D186)</f>
        <v>0.10386929269460839</v>
      </c>
      <c r="F186" s="36">
        <f>'9.нерез-в нацвал'!F186+'13.нерез-в инвал'!F186</f>
        <v>51592908.340000004</v>
      </c>
      <c r="G186" s="40">
        <f>('9.нерез-в нацвал'!F186*'9.нерез-в нацвал'!G186+'13.нерез-в инвал'!F186*'13.нерез-в инвал'!G186)/('9.нерез-в нацвал'!F186+'13.нерез-в инвал'!F186)</f>
        <v>3.8737868269203279E-2</v>
      </c>
      <c r="H186" s="36">
        <f t="shared" si="26"/>
        <v>14158065.939999999</v>
      </c>
      <c r="I186" s="40">
        <f t="shared" si="27"/>
        <v>5.1328022352041636</v>
      </c>
      <c r="J186" s="36">
        <f>'9.нерез-в нацвал'!J186+'13.нерез-в инвал'!J186</f>
        <v>2314479.6800000002</v>
      </c>
      <c r="K186" s="40">
        <f>('9.нерез-в нацвал'!J186*'9.нерез-в нацвал'!K186+'13.нерез-в инвал'!J186*'13.нерез-в инвал'!K186)/('9.нерез-в нацвал'!J186+'13.нерез-в инвал'!J186)</f>
        <v>2.7077726048992576</v>
      </c>
      <c r="L186" s="36">
        <f>'9.нерез-в нацвал'!L186+'13.нерез-в инвал'!L186</f>
        <v>2359340.71</v>
      </c>
      <c r="M186" s="40">
        <f>('9.нерез-в нацвал'!L186*'9.нерез-в нацвал'!M186+'13.нерез-в инвал'!L186*'13.нерез-в инвал'!M186)/('9.нерез-в нацвал'!L186+'13.нерез-в инвал'!L186)</f>
        <v>3.7949716904600823</v>
      </c>
      <c r="N186" s="36">
        <f>'9.нерез-в нацвал'!N186+'13.нерез-в инвал'!N186</f>
        <v>2597377.2600000002</v>
      </c>
      <c r="O186" s="40">
        <f>('9.нерез-в нацвал'!N186*'9.нерез-в нацвал'!O186+'13.нерез-в инвал'!N186*'13.нерез-в инвал'!O186)/('9.нерез-в нацвал'!N186+'13.нерез-в инвал'!N186)</f>
        <v>4.5746613083460952</v>
      </c>
      <c r="P186" s="36">
        <f>'9.нерез-в нацвал'!P186+'13.нерез-в инвал'!P186</f>
        <v>4256280.4399999995</v>
      </c>
      <c r="Q186" s="40">
        <f>('9.нерез-в нацвал'!P186*'9.нерез-в нацвал'!Q186+'13.нерез-в инвал'!P186*'13.нерез-в инвал'!Q186)/('9.нерез-в нацвал'!P186+'13.нерез-в инвал'!P186)</f>
        <v>5.4957699854946593</v>
      </c>
      <c r="R186" s="36">
        <f>'9.нерез-в нацвал'!R186+'13.нерез-в инвал'!R186</f>
        <v>2554173.5</v>
      </c>
      <c r="S186" s="40">
        <f>('9.нерез-в нацвал'!R186*'9.нерез-в нацвал'!S186+'13.нерез-в инвал'!R186*'13.нерез-в инвал'!S186)/('9.нерез-в нацвал'!R186+'13.нерез-в инвал'!R186)</f>
        <v>8.4910470741709361</v>
      </c>
      <c r="T186" s="36">
        <f>'9.нерез-в нацвал'!T186+'13.нерез-в инвал'!T186</f>
        <v>76414.350000000006</v>
      </c>
      <c r="U186" s="40">
        <f>('9.нерез-в нацвал'!T186*'9.нерез-в нацвал'!U186+'13.нерез-в инвал'!T186*'13.нерез-в инвал'!U186)/('9.нерез-в нацвал'!T186+'13.нерез-в инвал'!T186)</f>
        <v>6.3936898985596251</v>
      </c>
    </row>
    <row r="187" spans="1:21" ht="14.25" customHeight="1" x14ac:dyDescent="0.2">
      <c r="A187" s="38" t="s">
        <v>14</v>
      </c>
      <c r="B187" s="36">
        <f>'9.нерез-в нацвал'!B187+'13.нерез-в инвал'!B187</f>
        <v>72138138.090000004</v>
      </c>
      <c r="C187" s="40">
        <f>('9.нерез-в нацвал'!B187*'9.нерез-в нацвал'!C187+'13.нерез-в инвал'!B187*'13.нерез-в инвал'!C187)/('9.нерез-в нацвал'!B187+'13.нерез-в инвал'!B187)</f>
        <v>1.0171259990306203</v>
      </c>
      <c r="D187" s="36">
        <f>'9.нерез-в нацвал'!D187+'13.нерез-в инвал'!D187</f>
        <v>3984438.13</v>
      </c>
      <c r="E187" s="40">
        <f>('9.нерез-в нацвал'!D187*'9.нерез-в нацвал'!E187+'13.нерез-в инвал'!D187*'13.нерез-в инвал'!E187)/('9.нерез-в нацвал'!D187+'13.нерез-в инвал'!D187)</f>
        <v>9.0993386864310452E-2</v>
      </c>
      <c r="F187" s="36">
        <f>'9.нерез-в нацвал'!F187+'13.нерез-в инвал'!F187</f>
        <v>54092752.799999997</v>
      </c>
      <c r="G187" s="40">
        <f>('9.нерез-в нацвал'!F187*'9.нерез-в нацвал'!G187+'13.нерез-в инвал'!F187*'13.нерез-в инвал'!G187)/('9.нерез-в нацвал'!F187+'13.нерез-в инвал'!F187)</f>
        <v>4.2323626983169556E-2</v>
      </c>
      <c r="H187" s="36">
        <f t="shared" si="26"/>
        <v>14060947.16</v>
      </c>
      <c r="I187" s="40">
        <f t="shared" si="27"/>
        <v>5.0296481421952866</v>
      </c>
      <c r="J187" s="36">
        <f>'9.нерез-в нацвал'!J187+'13.нерез-в инвал'!J187</f>
        <v>2809378.88</v>
      </c>
      <c r="K187" s="40">
        <f>('9.нерез-в нацвал'!J187*'9.нерез-в нацвал'!K187+'13.нерез-в инвал'!J187*'13.нерез-в инвал'!K187)/('9.нерез-в нацвал'!J187+'13.нерез-в инвал'!J187)</f>
        <v>2.055687686098076</v>
      </c>
      <c r="L187" s="36">
        <f>'9.нерез-в нацвал'!L187+'13.нерез-в инвал'!L187</f>
        <v>1633598.1</v>
      </c>
      <c r="M187" s="40">
        <f>('9.нерез-в нацвал'!L187*'9.нерез-в нацвал'!M187+'13.нерез-в инвал'!L187*'13.нерез-в инвал'!M187)/('9.нерез-в нацвал'!L187+'13.нерез-в инвал'!L187)</f>
        <v>4.0546248538731868</v>
      </c>
      <c r="N187" s="36">
        <f>'9.нерез-в нацвал'!N187+'13.нерез-в инвал'!N187</f>
        <v>2947719.94</v>
      </c>
      <c r="O187" s="40">
        <f>('9.нерез-в нацвал'!N187*'9.нерез-в нацвал'!O187+'13.нерез-в инвал'!N187*'13.нерез-в инвал'!O187)/('9.нерез-в нацвал'!N187+'13.нерез-в инвал'!N187)</f>
        <v>4.3202200043468224</v>
      </c>
      <c r="P187" s="36">
        <f>'9.нерез-в нацвал'!P187+'13.нерез-в инвал'!P187</f>
        <v>4158025.63</v>
      </c>
      <c r="Q187" s="40">
        <f>('9.нерез-в нацвал'!P187*'9.нерез-в нацвал'!Q187+'13.нерез-в инвал'!P187*'13.нерез-в инвал'!Q187)/('9.нерез-в нацвал'!P187+'13.нерез-в инвал'!P187)</f>
        <v>5.7736213482166665</v>
      </c>
      <c r="R187" s="36">
        <f>'9.нерез-в нацвал'!R187+'13.нерез-в инвал'!R187</f>
        <v>2433425.4500000002</v>
      </c>
      <c r="S187" s="40">
        <f>('9.нерез-в нацвал'!R187*'9.нерез-в нацвал'!S187+'13.нерез-в инвал'!R187*'13.нерез-в инвал'!S187)/('9.нерез-в нацвал'!R187+'13.нерез-в инвал'!R187)</f>
        <v>8.6702011268518664</v>
      </c>
      <c r="T187" s="36">
        <f>'9.нерез-в нацвал'!T187+'13.нерез-в инвал'!T187</f>
        <v>78799.16</v>
      </c>
      <c r="U187" s="40">
        <f>('9.нерез-в нацвал'!T187*'9.нерез-в нацвал'!U187+'13.нерез-в инвал'!T187*'13.нерез-в инвал'!U187)/('9.нерез-в нацвал'!T187+'13.нерез-в инвал'!T187)</f>
        <v>6.1273681039239536</v>
      </c>
    </row>
    <row r="188" spans="1:21" ht="14.25" customHeight="1" thickBot="1" x14ac:dyDescent="0.25">
      <c r="A188" s="39" t="s">
        <v>15</v>
      </c>
      <c r="B188" s="37">
        <f>'9.нерез-в нацвал'!B188+'13.нерез-в инвал'!B188</f>
        <v>75361928.290000007</v>
      </c>
      <c r="C188" s="41">
        <f>('9.нерез-в нацвал'!B188*'9.нерез-в нацвал'!C188+'13.нерез-в инвал'!B188*'13.нерез-в инвал'!C188)/('9.нерез-в нацвал'!B188+'13.нерез-в инвал'!B188)</f>
        <v>0.99064120187469218</v>
      </c>
      <c r="D188" s="37">
        <f>'9.нерез-в нацвал'!D188+'13.нерез-в инвал'!D188</f>
        <v>2932743.89</v>
      </c>
      <c r="E188" s="41">
        <f>('9.нерез-в нацвал'!D188*'9.нерез-в нацвал'!E188+'13.нерез-в инвал'!D188*'13.нерез-в инвал'!E188)/('9.нерез-в нацвал'!D188+'13.нерез-в инвал'!D188)</f>
        <v>0.12278168456093845</v>
      </c>
      <c r="F188" s="37">
        <f>'9.нерез-в нацвал'!F188+'13.нерез-в инвал'!F188</f>
        <v>56094130.859999999</v>
      </c>
      <c r="G188" s="41">
        <f>('9.нерез-в нацвал'!F188*'9.нерез-в нацвал'!G188+'13.нерез-в инвал'!F188*'13.нерез-в инвал'!G188)/('9.нерез-в нацвал'!F188+'13.нерез-в инвал'!F188)</f>
        <v>3.3490228804661085E-2</v>
      </c>
      <c r="H188" s="37">
        <f t="shared" ref="H188:H199" si="28">J188+L188+N188+P188+R188+T188</f>
        <v>16335053.540000003</v>
      </c>
      <c r="I188" s="41">
        <f t="shared" ref="I188:I199" si="29">(J188*K188+L188*M188+N188*O188+P188*Q188+R188*S188+T188*U188)/(J188+L188+N188+P188+R188+T188)</f>
        <v>4.4332844411662684</v>
      </c>
      <c r="J188" s="37">
        <f>'9.нерез-в нацвал'!J188+'13.нерез-в инвал'!J188</f>
        <v>3047133.09</v>
      </c>
      <c r="K188" s="41">
        <f>('9.нерез-в нацвал'!J188*'9.нерез-в нацвал'!K188+'13.нерез-в инвал'!J188*'13.нерез-в инвал'!K188)/('9.нерез-в нацвал'!J188+'13.нерез-в инвал'!J188)</f>
        <v>1.2235356006389599</v>
      </c>
      <c r="L188" s="37">
        <f>'9.нерез-в нацвал'!L188+'13.нерез-в инвал'!L188</f>
        <v>2894279.2600000002</v>
      </c>
      <c r="M188" s="41">
        <f>('9.нерез-в нацвал'!L188*'9.нерез-в нацвал'!M188+'13.нерез-в инвал'!L188*'13.нерез-в инвал'!M188)/('9.нерез-в нацвал'!L188+'13.нерез-в инвал'!L188)</f>
        <v>2.5859055904646846</v>
      </c>
      <c r="N188" s="37">
        <f>'9.нерез-в нацвал'!N188+'13.нерез-в инвал'!N188</f>
        <v>3378025.2199999997</v>
      </c>
      <c r="O188" s="41">
        <f>('9.нерез-в нацвал'!N188*'9.нерез-в нацвал'!O188+'13.нерез-в инвал'!N188*'13.нерез-в инвал'!O188)/('9.нерез-в нацвал'!N188+'13.нерез-в инвал'!N188)</f>
        <v>4.0900413057899048</v>
      </c>
      <c r="P188" s="37">
        <f>'9.нерез-в нацвал'!P188+'13.нерез-в инвал'!P188</f>
        <v>4854126.05</v>
      </c>
      <c r="Q188" s="41">
        <f>('9.нерез-в нацвал'!P188*'9.нерез-в нацвал'!Q188+'13.нерез-в инвал'!P188*'13.нерез-в инвал'!Q188)/('9.нерез-в нацвал'!P188+'13.нерез-в инвал'!P188)</f>
        <v>5.9997735881827756</v>
      </c>
      <c r="R188" s="37">
        <f>'9.нерез-в нацвал'!R188+'13.нерез-в инвал'!R188</f>
        <v>2084833.12</v>
      </c>
      <c r="S188" s="41">
        <f>('9.нерез-в нацвал'!R188*'9.нерез-в нацвал'!S188+'13.нерез-в инвал'!R188*'13.нерез-в инвал'!S188)/('9.нерез-в нацвал'!R188+'13.нерез-в инвал'!R188)</f>
        <v>8.5253539421418925</v>
      </c>
      <c r="T188" s="37">
        <f>'9.нерез-в нацвал'!T188+'13.нерез-в инвал'!T188</f>
        <v>76656.800000000003</v>
      </c>
      <c r="U188" s="41">
        <f>('9.нерез-в нацвал'!T188*'9.нерез-в нацвал'!U188+'13.нерез-в инвал'!T188*'13.нерез-в инвал'!U188)/('9.нерез-в нацвал'!T188+'13.нерез-в инвал'!T188)</f>
        <v>6.4113002577722975</v>
      </c>
    </row>
    <row r="189" spans="1:21" ht="14.25" customHeight="1" x14ac:dyDescent="0.2">
      <c r="A189" s="46" t="s">
        <v>92</v>
      </c>
      <c r="B189" s="36">
        <f>'9.нерез-в нацвал'!B189+'13.нерез-в инвал'!B189</f>
        <v>75769996.120000005</v>
      </c>
      <c r="C189" s="40">
        <f>('9.нерез-в нацвал'!B189*'9.нерез-в нацвал'!C189+'13.нерез-в инвал'!B189*'13.нерез-в инвал'!C189)/('9.нерез-в нацвал'!B189+'13.нерез-в инвал'!B189)</f>
        <v>0.99978202141420358</v>
      </c>
      <c r="D189" s="36">
        <f>'9.нерез-в нацвал'!D189+'13.нерез-в инвал'!D189</f>
        <v>3772040.61</v>
      </c>
      <c r="E189" s="40">
        <f>('9.нерез-в нацвал'!D189*'9.нерез-в нацвал'!E189+'13.нерез-в инвал'!D189*'13.нерез-в инвал'!E189)/('9.нерез-в нацвал'!D189+'13.нерез-в инвал'!D189)</f>
        <v>0.10526564749789384</v>
      </c>
      <c r="F189" s="36">
        <f>'9.нерез-в нацвал'!F189+'13.нерез-в инвал'!F189</f>
        <v>54906394.450000003</v>
      </c>
      <c r="G189" s="40">
        <f>('9.нерез-в нацвал'!F189*'9.нерез-в нацвал'!G189+'13.нерез-в инвал'!F189*'13.нерез-в инвал'!G189)/('9.нерез-в нацвал'!F189+'13.нерез-в инвал'!F189)</f>
        <v>3.4082223153518339E-2</v>
      </c>
      <c r="H189" s="36">
        <f t="shared" si="28"/>
        <v>17091561.059999999</v>
      </c>
      <c r="I189" s="40">
        <f t="shared" si="29"/>
        <v>4.2994950162849541</v>
      </c>
      <c r="J189" s="36">
        <f>'9.нерез-в нацвал'!J189+'13.нерез-в инвал'!J189</f>
        <v>3051935.8000000003</v>
      </c>
      <c r="K189" s="40">
        <f>('9.нерез-в нацвал'!J189*'9.нерез-в нацвал'!K189+'13.нерез-в инвал'!J189*'13.нерез-в инвал'!K189)/('9.нерез-в нацвал'!J189+'13.нерез-в инвал'!J189)</f>
        <v>1.1435091861696434</v>
      </c>
      <c r="L189" s="36">
        <f>'9.нерез-в нацвал'!L189+'13.нерез-в инвал'!L189</f>
        <v>3335926.9400000004</v>
      </c>
      <c r="M189" s="40">
        <f>('9.нерез-в нацвал'!L189*'9.нерез-в нацвал'!M189+'13.нерез-в инвал'!L189*'13.нерез-в инвал'!M189)/('9.нерез-в нацвал'!L189+'13.нерез-в инвал'!L189)</f>
        <v>2.9832278545344848</v>
      </c>
      <c r="N189" s="36">
        <f>'9.нерез-в нацвал'!N189+'13.нерез-в инвал'!N189</f>
        <v>3089097.08</v>
      </c>
      <c r="O189" s="40">
        <f>('9.нерез-в нацвал'!N189*'9.нерез-в нацвал'!O189+'13.нерез-в инвал'!N189*'13.нерез-в инвал'!O189)/('9.нерез-в нацвал'!N189+'13.нерез-в инвал'!N189)</f>
        <v>4.1360086705983381</v>
      </c>
      <c r="P189" s="36">
        <f>'9.нерез-в нацвал'!P189+'13.нерез-в инвал'!P189</f>
        <v>5594568.5600000005</v>
      </c>
      <c r="Q189" s="40">
        <f>('9.нерез-в нацвал'!P189*'9.нерез-в нацвал'!Q189+'13.нерез-в инвал'!P189*'13.нерез-в инвал'!Q189)/('9.нерез-в нацвал'!P189+'13.нерез-в инвал'!P189)</f>
        <v>5.3562978876605252</v>
      </c>
      <c r="R189" s="36">
        <f>'9.нерез-в нацвал'!R189+'13.нерез-в инвал'!R189</f>
        <v>1945472.19</v>
      </c>
      <c r="S189" s="40">
        <f>('9.нерез-в нацвал'!R189*'9.нерез-в нацвал'!S189+'13.нерез-в инвал'!R189*'13.нерез-в инвал'!S189)/('9.нерез-в нацвал'!R189+'13.нерез-в инвал'!R189)</f>
        <v>8.65585339515955</v>
      </c>
      <c r="T189" s="36">
        <f>'9.нерез-в нацвал'!T189+'13.нерез-в инвал'!T189</f>
        <v>74560.490000000005</v>
      </c>
      <c r="U189" s="40">
        <f>('9.нерез-в нацвал'!T189*'9.нерез-в нацвал'!U189+'13.нерез-в инвал'!T189*'13.нерез-в инвал'!U189)/('9.нерез-в нацвал'!T189+'13.нерез-в инвал'!T189)</f>
        <v>6.1816208356463358</v>
      </c>
    </row>
    <row r="190" spans="1:21" ht="14.25" customHeight="1" x14ac:dyDescent="0.2">
      <c r="A190" s="38" t="s">
        <v>1</v>
      </c>
      <c r="B190" s="36">
        <f>'9.нерез-в нацвал'!B190+'13.нерез-в инвал'!B190</f>
        <v>77597851.480000004</v>
      </c>
      <c r="C190" s="40">
        <f>('9.нерез-в нацвал'!B190*'9.нерез-в нацвал'!C190+'13.нерез-в инвал'!B190*'13.нерез-в инвал'!C190)/('9.нерез-в нацвал'!B190+'13.нерез-в инвал'!B190)</f>
        <v>0.99488006549379171</v>
      </c>
      <c r="D190" s="36">
        <f>'9.нерез-в нацвал'!D190+'13.нерез-в инвал'!D190</f>
        <v>3042697.7800000003</v>
      </c>
      <c r="E190" s="40">
        <f>('9.нерез-в нацвал'!D190*'9.нерез-в нацвал'!E190+'13.нерез-в инвал'!D190*'13.нерез-в инвал'!E190)/('9.нерез-в нацвал'!D190+'13.нерез-в инвал'!D190)</f>
        <v>2.8002951479459817E-2</v>
      </c>
      <c r="F190" s="36">
        <f>'9.нерез-в нацвал'!F190+'13.нерез-в инвал'!F190</f>
        <v>57607943.980000004</v>
      </c>
      <c r="G190" s="40">
        <f>('9.нерез-в нацвал'!F190*'9.нерез-в нацвал'!G190+'13.нерез-в инвал'!F190*'13.нерез-в инвал'!G190)/('9.нерез-в нацвал'!F190+'13.нерез-в инвал'!F190)</f>
        <v>3.373984540525863E-2</v>
      </c>
      <c r="H190" s="36">
        <f t="shared" si="28"/>
        <v>16947209.719999999</v>
      </c>
      <c r="I190" s="40">
        <f t="shared" si="29"/>
        <v>4.4356368489136715</v>
      </c>
      <c r="J190" s="36">
        <f>'9.нерез-в нацвал'!J190+'13.нерез-в инвал'!J190</f>
        <v>3788246.8800000004</v>
      </c>
      <c r="K190" s="40">
        <f>('9.нерез-в нацвал'!J190*'9.нерез-в нацвал'!K190+'13.нерез-в инвал'!J190*'13.нерез-в инвал'!K190)/('9.нерез-в нацвал'!J190+'13.нерез-в инвал'!J190)</f>
        <v>0.85958844846986326</v>
      </c>
      <c r="L190" s="36">
        <f>'9.нерез-в нацвал'!L190+'13.нерез-в инвал'!L190</f>
        <v>2876452.18</v>
      </c>
      <c r="M190" s="40">
        <f>('9.нерез-в нацвал'!L190*'9.нерез-в нацвал'!M190+'13.нерез-в инвал'!L190*'13.нерез-в инвал'!M190)/('9.нерез-в нацвал'!L190+'13.нерез-в инвал'!L190)</f>
        <v>3.8753084369718174</v>
      </c>
      <c r="N190" s="36">
        <f>'9.нерез-в нацвал'!N190+'13.нерез-в инвал'!N190</f>
        <v>2627007.58</v>
      </c>
      <c r="O190" s="40">
        <f>('9.нерез-в нацвал'!N190*'9.нерез-в нацвал'!O190+'13.нерез-в инвал'!N190*'13.нерез-в инвал'!O190)/('9.нерез-в нацвал'!N190+'13.нерез-в инвал'!N190)</f>
        <v>4.7907630096750591</v>
      </c>
      <c r="P190" s="36">
        <f>'9.нерез-в нацвал'!P190+'13.нерез-в инвал'!P190</f>
        <v>5583554.5</v>
      </c>
      <c r="Q190" s="40">
        <f>('9.нерез-в нацвал'!P190*'9.нерез-в нацвал'!Q190+'13.нерез-в инвал'!P190*'13.нерез-в инвал'!Q190)/('9.нерез-в нацвал'!P190+'13.нерез-в инвал'!P190)</f>
        <v>5.4098532278676608</v>
      </c>
      <c r="R190" s="36">
        <f>'9.нерез-в нацвал'!R190+'13.нерез-в инвал'!R190</f>
        <v>1997036.25</v>
      </c>
      <c r="S190" s="40">
        <f>('9.нерез-в нацвал'!R190*'9.нерез-в нацвал'!S190+'13.нерез-в инвал'!R190*'13.нерез-в инвал'!S190)/('9.нерез-в нацвал'!R190+'13.нерез-в инвал'!R190)</f>
        <v>8.7694606156497947</v>
      </c>
      <c r="T190" s="36">
        <f>'9.нерез-в нацвал'!T190+'13.нерез-в инвал'!T190</f>
        <v>74912.33</v>
      </c>
      <c r="U190" s="40">
        <f>('9.нерез-в нацвал'!T190*'9.нерез-в нацвал'!U190+'13.нерез-в инвал'!T190*'13.нерез-в инвал'!U190)/('9.нерез-в нацвал'!T190+'13.нерез-в инвал'!T190)</f>
        <v>6.1896812313807397</v>
      </c>
    </row>
    <row r="191" spans="1:21" ht="14.25" customHeight="1" x14ac:dyDescent="0.2">
      <c r="A191" s="38" t="s">
        <v>2</v>
      </c>
      <c r="B191" s="36">
        <f>'9.нерез-в нацвал'!B191+'13.нерез-в инвал'!B191</f>
        <v>79996048.729999989</v>
      </c>
      <c r="C191" s="40">
        <f>('9.нерез-в нацвал'!B191*'9.нерез-в нацвал'!C191+'13.нерез-в инвал'!B191*'13.нерез-в инвал'!C191)/('9.нерез-в нацвал'!B191+'13.нерез-в инвал'!B191)</f>
        <v>0.98106594978069239</v>
      </c>
      <c r="D191" s="36">
        <f>'9.нерез-в нацвал'!D191+'13.нерез-в инвал'!D191</f>
        <v>3477111.34</v>
      </c>
      <c r="E191" s="40">
        <f>('9.нерез-в нацвал'!D191*'9.нерез-в нацвал'!E191+'13.нерез-в инвал'!D191*'13.нерез-в инвал'!E191)/('9.нерез-в нацвал'!D191+'13.нерез-в инвал'!D191)</f>
        <v>6.732585730199829E-2</v>
      </c>
      <c r="F191" s="36">
        <f>'9.нерез-в нацвал'!F191+'13.нерез-в инвал'!F191</f>
        <v>60160725.75</v>
      </c>
      <c r="G191" s="40">
        <f>('9.нерез-в нацвал'!F191*'9.нерез-в нацвал'!G191+'13.нерез-в инвал'!F191*'13.нерез-в инвал'!G191)/('9.нерез-в нацвал'!F191+'13.нерез-в инвал'!F191)</f>
        <v>3.2709774878339135E-2</v>
      </c>
      <c r="H191" s="36">
        <f t="shared" si="28"/>
        <v>16358211.639999999</v>
      </c>
      <c r="I191" s="40">
        <f t="shared" si="29"/>
        <v>4.6630681829410552</v>
      </c>
      <c r="J191" s="36">
        <f>'9.нерез-в нацвал'!J191+'13.нерез-в инвал'!J191</f>
        <v>2691909.9299999997</v>
      </c>
      <c r="K191" s="40">
        <f>('9.нерез-в нацвал'!J191*'9.нерез-в нацвал'!K191+'13.нерез-в инвал'!J191*'13.нерез-в инвал'!K191)/('9.нерез-в нацвал'!J191+'13.нерез-в инвал'!J191)</f>
        <v>1.0908741084067393</v>
      </c>
      <c r="L191" s="36">
        <f>'9.нерез-в нацвал'!L191+'13.нерез-в инвал'!L191</f>
        <v>2447759.94</v>
      </c>
      <c r="M191" s="40">
        <f>('9.нерез-в нацвал'!L191*'9.нерез-в нацвал'!M191+'13.нерез-в инвал'!L191*'13.нерез-в инвал'!M191)/('9.нерез-в нацвал'!L191+'13.нерез-в инвал'!L191)</f>
        <v>3.4754665325146239</v>
      </c>
      <c r="N191" s="36">
        <f>'9.нерез-в нацвал'!N191+'13.нерез-в инвал'!N191</f>
        <v>2812203.92</v>
      </c>
      <c r="O191" s="40">
        <f>('9.нерез-в нацвал'!N191*'9.нерез-в нацвал'!O191+'13.нерез-в инвал'!N191*'13.нерез-в инвал'!O191)/('9.нерез-в нацвал'!N191+'13.нерез-в инвал'!N191)</f>
        <v>5.1746665055854164</v>
      </c>
      <c r="P191" s="36">
        <f>'9.нерез-в нацвал'!P191+'13.нерез-в инвал'!P191</f>
        <v>6076734.6699999999</v>
      </c>
      <c r="Q191" s="40">
        <f>('9.нерез-в нацвал'!P191*'9.нерез-в нацвал'!Q191+'13.нерез-в инвал'!P191*'13.нерез-в инвал'!Q191)/('9.нерез-в нацвал'!P191+'13.нерез-в инвал'!P191)</f>
        <v>5.0760440156259188</v>
      </c>
      <c r="R191" s="36">
        <f>'9.нерез-в нацвал'!R191+'13.нерез-в инвал'!R191</f>
        <v>2214419.0599999996</v>
      </c>
      <c r="S191" s="40">
        <f>('9.нерез-в нацвал'!R191*'9.нерез-в нацвал'!S191+'13.нерез-в инвал'!R191*'13.нерез-в инвал'!S191)/('9.нерез-в нацвал'!R191+'13.нерез-в инвал'!R191)</f>
        <v>8.4259234604402078</v>
      </c>
      <c r="T191" s="36">
        <f>'9.нерез-в нацвал'!T191+'13.нерез-в инвал'!T191</f>
        <v>115184.12</v>
      </c>
      <c r="U191" s="40">
        <f>('9.нерез-в нацвал'!T191*'9.нерез-в нацвал'!U191+'13.нерез-в инвал'!T191*'13.нерез-в инвал'!U191)/('9.нерез-в нацвал'!T191+'13.нерез-в инвал'!T191)</f>
        <v>6.7656725215246736</v>
      </c>
    </row>
    <row r="192" spans="1:21" ht="14.25" customHeight="1" x14ac:dyDescent="0.2">
      <c r="A192" s="38" t="s">
        <v>3</v>
      </c>
      <c r="B192" s="36">
        <f>'9.нерез-в нацвал'!B192+'13.нерез-в инвал'!B192</f>
        <v>84136843.510000005</v>
      </c>
      <c r="C192" s="40">
        <f>('9.нерез-в нацвал'!B192*'9.нерез-в нацвал'!C192+'13.нерез-в инвал'!B192*'13.нерез-в инвал'!C192)/('9.нерез-в нацвал'!B192+'13.нерез-в инвал'!B192)</f>
        <v>0.95411703825754768</v>
      </c>
      <c r="D192" s="36">
        <f>'9.нерез-в нацвал'!D192+'13.нерез-в инвал'!D192</f>
        <v>3437854.4</v>
      </c>
      <c r="E192" s="40">
        <f>('9.нерез-в нацвал'!D192*'9.нерез-в нацвал'!E192+'13.нерез-в инвал'!D192*'13.нерез-в инвал'!E192)/('9.нерез-в нацвал'!D192+'13.нерез-в инвал'!D192)</f>
        <v>6.2665890504263341E-2</v>
      </c>
      <c r="F192" s="36">
        <f>'9.нерез-в нацвал'!F192+'13.нерез-в инвал'!F192</f>
        <v>63312925.849999994</v>
      </c>
      <c r="G192" s="40">
        <f>('9.нерез-в нацвал'!F192*'9.нерез-в нацвал'!G192+'13.нерез-в инвал'!F192*'13.нерез-в инвал'!G192)/('9.нерез-в нацвал'!F192+'13.нерез-в инвал'!F192)</f>
        <v>3.2098542045186494E-2</v>
      </c>
      <c r="H192" s="36">
        <f t="shared" si="28"/>
        <v>17386063.260000002</v>
      </c>
      <c r="I192" s="40">
        <f t="shared" si="29"/>
        <v>4.4880031753835894</v>
      </c>
      <c r="J192" s="36">
        <f>'9.нерез-в нацвал'!J192+'13.нерез-в инвал'!J192</f>
        <v>4060030.04</v>
      </c>
      <c r="K192" s="40">
        <f>('9.нерез-в нацвал'!J192*'9.нерез-в нацвал'!K192+'13.нерез-в инвал'!J192*'13.нерез-в инвал'!K192)/('9.нерез-в нацвал'!J192+'13.нерез-в инвал'!J192)</f>
        <v>1.114056880130867</v>
      </c>
      <c r="L192" s="36">
        <f>'9.нерез-в нацвал'!L192+'13.нерез-в инвал'!L192</f>
        <v>2644793.9</v>
      </c>
      <c r="M192" s="40">
        <f>('9.нерез-в нацвал'!L192*'9.нерез-в нацвал'!M192+'13.нерез-в инвал'!L192*'13.нерез-в инвал'!M192)/('9.нерез-в нацвал'!L192+'13.нерез-в инвал'!L192)</f>
        <v>3.7372954544775618</v>
      </c>
      <c r="N192" s="36">
        <f>'9.нерез-в нацвал'!N192+'13.нерез-в инвал'!N192</f>
        <v>3668737.5700000003</v>
      </c>
      <c r="O192" s="40">
        <f>('9.нерез-в нацвал'!N192*'9.нерез-в нацвал'!O192+'13.нерез-в инвал'!N192*'13.нерез-в инвал'!O192)/('9.нерез-в нацвал'!N192+'13.нерез-в инвал'!N192)</f>
        <v>4.6712061801411346</v>
      </c>
      <c r="P192" s="36">
        <f>'9.нерез-в нацвал'!P192+'13.нерез-в инвал'!P192</f>
        <v>4943675.9800000004</v>
      </c>
      <c r="Q192" s="40">
        <f>('9.нерез-в нацвал'!P192*'9.нерез-в нацвал'!Q192+'13.нерез-в инвал'!P192*'13.нерез-в инвал'!Q192)/('9.нерез-в нацвал'!P192+'13.нерез-в инвал'!P192)</f>
        <v>5.7350077685107594</v>
      </c>
      <c r="R192" s="36">
        <f>'9.нерез-в нацвал'!R192+'13.нерез-в инвал'!R192</f>
        <v>1991700.29</v>
      </c>
      <c r="S192" s="40">
        <f>('9.нерез-в нацвал'!R192*'9.нерез-в нацвал'!S192+'13.нерез-в инвал'!R192*'13.нерез-в инвал'!S192)/('9.нерез-в нацвал'!R192+'13.нерез-в инвал'!R192)</f>
        <v>8.8593327332396878</v>
      </c>
      <c r="T192" s="36">
        <f>'9.нерез-в нацвал'!T192+'13.нерез-в инвал'!T192</f>
        <v>77125.48000000001</v>
      </c>
      <c r="U192" s="40">
        <f>('9.нерез-в нацвал'!T192*'9.нерез-в нацвал'!U192+'13.нерез-в инвал'!T192*'13.нерез-в инвал'!U192)/('9.нерез-в нацвал'!T192+'13.нерез-в инвал'!T192)</f>
        <v>6.3097327057154216</v>
      </c>
    </row>
    <row r="193" spans="1:21" ht="14.25" customHeight="1" x14ac:dyDescent="0.2">
      <c r="A193" s="38" t="s">
        <v>4</v>
      </c>
      <c r="B193" s="36">
        <f>'9.нерез-в нацвал'!B193+'13.нерез-в инвал'!B193</f>
        <v>84915118.650000006</v>
      </c>
      <c r="C193" s="40">
        <f>('9.нерез-в нацвал'!B193*'9.нерез-в нацвал'!C193+'13.нерез-в инвал'!B193*'13.нерез-в инвал'!C193)/('9.нерез-в нацвал'!B193+'13.нерез-в инвал'!B193)</f>
        <v>0.95007105101772138</v>
      </c>
      <c r="D193" s="36">
        <f>'9.нерез-в нацвал'!D193+'13.нерез-в инвал'!D193</f>
        <v>4950155.57</v>
      </c>
      <c r="E193" s="40">
        <f>('9.нерез-в нацвал'!D193*'9.нерез-в нацвал'!E193+'13.нерез-в инвал'!D193*'13.нерез-в инвал'!E193)/('9.нерез-в нацвал'!D193+'13.нерез-в инвал'!D193)</f>
        <v>5.0294648881105776E-2</v>
      </c>
      <c r="F193" s="36">
        <f>'9.нерез-в нацвал'!F193+'13.нерез-в инвал'!F193</f>
        <v>62691685.590000004</v>
      </c>
      <c r="G193" s="40">
        <f>('9.нерез-в нацвал'!F193*'9.нерез-в нацвал'!G193+'13.нерез-в инвал'!F193*'13.нерез-в инвал'!G193)/('9.нерез-в нацвал'!F193+'13.нерез-в инвал'!F193)</f>
        <v>4.4261229129283632E-2</v>
      </c>
      <c r="H193" s="36">
        <f t="shared" si="28"/>
        <v>17273277.489999998</v>
      </c>
      <c r="I193" s="40">
        <f t="shared" si="29"/>
        <v>4.495476823744351</v>
      </c>
      <c r="J193" s="36">
        <f>'9.нерез-в нацвал'!J193+'13.нерез-в инвал'!J193</f>
        <v>4732265.09</v>
      </c>
      <c r="K193" s="40">
        <f>('9.нерез-в нацвал'!J193*'9.нерез-в нацвал'!K193+'13.нерез-в инвал'!J193*'13.нерез-в инвал'!K193)/('9.нерез-в нацвал'!J193+'13.нерез-в инвал'!J193)</f>
        <v>1.2185371226530344</v>
      </c>
      <c r="L193" s="36">
        <f>'9.нерез-в нацвал'!L193+'13.нерез-в инвал'!L193</f>
        <v>2224895.52</v>
      </c>
      <c r="M193" s="40">
        <f>('9.нерез-в нацвал'!L193*'9.нерез-в нацвал'!M193+'13.нерез-в инвал'!L193*'13.нерез-в инвал'!M193)/('9.нерез-в нацвал'!L193+'13.нерез-в инвал'!L193)</f>
        <v>4.2513013738281105</v>
      </c>
      <c r="N193" s="36">
        <f>'9.нерез-в нацвал'!N193+'13.нерез-в инвал'!N193</f>
        <v>3432888.5799999996</v>
      </c>
      <c r="O193" s="40">
        <f>('9.нерез-в нацвал'!N193*'9.нерез-в нацвал'!O193+'13.нерез-в инвал'!N193*'13.нерез-в инвал'!O193)/('9.нерез-в нацвал'!N193+'13.нерез-в инвал'!N193)</f>
        <v>4.804696735161734</v>
      </c>
      <c r="P193" s="36">
        <f>'9.нерез-в нацвал'!P193+'13.нерез-в инвал'!P193</f>
        <v>4880959.7200000007</v>
      </c>
      <c r="Q193" s="40">
        <f>('9.нерез-в нацвал'!P193*'9.нерез-в нацвал'!Q193+'13.нерез-в инвал'!P193*'13.нерез-в инвал'!Q193)/('9.нерез-в нацвал'!P193+'13.нерез-в инвал'!P193)</f>
        <v>5.8075737567447048</v>
      </c>
      <c r="R193" s="36">
        <f>'9.нерез-в нацвал'!R193+'13.нерез-в инвал'!R193</f>
        <v>1921916.79</v>
      </c>
      <c r="S193" s="40">
        <f>('9.нерез-в нацвал'!R193*'9.нерез-в нацвал'!S193+'13.нерез-в инвал'!R193*'13.нерез-в инвал'!S193)/('9.нерез-в нацвал'!R193+'13.нерез-в инвал'!R193)</f>
        <v>8.8844128927142574</v>
      </c>
      <c r="T193" s="36">
        <f>'9.нерез-в нацвал'!T193+'13.нерез-в инвал'!T193</f>
        <v>80351.790000000008</v>
      </c>
      <c r="U193" s="40">
        <f>('9.нерез-в нацвал'!T193*'9.нерез-в нацвал'!U193+'13.нерез-в инвал'!T193*'13.нерез-в инвал'!U193)/('9.нерез-в нацвал'!T193+'13.нерез-в инвал'!T193)</f>
        <v>6.3576943500574146</v>
      </c>
    </row>
    <row r="194" spans="1:21" ht="14.25" customHeight="1" x14ac:dyDescent="0.2">
      <c r="A194" s="38" t="s">
        <v>5</v>
      </c>
      <c r="B194" s="36">
        <f>'9.нерез-в нацвал'!B194+'13.нерез-в инвал'!B194</f>
        <v>87240392.280000001</v>
      </c>
      <c r="C194" s="40">
        <f>('9.нерез-в нацвал'!B194*'9.нерез-в нацвал'!C194+'13.нерез-в инвал'!B194*'13.нерез-в инвал'!C194)/('9.нерез-в нацвал'!B194+'13.нерез-в инвал'!B194)</f>
        <v>0.93049266094840566</v>
      </c>
      <c r="D194" s="36">
        <f>'9.нерез-в нацвал'!D194+'13.нерез-в инвал'!D194</f>
        <v>4863508.2200000007</v>
      </c>
      <c r="E194" s="40">
        <f>('9.нерез-в нацвал'!D194*'9.нерез-в нацвал'!E194+'13.нерез-в инвал'!D194*'13.нерез-в инвал'!E194)/('9.нерез-в нацвал'!D194+'13.нерез-в инвал'!D194)</f>
        <v>4.463395963994074E-2</v>
      </c>
      <c r="F194" s="36">
        <f>'9.нерез-в нацвал'!F194+'13.нерез-в инвал'!F194</f>
        <v>65663571.399999999</v>
      </c>
      <c r="G194" s="40">
        <f>('9.нерез-в нацвал'!F194*'9.нерез-в нацвал'!G194+'13.нерез-в инвал'!F194*'13.нерез-в инвал'!G194)/('9.нерез-в нацвал'!F194+'13.нерез-в инвал'!F194)</f>
        <v>4.3657402611214029E-2</v>
      </c>
      <c r="H194" s="36">
        <f t="shared" si="28"/>
        <v>16713312.66</v>
      </c>
      <c r="I194" s="40">
        <f t="shared" si="29"/>
        <v>4.6724887962276611</v>
      </c>
      <c r="J194" s="36">
        <f>'9.нерез-в нацвал'!J194+'13.нерез-в инвал'!J194</f>
        <v>4090935.71</v>
      </c>
      <c r="K194" s="40">
        <f>('9.нерез-в нацвал'!J194*'9.нерез-в нацвал'!K194+'13.нерез-в инвал'!J194*'13.нерез-в инвал'!K194)/('9.нерез-в нацвал'!J194+'13.нерез-в инвал'!J194)</f>
        <v>1.1747585203923927</v>
      </c>
      <c r="L194" s="36">
        <f>'9.нерез-в нацвал'!L194+'13.нерез-в инвал'!L194</f>
        <v>2371602.7399999998</v>
      </c>
      <c r="M194" s="40">
        <f>('9.нерез-в нацвал'!L194*'9.нерез-в нацвал'!M194+'13.нерез-в инвал'!L194*'13.нерез-в инвал'!M194)/('9.нерез-в нацвал'!L194+'13.нерез-в инвал'!L194)</f>
        <v>4.6733045493951479</v>
      </c>
      <c r="N194" s="36">
        <f>'9.нерез-в нацвал'!N194+'13.нерез-в инвал'!N194</f>
        <v>3877886.23</v>
      </c>
      <c r="O194" s="40">
        <f>('9.нерез-в нацвал'!N194*'9.нерез-в нацвал'!O194+'13.нерез-в инвал'!N194*'13.нерез-в инвал'!O194)/('9.нерез-в нацвал'!N194+'13.нерез-в инвал'!N194)</f>
        <v>5.1988627180277005</v>
      </c>
      <c r="P194" s="36">
        <f>'9.нерез-в нацвал'!P194+'13.нерез-в инвал'!P194</f>
        <v>4337688.9399999995</v>
      </c>
      <c r="Q194" s="40">
        <f>('9.нерез-в нацвал'!P194*'9.нерез-в нацвал'!Q194+'13.нерез-в инвал'!P194*'13.нерез-в инвал'!Q194)/('9.нерез-в нацвал'!P194+'13.нерез-в инвал'!P194)</f>
        <v>5.648152170727105</v>
      </c>
      <c r="R194" s="36">
        <f>'9.нерез-в нацвал'!R194+'13.нерез-в инвал'!R194</f>
        <v>1954735.47</v>
      </c>
      <c r="S194" s="40">
        <f>('9.нерез-в нацвал'!R194*'9.нерез-в нацвал'!S194+'13.нерез-в инвал'!R194*'13.нерез-в инвал'!S194)/('9.нерез-в нацвал'!R194+'13.нерез-в инвал'!R194)</f>
        <v>8.6990709250801999</v>
      </c>
      <c r="T194" s="36">
        <f>'9.нерез-в нацвал'!T194+'13.нерез-в инвал'!T194</f>
        <v>80463.570000000007</v>
      </c>
      <c r="U194" s="40">
        <f>('9.нерез-в нацвал'!T194*'9.нерез-в нацвал'!U194+'13.нерез-в инвал'!T194*'13.нерез-в инвал'!U194)/('9.нерез-в нацвал'!T194+'13.нерез-в инвал'!T194)</f>
        <v>6.6958855318002959</v>
      </c>
    </row>
    <row r="195" spans="1:21" ht="14.25" customHeight="1" x14ac:dyDescent="0.2">
      <c r="A195" s="38" t="s">
        <v>6</v>
      </c>
      <c r="B195" s="36">
        <f>'9.нерез-в нацвал'!B195+'13.нерез-в инвал'!B195</f>
        <v>90686179.929999992</v>
      </c>
      <c r="C195" s="40">
        <f>('9.нерез-в нацвал'!B195*'9.нерез-в нацвал'!C195+'13.нерез-в инвал'!B195*'13.нерез-в инвал'!C195)/('9.нерез-в нацвал'!B195+'13.нерез-в инвал'!B195)</f>
        <v>0.90145001327546903</v>
      </c>
      <c r="D195" s="36">
        <f>'9.нерез-в нацвал'!D195+'13.нерез-в инвал'!D195</f>
        <v>4989818.51</v>
      </c>
      <c r="E195" s="40">
        <f>('9.нерез-в нацвал'!D195*'9.нерез-в нацвал'!E195+'13.нерез-в инвал'!D195*'13.нерез-в инвал'!E195)/('9.нерез-в нацвал'!D195+'13.нерез-в инвал'!D195)</f>
        <v>7.7744377720864247E-2</v>
      </c>
      <c r="F195" s="36">
        <f>'9.нерез-в нацвал'!F195+'13.нерез-в инвал'!F195</f>
        <v>67938202.950000003</v>
      </c>
      <c r="G195" s="40">
        <f>('9.нерез-в нацвал'!F195*'9.нерез-в нацвал'!G195+'13.нерез-в инвал'!F195*'13.нерез-в инвал'!G195)/('9.нерез-в нацвал'!F195+'13.нерез-в инвал'!F195)</f>
        <v>3.1166710143309736E-2</v>
      </c>
      <c r="H195" s="36">
        <f t="shared" si="28"/>
        <v>17758158.469999999</v>
      </c>
      <c r="I195" s="40">
        <f t="shared" si="29"/>
        <v>4.4623837331822198</v>
      </c>
      <c r="J195" s="36">
        <f>'9.нерез-в нацвал'!J195+'13.нерез-в инвал'!J195</f>
        <v>4167518.47</v>
      </c>
      <c r="K195" s="40">
        <f>('9.нерез-в нацвал'!J195*'9.нерез-в нацвал'!K195+'13.нерез-в инвал'!J195*'13.нерез-в инвал'!K195)/('9.нерез-в нацвал'!J195+'13.нерез-в инвал'!J195)</f>
        <v>1.1291184751006038</v>
      </c>
      <c r="L195" s="36">
        <f>'9.нерез-в нацвал'!L195+'13.нерез-в инвал'!L195</f>
        <v>3461279.79</v>
      </c>
      <c r="M195" s="40">
        <f>('9.нерез-в нацвал'!L195*'9.нерез-в нацвал'!M195+'13.нерез-в инвал'!L195*'13.нерез-в инвал'!M195)/('9.нерез-в нацвал'!L195+'13.нерез-в инвал'!L195)</f>
        <v>4.144005412055991</v>
      </c>
      <c r="N195" s="36">
        <f>'9.нерез-в нацвал'!N195+'13.нерез-в инвал'!N195</f>
        <v>3607038.29</v>
      </c>
      <c r="O195" s="40">
        <f>('9.нерез-в нацвал'!N195*'9.нерез-в нацвал'!O195+'13.нерез-в инвал'!N195*'13.нерез-в инвал'!O195)/('9.нерез-в нацвал'!N195+'13.нерез-в инвал'!N195)</f>
        <v>4.8185875118614252</v>
      </c>
      <c r="P195" s="36">
        <f>'9.нерез-в нацвал'!P195+'13.нерез-в инвал'!P195</f>
        <v>4337189.5199999996</v>
      </c>
      <c r="Q195" s="40">
        <f>('9.нерез-в нацвал'!P195*'9.нерез-в нацвал'!Q195+'13.нерез-в инвал'!P195*'13.нерез-в инвал'!Q195)/('9.нерез-в нацвал'!P195+'13.нерез-в инвал'!P195)</f>
        <v>5.7158859805600555</v>
      </c>
      <c r="R195" s="36">
        <f>'9.нерез-в нацвал'!R195+'13.нерез-в инвал'!R195</f>
        <v>2109820.38</v>
      </c>
      <c r="S195" s="40">
        <f>('9.нерез-в нацвал'!R195*'9.нерез-в нацвал'!S195+'13.нерез-в инвал'!R195*'13.нерез-в инвал'!S195)/('9.нерез-в нацвал'!R195+'13.нерез-в инвал'!R195)</f>
        <v>8.324136149779747</v>
      </c>
      <c r="T195" s="36">
        <f>'9.нерез-в нацвал'!T195+'13.нерез-в инвал'!T195</f>
        <v>75312.02</v>
      </c>
      <c r="U195" s="40">
        <f>('9.нерез-в нацвал'!T195*'9.нерез-в нацвал'!U195+'13.нерез-в инвал'!T195*'13.нерез-в инвал'!U195)/('9.нерез-в нацвал'!T195+'13.нерез-в инвал'!T195)</f>
        <v>6.1131102246361229</v>
      </c>
    </row>
    <row r="196" spans="1:21" ht="14.25" hidden="1" customHeight="1" x14ac:dyDescent="0.2">
      <c r="A196" s="38" t="s">
        <v>7</v>
      </c>
      <c r="B196" s="36">
        <f>'9.нерез-в нацвал'!B196+'13.нерез-в инвал'!B196</f>
        <v>0</v>
      </c>
      <c r="C196" s="40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36">
        <f>'9.нерез-в нацвал'!D196+'13.нерез-в инвал'!D196</f>
        <v>0</v>
      </c>
      <c r="E196" s="40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36">
        <f>'9.нерез-в нацвал'!F196+'13.нерез-в инвал'!F196</f>
        <v>0</v>
      </c>
      <c r="G196" s="40" t="e">
        <f>('9.нерез-в нацвал'!F196*'9.нерез-в нацвал'!G196+'13.нерез-в инвал'!F196*'13.нерез-в инвал'!G196)/('9.нерез-в нацвал'!F196+'13.нерез-в инвал'!F196)</f>
        <v>#DIV/0!</v>
      </c>
      <c r="H196" s="36">
        <f t="shared" si="28"/>
        <v>0</v>
      </c>
      <c r="I196" s="40" t="e">
        <f t="shared" si="29"/>
        <v>#DIV/0!</v>
      </c>
      <c r="J196" s="36">
        <f>'9.нерез-в нацвал'!J196+'13.нерез-в инвал'!J196</f>
        <v>0</v>
      </c>
      <c r="K196" s="40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36">
        <f>'9.нерез-в нацвал'!L196+'13.нерез-в инвал'!L196</f>
        <v>0</v>
      </c>
      <c r="M196" s="40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36">
        <f>'9.нерез-в нацвал'!N196+'13.нерез-в инвал'!N196</f>
        <v>0</v>
      </c>
      <c r="O196" s="40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36">
        <f>'9.нерез-в нацвал'!P196+'13.нерез-в инвал'!P196</f>
        <v>0</v>
      </c>
      <c r="Q196" s="40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36">
        <f>'9.нерез-в нацвал'!R196+'13.нерез-в инвал'!R196</f>
        <v>0</v>
      </c>
      <c r="S196" s="40" t="e">
        <f>('9.нерез-в нацвал'!R196*'9.нерез-в нацвал'!S196+'13.нерез-в инвал'!R196*'13.нерез-в инвал'!S196)/('9.нерез-в нацвал'!R196+'13.нерез-в инвал'!R196)</f>
        <v>#DIV/0!</v>
      </c>
      <c r="T196" s="36">
        <f>'9.нерез-в нацвал'!T196+'13.нерез-в инвал'!T196</f>
        <v>0</v>
      </c>
      <c r="U196" s="40" t="e">
        <f>('9.нерез-в нацвал'!T196*'9.нерез-в нацвал'!U196+'13.нерез-в инвал'!T196*'13.нерез-в инвал'!U196)/('9.нерез-в нацвал'!T196+'13.нерез-в инвал'!T196)</f>
        <v>#DIV/0!</v>
      </c>
    </row>
    <row r="197" spans="1:21" ht="14.25" hidden="1" customHeight="1" x14ac:dyDescent="0.2">
      <c r="A197" s="38" t="s">
        <v>8</v>
      </c>
      <c r="B197" s="36">
        <f>'9.нерез-в нацвал'!B197+'13.нерез-в инвал'!B197</f>
        <v>0</v>
      </c>
      <c r="C197" s="40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36">
        <f>'9.нерез-в нацвал'!D197+'13.нерез-в инвал'!D197</f>
        <v>0</v>
      </c>
      <c r="E197" s="40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36">
        <f>'9.нерез-в нацвал'!F197+'13.нерез-в инвал'!F197</f>
        <v>0</v>
      </c>
      <c r="G197" s="40" t="e">
        <f>('9.нерез-в нацвал'!F197*'9.нерез-в нацвал'!G197+'13.нерез-в инвал'!F197*'13.нерез-в инвал'!G197)/('9.нерез-в нацвал'!F197+'13.нерез-в инвал'!F197)</f>
        <v>#DIV/0!</v>
      </c>
      <c r="H197" s="36">
        <f t="shared" si="28"/>
        <v>0</v>
      </c>
      <c r="I197" s="40" t="e">
        <f t="shared" si="29"/>
        <v>#DIV/0!</v>
      </c>
      <c r="J197" s="36">
        <f>'9.нерез-в нацвал'!J197+'13.нерез-в инвал'!J197</f>
        <v>0</v>
      </c>
      <c r="K197" s="40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36">
        <f>'9.нерез-в нацвал'!L197+'13.нерез-в инвал'!L197</f>
        <v>0</v>
      </c>
      <c r="M197" s="40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36">
        <f>'9.нерез-в нацвал'!N197+'13.нерез-в инвал'!N197</f>
        <v>0</v>
      </c>
      <c r="O197" s="40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36">
        <f>'9.нерез-в нацвал'!P197+'13.нерез-в инвал'!P197</f>
        <v>0</v>
      </c>
      <c r="Q197" s="40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36">
        <f>'9.нерез-в нацвал'!R197+'13.нерез-в инвал'!R197</f>
        <v>0</v>
      </c>
      <c r="S197" s="40" t="e">
        <f>('9.нерез-в нацвал'!R197*'9.нерез-в нацвал'!S197+'13.нерез-в инвал'!R197*'13.нерез-в инвал'!S197)/('9.нерез-в нацвал'!R197+'13.нерез-в инвал'!R197)</f>
        <v>#DIV/0!</v>
      </c>
      <c r="T197" s="36">
        <f>'9.нерез-в нацвал'!T197+'13.нерез-в инвал'!T197</f>
        <v>0</v>
      </c>
      <c r="U197" s="40" t="e">
        <f>('9.нерез-в нацвал'!T197*'9.нерез-в нацвал'!U197+'13.нерез-в инвал'!T197*'13.нерез-в инвал'!U197)/('9.нерез-в нацвал'!T197+'13.нерез-в инвал'!T197)</f>
        <v>#DIV/0!</v>
      </c>
    </row>
    <row r="198" spans="1:21" ht="14.25" hidden="1" customHeight="1" x14ac:dyDescent="0.2">
      <c r="A198" s="38" t="s">
        <v>9</v>
      </c>
      <c r="B198" s="36">
        <f>'9.нерез-в нацвал'!B198+'13.нерез-в инвал'!B198</f>
        <v>0</v>
      </c>
      <c r="C198" s="40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36">
        <f>'9.нерез-в нацвал'!D198+'13.нерез-в инвал'!D198</f>
        <v>0</v>
      </c>
      <c r="E198" s="40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36">
        <f>'9.нерез-в нацвал'!F198+'13.нерез-в инвал'!F198</f>
        <v>0</v>
      </c>
      <c r="G198" s="40" t="e">
        <f>('9.нерез-в нацвал'!F198*'9.нерез-в нацвал'!G198+'13.нерез-в инвал'!F198*'13.нерез-в инвал'!G198)/('9.нерез-в нацвал'!F198+'13.нерез-в инвал'!F198)</f>
        <v>#DIV/0!</v>
      </c>
      <c r="H198" s="36">
        <f t="shared" si="28"/>
        <v>0</v>
      </c>
      <c r="I198" s="40" t="e">
        <f t="shared" si="29"/>
        <v>#DIV/0!</v>
      </c>
      <c r="J198" s="36">
        <f>'9.нерез-в нацвал'!J198+'13.нерез-в инвал'!J198</f>
        <v>0</v>
      </c>
      <c r="K198" s="40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36">
        <f>'9.нерез-в нацвал'!L198+'13.нерез-в инвал'!L198</f>
        <v>0</v>
      </c>
      <c r="M198" s="40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36">
        <f>'9.нерез-в нацвал'!N198+'13.нерез-в инвал'!N198</f>
        <v>0</v>
      </c>
      <c r="O198" s="40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36">
        <f>'9.нерез-в нацвал'!P198+'13.нерез-в инвал'!P198</f>
        <v>0</v>
      </c>
      <c r="Q198" s="40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36">
        <f>'9.нерез-в нацвал'!R198+'13.нерез-в инвал'!R198</f>
        <v>0</v>
      </c>
      <c r="S198" s="40" t="e">
        <f>('9.нерез-в нацвал'!R198*'9.нерез-в нацвал'!S198+'13.нерез-в инвал'!R198*'13.нерез-в инвал'!S198)/('9.нерез-в нацвал'!R198+'13.нерез-в инвал'!R198)</f>
        <v>#DIV/0!</v>
      </c>
      <c r="T198" s="36">
        <f>'9.нерез-в нацвал'!T198+'13.нерез-в инвал'!T198</f>
        <v>0</v>
      </c>
      <c r="U198" s="40" t="e">
        <f>('9.нерез-в нацвал'!T198*'9.нерез-в нацвал'!U198+'13.нерез-в инвал'!T198*'13.нерез-в инвал'!U198)/('9.нерез-в нацвал'!T198+'13.нерез-в инвал'!T198)</f>
        <v>#DIV/0!</v>
      </c>
    </row>
    <row r="199" spans="1:21" ht="14.25" hidden="1" customHeight="1" x14ac:dyDescent="0.2">
      <c r="A199" s="38" t="s">
        <v>14</v>
      </c>
      <c r="B199" s="36">
        <f>'9.нерез-в нацвал'!B199+'13.нерез-в инвал'!B199</f>
        <v>0</v>
      </c>
      <c r="C199" s="40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36">
        <f>'9.нерез-в нацвал'!D199+'13.нерез-в инвал'!D199</f>
        <v>0</v>
      </c>
      <c r="E199" s="40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36">
        <f>'9.нерез-в нацвал'!F199+'13.нерез-в инвал'!F199</f>
        <v>0</v>
      </c>
      <c r="G199" s="40" t="e">
        <f>('9.нерез-в нацвал'!F199*'9.нерез-в нацвал'!G199+'13.нерез-в инвал'!F199*'13.нерез-в инвал'!G199)/('9.нерез-в нацвал'!F199+'13.нерез-в инвал'!F199)</f>
        <v>#DIV/0!</v>
      </c>
      <c r="H199" s="36">
        <f t="shared" si="28"/>
        <v>0</v>
      </c>
      <c r="I199" s="40" t="e">
        <f t="shared" si="29"/>
        <v>#DIV/0!</v>
      </c>
      <c r="J199" s="36">
        <f>'9.нерез-в нацвал'!J199+'13.нерез-в инвал'!J199</f>
        <v>0</v>
      </c>
      <c r="K199" s="40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36">
        <f>'9.нерез-в нацвал'!L199+'13.нерез-в инвал'!L199</f>
        <v>0</v>
      </c>
      <c r="M199" s="40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36">
        <f>'9.нерез-в нацвал'!N199+'13.нерез-в инвал'!N199</f>
        <v>0</v>
      </c>
      <c r="O199" s="40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36">
        <f>'9.нерез-в нацвал'!P199+'13.нерез-в инвал'!P199</f>
        <v>0</v>
      </c>
      <c r="Q199" s="40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36">
        <f>'9.нерез-в нацвал'!R199+'13.нерез-в инвал'!R199</f>
        <v>0</v>
      </c>
      <c r="S199" s="40" t="e">
        <f>('9.нерез-в нацвал'!R199*'9.нерез-в нацвал'!S199+'13.нерез-в инвал'!R199*'13.нерез-в инвал'!S199)/('9.нерез-в нацвал'!R199+'13.нерез-в инвал'!R199)</f>
        <v>#DIV/0!</v>
      </c>
      <c r="T199" s="36">
        <f>'9.нерез-в нацвал'!T199+'13.нерез-в инвал'!T199</f>
        <v>0</v>
      </c>
      <c r="U199" s="40" t="e">
        <f>('9.нерез-в нацвал'!T199*'9.нерез-в нацвал'!U199+'13.нерез-в инвал'!T199*'13.нерез-в инвал'!U199)/('9.нерез-в нацвал'!T199+'13.нерез-в инвал'!T199)</f>
        <v>#DIV/0!</v>
      </c>
    </row>
    <row r="200" spans="1:21" ht="14.25" hidden="1" customHeight="1" thickBot="1" x14ac:dyDescent="0.25">
      <c r="A200" s="39" t="s">
        <v>15</v>
      </c>
      <c r="B200" s="37">
        <f>'9.нерез-в нацвал'!B200+'13.нерез-в инвал'!B200</f>
        <v>0</v>
      </c>
      <c r="C200" s="41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37">
        <f>'9.нерез-в нацвал'!D200+'13.нерез-в инвал'!D200</f>
        <v>0</v>
      </c>
      <c r="E200" s="41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37">
        <f>'9.нерез-в нацвал'!F200+'13.нерез-в инвал'!F200</f>
        <v>0</v>
      </c>
      <c r="G200" s="41" t="e">
        <f>('9.нерез-в нацвал'!F200*'9.нерез-в нацвал'!G200+'13.нерез-в инвал'!F200*'13.нерез-в инвал'!G200)/('9.нерез-в нацвал'!F200+'13.нерез-в инвал'!F200)</f>
        <v>#DIV/0!</v>
      </c>
      <c r="H200" s="37">
        <f t="shared" ref="H200" si="30">J200+L200+N200+P200+R200+T200</f>
        <v>0</v>
      </c>
      <c r="I200" s="41" t="e">
        <f t="shared" ref="I200" si="31">(J200*K200+L200*M200+N200*O200+P200*Q200+R200*S200+T200*U200)/(J200+L200+N200+P200+R200+T200)</f>
        <v>#DIV/0!</v>
      </c>
      <c r="J200" s="37">
        <f>'9.нерез-в нацвал'!J200+'13.нерез-в инвал'!J200</f>
        <v>0</v>
      </c>
      <c r="K200" s="41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37">
        <f>'9.нерез-в нацвал'!L200+'13.нерез-в инвал'!L200</f>
        <v>0</v>
      </c>
      <c r="M200" s="41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37">
        <f>'9.нерез-в нацвал'!N200+'13.нерез-в инвал'!N200</f>
        <v>0</v>
      </c>
      <c r="O200" s="41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37">
        <f>'9.нерез-в нацвал'!P200+'13.нерез-в инвал'!P200</f>
        <v>0</v>
      </c>
      <c r="Q200" s="41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37">
        <f>'9.нерез-в нацвал'!R200+'13.нерез-в инвал'!R200</f>
        <v>0</v>
      </c>
      <c r="S200" s="41" t="e">
        <f>('9.нерез-в нацвал'!R200*'9.нерез-в нацвал'!S200+'13.нерез-в инвал'!R200*'13.нерез-в инвал'!S200)/('9.нерез-в нацвал'!R200+'13.нерез-в инвал'!R200)</f>
        <v>#DIV/0!</v>
      </c>
      <c r="T200" s="37">
        <f>'9.нерез-в нацвал'!T200+'13.нерез-в инвал'!T200</f>
        <v>0</v>
      </c>
      <c r="U200" s="41" t="e">
        <f>('9.нерез-в нацвал'!T200*'9.нерез-в нацвал'!U200+'13.нерез-в инвал'!T200*'13.нерез-в инвал'!U200)/('9.нерез-в нацвал'!T200+'13.нерез-в инвал'!T200)</f>
        <v>#DIV/0!</v>
      </c>
    </row>
    <row r="201" spans="1:21" ht="4.5" customHeight="1" x14ac:dyDescent="0.2">
      <c r="A201" s="28"/>
      <c r="B201" s="23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5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x14ac:dyDescent="0.2">
      <c r="A334" s="38" t="s">
        <v>1</v>
      </c>
      <c r="B334" s="36">
        <f>'7.физ-в нацвал'!B334+'8.юрид-в нацвал'!B334+'9.нерез-в нацвал'!B166</f>
        <v>179585791.09</v>
      </c>
      <c r="C334" s="40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6">
        <f>'7.физ-в нацвал'!D334+'8.юрид-в нацвал'!D334+'9.нерез-в нацвал'!D166</f>
        <v>62061416.850000001</v>
      </c>
      <c r="E334" s="40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6">
        <f>'7.физ-в нацвал'!F334+'8.юрид-в нацвал'!F334+'9.нерез-в нацвал'!F166</f>
        <v>45059497</v>
      </c>
      <c r="G334" s="40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6">
        <f t="shared" si="24"/>
        <v>72464877.239999995</v>
      </c>
      <c r="I334" s="40">
        <f t="shared" si="25"/>
        <v>12.191057026158294</v>
      </c>
      <c r="J334" s="36">
        <f>'7.физ-в нацвал'!J334+'8.юрид-в нацвал'!J334+'9.нерез-в нацвал'!J166</f>
        <v>4379249.8599999994</v>
      </c>
      <c r="K334" s="40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6">
        <f>'7.физ-в нацвал'!L334+'8.юрид-в нацвал'!L334+'9.нерез-в нацвал'!L166</f>
        <v>10108228.9</v>
      </c>
      <c r="M334" s="40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6">
        <f>'7.физ-в нацвал'!N334+'8.юрид-в нацвал'!N334+'9.нерез-в нацвал'!N166</f>
        <v>16650628.690000001</v>
      </c>
      <c r="O334" s="40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6">
        <f>'7.физ-в нацвал'!P334+'8.юрид-в нацвал'!P334+'9.нерез-в нацвал'!P166</f>
        <v>22551064.379999999</v>
      </c>
      <c r="Q334" s="40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6">
        <f>'7.физ-в нацвал'!R334+'8.юрид-в нацвал'!R334+'9.нерез-в нацвал'!R166</f>
        <v>17333421.280000001</v>
      </c>
      <c r="S334" s="4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6">
        <f>'7.физ-в нацвал'!T334+'8.юрид-в нацвал'!T334+'9.нерез-в нацвал'!T166</f>
        <v>1442284.13</v>
      </c>
      <c r="U334" s="40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14.25" customHeight="1" x14ac:dyDescent="0.2">
      <c r="A335" s="38" t="s">
        <v>2</v>
      </c>
      <c r="B335" s="36">
        <f>'7.физ-в нацвал'!B335+'8.юрид-в нацвал'!B335+'9.нерез-в нацвал'!B167</f>
        <v>186252083.76000002</v>
      </c>
      <c r="C335" s="40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5.7944117312961536</v>
      </c>
      <c r="D335" s="36">
        <f>'7.физ-в нацвал'!D335+'8.юрид-в нацвал'!D335+'9.нерез-в нацвал'!D167</f>
        <v>65637894.670000002</v>
      </c>
      <c r="E335" s="40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2.3424277871251191</v>
      </c>
      <c r="F335" s="36">
        <f>'7.физ-в нацвал'!F335+'8.юрид-в нацвал'!F335+'9.нерез-в нацвал'!F167</f>
        <v>47122664.07</v>
      </c>
      <c r="G335" s="40">
        <f>('7.физ-в нацвал'!F335*'7.физ-в нацвал'!G335+'8.юрид-в нацвал'!F335*'8.юрид-в нацвал'!G335+'9.нерез-в нацвал'!F167*'9.нерез-в нацвал'!G167)/('7.физ-в нацвал'!F335+'8.юрид-в нацвал'!F335+'9.нерез-в нацвал'!F167)</f>
        <v>0.63791604294158533</v>
      </c>
      <c r="H335" s="36">
        <f t="shared" ref="H335" si="26">J335+L335+N335+P335+R335+T335</f>
        <v>73491525.020000011</v>
      </c>
      <c r="I335" s="40">
        <f t="shared" ref="I335" si="27">(J335*K335+L335*M335+N335*O335+P335*Q335+R335*S335+T335*U335)/(J335+L335+N335+P335+R335+T335)</f>
        <v>12.183839253761862</v>
      </c>
      <c r="J335" s="36">
        <f>'7.физ-в нацвал'!J335+'8.юрид-в нацвал'!J335+'9.нерез-в нацвал'!J167</f>
        <v>5242147.5</v>
      </c>
      <c r="K335" s="40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11.672864482867009</v>
      </c>
      <c r="L335" s="36">
        <f>'7.физ-в нацвал'!L335+'8.юрид-в нацвал'!L335+'9.нерез-в нацвал'!L167</f>
        <v>12246559.910000002</v>
      </c>
      <c r="M335" s="40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12.575976711626575</v>
      </c>
      <c r="N335" s="36">
        <f>'7.физ-в нацвал'!N335+'8.юрид-в нацвал'!N335+'9.нерез-в нацвал'!N167</f>
        <v>14620753.09</v>
      </c>
      <c r="O335" s="40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12.848302549407142</v>
      </c>
      <c r="P335" s="36">
        <f>'7.физ-в нацвал'!P335+'8.юрид-в нацвал'!P335+'9.нерез-в нацвал'!P167</f>
        <v>22282566.539999999</v>
      </c>
      <c r="Q335" s="40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11.856227991522008</v>
      </c>
      <c r="R335" s="36">
        <f>'7.физ-в нацвал'!R335+'8.юрид-в нацвал'!R335+'9.нерез-в нацвал'!R167</f>
        <v>17668706.559999999</v>
      </c>
      <c r="S335" s="4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12.316132975208538</v>
      </c>
      <c r="T335" s="36">
        <f>'7.физ-в нацвал'!T335+'8.юрид-в нацвал'!T335+'9.нерез-в нацвал'!T167</f>
        <v>1430791.42</v>
      </c>
      <c r="U335" s="40">
        <f>('7.физ-в нацвал'!T335*'7.физ-в нацвал'!U335+'8.юрид-в нацвал'!T335*'8.юрид-в нацвал'!U335+'9.нерез-в нацвал'!T167*'9.нерез-в нацвал'!U167)/('7.физ-в нацвал'!T335+'8.юрид-в нацвал'!T335+'9.нерез-в нацвал'!T167)</f>
        <v>7.378021554811939</v>
      </c>
    </row>
    <row r="336" spans="1:21" ht="14.25" customHeight="1" x14ac:dyDescent="0.2">
      <c r="A336" s="38" t="s">
        <v>3</v>
      </c>
      <c r="B336" s="36">
        <f>'7.физ-в нацвал'!B336+'8.юрид-в нацвал'!B336+'9.нерез-в нацвал'!B168</f>
        <v>192637165.51000002</v>
      </c>
      <c r="C336" s="40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5.8600664076590068</v>
      </c>
      <c r="D336" s="36">
        <f>'7.физ-в нацвал'!D336+'8.юрид-в нацвал'!D336+'9.нерез-в нацвал'!D168</f>
        <v>66424538.25</v>
      </c>
      <c r="E336" s="40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2.1394790015194376</v>
      </c>
      <c r="F336" s="36">
        <f>'7.физ-в нацвал'!F336+'8.юрид-в нацвал'!F336+'9.нерез-в нацвал'!F168</f>
        <v>50693760.659999996</v>
      </c>
      <c r="G336" s="40">
        <f>('7.физ-в нацвал'!F336*'7.физ-в нацвал'!G336+'8.юрид-в нацвал'!F336*'8.юрид-в нацвал'!G336+'9.нерез-в нацвал'!F168*'9.нерез-в нацвал'!G168)/('7.физ-в нацвал'!F336+'8.юрид-в нацвал'!F336+'9.нерез-в нацвал'!F168)</f>
        <v>1.3365023962970697</v>
      </c>
      <c r="H336" s="36">
        <f t="shared" ref="H336" si="28">J336+L336+N336+P336+R336+T336</f>
        <v>75518866.599999994</v>
      </c>
      <c r="I336" s="40">
        <f t="shared" ref="I336" si="29">(J336*K336+L336*M336+N336*O336+P336*Q336+R336*S336+T336*U336)/(J336+L336+N336+P336+R336+T336)</f>
        <v>12.169149067987998</v>
      </c>
      <c r="J336" s="36">
        <f>'7.физ-в нацвал'!J336+'8.юрид-в нацвал'!J336+'9.нерез-в нацвал'!J168</f>
        <v>5762594.9400000004</v>
      </c>
      <c r="K336" s="40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11.753667732110282</v>
      </c>
      <c r="L336" s="36">
        <f>'7.физ-в нацвал'!L336+'8.юрид-в нацвал'!L336+'9.нерез-в нацвал'!L168</f>
        <v>12319420.67</v>
      </c>
      <c r="M336" s="40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12.495458642277182</v>
      </c>
      <c r="N336" s="36">
        <f>'7.физ-в нацвал'!N336+'8.юрид-в нацвал'!N336+'9.нерез-в нацвал'!N168</f>
        <v>13339416.169999998</v>
      </c>
      <c r="O336" s="40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12.665309827836326</v>
      </c>
      <c r="P336" s="36">
        <f>'7.физ-в нацвал'!P336+'8.юрид-в нацвал'!P336+'9.нерез-в нацвал'!P168</f>
        <v>24337633.990000002</v>
      </c>
      <c r="Q336" s="40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11.895075871650084</v>
      </c>
      <c r="R336" s="36">
        <f>'7.физ-в нацвал'!R336+'8.юрид-в нацвал'!R336+'9.нерез-в нацвал'!R168</f>
        <v>18325512.689999998</v>
      </c>
      <c r="S336" s="4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12.459070667626735</v>
      </c>
      <c r="T336" s="36">
        <f>'7.физ-в нацвал'!T336+'8.юрид-в нацвал'!T336+'9.нерез-в нацвал'!T168</f>
        <v>1434288.1400000001</v>
      </c>
      <c r="U336" s="40">
        <f>('7.физ-в нацвал'!T336*'7.физ-в нацвал'!U336+'8.юрид-в нацвал'!T336*'8.юрид-в нацвал'!U336+'9.нерез-в нацвал'!T168*'9.нерез-в нацвал'!U168)/('7.физ-в нацвал'!T336+'8.юрид-в нацвал'!T336+'9.нерез-в нацвал'!T168)</f>
        <v>7.3675630019502147</v>
      </c>
    </row>
    <row r="337" spans="1:21" ht="14.25" customHeight="1" x14ac:dyDescent="0.2">
      <c r="A337" s="38" t="s">
        <v>4</v>
      </c>
      <c r="B337" s="36">
        <f>'7.физ-в нацвал'!B337+'8.юрид-в нацвал'!B337+'9.нерез-в нацвал'!B169</f>
        <v>194795393.73999998</v>
      </c>
      <c r="C337" s="40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5.7337527477727468</v>
      </c>
      <c r="D337" s="36">
        <f>'7.физ-в нацвал'!D337+'8.юрид-в нацвал'!D337+'9.нерез-в нацвал'!D169</f>
        <v>68832802.969999999</v>
      </c>
      <c r="E337" s="40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2.22740626652705</v>
      </c>
      <c r="F337" s="36">
        <f>'7.физ-в нацвал'!F337+'8.юрид-в нацвал'!F337+'9.нерез-в нацвал'!F169</f>
        <v>50039176.550000004</v>
      </c>
      <c r="G337" s="40">
        <f>('7.физ-в нацвал'!F337*'7.физ-в нацвал'!G337+'8.юрид-в нацвал'!F337*'8.юрид-в нацвал'!G337+'9.нерез-в нацвал'!F169*'9.нерез-в нацвал'!G169)/('7.физ-в нацвал'!F337+'8.юрид-в нацвал'!F337+'9.нерез-в нацвал'!F169)</f>
        <v>0.7748916282975884</v>
      </c>
      <c r="H337" s="36">
        <f t="shared" ref="H337" si="30">J337+L337+N337+P337+R337+T337</f>
        <v>75923414.220000014</v>
      </c>
      <c r="I337" s="40">
        <f t="shared" ref="I337" si="31">(J337*K337+L337*M337+N337*O337+P337*Q337+R337*S337+T337*U337)/(J337+L337+N337+P337+R337+T337)</f>
        <v>12.180894101481034</v>
      </c>
      <c r="J337" s="36">
        <f>'7.физ-в нацвал'!J337+'8.юрид-в нацвал'!J337+'9.нерез-в нацвал'!J169</f>
        <v>7312982.71</v>
      </c>
      <c r="K337" s="40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12.206514754593234</v>
      </c>
      <c r="L337" s="36">
        <f>'7.физ-в нацвал'!L337+'8.юрид-в нацвал'!L337+'9.нерез-в нацвал'!L169</f>
        <v>10472329.58</v>
      </c>
      <c r="M337" s="40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12.583471817031938</v>
      </c>
      <c r="N337" s="36">
        <f>'7.физ-в нацвал'!N337+'8.юрид-в нацвал'!N337+'9.нерез-в нацвал'!N169</f>
        <v>12095217.840000002</v>
      </c>
      <c r="O337" s="40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12.215742670873603</v>
      </c>
      <c r="P337" s="36">
        <f>'7.физ-в нацвал'!P337+'8.юрид-в нацвал'!P337+'9.нерез-в нацвал'!P169</f>
        <v>25080906.059999999</v>
      </c>
      <c r="Q337" s="40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11.968716899954735</v>
      </c>
      <c r="R337" s="36">
        <f>'7.физ-в нацвал'!R337+'8.юрид-в нацвал'!R337+'9.нерез-в нацвал'!R169</f>
        <v>19516585.490000002</v>
      </c>
      <c r="S337" s="4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12.55868140629862</v>
      </c>
      <c r="T337" s="36">
        <f>'7.физ-в нацвал'!T337+'8.юрид-в нацвал'!T337+'9.нерез-в нацвал'!T169</f>
        <v>1445392.54</v>
      </c>
      <c r="U337" s="40">
        <f>('7.физ-в нацвал'!T337*'7.физ-в нацвал'!U337+'8.юрид-в нацвал'!T337*'8.юрид-в нацвал'!U337+'9.нерез-в нацвал'!T169*'9.нерез-в нацвал'!U169)/('7.физ-в нацвал'!T337+'8.юрид-в нацвал'!T337+'9.нерез-в нацвал'!T169)</f>
        <v>7.4234925431398633</v>
      </c>
    </row>
    <row r="338" spans="1:21" ht="14.25" customHeight="1" x14ac:dyDescent="0.2">
      <c r="A338" s="38" t="s">
        <v>5</v>
      </c>
      <c r="B338" s="36">
        <f>'7.физ-в нацвал'!B338+'8.юрид-в нацвал'!B338+'9.нерез-в нацвал'!B170</f>
        <v>205415287.70999998</v>
      </c>
      <c r="C338" s="40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5.5586602832585221</v>
      </c>
      <c r="D338" s="36">
        <f>'7.физ-в нацвал'!D338+'8.юрид-в нацвал'!D338+'9.нерез-в нацвал'!D170</f>
        <v>72840503.829999998</v>
      </c>
      <c r="E338" s="40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2.3028496165812413</v>
      </c>
      <c r="F338" s="36">
        <f>'7.физ-в нацвал'!F338+'8.юрид-в нацвал'!F338+'9.нерез-в нацвал'!F170</f>
        <v>56579677.340000004</v>
      </c>
      <c r="G338" s="40">
        <f>('7.физ-в нацвал'!F338*'7.физ-в нацвал'!G338+'8.юрид-в нацвал'!F338*'8.юрид-в нацвал'!G338+'9.нерез-в нацвал'!F170*'9.нерез-в нацвал'!G170)/('7.физ-в нацвал'!F338+'8.юрид-в нацвал'!F338+'9.нерез-в нацвал'!F170)</f>
        <v>0.99401027660402697</v>
      </c>
      <c r="H338" s="36">
        <f t="shared" ref="H338" si="32">J338+L338+N338+P338+R338+T338</f>
        <v>75995106.539999992</v>
      </c>
      <c r="I338" s="40">
        <f t="shared" ref="I338" si="33">(J338*K338+L338*M338+N338*O338+P338*Q338+R338*S338+T338*U338)/(J338+L338+N338+P338+R338+T338)</f>
        <v>12.077781532488389</v>
      </c>
      <c r="J338" s="36">
        <f>'7.физ-в нацвал'!J338+'8.юрид-в нацвал'!J338+'9.нерез-в нацвал'!J170</f>
        <v>5393507.1699999999</v>
      </c>
      <c r="K338" s="40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12.254512946702913</v>
      </c>
      <c r="L338" s="36">
        <f>'7.физ-в нацвал'!L338+'8.юрид-в нацвал'!L338+'9.нерез-в нацвал'!L170</f>
        <v>11294550.459999999</v>
      </c>
      <c r="M338" s="40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11.783989656131901</v>
      </c>
      <c r="N338" s="36">
        <f>'7.физ-в нацвал'!N338+'8.юрид-в нацвал'!N338+'9.нерез-в нацвал'!N170</f>
        <v>14075159.07</v>
      </c>
      <c r="O338" s="40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11.388437394903265</v>
      </c>
      <c r="P338" s="36">
        <f>'7.физ-в нацвал'!P338+'8.юрид-в нацвал'!P338+'9.нерез-в нацвал'!P170</f>
        <v>24635727.490000002</v>
      </c>
      <c r="Q338" s="40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12.196512686400881</v>
      </c>
      <c r="R338" s="36">
        <f>'7.физ-в нацвал'!R338+'8.юрид-в нацвал'!R338+'9.нерез-в нацвал'!R170</f>
        <v>19179294.190000001</v>
      </c>
      <c r="S338" s="4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12.901854448941007</v>
      </c>
      <c r="T338" s="36">
        <f>'7.физ-в нацвал'!T338+'8.юрид-в нацвал'!T338+'9.нерез-в нацвал'!T170</f>
        <v>1416868.1600000001</v>
      </c>
      <c r="U338" s="40">
        <f>('7.физ-в нацвал'!T338*'7.физ-в нацвал'!U338+'8.юрид-в нацвал'!T338*'8.юрид-в нацвал'!U338+'9.нерез-в нацвал'!T170*'9.нерез-в нацвал'!U170)/('7.физ-в нацвал'!T338+'8.юрид-в нацвал'!T338+'9.нерез-в нацвал'!T170)</f>
        <v>7.3755149235621138</v>
      </c>
    </row>
    <row r="339" spans="1:21" ht="14.25" customHeight="1" x14ac:dyDescent="0.2">
      <c r="A339" s="38" t="s">
        <v>6</v>
      </c>
      <c r="B339" s="36">
        <f>'7.физ-в нацвал'!B339+'8.юрид-в нацвал'!B339+'9.нерез-в нацвал'!B171</f>
        <v>216052719.56</v>
      </c>
      <c r="C339" s="40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5.4930815612141179</v>
      </c>
      <c r="D339" s="36">
        <f>'7.физ-в нацвал'!D339+'8.юрид-в нацвал'!D339+'9.нерез-в нацвал'!D171</f>
        <v>80058508.170000002</v>
      </c>
      <c r="E339" s="40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2.2576124430673343</v>
      </c>
      <c r="F339" s="36">
        <f>'7.физ-в нацвал'!F339+'8.юрид-в нацвал'!F339+'9.нерез-в нацвал'!F171</f>
        <v>59132724.859999999</v>
      </c>
      <c r="G339" s="40">
        <f>('7.физ-в нацвал'!F339*'7.физ-в нацвал'!G339+'8.юрид-в нацвал'!F339*'8.юрид-в нацвал'!G339+'9.нерез-в нацвал'!F171*'9.нерез-в нацвал'!G171)/('7.физ-в нацвал'!F339+'8.юрид-в нацвал'!F339+'9.нерез-в нацвал'!F171)</f>
        <v>1.300454291530849</v>
      </c>
      <c r="H339" s="36">
        <f t="shared" ref="H339" si="34">J339+L339+N339+P339+R339+T339</f>
        <v>76861486.529999986</v>
      </c>
      <c r="I339" s="40">
        <f t="shared" ref="I339" si="35">(J339*K339+L339*M339+N339*O339+P339*Q339+R339*S339+T339*U339)/(J339+L339+N339+P339+R339+T339)</f>
        <v>12.088690474005348</v>
      </c>
      <c r="J339" s="36">
        <f>'7.физ-в нацвал'!J339+'8.юрид-в нацвал'!J339+'9.нерез-в нацвал'!J171</f>
        <v>6355715.0099999998</v>
      </c>
      <c r="K339" s="40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11.155459513421473</v>
      </c>
      <c r="L339" s="36">
        <f>'7.физ-в нацвал'!L339+'8.юрид-в нацвал'!L339+'9.нерез-в нацвал'!L171</f>
        <v>9001522.790000001</v>
      </c>
      <c r="M339" s="40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11.954638900258761</v>
      </c>
      <c r="N339" s="36">
        <f>'7.физ-в нацвал'!N339+'8.юрид-в нацвал'!N339+'9.нерез-в нацвал'!N171</f>
        <v>13226931.949999999</v>
      </c>
      <c r="O339" s="40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11.276986541228876</v>
      </c>
      <c r="P339" s="36">
        <f>'7.физ-в нацвал'!P339+'8.юрид-в нацвал'!P339+'9.нерез-в нацвал'!P171</f>
        <v>27155256.789999995</v>
      </c>
      <c r="Q339" s="40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12.359172805502329</v>
      </c>
      <c r="R339" s="36">
        <f>'7.физ-в нацвал'!R339+'8.юрид-в нацвал'!R339+'9.нерез-в нацвал'!R171</f>
        <v>19706507.600000001</v>
      </c>
      <c r="S339" s="4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12.965678283406268</v>
      </c>
      <c r="T339" s="36">
        <f>'7.физ-в нацвал'!T339+'8.юрид-в нацвал'!T339+'9.нерез-в нацвал'!T171</f>
        <v>1415552.3900000001</v>
      </c>
      <c r="U339" s="40">
        <f>('7.физ-в нацвал'!T339*'7.физ-в нацвал'!U339+'8.юрид-в нацвал'!T339*'8.юрид-в нацвал'!U339+'9.нерез-в нацвал'!T171*'9.нерез-в нацвал'!U171)/('7.физ-в нацвал'!T339+'8.юрид-в нацвал'!T339+'9.нерез-в нацвал'!T171)</f>
        <v>7.3181054039970848</v>
      </c>
    </row>
    <row r="340" spans="1:21" ht="14.25" customHeight="1" x14ac:dyDescent="0.2">
      <c r="A340" s="38" t="s">
        <v>7</v>
      </c>
      <c r="B340" s="36">
        <f>'7.физ-в нацвал'!B340+'8.юрид-в нацвал'!B340+'9.нерез-в нацвал'!B172</f>
        <v>217515600.25000003</v>
      </c>
      <c r="C340" s="40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5.6623947995490944</v>
      </c>
      <c r="D340" s="36">
        <f>'7.физ-в нацвал'!D340+'8.юрид-в нацвал'!D340+'9.нерез-в нацвал'!D172</f>
        <v>81314648.549999997</v>
      </c>
      <c r="E340" s="40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2.2478644623312474</v>
      </c>
      <c r="F340" s="36">
        <f>'7.физ-в нацвал'!F340+'8.юрид-в нацвал'!F340+'9.нерез-в нацвал'!F172</f>
        <v>59042169.590000004</v>
      </c>
      <c r="G340" s="40">
        <f>('7.физ-в нацвал'!F340*'7.физ-в нацвал'!G340+'8.юрид-в нацвал'!F340*'8.юрид-в нацвал'!G340+'9.нерез-в нацвал'!F172*'9.нерез-в нацвал'!G172)/('7.физ-в нацвал'!F340+'8.юрид-в нацвал'!F340+'9.нерез-в нацвал'!F172)</f>
        <v>1.8307576112160258</v>
      </c>
      <c r="H340" s="36">
        <f t="shared" ref="H340" si="36">J340+L340+N340+P340+R340+T340</f>
        <v>77158782.109999985</v>
      </c>
      <c r="I340" s="40">
        <f t="shared" ref="I340" si="37">(J340*K340+L340*M340+N340*O340+P340*Q340+R340*S340+T340*U340)/(J340+L340+N340+P340+R340+T340)</f>
        <v>12.192818080423947</v>
      </c>
      <c r="J340" s="36">
        <f>'7.физ-в нацвал'!J340+'8.юрид-в нацвал'!J340+'9.нерез-в нацвал'!J172</f>
        <v>5623560.7300000004</v>
      </c>
      <c r="K340" s="40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12.018552460942264</v>
      </c>
      <c r="L340" s="36">
        <f>'7.физ-в нацвал'!L340+'8.юрид-в нацвал'!L340+'9.нерез-в нацвал'!L172</f>
        <v>7789415.6799999997</v>
      </c>
      <c r="M340" s="40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11.465827080870305</v>
      </c>
      <c r="N340" s="36">
        <f>'7.физ-в нацвал'!N340+'8.юрид-в нацвал'!N340+'9.нерез-в нацвал'!N172</f>
        <v>12751183.75</v>
      </c>
      <c r="O340" s="40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11.270156130939592</v>
      </c>
      <c r="P340" s="36">
        <f>'7.физ-в нацвал'!P340+'8.юрид-в нацвал'!P340+'9.нерез-в нацвал'!P172</f>
        <v>29610243.219999999</v>
      </c>
      <c r="Q340" s="40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12.443762987104556</v>
      </c>
      <c r="R340" s="36">
        <f>'7.физ-в нацвал'!R340+'8.юрид-в нацвал'!R340+'9.нерез-в нацвал'!R172</f>
        <v>19954694.179999996</v>
      </c>
      <c r="S340" s="4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13.088310241816034</v>
      </c>
      <c r="T340" s="36">
        <f>'7.физ-в нацвал'!T340+'8.юрид-в нацвал'!T340+'9.нерез-в нацвал'!T172</f>
        <v>1429684.55</v>
      </c>
      <c r="U340" s="40">
        <f>('7.физ-в нацвал'!T340*'7.физ-в нацвал'!U340+'8.юрид-в нацвал'!T340*'8.юрид-в нацвал'!U340+'9.нерез-в нацвал'!T172*'9.нерез-в нацвал'!U172)/('7.физ-в нацвал'!T340+'8.юрид-в нацвал'!T340+'9.нерез-в нацвал'!T172)</f>
        <v>7.3722081771115251</v>
      </c>
    </row>
    <row r="341" spans="1:21" ht="14.25" customHeight="1" x14ac:dyDescent="0.2">
      <c r="A341" s="38" t="s">
        <v>8</v>
      </c>
      <c r="B341" s="36">
        <f>'7.физ-в нацвал'!B341+'8.юрид-в нацвал'!B341+'9.нерез-в нацвал'!B173</f>
        <v>226608610.53</v>
      </c>
      <c r="C341" s="40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5.7541038269729619</v>
      </c>
      <c r="D341" s="36">
        <f>'7.физ-в нацвал'!D341+'8.юрид-в нацвал'!D341+'9.нерез-в нацвал'!D173</f>
        <v>92638385.86999999</v>
      </c>
      <c r="E341" s="40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2.780512968461764</v>
      </c>
      <c r="F341" s="36">
        <f>'7.физ-в нацвал'!F341+'8.юрид-в нацвал'!F341+'9.нерез-в нацвал'!F173</f>
        <v>56535676.800000004</v>
      </c>
      <c r="G341" s="40">
        <f>('7.физ-в нацвал'!F341*'7.физ-в нацвал'!G341+'8.юрид-в нацвал'!F341*'8.юрид-в нацвал'!G341+'9.нерез-в нацвал'!F173*'9.нерез-в нацвал'!G173)/('7.физ-в нацвал'!F341+'8.юрид-в нацвал'!F341+'9.нерез-в нацвал'!F173)</f>
        <v>1.7526743272064245</v>
      </c>
      <c r="H341" s="36">
        <f t="shared" ref="H341" si="38">J341+L341+N341+P341+R341+T341</f>
        <v>77434547.859999999</v>
      </c>
      <c r="I341" s="40">
        <f t="shared" ref="I341" si="39">(J341*K341+L341*M341+N341*O341+P341*Q341+R341*S341+T341*U341)/(J341+L341+N341+P341+R341+T341)</f>
        <v>12.233023071314651</v>
      </c>
      <c r="J341" s="36">
        <f>'7.физ-в нацвал'!J341+'8.юрид-в нацвал'!J341+'9.нерез-в нацвал'!J173</f>
        <v>4077666.0199999996</v>
      </c>
      <c r="K341" s="40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11.376901324081482</v>
      </c>
      <c r="L341" s="36">
        <f>'7.физ-в нацвал'!L341+'8.юрид-в нацвал'!L341+'9.нерез-в нацвал'!L173</f>
        <v>10909959.390000001</v>
      </c>
      <c r="M341" s="40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10.924313778705985</v>
      </c>
      <c r="N341" s="36">
        <f>'7.физ-в нацвал'!N341+'8.юрид-в нацвал'!N341+'9.нерез-в нацвал'!N173</f>
        <v>10774595.720000001</v>
      </c>
      <c r="O341" s="40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11.609396390568236</v>
      </c>
      <c r="P341" s="36">
        <f>'7.физ-в нацвал'!P341+'8.юрид-в нацвал'!P341+'9.нерез-в нацвал'!P173</f>
        <v>29197437.27</v>
      </c>
      <c r="Q341" s="40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12.595567520337362</v>
      </c>
      <c r="R341" s="36">
        <f>'7.физ-в нацвал'!R341+'8.юрид-в нацвал'!R341+'9.нерез-в нацвал'!R173</f>
        <v>21020021.27</v>
      </c>
      <c r="S341" s="4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13.222259800034887</v>
      </c>
      <c r="T341" s="36">
        <f>'7.физ-в нацвал'!T341+'8.юрид-в нацвал'!T341+'9.нерез-в нацвал'!T173</f>
        <v>1454868.19</v>
      </c>
      <c r="U341" s="40">
        <f>('7.физ-в нацвал'!T341*'7.физ-в нацвал'!U341+'8.юрид-в нацвал'!T341*'8.юрид-в нацвал'!U341+'9.нерез-в нацвал'!T173*'9.нерез-в нацвал'!U173)/('7.физ-в нацвал'!T341+'8.юрид-в нацвал'!T341+'9.нерез-в нацвал'!T173)</f>
        <v>7.496596242096671</v>
      </c>
    </row>
    <row r="342" spans="1:21" ht="14.25" customHeight="1" x14ac:dyDescent="0.2">
      <c r="A342" s="38" t="s">
        <v>9</v>
      </c>
      <c r="B342" s="36">
        <f>'7.физ-в нацвал'!B342+'8.юрид-в нацвал'!B342+'9.нерез-в нацвал'!B174</f>
        <v>216989183.78</v>
      </c>
      <c r="C342" s="40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5.7840556423042342</v>
      </c>
      <c r="D342" s="36">
        <f>'7.физ-в нацвал'!D342+'8.юрид-в нацвал'!D342+'9.нерез-в нацвал'!D174</f>
        <v>82278609.409999996</v>
      </c>
      <c r="E342" s="40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2.3041701770576837</v>
      </c>
      <c r="F342" s="36">
        <f>'7.физ-в нацвал'!F342+'8.юрид-в нацвал'!F342+'9.нерез-в нацвал'!F174</f>
        <v>55715955.810000002</v>
      </c>
      <c r="G342" s="40">
        <f>('7.физ-в нацвал'!F342*'7.физ-в нацвал'!G342+'8.юрид-в нацвал'!F342*'8.юрид-в нацвал'!G342+'9.нерез-в нацвал'!F174*'9.нерез-в нацвал'!G174)/('7.физ-в нацвал'!F342+'8.юрид-в нацвал'!F342+'9.нерез-в нацвал'!F174)</f>
        <v>1.7136690955118348</v>
      </c>
      <c r="H342" s="36">
        <f t="shared" ref="H342" si="40">J342+L342+N342+P342+R342+T342</f>
        <v>78994618.560000002</v>
      </c>
      <c r="I342" s="40">
        <f t="shared" ref="I342" si="41">(J342*K342+L342*M342+N342*O342+P342*Q342+R342*S342+T342*U342)/(J342+L342+N342+P342+R342+T342)</f>
        <v>12.279505880696538</v>
      </c>
      <c r="J342" s="36">
        <f>'7.физ-в нацвал'!J342+'8.юрид-в нацвал'!J342+'9.нерез-в нацвал'!J174</f>
        <v>4097917.7</v>
      </c>
      <c r="K342" s="40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11.351014264317699</v>
      </c>
      <c r="L342" s="36">
        <f>'7.физ-в нацвал'!L342+'8.юрид-в нацвал'!L342+'9.нерез-в нацвал'!L174</f>
        <v>9784657.0500000007</v>
      </c>
      <c r="M342" s="40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10.794882908798488</v>
      </c>
      <c r="N342" s="36">
        <f>'7.физ-в нацвал'!N342+'8.юрид-в нацвал'!N342+'9.нерез-в нацвал'!N174</f>
        <v>13283876.68</v>
      </c>
      <c r="O342" s="40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11.808301762689933</v>
      </c>
      <c r="P342" s="36">
        <f>'7.физ-в нацвал'!P342+'8.юрид-в нацвал'!P342+'9.нерез-в нацвал'!P174</f>
        <v>28871211.040000003</v>
      </c>
      <c r="Q342" s="40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12.571384079844986</v>
      </c>
      <c r="R342" s="36">
        <f>'7.физ-в нацвал'!R342+'8.юрид-в нацвал'!R342+'9.нерез-в нацвал'!R174</f>
        <v>22347582.159999996</v>
      </c>
      <c r="S342" s="4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12.960235786044418</v>
      </c>
      <c r="T342" s="36">
        <f>'7.физ-в нацвал'!T342+'8.юрид-в нацвал'!T342+'9.нерез-в нацвал'!T174</f>
        <v>609373.93000000005</v>
      </c>
      <c r="U342" s="40">
        <f>('7.физ-в нацвал'!T342*'7.физ-в нацвал'!U342+'8.юрид-в нацвал'!T342*'8.юрид-в нацвал'!U342+'9.нерез-в нацвал'!T174*'9.нерез-в нацвал'!U174)/('7.физ-в нацвал'!T342+'8.юрид-в нацвал'!T342+'9.нерез-в нацвал'!T174)</f>
        <v>13.840586247593462</v>
      </c>
    </row>
    <row r="343" spans="1:21" ht="14.25" customHeight="1" x14ac:dyDescent="0.2">
      <c r="A343" s="38" t="s">
        <v>14</v>
      </c>
      <c r="B343" s="36">
        <f>'7.физ-в нацвал'!B343+'8.юрид-в нацвал'!B343+'9.нерез-в нацвал'!B175</f>
        <v>220310880.19</v>
      </c>
      <c r="C343" s="40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5.7289502057220192</v>
      </c>
      <c r="D343" s="36">
        <f>'7.физ-в нацвал'!D343+'8.юрид-в нацвал'!D343+'9.нерез-в нацвал'!D175</f>
        <v>84287816.040000007</v>
      </c>
      <c r="E343" s="40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2.3981438284113841</v>
      </c>
      <c r="F343" s="36">
        <f>'7.физ-в нацвал'!F343+'8.юрид-в нацвал'!F343+'9.нерез-в нацвал'!F175</f>
        <v>54947655.219999999</v>
      </c>
      <c r="G343" s="40">
        <f>('7.физ-в нацвал'!F343*'7.физ-в нацвал'!G343+'8.юрид-в нацвал'!F343*'8.юрид-в нацвал'!G343+'9.нерез-в нацвал'!F175*'9.нерез-в нацвал'!G175)/('7.физ-в нацвал'!F343+'8.юрид-в нацвал'!F343+'9.нерез-в нацвал'!F175)</f>
        <v>1.1140451842541794</v>
      </c>
      <c r="H343" s="36">
        <f t="shared" ref="H343" si="42">J343+L343+N343+P343+R343+T343</f>
        <v>81075408.929999992</v>
      </c>
      <c r="I343" s="40">
        <f t="shared" ref="I343" si="43">(J343*K343+L343*M343+N343*O343+P343*Q343+R343*S343+T343*U343)/(J343+L343+N343+P343+R343+T343)</f>
        <v>12.319414715739002</v>
      </c>
      <c r="J343" s="36">
        <f>'7.физ-в нацвал'!J343+'8.юрид-в нацвал'!J343+'9.нерез-в нацвал'!J175</f>
        <v>7330669.21</v>
      </c>
      <c r="K343" s="40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10.275156046947052</v>
      </c>
      <c r="L343" s="36">
        <f>'7.физ-в нацвал'!L343+'8.юрид-в нацвал'!L343+'9.нерез-в нацвал'!L175</f>
        <v>6519555.96</v>
      </c>
      <c r="M343" s="40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11.238096527543249</v>
      </c>
      <c r="N343" s="36">
        <f>'7.физ-в нацвал'!N343+'8.юрид-в нацвал'!N343+'9.нерез-в нацвал'!N175</f>
        <v>14811567.209999999</v>
      </c>
      <c r="O343" s="40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11.87652539883387</v>
      </c>
      <c r="P343" s="36">
        <f>'7.физ-в нацвал'!P343+'8.юрид-в нацвал'!P343+'9.нерез-в нацвал'!P175</f>
        <v>29422604.229999997</v>
      </c>
      <c r="Q343" s="40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12.648755708355592</v>
      </c>
      <c r="R343" s="36">
        <f>'7.физ-в нацвал'!R343+'8.юрид-в нацвал'!R343+'9.нерез-в нацвал'!R175</f>
        <v>22382221.899999999</v>
      </c>
      <c r="S343" s="4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13.122426167792554</v>
      </c>
      <c r="T343" s="36">
        <f>'7.физ-в нацвал'!T343+'8.юрид-в нацвал'!T343+'9.нерез-в нацвал'!T175</f>
        <v>608790.42000000004</v>
      </c>
      <c r="U343" s="40">
        <f>('7.физ-в нацвал'!T343*'7.физ-в нацвал'!U343+'8.юрид-в нацвал'!T343*'8.юрид-в нацвал'!U343+'9.нерез-в нацвал'!T175*'9.нерез-в нацвал'!U175)/('7.физ-в нацвал'!T343+'8.юрид-в нацвал'!T343+'9.нерез-в нацвал'!T175)</f>
        <v>13.850538041318012</v>
      </c>
    </row>
    <row r="344" spans="1:21" ht="14.25" customHeight="1" thickBot="1" x14ac:dyDescent="0.25">
      <c r="A344" s="39" t="s">
        <v>15</v>
      </c>
      <c r="B344" s="37">
        <f>'7.физ-в нацвал'!B344+'8.юрид-в нацвал'!B344+'9.нерез-в нацвал'!B176</f>
        <v>234556005.57999998</v>
      </c>
      <c r="C344" s="41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5.5202312118164123</v>
      </c>
      <c r="D344" s="37">
        <f>'7.физ-в нацвал'!D344+'8.юрид-в нацвал'!D344+'9.нерез-в нацвал'!D176</f>
        <v>94669681.239999995</v>
      </c>
      <c r="E344" s="41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2.3357513402101762</v>
      </c>
      <c r="F344" s="37">
        <f>'7.физ-в нацвал'!F344+'8.юрид-в нацвал'!F344+'9.нерез-в нацвал'!F176</f>
        <v>58457189.829999998</v>
      </c>
      <c r="G344" s="41">
        <f>('7.физ-в нацвал'!F344*'7.физ-в нацвал'!G344+'8.юрид-в нацвал'!F344*'8.юрид-в нацвал'!G344+'9.нерез-в нацвал'!F176*'9.нерез-в нацвал'!G176)/('7.физ-в нацвал'!F344+'8.юрид-в нацвал'!F344+'9.нерез-в нацвал'!F176)</f>
        <v>0.92213678233701002</v>
      </c>
      <c r="H344" s="37">
        <f t="shared" ref="H344:H355" si="44">J344+L344+N344+P344+R344+T344</f>
        <v>81429134.510000005</v>
      </c>
      <c r="I344" s="41">
        <f t="shared" ref="I344:I355" si="45">(J344*K344+L344*M344+N344*O344+P344*Q344+R344*S344+T344*U344)/(J344+L344+N344+P344+R344+T344)</f>
        <v>12.523441754481203</v>
      </c>
      <c r="J344" s="37">
        <f>'7.физ-в нацвал'!J344+'8.юрид-в нацвал'!J344+'9.нерез-в нацвал'!J176</f>
        <v>3267359.39</v>
      </c>
      <c r="K344" s="41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10.255908062351233</v>
      </c>
      <c r="L344" s="37">
        <f>'7.физ-в нацвал'!L344+'8.юрид-в нацвал'!L344+'9.нерез-в нацвал'!L176</f>
        <v>8999351.5</v>
      </c>
      <c r="M344" s="41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11.05141325019923</v>
      </c>
      <c r="N344" s="37">
        <f>'7.физ-в нацвал'!N344+'8.юрид-в нацвал'!N344+'9.нерез-в нацвал'!N176</f>
        <v>16733017.390000001</v>
      </c>
      <c r="O344" s="41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11.885578881221724</v>
      </c>
      <c r="P344" s="37">
        <f>'7.физ-в нацвал'!P344+'8.юрид-в нацвал'!P344+'9.нерез-в нацвал'!P176</f>
        <v>29169698.200000003</v>
      </c>
      <c r="Q344" s="41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13.073419718768275</v>
      </c>
      <c r="R344" s="37">
        <f>'7.физ-в нацвал'!R344+'8.юрид-в нацвал'!R344+'9.нерез-в нацвал'!R176</f>
        <v>22643203.859999999</v>
      </c>
      <c r="S344" s="41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13.164363020551839</v>
      </c>
      <c r="T344" s="37">
        <f>'7.физ-в нацвал'!T344+'8.юрид-в нацвал'!T344+'9.нерез-в нацвал'!T176</f>
        <v>616504.17000000004</v>
      </c>
      <c r="U344" s="41">
        <f>('7.физ-в нацвал'!T344*'7.физ-в нацвал'!U344+'8.юрид-в нацвал'!T344*'8.юрид-в нацвал'!U344+'9.нерез-в нацвал'!T176*'9.нерез-в нацвал'!U176)/('7.физ-в нацвал'!T344+'8.юрид-в нацвал'!T344+'9.нерез-в нацвал'!T176)</f>
        <v>13.779423298142524</v>
      </c>
    </row>
    <row r="345" spans="1:21" ht="14.25" customHeight="1" x14ac:dyDescent="0.2">
      <c r="A345" s="38" t="s">
        <v>91</v>
      </c>
      <c r="B345" s="36">
        <f>'7.физ-в нацвал'!B345+'8.юрид-в нацвал'!B345+'9.нерез-в нацвал'!B177</f>
        <v>235549648.58000004</v>
      </c>
      <c r="C345" s="40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5.9187355988705699</v>
      </c>
      <c r="D345" s="36">
        <f>'7.физ-в нацвал'!D345+'8.юрид-в нацвал'!D345+'9.нерез-в нацвал'!D177</f>
        <v>91142303.400000006</v>
      </c>
      <c r="E345" s="40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2.4928219342852418</v>
      </c>
      <c r="F345" s="36">
        <f>'7.физ-в нацвал'!F345+'8.юрид-в нацвал'!F345+'9.нерез-в нацвал'!F177</f>
        <v>55169135.420000002</v>
      </c>
      <c r="G345" s="40">
        <f>('7.физ-в нацвал'!F345*'7.физ-в нацвал'!G345+'8.юрид-в нацвал'!F345*'8.юрид-в нацвал'!G345+'9.нерез-в нацвал'!F177*'9.нерез-в нацвал'!G177)/('7.физ-в нацвал'!F345+'8.юрид-в нацвал'!F345+'9.нерез-в нацвал'!F177)</f>
        <v>0.91630873630790788</v>
      </c>
      <c r="H345" s="36">
        <f t="shared" si="44"/>
        <v>89238209.760000005</v>
      </c>
      <c r="I345" s="40">
        <f t="shared" si="45"/>
        <v>12.510365229621774</v>
      </c>
      <c r="J345" s="36">
        <f>'7.физ-в нацвал'!J345+'8.юрид-в нацвал'!J345+'9.нерез-в нацвал'!J177</f>
        <v>4519821.82</v>
      </c>
      <c r="K345" s="40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9.4570282707958597</v>
      </c>
      <c r="L345" s="36">
        <f>'7.физ-в нацвал'!L345+'8.юрид-в нацвал'!L345+'9.нерез-в нацвал'!L177</f>
        <v>10684302.729999999</v>
      </c>
      <c r="M345" s="40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11.299390180083357</v>
      </c>
      <c r="N345" s="36">
        <f>'7.физ-в нацвал'!N345+'8.юрид-в нацвал'!N345+'9.нерез-в нацвал'!N177</f>
        <v>17629969.300000001</v>
      </c>
      <c r="O345" s="40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12.026462332291171</v>
      </c>
      <c r="P345" s="36">
        <f>'7.физ-в нацвал'!P345+'8.юрид-в нацвал'!P345+'9.нерез-в нацвал'!P177</f>
        <v>32805067.099999998</v>
      </c>
      <c r="Q345" s="40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13.025947723316788</v>
      </c>
      <c r="R345" s="36">
        <f>'7.физ-в нацвал'!R345+'8.юрид-в нацвал'!R345+'9.нерез-в нацвал'!R177</f>
        <v>22968410.27</v>
      </c>
      <c r="S345" s="4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13.267076353486759</v>
      </c>
      <c r="T345" s="36">
        <f>'7.физ-в нацвал'!T345+'8.юрид-в нацвал'!T345+'9.нерез-в нацвал'!T177</f>
        <v>630638.53999999992</v>
      </c>
      <c r="U345" s="40">
        <f>('7.физ-в нацвал'!T345*'7.физ-в нацвал'!U345+'8.юрид-в нацвал'!T345*'8.юрид-в нацвал'!U345+'9.нерез-в нацвал'!T177*'9.нерез-в нацвал'!U177)/('7.физ-в нацвал'!T345+'8.юрид-в нацвал'!T345+'9.нерез-в нацвал'!T177)</f>
        <v>14.057981415788486</v>
      </c>
    </row>
    <row r="346" spans="1:21" ht="14.25" customHeight="1" x14ac:dyDescent="0.2">
      <c r="A346" s="38" t="s">
        <v>1</v>
      </c>
      <c r="B346" s="36">
        <f>'7.физ-в нацвал'!B346+'8.юрид-в нацвал'!B346+'9.нерез-в нацвал'!B178</f>
        <v>244548342.45999998</v>
      </c>
      <c r="C346" s="40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6.0536985449498557</v>
      </c>
      <c r="D346" s="36">
        <f>'7.физ-в нацвал'!D346+'8.юрид-в нацвал'!D346+'9.нерез-в нацвал'!D178</f>
        <v>94225273.849999994</v>
      </c>
      <c r="E346" s="40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2.7879677371391343</v>
      </c>
      <c r="F346" s="36">
        <f>'7.физ-в нацвал'!F346+'8.юрид-в нацвал'!F346+'9.нерез-в нацвал'!F178</f>
        <v>57835163.649999999</v>
      </c>
      <c r="G346" s="40">
        <f>('7.физ-в нацвал'!F346*'7.физ-в нацвал'!G346+'8.юрид-в нацвал'!F346*'8.юрид-в нацвал'!G346+'9.нерез-в нацвал'!F178*'9.нерез-в нацвал'!G178)/('7.физ-в нацвал'!F346+'8.юрид-в нацвал'!F346+'9.нерез-в нацвал'!F178)</f>
        <v>0.96492575377021517</v>
      </c>
      <c r="H346" s="36">
        <f t="shared" si="44"/>
        <v>92487904.959999993</v>
      </c>
      <c r="I346" s="40">
        <f t="shared" si="45"/>
        <v>12.562921422279141</v>
      </c>
      <c r="J346" s="36">
        <f>'7.физ-в нацвал'!J346+'8.юрид-в нацвал'!J346+'9.нерез-в нацвал'!J178</f>
        <v>6054701.6799999997</v>
      </c>
      <c r="K346" s="40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9.2634138010743516</v>
      </c>
      <c r="L346" s="36">
        <f>'7.физ-в нацвал'!L346+'8.юрид-в нацвал'!L346+'9.нерез-в нацвал'!L178</f>
        <v>10782645.57</v>
      </c>
      <c r="M346" s="40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11.672793977647165</v>
      </c>
      <c r="N346" s="36">
        <f>'7.физ-в нацвал'!N346+'8.юрид-в нацвал'!N346+'9.нерез-в нацвал'!N178</f>
        <v>18760724.899999999</v>
      </c>
      <c r="O346" s="40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12.144293452605337</v>
      </c>
      <c r="P346" s="36">
        <f>'7.физ-в нацвал'!P346+'8.юрид-в нацвал'!P346+'9.нерез-в нацвал'!P178</f>
        <v>31344402.199999999</v>
      </c>
      <c r="Q346" s="40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13.3131265968346</v>
      </c>
      <c r="R346" s="36">
        <f>'7.физ-в нацвал'!R346+'8.юрид-в нацвал'!R346+'9.нерез-в нацвал'!R178</f>
        <v>24924370.100000001</v>
      </c>
      <c r="S346" s="4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13.083428831904575</v>
      </c>
      <c r="T346" s="36">
        <f>'7.физ-в нацвал'!T346+'8.юрид-в нацвал'!T346+'9.нерез-в нацвал'!T178</f>
        <v>621060.51</v>
      </c>
      <c r="U346" s="40">
        <f>('7.физ-в нацвал'!T346*'7.физ-в нацвал'!U346+'8.юрид-в нацвал'!T346*'8.юрид-в нацвал'!U346+'9.нерез-в нацвал'!T178*'9.нерез-в нацвал'!U178)/('7.физ-в нацвал'!T346+'8.юрид-в нацвал'!T346+'9.нерез-в нацвал'!T178)</f>
        <v>14.07835382078953</v>
      </c>
    </row>
    <row r="347" spans="1:21" ht="14.25" customHeight="1" x14ac:dyDescent="0.2">
      <c r="A347" s="38" t="s">
        <v>2</v>
      </c>
      <c r="B347" s="36">
        <f>'7.физ-в нацвал'!B347+'8.юрид-в нацвал'!B347+'9.нерез-в нацвал'!B179</f>
        <v>254048794.81000003</v>
      </c>
      <c r="C347" s="40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6.052846294995577</v>
      </c>
      <c r="D347" s="36">
        <f>'7.физ-в нацвал'!D347+'8.юрид-в нацвал'!D347+'9.нерез-в нацвал'!D179</f>
        <v>99815632.940000013</v>
      </c>
      <c r="E347" s="40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2.8348283839866024</v>
      </c>
      <c r="F347" s="36">
        <f>'7.физ-в нацвал'!F347+'8.юрид-в нацвал'!F347+'9.нерез-в нацвал'!F179</f>
        <v>59756094.889999993</v>
      </c>
      <c r="G347" s="40">
        <f>('7.физ-в нацвал'!F347*'7.физ-в нацвал'!G347+'8.юрид-в нацвал'!F347*'8.юрид-в нацвал'!G347+'9.нерез-в нацвал'!F179*'9.нерез-в нацвал'!G179)/('7.физ-в нацвал'!F347+'8.юрид-в нацвал'!F347+'9.нерез-в нацвал'!F179)</f>
        <v>0.98753208278132132</v>
      </c>
      <c r="H347" s="36">
        <f t="shared" si="44"/>
        <v>94477066.980000019</v>
      </c>
      <c r="I347" s="40">
        <f t="shared" si="45"/>
        <v>12.656479443814966</v>
      </c>
      <c r="J347" s="36">
        <f>'7.физ-в нацвал'!J347+'8.юрид-в нацвал'!J347+'9.нерез-в нацвал'!J179</f>
        <v>7036282.4400000004</v>
      </c>
      <c r="K347" s="40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9.2985715975181762</v>
      </c>
      <c r="L347" s="36">
        <f>'7.физ-в нацвал'!L347+'8.юрид-в нацвал'!L347+'9.нерез-в нацвал'!L179</f>
        <v>12528600.060000001</v>
      </c>
      <c r="M347" s="40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11.432629568279168</v>
      </c>
      <c r="N347" s="36">
        <f>'7.физ-в нацвал'!N347+'8.юрид-в нацвал'!N347+'9.нерез-в нацвал'!N179</f>
        <v>17471882.790000003</v>
      </c>
      <c r="O347" s="40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12.399318728013254</v>
      </c>
      <c r="P347" s="36">
        <f>'7.физ-в нацвал'!P347+'8.юрид-в нацвал'!P347+'9.нерез-в нацвал'!P179</f>
        <v>33826217.380000003</v>
      </c>
      <c r="Q347" s="40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13.338263012838846</v>
      </c>
      <c r="R347" s="36">
        <f>'7.физ-в нацвал'!R347+'8.юрид-в нацвал'!R347+'9.нерез-в нацвал'!R179</f>
        <v>23046406.380000003</v>
      </c>
      <c r="S347" s="4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13.51652149298774</v>
      </c>
      <c r="T347" s="36">
        <f>'7.физ-в нацвал'!T347+'8.юрид-в нацвал'!T347+'9.нерез-в нацвал'!T179</f>
        <v>567677.92999999993</v>
      </c>
      <c r="U347" s="40">
        <f>('7.физ-в нацвал'!T347*'7.физ-в нацвал'!U347+'8.юрид-в нацвал'!T347*'8.юрид-в нацвал'!U347+'9.нерез-в нацвал'!T179*'9.нерез-в нацвал'!U179)/('7.физ-в нацвал'!T347+'8.юрид-в нацвал'!T347+'9.нерез-в нацвал'!T179)</f>
        <v>13.661200098971563</v>
      </c>
    </row>
    <row r="348" spans="1:21" ht="14.25" customHeight="1" x14ac:dyDescent="0.2">
      <c r="A348" s="38" t="s">
        <v>3</v>
      </c>
      <c r="B348" s="36">
        <f>'7.физ-в нацвал'!B348+'8.юрид-в нацвал'!B348+'9.нерез-в нацвал'!B180</f>
        <v>266670039.28999999</v>
      </c>
      <c r="C348" s="40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5.9086174458050094</v>
      </c>
      <c r="D348" s="36">
        <f>'7.физ-в нацвал'!D348+'8.юрид-в нацвал'!D348+'9.нерез-в нацвал'!D180</f>
        <v>104359803.03999999</v>
      </c>
      <c r="E348" s="40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2.7589369699897088</v>
      </c>
      <c r="F348" s="36">
        <f>'7.физ-в нацвал'!F348+'8.юрид-в нацвал'!F348+'9.нерез-в нацвал'!F180</f>
        <v>65682377.599999994</v>
      </c>
      <c r="G348" s="40">
        <f>('7.физ-в нацвал'!F348*'7.физ-в нацвал'!G348+'8.юрид-в нацвал'!F348*'8.юрид-в нацвал'!G348+'9.нерез-в нацвал'!F180*'9.нерез-в нацвал'!G180)/('7.физ-в нацвал'!F348+'8.юрид-в нацвал'!F348+'9.нерез-в нацвал'!F180)</f>
        <v>1.0084218071773943</v>
      </c>
      <c r="H348" s="36">
        <f t="shared" si="44"/>
        <v>96627858.649999991</v>
      </c>
      <c r="I348" s="40">
        <f t="shared" si="45"/>
        <v>12.641215512596904</v>
      </c>
      <c r="J348" s="36">
        <f>'7.физ-в нацвал'!J348+'8.юрид-в нацвал'!J348+'9.нерез-в нацвал'!J180</f>
        <v>7542000.1500000004</v>
      </c>
      <c r="K348" s="40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8.2757282640467711</v>
      </c>
      <c r="L348" s="36">
        <f>'7.физ-в нацвал'!L348+'8.юрид-в нацвал'!L348+'9.нерез-в нацвал'!L180</f>
        <v>13560995.74</v>
      </c>
      <c r="M348" s="40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11.625633619651904</v>
      </c>
      <c r="N348" s="36">
        <f>'7.физ-в нацвал'!N348+'8.юрид-в нацвал'!N348+'9.нерез-в нацвал'!N180</f>
        <v>16314350.75</v>
      </c>
      <c r="O348" s="40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12.437623478360024</v>
      </c>
      <c r="P348" s="36">
        <f>'7.физ-в нацвал'!P348+'8.юрид-в нацвал'!P348+'9.нерез-в нацвал'!P180</f>
        <v>35644396.869999997</v>
      </c>
      <c r="Q348" s="40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13.415309018112714</v>
      </c>
      <c r="R348" s="36">
        <f>'7.физ-в нацвал'!R348+'8.юрид-в нацвал'!R348+'9.нерез-в нацвал'!R180</f>
        <v>22987734.09</v>
      </c>
      <c r="S348" s="4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13.590166429287272</v>
      </c>
      <c r="T348" s="36">
        <f>'7.физ-в нацвал'!T348+'8.юрид-в нацвал'!T348+'9.нерез-в нацвал'!T180</f>
        <v>578381.04999999993</v>
      </c>
      <c r="U348" s="40">
        <f>('7.физ-в нацвал'!T348*'7.физ-в нацвал'!U348+'8.юрид-в нацвал'!T348*'8.юрид-в нацвал'!U348+'9.нерез-в нацвал'!T180*'9.нерез-в нацвал'!U180)/('7.физ-в нацвал'!T348+'8.юрид-в нацвал'!T348+'9.нерез-в нацвал'!T180)</f>
        <v>13.699257786367632</v>
      </c>
    </row>
    <row r="349" spans="1:21" ht="14.25" customHeight="1" x14ac:dyDescent="0.2">
      <c r="A349" s="38" t="s">
        <v>4</v>
      </c>
      <c r="B349" s="36">
        <f>'7.физ-в нацвал'!B349+'8.юрид-в нацвал'!B349+'9.нерез-в нацвал'!B181</f>
        <v>284637543.75</v>
      </c>
      <c r="C349" s="40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5.7821691649438289</v>
      </c>
      <c r="D349" s="36">
        <f>'7.физ-в нацвал'!D349+'8.юрид-в нацвал'!D349+'9.нерез-в нацвал'!D181</f>
        <v>113874246.29000001</v>
      </c>
      <c r="E349" s="40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2.9054522712459399</v>
      </c>
      <c r="F349" s="36">
        <f>'7.физ-в нацвал'!F349+'8.юрид-в нацвал'!F349+'9.нерез-в нацвал'!F181</f>
        <v>72485587.999999985</v>
      </c>
      <c r="G349" s="40">
        <f>('7.физ-в нацвал'!F349*'7.физ-в нацвал'!G349+'8.юрид-в нацвал'!F349*'8.юрид-в нацвал'!G349+'9.нерез-в нацвал'!F181*'9.нерез-в нацвал'!G181)/('7.физ-в нацвал'!F349+'8.юрид-в нацвал'!F349+'9.нерез-в нацвал'!F181)</f>
        <v>0.91808973940585403</v>
      </c>
      <c r="H349" s="36">
        <f t="shared" si="44"/>
        <v>98277709.459999993</v>
      </c>
      <c r="I349" s="40">
        <f t="shared" si="45"/>
        <v>12.70296157082719</v>
      </c>
      <c r="J349" s="36">
        <f>'7.физ-в нацвал'!J349+'8.юрид-в нацвал'!J349+'9.нерез-в нацвал'!J181</f>
        <v>9245825</v>
      </c>
      <c r="K349" s="40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8.6541357553598512</v>
      </c>
      <c r="L349" s="36">
        <f>'7.физ-в нацвал'!L349+'8.юрид-в нацвал'!L349+'9.нерез-в нацвал'!L181</f>
        <v>13296356.9</v>
      </c>
      <c r="M349" s="40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11.939705425566594</v>
      </c>
      <c r="N349" s="36">
        <f>'7.физ-в нацвал'!N349+'8.юрид-в нацвал'!N349+'9.нерез-в нацвал'!N181</f>
        <v>15372427.68</v>
      </c>
      <c r="O349" s="40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12.506978176208239</v>
      </c>
      <c r="P349" s="36">
        <f>'7.физ-в нацвал'!P349+'8.юрид-в нацвал'!P349+'9.нерез-в нацвал'!P181</f>
        <v>36207599.200000003</v>
      </c>
      <c r="Q349" s="40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13.474885178172784</v>
      </c>
      <c r="R349" s="36">
        <f>'7.физ-в нацвал'!R349+'8.юрид-в нацвал'!R349+'9.нерез-в нацвал'!R181</f>
        <v>23544822.579999998</v>
      </c>
      <c r="S349" s="4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13.634641612334448</v>
      </c>
      <c r="T349" s="36">
        <f>'7.физ-в нацвал'!T349+'8.юрид-в нацвал'!T349+'9.нерез-в нацвал'!T181</f>
        <v>610678.1</v>
      </c>
      <c r="U349" s="40">
        <f>('7.физ-в нацвал'!T349*'7.физ-в нацвал'!U349+'8.юрид-в нацвал'!T349*'8.юрид-в нацвал'!U349+'9.нерез-в нацвал'!T181*'9.нерез-в нацвал'!U181)/('7.физ-в нацвал'!T349+'8.юрид-в нацвал'!T349+'9.нерез-в нацвал'!T181)</f>
        <v>13.866028909666198</v>
      </c>
    </row>
    <row r="350" spans="1:21" ht="14.25" customHeight="1" x14ac:dyDescent="0.2">
      <c r="A350" s="38" t="s">
        <v>5</v>
      </c>
      <c r="B350" s="36">
        <f>'7.физ-в нацвал'!B350+'8.юрид-в нацвал'!B350+'9.нерез-в нацвал'!B182</f>
        <v>296310874.94</v>
      </c>
      <c r="C350" s="40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5.6827077765774234</v>
      </c>
      <c r="D350" s="36">
        <f>'7.физ-в нацвал'!D350+'8.юрид-в нацвал'!D350+'9.нерез-в нацвал'!D182</f>
        <v>120784274.50999999</v>
      </c>
      <c r="E350" s="40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2.8774107889419493</v>
      </c>
      <c r="F350" s="36">
        <f>'7.физ-в нацвал'!F350+'8.юрид-в нацвал'!F350+'9.нерез-в нацвал'!F182</f>
        <v>77305494.090000004</v>
      </c>
      <c r="G350" s="40">
        <f>('7.физ-в нацвал'!F350*'7.физ-в нацвал'!G350+'8.юрид-в нацвал'!F350*'8.юрид-в нацвал'!G350+'9.нерез-в нацвал'!F182*'9.нерез-в нацвал'!G182)/('7.физ-в нацвал'!F350+'8.юрид-в нацвал'!F350+'9.нерез-в нацвал'!F182)</f>
        <v>1.0641443919086435</v>
      </c>
      <c r="H350" s="36">
        <f t="shared" si="44"/>
        <v>98221106.340000004</v>
      </c>
      <c r="I350" s="40">
        <f t="shared" si="45"/>
        <v>12.767499546949185</v>
      </c>
      <c r="J350" s="36">
        <f>'7.физ-в нацвал'!J350+'8.юрид-в нацвал'!J350+'9.нерез-в нацвал'!J182</f>
        <v>9150966.540000001</v>
      </c>
      <c r="K350" s="40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9.0216423947606224</v>
      </c>
      <c r="L350" s="36">
        <f>'7.физ-в нацвал'!L350+'8.юрид-в нацвал'!L350+'9.нерез-в нацвал'!L182</f>
        <v>12761785.439999999</v>
      </c>
      <c r="M350" s="40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11.839712831396698</v>
      </c>
      <c r="N350" s="36">
        <f>'7.физ-в нацвал'!N350+'8.юрид-в нацвал'!N350+'9.нерез-в нацвал'!N182</f>
        <v>19973756.25</v>
      </c>
      <c r="O350" s="40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13.054085765800805</v>
      </c>
      <c r="P350" s="36">
        <f>'7.физ-в нацвал'!P350+'8.юрид-в нацвал'!P350+'9.нерез-в нацвал'!P182</f>
        <v>31675906.030000001</v>
      </c>
      <c r="Q350" s="40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13.326264051222756</v>
      </c>
      <c r="R350" s="36">
        <f>'7.физ-в нацвал'!R350+'8.юрид-в нацвал'!R350+'9.нерез-в нацвал'!R182</f>
        <v>23990399.849999998</v>
      </c>
      <c r="S350" s="4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13.689869195931697</v>
      </c>
      <c r="T350" s="36">
        <f>'7.физ-в нацвал'!T350+'8.юрид-в нацвал'!T350+'9.нерез-в нацвал'!T182</f>
        <v>668292.23</v>
      </c>
      <c r="U350" s="40">
        <f>('7.физ-в нацвал'!T350*'7.физ-в нацвал'!U350+'8.юрид-в нацвал'!T350*'8.юрид-в нацвал'!U350+'9.нерез-в нацвал'!T182*'9.нерез-в нацвал'!U182)/('7.физ-в нацвал'!T350+'8.юрид-в нацвал'!T350+'9.нерез-в нацвал'!T182)</f>
        <v>13.615686218886633</v>
      </c>
    </row>
    <row r="351" spans="1:21" ht="14.25" customHeight="1" x14ac:dyDescent="0.2">
      <c r="A351" s="38" t="s">
        <v>6</v>
      </c>
      <c r="B351" s="36">
        <f>'7.физ-в нацвал'!B351+'8.юрид-в нацвал'!B351+'9.нерез-в нацвал'!B183</f>
        <v>305243134.80000001</v>
      </c>
      <c r="C351" s="40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5.5776280255201289</v>
      </c>
      <c r="D351" s="36">
        <f>'7.физ-в нацвал'!D351+'8.юрид-в нацвал'!D351+'9.нерез-в нацвал'!D183</f>
        <v>126735737.81</v>
      </c>
      <c r="E351" s="40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2.7466961288501897</v>
      </c>
      <c r="F351" s="36">
        <f>'7.физ-в нацвал'!F351+'8.юрид-в нацвал'!F351+'9.нерез-в нацвал'!F183</f>
        <v>78352488.489999995</v>
      </c>
      <c r="G351" s="40">
        <f>('7.физ-в нацвал'!F351*'7.физ-в нацвал'!G351+'8.юрид-в нацвал'!F351*'8.юрид-в нацвал'!G351+'9.нерез-в нацвал'!F183*'9.нерез-в нацвал'!G183)/('7.физ-в нацвал'!F351+'8.юрид-в нацвал'!F351+'9.нерез-в нацвал'!F183)</f>
        <v>1.1113756776316552</v>
      </c>
      <c r="H351" s="36">
        <f t="shared" si="44"/>
        <v>100154908.5</v>
      </c>
      <c r="I351" s="40">
        <f t="shared" si="45"/>
        <v>12.653888579396973</v>
      </c>
      <c r="J351" s="36">
        <f>'7.физ-в нацвал'!J351+'8.юрид-в нацвал'!J351+'9.нерез-в нацвал'!J183</f>
        <v>9689017.5399999991</v>
      </c>
      <c r="K351" s="40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8.4636386703042348</v>
      </c>
      <c r="L351" s="36">
        <f>'7.физ-в нацвал'!L351+'8.юрид-в нацвал'!L351+'9.нерез-в нацвал'!L183</f>
        <v>11073264.780000001</v>
      </c>
      <c r="M351" s="40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11.800665731692167</v>
      </c>
      <c r="N351" s="36">
        <f>'7.физ-в нацвал'!N351+'8.юрид-в нацвал'!N351+'9.нерез-в нацвал'!N183</f>
        <v>20703595.700000003</v>
      </c>
      <c r="O351" s="40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13.031400369970502</v>
      </c>
      <c r="P351" s="36">
        <f>'7.физ-в нацвал'!P351+'8.юрид-в нацвал'!P351+'9.нерез-в нацвал'!P183</f>
        <v>32893254.84</v>
      </c>
      <c r="Q351" s="40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13.156145115516326</v>
      </c>
      <c r="R351" s="36">
        <f>'7.физ-в нацвал'!R351+'8.юрид-в нацвал'!R351+'9.нерез-в нацвал'!R183</f>
        <v>25111354.260000002</v>
      </c>
      <c r="S351" s="4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13.651448273471148</v>
      </c>
      <c r="T351" s="36">
        <f>'7.физ-в нацвал'!T351+'8.юрид-в нацвал'!T351+'9.нерез-в нацвал'!T183</f>
        <v>684421.38</v>
      </c>
      <c r="U351" s="40">
        <f>('7.физ-в нацвал'!T351*'7.физ-в нацвал'!U351+'8.юрид-в нацвал'!T351*'8.юрид-в нацвал'!U351+'9.нерез-в нацвал'!T183*'9.нерез-в нацвал'!U183)/('7.физ-в нацвал'!T351+'8.юрид-в нацвал'!T351+'9.нерез-в нацвал'!T183)</f>
        <v>13.619067049015875</v>
      </c>
    </row>
    <row r="352" spans="1:21" ht="14.25" customHeight="1" x14ac:dyDescent="0.2">
      <c r="A352" s="38" t="s">
        <v>7</v>
      </c>
      <c r="B352" s="36">
        <f>'7.физ-в нацвал'!B352+'8.юрид-в нацвал'!B352+'9.нерез-в нацвал'!B184</f>
        <v>304525284.52000004</v>
      </c>
      <c r="C352" s="40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5.4586728653729484</v>
      </c>
      <c r="D352" s="36">
        <f>'7.физ-в нацвал'!D352+'8.юрид-в нацвал'!D352+'9.нерез-в нацвал'!D184</f>
        <v>124714308.00999999</v>
      </c>
      <c r="E352" s="40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2.479961308803484</v>
      </c>
      <c r="F352" s="36">
        <f>'7.физ-в нацвал'!F352+'8.юрид-в нацвал'!F352+'9.нерез-в нацвал'!F184</f>
        <v>79266306.539999992</v>
      </c>
      <c r="G352" s="40">
        <f>('7.физ-в нацвал'!F352*'7.физ-в нацвал'!G352+'8.юрид-в нацвал'!F352*'8.юрид-в нацвал'!G352+'9.нерез-в нацвал'!F184*'9.нерез-в нацвал'!G184)/('7.физ-в нацвал'!F352+'8.юрид-в нацвал'!F352+'9.нерез-в нацвал'!F184)</f>
        <v>1.0656061984063281</v>
      </c>
      <c r="H352" s="36">
        <f t="shared" si="44"/>
        <v>100544669.97000001</v>
      </c>
      <c r="I352" s="40">
        <f t="shared" si="45"/>
        <v>12.61678596901262</v>
      </c>
      <c r="J352" s="36">
        <f>'7.физ-в нацвал'!J352+'8.юрид-в нацвал'!J352+'9.нерез-в нацвал'!J184</f>
        <v>9248271.4199999999</v>
      </c>
      <c r="K352" s="40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7.6893100115026662</v>
      </c>
      <c r="L352" s="36">
        <f>'7.физ-в нацвал'!L352+'8.юрид-в нацвал'!L352+'9.нерез-в нацвал'!L184</f>
        <v>11020927.359999999</v>
      </c>
      <c r="M352" s="40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11.949466802165725</v>
      </c>
      <c r="N352" s="36">
        <f>'7.физ-в нацвал'!N352+'8.юрид-в нацвал'!N352+'9.нерез-в нацвал'!N184</f>
        <v>21876064.120000001</v>
      </c>
      <c r="O352" s="40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12.834820522861031</v>
      </c>
      <c r="P352" s="36">
        <f>'7.физ-в нацвал'!P352+'8.юрид-в нацвал'!P352+'9.нерез-в нацвал'!P184</f>
        <v>32529335.48</v>
      </c>
      <c r="Q352" s="40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13.220852617899872</v>
      </c>
      <c r="R352" s="36">
        <f>'7.физ-в нацвал'!R352+'8.юрид-в нацвал'!R352+'9.нерез-в нацвал'!R184</f>
        <v>25185436.84</v>
      </c>
      <c r="S352" s="4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13.721187322613845</v>
      </c>
      <c r="T352" s="36">
        <f>'7.физ-в нацвал'!T352+'8.юрид-в нацвал'!T352+'9.нерез-в нацвал'!T184</f>
        <v>684634.74999999988</v>
      </c>
      <c r="U352" s="40">
        <f>('7.физ-в нацвал'!T352*'7.физ-в нацвал'!U352+'8.юрид-в нацвал'!T352*'8.юрид-в нацвал'!U352+'9.нерез-в нацвал'!T184*'9.нерез-в нацвал'!U184)/('7.физ-в нацвал'!T352+'8.юрид-в нацвал'!T352+'9.нерез-в нацвал'!T184)</f>
        <v>13.625580867170433</v>
      </c>
    </row>
    <row r="353" spans="1:21" ht="14.25" customHeight="1" x14ac:dyDescent="0.2">
      <c r="A353" s="38" t="s">
        <v>8</v>
      </c>
      <c r="B353" s="36">
        <f>'7.физ-в нацвал'!B353+'8.юрид-в нацвал'!B353+'9.нерез-в нацвал'!B185</f>
        <v>311869765.67000002</v>
      </c>
      <c r="C353" s="40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5.4762865517665285</v>
      </c>
      <c r="D353" s="36">
        <f>'7.физ-в нацвал'!D353+'8.юрид-в нацвал'!D353+'9.нерез-в нацвал'!D185</f>
        <v>130345883.50999999</v>
      </c>
      <c r="E353" s="40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2.4381342841963947</v>
      </c>
      <c r="F353" s="36">
        <f>'7.физ-в нацвал'!F353+'8.юрид-в нацвал'!F353+'9.нерез-в нацвал'!F185</f>
        <v>77839831.569999993</v>
      </c>
      <c r="G353" s="40">
        <f>('7.физ-в нацвал'!F353*'7.физ-в нацвал'!G353+'8.юрид-в нацвал'!F353*'8.юрид-в нацвал'!G353+'9.нерез-в нацвал'!F185*'9.нерез-в нацвал'!G185)/('7.физ-в нацвал'!F353+'8.юрид-в нацвал'!F353+'9.нерез-в нацвал'!F185)</f>
        <v>1.1181942773813185</v>
      </c>
      <c r="H353" s="36">
        <f t="shared" si="44"/>
        <v>103684050.59</v>
      </c>
      <c r="I353" s="40">
        <f t="shared" si="45"/>
        <v>12.567481446016869</v>
      </c>
      <c r="J353" s="36">
        <f>'7.физ-в нацвал'!J353+'8.юрид-в нацвал'!J353+'9.нерез-в нацвал'!J185</f>
        <v>9077037.0199999996</v>
      </c>
      <c r="K353" s="40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6.9344528770468772</v>
      </c>
      <c r="L353" s="36">
        <f>'7.физ-в нацвал'!L353+'8.юрид-в нацвал'!L353+'9.нерез-в нацвал'!L185</f>
        <v>16192959.92</v>
      </c>
      <c r="M353" s="40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12.829133424582677</v>
      </c>
      <c r="N353" s="36">
        <f>'7.физ-в нацвал'!N353+'8.юрид-в нацвал'!N353+'9.нерез-в нацвал'!N185</f>
        <v>17919100.760000002</v>
      </c>
      <c r="O353" s="40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12.616249731685746</v>
      </c>
      <c r="P353" s="36">
        <f>'7.физ-в нацвал'!P353+'8.юрид-в нацвал'!P353+'9.нерез-в нацвал'!P185</f>
        <v>33950255.330000006</v>
      </c>
      <c r="Q353" s="40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13.080255310757353</v>
      </c>
      <c r="R353" s="36">
        <f>'7.физ-в нацвал'!R353+'8.юрид-в нацвал'!R353+'9.нерез-в нацвал'!R185</f>
        <v>25869390.93</v>
      </c>
      <c r="S353" s="4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13.648481433969319</v>
      </c>
      <c r="T353" s="36">
        <f>'7.физ-в нацвал'!T353+'8.юрид-в нацвал'!T353+'9.нерез-в нацвал'!T185</f>
        <v>675306.62999999989</v>
      </c>
      <c r="U353" s="40">
        <f>('7.физ-в нацвал'!T353*'7.физ-в нацвал'!U353+'8.юрид-в нацвал'!T353*'8.юрид-в нацвал'!U353+'9.нерез-в нацвал'!T185*'9.нерез-в нацвал'!U185)/('7.физ-в нацвал'!T353+'8.юрид-в нацвал'!T353+'9.нерез-в нацвал'!T185)</f>
        <v>13.525253932868948</v>
      </c>
    </row>
    <row r="354" spans="1:21" ht="14.25" customHeight="1" x14ac:dyDescent="0.2">
      <c r="A354" s="38" t="s">
        <v>9</v>
      </c>
      <c r="B354" s="36">
        <f>'7.физ-в нацвал'!B354+'8.юрид-в нацвал'!B354+'9.нерез-в нацвал'!B186</f>
        <v>324410291.57000005</v>
      </c>
      <c r="C354" s="40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5.5742071568420206</v>
      </c>
      <c r="D354" s="36">
        <f>'7.физ-в нацвал'!D354+'8.юрид-в нацвал'!D354+'9.нерез-в нацвал'!D186</f>
        <v>139350154.89000002</v>
      </c>
      <c r="E354" s="40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2.7617337974915825</v>
      </c>
      <c r="F354" s="36">
        <f>'7.физ-в нацвал'!F354+'8.юрид-в нацвал'!F354+'9.нерез-в нацвал'!F186</f>
        <v>78956704.769999996</v>
      </c>
      <c r="G354" s="40">
        <f>('7.физ-в нацвал'!F354*'7.физ-в нацвал'!G354+'8.юрид-в нацвал'!F354*'8.юрид-в нацвал'!G354+'9.нерез-в нацвал'!F186*'9.нерез-в нацвал'!G186)/('7.физ-в нацвал'!F354+'8.юрид-в нацвал'!F354+'9.нерез-в нацвал'!F186)</f>
        <v>1.13167646674954</v>
      </c>
      <c r="H354" s="36">
        <f t="shared" si="44"/>
        <v>106103431.91000001</v>
      </c>
      <c r="I354" s="40">
        <f t="shared" si="45"/>
        <v>12.573850514360812</v>
      </c>
      <c r="J354" s="36">
        <f>'7.физ-в нацвал'!J354+'8.юрид-в нацвал'!J354+'9.нерез-в нацвал'!J186</f>
        <v>10001941.270000001</v>
      </c>
      <c r="K354" s="40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7.8028701347093596</v>
      </c>
      <c r="L354" s="36">
        <f>'7.физ-в нацвал'!L354+'8.юрид-в нацвал'!L354+'9.нерез-в нацвал'!L186</f>
        <v>18113766.979999997</v>
      </c>
      <c r="M354" s="40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12.559109618605653</v>
      </c>
      <c r="N354" s="36">
        <f>'7.физ-в нацвал'!N354+'8.юрид-в нацвал'!N354+'9.нерез-в нацвал'!N186</f>
        <v>17269523.329999998</v>
      </c>
      <c r="O354" s="40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12.931227671389387</v>
      </c>
      <c r="P354" s="36">
        <f>'7.физ-в нацвал'!P354+'8.юрид-в нацвал'!P354+'9.нерез-в нацвал'!P186</f>
        <v>34395025.07</v>
      </c>
      <c r="Q354" s="40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13.004466331316454</v>
      </c>
      <c r="R354" s="36">
        <f>'7.физ-в нацвал'!R354+'8.юрид-в нацвал'!R354+'9.нерез-в нацвал'!R186</f>
        <v>25649748.900000002</v>
      </c>
      <c r="S354" s="4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13.60277254840887</v>
      </c>
      <c r="T354" s="36">
        <f>'7.физ-в нацвал'!T354+'8.юрид-в нацвал'!T354+'9.нерез-в нацвал'!T186</f>
        <v>673426.36</v>
      </c>
      <c r="U354" s="40">
        <f>('7.физ-в нацвал'!T354*'7.физ-в нацвал'!U354+'8.юрид-в нацвал'!T354*'8.юрид-в нацвал'!U354+'9.нерез-в нацвал'!T186*'9.нерез-в нацвал'!U186)/('7.физ-в нацвал'!T354+'8.юрид-в нацвал'!T354+'9.нерез-в нацвал'!T186)</f>
        <v>13.4822080766188</v>
      </c>
    </row>
    <row r="355" spans="1:21" ht="14.25" customHeight="1" x14ac:dyDescent="0.2">
      <c r="A355" s="38" t="s">
        <v>14</v>
      </c>
      <c r="B355" s="36">
        <f>'7.физ-в нацвал'!B355+'8.юрид-в нацвал'!B355+'9.нерез-в нацвал'!B187</f>
        <v>318925953.38999999</v>
      </c>
      <c r="C355" s="40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5.7012706899918086</v>
      </c>
      <c r="D355" s="36">
        <f>'7.физ-в нацвал'!D355+'8.юрид-в нацвал'!D355+'9.нерез-в нацвал'!D187</f>
        <v>132671169.66</v>
      </c>
      <c r="E355" s="40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2.6456098076982939</v>
      </c>
      <c r="F355" s="36">
        <f>'7.физ-в нацвал'!F355+'8.юрид-в нацвал'!F355+'9.нерез-в нацвал'!F187</f>
        <v>77918753.120000005</v>
      </c>
      <c r="G355" s="40">
        <f>('7.физ-в нацвал'!F355*'7.физ-в нацвал'!G355+'8.юрид-в нацвал'!F355*'8.юрид-в нацвал'!G355+'9.нерез-в нацвал'!F187*'9.нерез-в нацвал'!G187)/('7.физ-в нацвал'!F355+'8.юрид-в нацвал'!F355+'9.нерез-в нацвал'!F187)</f>
        <v>1.4905873162270613</v>
      </c>
      <c r="H355" s="36">
        <f t="shared" si="44"/>
        <v>108336030.61</v>
      </c>
      <c r="I355" s="40">
        <f t="shared" si="45"/>
        <v>12.471772594806355</v>
      </c>
      <c r="J355" s="36">
        <f>'7.физ-в нацвал'!J355+'8.юрид-в нацвал'!J355+'9.нерез-в нацвал'!J187</f>
        <v>15415595.370000001</v>
      </c>
      <c r="K355" s="40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9.5953804956739948</v>
      </c>
      <c r="L355" s="36">
        <f>'7.физ-в нацвал'!L355+'8.юрид-в нацвал'!L355+'9.нерез-в нацвал'!L187</f>
        <v>12884595.049999999</v>
      </c>
      <c r="M355" s="40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11.732662846117149</v>
      </c>
      <c r="N355" s="36">
        <f>'7.физ-в нацвал'!N355+'8.юрид-в нацвал'!N355+'9.нерез-в нацвал'!N187</f>
        <v>18490042.59</v>
      </c>
      <c r="O355" s="40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12.93741995197321</v>
      </c>
      <c r="P355" s="36">
        <f>'7.физ-в нацвал'!P355+'8.юрид-в нацвал'!P355+'9.нерез-в нацвал'!P187</f>
        <v>35585564.800000004</v>
      </c>
      <c r="Q355" s="40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12.97799496989297</v>
      </c>
      <c r="R355" s="36">
        <f>'7.физ-в нацвал'!R355+'8.юрид-в нацвал'!R355+'9.нерез-в нацвал'!R187</f>
        <v>25301197.539999999</v>
      </c>
      <c r="S355" s="4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13.525030249097822</v>
      </c>
      <c r="T355" s="36">
        <f>'7.физ-в нацвал'!T355+'8.юрид-в нацвал'!T355+'9.нерез-в нацвал'!T187</f>
        <v>659035.26</v>
      </c>
      <c r="U355" s="40">
        <f>('7.физ-в нацвал'!T355*'7.физ-в нацвал'!U355+'8.юрид-в нацвал'!T355*'8.юрид-в нацвал'!U355+'9.нерез-в нацвал'!T187*'9.нерез-в нацвал'!U187)/('7.физ-в нацвал'!T355+'8.юрид-в нацвал'!T355+'9.нерез-в нацвал'!T187)</f>
        <v>13.369597038252504</v>
      </c>
    </row>
    <row r="356" spans="1:21" ht="14.25" customHeight="1" thickBot="1" x14ac:dyDescent="0.25">
      <c r="A356" s="39" t="s">
        <v>15</v>
      </c>
      <c r="B356" s="37">
        <f>'7.физ-в нацвал'!B356+'8.юрид-в нацвал'!B356+'9.нерез-в нацвал'!B188</f>
        <v>338026507.53999996</v>
      </c>
      <c r="C356" s="41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5.3325368709233505</v>
      </c>
      <c r="D356" s="37">
        <f>'7.физ-в нацвал'!D356+'8.юрид-в нацвал'!D356+'9.нерез-в нацвал'!D188</f>
        <v>151333815.74000001</v>
      </c>
      <c r="E356" s="41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2.6779878936778823</v>
      </c>
      <c r="F356" s="37">
        <f>'7.физ-в нацвал'!F356+'8.юрид-в нацвал'!F356+'9.нерез-в нацвал'!F188</f>
        <v>78313723.539999992</v>
      </c>
      <c r="G356" s="41">
        <f>('7.физ-в нацвал'!F356*'7.физ-в нацвал'!G356+'8.юрид-в нацвал'!F356*'8.юрид-в нацвал'!G356+'9.нерез-в нацвал'!F188*'9.нерез-в нацвал'!G188)/('7.физ-в нацвал'!F356+'8.юрид-в нацвал'!F356+'9.нерез-в нацвал'!F188)</f>
        <v>1.0414636238263055</v>
      </c>
      <c r="H356" s="37">
        <f t="shared" ref="H356:H367" si="46">J356+L356+N356+P356+R356+T356</f>
        <v>108378968.26000001</v>
      </c>
      <c r="I356" s="41">
        <f t="shared" ref="I356:I367" si="47">(J356*K356+L356*M356+N356*O356+P356*Q356+R356*S356+T356*U356)/(J356+L356+N356+P356+R356+T356)</f>
        <v>12.13988115185809</v>
      </c>
      <c r="J356" s="37">
        <f>'7.физ-в нацвал'!J356+'8.юрид-в нацвал'!J356+'9.нерез-в нацвал'!J188</f>
        <v>12952980.08</v>
      </c>
      <c r="K356" s="41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6.0358804443633494</v>
      </c>
      <c r="L356" s="37">
        <f>'7.физ-в нацвал'!L356+'8.юрид-в нацвал'!L356+'9.нерез-в нацвал'!L188</f>
        <v>11712272.210000001</v>
      </c>
      <c r="M356" s="41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12.183281451140401</v>
      </c>
      <c r="N356" s="37">
        <f>'7.физ-в нацвал'!N356+'8.юрид-в нацвал'!N356+'9.нерез-в нацвал'!N188</f>
        <v>18912961.099999998</v>
      </c>
      <c r="O356" s="41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12.659623578800669</v>
      </c>
      <c r="P356" s="37">
        <f>'7.физ-в нацвал'!P356+'8.юрид-в нацвал'!P356+'9.нерез-в нацвал'!P188</f>
        <v>38339221.479999997</v>
      </c>
      <c r="Q356" s="41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12.994751104883456</v>
      </c>
      <c r="R356" s="37">
        <f>'7.физ-в нацвал'!R356+'8.юрид-в нацвал'!R356+'9.нерез-в нацвал'!R188</f>
        <v>25793100.930000003</v>
      </c>
      <c r="S356" s="41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13.501699926783434</v>
      </c>
      <c r="T356" s="37">
        <f>'7.физ-в нацвал'!T356+'8.юрид-в нацвал'!T356+'9.нерез-в нацвал'!T188</f>
        <v>668432.46</v>
      </c>
      <c r="U356" s="41">
        <f>('7.физ-в нацвал'!T356*'7.физ-в нацвал'!U356+'8.юрид-в нацвал'!T356*'8.юрид-в нацвал'!U356+'9.нерез-в нацвал'!T188*'9.нерез-в нацвал'!U188)/('7.физ-в нацвал'!T356+'8.юрид-в нацвал'!T356+'9.нерез-в нацвал'!T188)</f>
        <v>13.375963515147058</v>
      </c>
    </row>
    <row r="357" spans="1:21" ht="14.25" customHeight="1" x14ac:dyDescent="0.2">
      <c r="A357" s="46" t="s">
        <v>92</v>
      </c>
      <c r="B357" s="36">
        <f>'7.физ-в нацвал'!B357+'8.юрид-в нацвал'!B357+'9.нерез-в нацвал'!B189</f>
        <v>357095737.02999997</v>
      </c>
      <c r="C357" s="40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5.6393365411806107</v>
      </c>
      <c r="D357" s="36">
        <f>'7.физ-в нацвал'!D357+'8.юрид-в нацвал'!D357+'9.нерез-в нацвал'!D189</f>
        <v>156879025.15000001</v>
      </c>
      <c r="E357" s="40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3.0629384102480222</v>
      </c>
      <c r="F357" s="36">
        <f>'7.физ-в нацвал'!F357+'8.юрид-в нацвал'!F357+'9.нерез-в нацвал'!F189</f>
        <v>80831830.379999995</v>
      </c>
      <c r="G357" s="40">
        <f>('7.физ-в нацвал'!F357*'7.физ-в нацвал'!G357+'8.юрид-в нацвал'!F357*'8.юрид-в нацвал'!G357+'9.нерез-в нацвал'!F189*'9.нерез-в нацвал'!G189)/('7.физ-в нацвал'!F357+'8.юрид-в нацвал'!F357+'9.нерез-в нацвал'!F189)</f>
        <v>1.2288859894984856</v>
      </c>
      <c r="H357" s="36">
        <f t="shared" si="46"/>
        <v>119384881.49999999</v>
      </c>
      <c r="I357" s="40">
        <f t="shared" si="47"/>
        <v>12.011061407129686</v>
      </c>
      <c r="J357" s="36">
        <f>'7.физ-в нацвал'!J357+'8.юрид-в нацвал'!J357+'9.нерез-в нацвал'!J189</f>
        <v>13131802.470000001</v>
      </c>
      <c r="K357" s="40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5.5580844923035162</v>
      </c>
      <c r="L357" s="36">
        <f>'7.физ-в нацвал'!L357+'8.юрид-в нацвал'!L357+'9.нерез-в нацвал'!L189</f>
        <v>13704050.859999999</v>
      </c>
      <c r="M357" s="40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12.330325757846786</v>
      </c>
      <c r="N357" s="36">
        <f>'7.физ-в нацвал'!N357+'8.юрид-в нацвал'!N357+'9.нерез-в нацвал'!N189</f>
        <v>18869162.959999997</v>
      </c>
      <c r="O357" s="40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12.33367462442539</v>
      </c>
      <c r="P357" s="36">
        <f>'7.физ-в нацвал'!P357+'8.юрид-в нацвал'!P357+'9.нерез-в нацвал'!P189</f>
        <v>47908345.329999998</v>
      </c>
      <c r="Q357" s="40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12.79520398605888</v>
      </c>
      <c r="R357" s="36">
        <f>'7.физ-в нацвал'!R357+'8.юрид-в нацвал'!R357+'9.нерез-в нацвал'!R189</f>
        <v>25081988.869999997</v>
      </c>
      <c r="S357" s="4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13.438983567593761</v>
      </c>
      <c r="T357" s="36">
        <f>'7.физ-в нацвал'!T357+'8.юрид-в нацвал'!T357+'9.нерез-в нацвал'!T189</f>
        <v>689531.01</v>
      </c>
      <c r="U357" s="40">
        <f>('7.физ-в нацвал'!T357*'7.физ-в нацвал'!U357+'8.юрид-в нацвал'!T357*'8.юрид-в нацвал'!U357+'9.нерез-в нацвал'!T189*'9.нерез-в нацвал'!U189)/('7.физ-в нацвал'!T357+'8.юрид-в нацвал'!T357+'9.нерез-в нацвал'!T189)</f>
        <v>13.30826299849806</v>
      </c>
    </row>
    <row r="358" spans="1:21" ht="14.25" customHeight="1" x14ac:dyDescent="0.2">
      <c r="A358" s="38" t="s">
        <v>1</v>
      </c>
      <c r="B358" s="36">
        <f>'7.физ-в нацвал'!B358+'8.юрид-в нацвал'!B358+'9.нерез-в нацвал'!B190</f>
        <v>402478062.62</v>
      </c>
      <c r="C358" s="40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5.6446220615056362</v>
      </c>
      <c r="D358" s="36">
        <f>'7.физ-в нацвал'!D358+'8.юрид-в нацвал'!D358+'9.нерез-в нацвал'!D190</f>
        <v>195995696.78</v>
      </c>
      <c r="E358" s="40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3.6948235590353824</v>
      </c>
      <c r="F358" s="36">
        <f>'7.физ-в нацвал'!F358+'8.юрид-в нацвал'!F358+'9.нерез-в нацвал'!F190</f>
        <v>84060832.909999996</v>
      </c>
      <c r="G358" s="40">
        <f>('7.физ-в нацвал'!F358*'7.физ-в нацвал'!G358+'8.юрид-в нацвал'!F358*'8.юрид-в нацвал'!G358+'9.нерез-в нацвал'!F190*'9.нерез-в нацвал'!G190)/('7.физ-в нацвал'!F358+'8.юрид-в нацвал'!F358+'9.нерез-в нацвал'!F190)</f>
        <v>0.9506823235413534</v>
      </c>
      <c r="H358" s="36">
        <f t="shared" si="46"/>
        <v>122421532.92999999</v>
      </c>
      <c r="I358" s="40">
        <f t="shared" si="47"/>
        <v>11.989327780221085</v>
      </c>
      <c r="J358" s="36">
        <f>'7.физ-в нацвал'!J358+'8.юрид-в нацвал'!J358+'9.нерез-в нацвал'!J190</f>
        <v>14426961.219999999</v>
      </c>
      <c r="K358" s="40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6.1173616547920577</v>
      </c>
      <c r="L358" s="36">
        <f>'7.физ-в нацвал'!L358+'8.юрид-в нацвал'!L358+'9.нерез-в нацвал'!L190</f>
        <v>13845006.52</v>
      </c>
      <c r="M358" s="40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12.105581033753076</v>
      </c>
      <c r="N358" s="36">
        <f>'7.физ-в нацвал'!N358+'8.юрид-в нацвал'!N358+'9.нерез-в нацвал'!N190</f>
        <v>19800203.460000001</v>
      </c>
      <c r="O358" s="40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12.218400925785277</v>
      </c>
      <c r="P358" s="36">
        <f>'7.физ-в нацвал'!P358+'8.юрид-в нацвал'!P358+'9.нерез-в нацвал'!P190</f>
        <v>48158007.339999996</v>
      </c>
      <c r="Q358" s="40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12.870590697339244</v>
      </c>
      <c r="R358" s="36">
        <f>'7.физ-в нацвал'!R358+'8.юрид-в нацвал'!R358+'9.нерез-в нацвал'!R190</f>
        <v>25483832.949999999</v>
      </c>
      <c r="S358" s="4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13.372115367194004</v>
      </c>
      <c r="T358" s="36">
        <f>'7.физ-в нацвал'!T358+'8.юрид-в нацвал'!T358+'9.нерез-в нацвал'!T190</f>
        <v>707521.44</v>
      </c>
      <c r="U358" s="40">
        <f>('7.физ-в нацвал'!T358*'7.физ-в нацвал'!U358+'8.юрид-в нацвал'!T358*'8.юрид-в нацвал'!U358+'9.нерез-в нацвал'!T190*'9.нерез-в нацвал'!U190)/('7.физ-в нацвал'!T358+'8.юрид-в нацвал'!T358+'9.нерез-в нацвал'!T190)</f>
        <v>13.248387479395669</v>
      </c>
    </row>
    <row r="359" spans="1:21" ht="14.25" customHeight="1" x14ac:dyDescent="0.2">
      <c r="A359" s="38" t="s">
        <v>2</v>
      </c>
      <c r="B359" s="36">
        <f>'7.физ-в нацвал'!B359+'8.юрид-в нацвал'!B359+'9.нерез-в нацвал'!B191</f>
        <v>418319443.69000006</v>
      </c>
      <c r="C359" s="40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5.5554663326335669</v>
      </c>
      <c r="D359" s="36">
        <f>'7.физ-в нацвал'!D359+'8.юрид-в нацвал'!D359+'9.нерез-в нацвал'!D191</f>
        <v>200774669.15999997</v>
      </c>
      <c r="E359" s="40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3.5289388255082619</v>
      </c>
      <c r="F359" s="36">
        <f>'7.физ-в нацвал'!F359+'8.юрид-в нацвал'!F359+'9.нерез-в нацвал'!F191</f>
        <v>88624127.660000011</v>
      </c>
      <c r="G359" s="40">
        <f>('7.физ-в нацвал'!F359*'7.физ-в нацвал'!G359+'8.юрид-в нацвал'!F359*'8.юрид-в нацвал'!G359+'9.нерез-в нацвал'!F191*'9.нерез-в нацвал'!G191)/('7.физ-в нацвал'!F359+'8.юрид-в нацвал'!F359+'9.нерез-в нацвал'!F191)</f>
        <v>1.2328668777420835</v>
      </c>
      <c r="H359" s="36">
        <f t="shared" si="46"/>
        <v>128920646.86999999</v>
      </c>
      <c r="I359" s="40">
        <f t="shared" si="47"/>
        <v>11.682972010577059</v>
      </c>
      <c r="J359" s="36">
        <f>'7.физ-в нацвал'!J359+'8.юрид-в нацвал'!J359+'9.нерез-в нацвал'!J191</f>
        <v>18241687.289999999</v>
      </c>
      <c r="K359" s="40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5.2360420358790156</v>
      </c>
      <c r="L359" s="36">
        <f>'7.физ-в нацвал'!L359+'8.юрид-в нацвал'!L359+'9.нерез-в нацвал'!L191</f>
        <v>13155148.189999999</v>
      </c>
      <c r="M359" s="40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11.838647737802452</v>
      </c>
      <c r="N359" s="36">
        <f>'7.физ-в нацвал'!N359+'8.юрид-в нацвал'!N359+'9.нерез-в нацвал'!N191</f>
        <v>22289293.18</v>
      </c>
      <c r="O359" s="40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12.163386605469755</v>
      </c>
      <c r="P359" s="36">
        <f>'7.физ-в нацвал'!P359+'8.юрид-в нацвал'!P359+'9.нерез-в нацвал'!P191</f>
        <v>48505594.780000001</v>
      </c>
      <c r="Q359" s="40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12.959267719429864</v>
      </c>
      <c r="R359" s="36">
        <f>'7.физ-в нацвал'!R359+'8.юрид-в нацвал'!R359+'9.нерез-в нацвал'!R191</f>
        <v>25785889.02</v>
      </c>
      <c r="S359" s="4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13.302402353971626</v>
      </c>
      <c r="T359" s="36">
        <f>'7.физ-в нацвал'!T359+'8.юрид-в нацвал'!T359+'9.нерез-в нацвал'!T191</f>
        <v>943034.40999999992</v>
      </c>
      <c r="U359" s="40">
        <f>('7.физ-в нацвал'!T359*'7.физ-в нацвал'!U359+'8.юрид-в нацвал'!T359*'8.юрид-в нацвал'!U359+'9.нерез-в нацвал'!T191*'9.нерез-в нацвал'!U191)/('7.физ-в нацвал'!T359+'8.юрид-в нацвал'!T359+'9.нерез-в нацвал'!T191)</f>
        <v>12.935214737074105</v>
      </c>
    </row>
    <row r="360" spans="1:21" ht="14.25" customHeight="1" x14ac:dyDescent="0.2">
      <c r="A360" s="38" t="s">
        <v>3</v>
      </c>
      <c r="B360" s="36">
        <f>'7.физ-в нацвал'!B360+'8.юрид-в нацвал'!B360+'9.нерез-в нацвал'!B192</f>
        <v>427682137.94999993</v>
      </c>
      <c r="C360" s="40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5.4787147369262765</v>
      </c>
      <c r="D360" s="36">
        <f>'7.физ-в нацвал'!D360+'8.юрид-в нацвал'!D360+'9.нерез-в нацвал'!D192</f>
        <v>190729763.91</v>
      </c>
      <c r="E360" s="40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3.4626346016568101</v>
      </c>
      <c r="F360" s="36">
        <f>'7.физ-в нацвал'!F360+'8.юрид-в нацвал'!F360+'9.нерез-в нацвал'!F192</f>
        <v>103754218.23999999</v>
      </c>
      <c r="G360" s="40">
        <f>('7.физ-в нацвал'!F360*'7.физ-в нацвал'!G360+'8.юрид-в нацвал'!F360*'8.юрид-в нацвал'!G360+'9.нерез-в нацвал'!F192*'9.нерез-в нацвал'!G192)/('7.физ-в нацвал'!F360+'8.юрид-в нацвал'!F360+'9.нерез-в нацвал'!F192)</f>
        <v>1.1760853146860895</v>
      </c>
      <c r="H360" s="36">
        <f t="shared" si="46"/>
        <v>133198155.8</v>
      </c>
      <c r="I360" s="40">
        <f t="shared" si="47"/>
        <v>11.717107718524444</v>
      </c>
      <c r="J360" s="36">
        <f>'7.физ-в нацвал'!J360+'8.юрид-в нацвал'!J360+'9.нерез-в нацвал'!J192</f>
        <v>17975343.720000003</v>
      </c>
      <c r="K360" s="40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4.9978601949370693</v>
      </c>
      <c r="L360" s="36">
        <f>'7.физ-в нацвал'!L360+'8.юрид-в нацвал'!L360+'9.нерез-в нацвал'!L192</f>
        <v>14410415.27</v>
      </c>
      <c r="M360" s="40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11.438361120345423</v>
      </c>
      <c r="N360" s="36">
        <f>'7.физ-в нацвал'!N360+'8.юрид-в нацвал'!N360+'9.нерез-в нацвал'!N192</f>
        <v>23792448.350000001</v>
      </c>
      <c r="O360" s="40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12.42541953611093</v>
      </c>
      <c r="P360" s="36">
        <f>'7.физ-в нацвал'!P360+'8.юрид-в нацвал'!P360+'9.нерез-в нацвал'!P192</f>
        <v>51539709.199999996</v>
      </c>
      <c r="Q360" s="40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13.064578419776996</v>
      </c>
      <c r="R360" s="36">
        <f>'7.физ-в нацвал'!R360+'8.юрид-в нацвал'!R360+'9.нерез-в нацвал'!R192</f>
        <v>24466352.950000003</v>
      </c>
      <c r="S360" s="40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13.239615893369159</v>
      </c>
      <c r="T360" s="36">
        <f>'7.физ-в нацвал'!T360+'8.юрид-в нацвал'!T360+'9.нерез-в нацвал'!T192</f>
        <v>1013886.3099999999</v>
      </c>
      <c r="U360" s="40">
        <f>('7.физ-в нацвал'!T360*'7.физ-в нацвал'!U360+'8.юрид-в нацвал'!T360*'8.юрид-в нацвал'!U360+'9.нерез-в нацвал'!T192*'9.нерез-в нацвал'!U192)/('7.физ-в нацвал'!T360+'8.юрид-в нацвал'!T360+'9.нерез-в нацвал'!T192)</f>
        <v>12.946728032061085</v>
      </c>
    </row>
    <row r="361" spans="1:21" ht="14.25" customHeight="1" x14ac:dyDescent="0.2">
      <c r="A361" s="38" t="s">
        <v>4</v>
      </c>
      <c r="B361" s="36">
        <f>'7.физ-в нацвал'!B361+'8.юрид-в нацвал'!B361+'9.нерез-в нацвал'!B193</f>
        <v>429616200.55000001</v>
      </c>
      <c r="C361" s="40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5.3674076704040132</v>
      </c>
      <c r="D361" s="36">
        <f>'7.физ-в нацвал'!D361+'8.юрид-в нацвал'!D361+'9.нерез-в нацвал'!D193</f>
        <v>192184351.11000001</v>
      </c>
      <c r="E361" s="40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3.1723254363855227</v>
      </c>
      <c r="F361" s="36">
        <f>'7.физ-в нацвал'!F361+'8.юрид-в нацвал'!F361+'9.нерез-в нацвал'!F193</f>
        <v>102046892.49000001</v>
      </c>
      <c r="G361" s="40">
        <f>('7.физ-в нацвал'!F361*'7.физ-в нацвал'!G361+'8.юрид-в нацвал'!F361*'8.юрид-в нацвал'!G361+'9.нерез-в нацвал'!F193*'9.нерез-в нацвал'!G193)/('7.физ-в нацвал'!F361+'8.юрид-в нацвал'!F361+'9.нерез-в нацвал'!F193)</f>
        <v>1.2392669566473367</v>
      </c>
      <c r="H361" s="36">
        <f t="shared" si="46"/>
        <v>135384956.94999999</v>
      </c>
      <c r="I361" s="40">
        <f t="shared" si="47"/>
        <v>11.59501526708577</v>
      </c>
      <c r="J361" s="36">
        <f>'7.физ-в нацвал'!J361+'8.юрид-в нацвал'!J361+'9.нерез-в нацвал'!J193</f>
        <v>19824997.119999997</v>
      </c>
      <c r="K361" s="40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4.8814041360072604</v>
      </c>
      <c r="L361" s="36">
        <f>'7.физ-в нацвал'!L361+'8.юрид-в нацвал'!L361+'9.нерез-в нацвал'!L193</f>
        <v>15200106.900000002</v>
      </c>
      <c r="M361" s="40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11.517829434508748</v>
      </c>
      <c r="N361" s="36">
        <f>'7.физ-в нацвал'!N361+'8.юрид-в нацвал'!N361+'9.нерез-в нацвал'!N193</f>
        <v>23704274.140000001</v>
      </c>
      <c r="O361" s="40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12.525013787614737</v>
      </c>
      <c r="P361" s="36">
        <f>'7.физ-в нацвал'!P361+'8.юрид-в нацвал'!P361+'9.нерез-в нацвал'!P193</f>
        <v>52193210.249999993</v>
      </c>
      <c r="Q361" s="40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13.044983700434514</v>
      </c>
      <c r="R361" s="36">
        <f>'7.физ-в нацвал'!R361+'8.юрид-в нацвал'!R361+'9.нерез-в нацвал'!R193</f>
        <v>23246670.169999998</v>
      </c>
      <c r="S361" s="40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13.147516142687168</v>
      </c>
      <c r="T361" s="36">
        <f>'7.физ-в нацвал'!T361+'8.юрид-в нацвал'!T361+'9.нерез-в нацвал'!T193</f>
        <v>1215698.3700000001</v>
      </c>
      <c r="U361" s="40">
        <f>('7.физ-в нацвал'!T361*'7.физ-в нацвал'!U361+'8.юрид-в нацвал'!T361*'8.юрид-в нацвал'!U361+'9.нерез-в нацвал'!T193*'9.нерез-в нацвал'!U193)/('7.физ-в нацвал'!T361+'8.юрид-в нацвал'!T361+'9.нерез-в нацвал'!T193)</f>
        <v>11.970627577052696</v>
      </c>
    </row>
    <row r="362" spans="1:21" ht="14.25" customHeight="1" x14ac:dyDescent="0.2">
      <c r="A362" s="38" t="s">
        <v>5</v>
      </c>
      <c r="B362" s="36">
        <f>'7.физ-в нацвал'!B362+'8.юрид-в нацвал'!B362+'9.нерез-в нацвал'!B194</f>
        <v>440808400.26999998</v>
      </c>
      <c r="C362" s="40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5.3257654736696107</v>
      </c>
      <c r="D362" s="36">
        <f>'7.физ-в нацвал'!D362+'8.юрид-в нацвал'!D362+'9.нерез-в нацвал'!D194</f>
        <v>191011375.99000001</v>
      </c>
      <c r="E362" s="40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3.1516704785903222</v>
      </c>
      <c r="F362" s="36">
        <f>'7.физ-в нацвал'!F362+'8.юрид-в нацвал'!F362+'9.нерез-в нацвал'!F194</f>
        <v>110831004.59</v>
      </c>
      <c r="G362" s="40">
        <f>('7.физ-в нацвал'!F362*'7.физ-в нацвал'!G362+'8.юрид-в нацвал'!F362*'8.юрид-в нацвал'!G362+'9.нерез-в нацвал'!F194*'9.нерез-в нацвал'!G194)/('7.физ-в нацвал'!F362+'8.юрид-в нацвал'!F362+'9.нерез-в нацвал'!F194)</f>
        <v>1.31811214244359</v>
      </c>
      <c r="H362" s="36">
        <f t="shared" si="46"/>
        <v>138966019.68999997</v>
      </c>
      <c r="I362" s="40">
        <f t="shared" si="47"/>
        <v>11.51036458076452</v>
      </c>
      <c r="J362" s="36">
        <f>'7.физ-в нацвал'!J362+'8.юрид-в нацвал'!J362+'9.нерез-в нацвал'!J194</f>
        <v>20876398.669999998</v>
      </c>
      <c r="K362" s="40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4.5191980846282611</v>
      </c>
      <c r="L362" s="36">
        <f>'7.физ-в нацвал'!L362+'8.юрид-в нацвал'!L362+'9.нерез-в нацвал'!L194</f>
        <v>18495792.850000001</v>
      </c>
      <c r="M362" s="40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11.807843648119141</v>
      </c>
      <c r="N362" s="36">
        <f>'7.физ-в нацвал'!N362+'8.юрид-в нацвал'!N362+'9.нерез-в нацвал'!N194</f>
        <v>30374650.610000003</v>
      </c>
      <c r="O362" s="40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12.554855678970386</v>
      </c>
      <c r="P362" s="36">
        <f>'7.физ-в нацвал'!P362+'8.юрид-в нацвал'!P362+'9.нерез-в нацвал'!P194</f>
        <v>44910597.910000004</v>
      </c>
      <c r="Q362" s="40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13.10552863875467</v>
      </c>
      <c r="R362" s="36">
        <f>'7.физ-в нацвал'!R362+'8.юрид-в нацвал'!R362+'9.нерез-в нацвал'!R194</f>
        <v>23068289.420000002</v>
      </c>
      <c r="S362" s="40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13.093096059547353</v>
      </c>
      <c r="T362" s="36">
        <f>'7.физ-в нацвал'!T362+'8.юрид-в нацвал'!T362+'9.нерез-в нацвал'!T194</f>
        <v>1240290.2300000002</v>
      </c>
      <c r="U362" s="40">
        <f>('7.физ-в нацвал'!T362*'7.физ-в нацвал'!U362+'8.юрид-в нацвал'!T362*'8.юрид-в нацвал'!U362+'9.нерез-в нацвал'!T194*'9.нерез-в нацвал'!U194)/('7.физ-в нацвал'!T362+'8.юрид-в нацвал'!T362+'9.нерез-в нацвал'!T194)</f>
        <v>11.971172956107226</v>
      </c>
    </row>
    <row r="363" spans="1:21" ht="14.25" customHeight="1" x14ac:dyDescent="0.2">
      <c r="A363" s="38" t="s">
        <v>6</v>
      </c>
      <c r="B363" s="36">
        <f>'7.физ-в нацвал'!B363+'8.юрид-в нацвал'!B363+'9.нерез-в нацвал'!B195</f>
        <v>446199960.66000003</v>
      </c>
      <c r="C363" s="40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5.2934436613802642</v>
      </c>
      <c r="D363" s="36">
        <f>'7.физ-в нацвал'!D363+'8.юрид-в нацвал'!D363+'9.нерез-в нацвал'!D195</f>
        <v>190375629.81999999</v>
      </c>
      <c r="E363" s="40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2.9970503837417048</v>
      </c>
      <c r="F363" s="36">
        <f>'7.физ-в нацвал'!F363+'8.юрид-в нацвал'!F363+'9.нерез-в нацвал'!F195</f>
        <v>111851514.62</v>
      </c>
      <c r="G363" s="40">
        <f>('7.физ-в нацвал'!F363*'7.физ-в нацвал'!G363+'8.юрид-в нацвал'!F363*'8.юрид-в нацвал'!G363+'9.нерез-в нацвал'!F195*'9.нерез-в нацвал'!G195)/('7.физ-в нацвал'!F363+'8.юрид-в нацвал'!F363+'9.нерез-в нацвал'!F195)</f>
        <v>1.3014242790644475</v>
      </c>
      <c r="H363" s="36">
        <f t="shared" si="46"/>
        <v>143972816.22</v>
      </c>
      <c r="I363" s="40">
        <f t="shared" si="47"/>
        <v>11.431343537555069</v>
      </c>
      <c r="J363" s="36">
        <f>'7.физ-в нацвал'!J363+'8.юрид-в нацвал'!J363+'9.нерез-в нацвал'!J195</f>
        <v>21713649.699999999</v>
      </c>
      <c r="K363" s="40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4.6445397875282106</v>
      </c>
      <c r="L363" s="36">
        <f>'7.физ-в нацвал'!L363+'8.юрид-в нацвал'!L363+'9.нерез-в нацвал'!L195</f>
        <v>18546072.900000002</v>
      </c>
      <c r="M363" s="40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11.674046632201055</v>
      </c>
      <c r="N363" s="36">
        <f>'7.физ-в нацвал'!N363+'8.юрид-в нацвал'!N363+'9.нерез-в нацвал'!N195</f>
        <v>29766632.600000001</v>
      </c>
      <c r="O363" s="40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12.485694593865485</v>
      </c>
      <c r="P363" s="36">
        <f>'7.физ-в нацвал'!P363+'8.юрид-в нацвал'!P363+'9.нерез-в нацвал'!P195</f>
        <v>47534156.859999999</v>
      </c>
      <c r="Q363" s="40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13.01071785306303</v>
      </c>
      <c r="R363" s="36">
        <f>'7.физ-в нацвал'!R363+'8.юрид-в нацвал'!R363+'9.нерез-в нацвал'!R195</f>
        <v>25150321.460000005</v>
      </c>
      <c r="S363" s="40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12.848747877046007</v>
      </c>
      <c r="T363" s="36">
        <f>'7.физ-в нацвал'!T363+'8.юрид-в нацвал'!T363+'9.нерез-в нацвал'!T195</f>
        <v>1261982.7</v>
      </c>
      <c r="U363" s="40">
        <f>('7.физ-в нацвал'!T363*'7.физ-в нацвал'!U363+'8.юрид-в нацвал'!T363*'8.юрид-в нацвал'!U363+'9.нерез-в нацвал'!T195*'9.нерез-в нацвал'!U195)/('7.физ-в нацвал'!T363+'8.юрид-в нацвал'!T363+'9.нерез-в нацвал'!T195)</f>
        <v>12.032150639545234</v>
      </c>
    </row>
    <row r="364" spans="1:21" ht="14.25" hidden="1" customHeight="1" x14ac:dyDescent="0.2">
      <c r="A364" s="38" t="s">
        <v>7</v>
      </c>
      <c r="B364" s="36">
        <f>'7.физ-в нацвал'!B364+'8.юрид-в нацвал'!B364+'9.нерез-в нацвал'!B196</f>
        <v>0</v>
      </c>
      <c r="C364" s="40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36">
        <f>'7.физ-в нацвал'!D364+'8.юрид-в нацвал'!D364+'9.нерез-в нацвал'!D196</f>
        <v>0</v>
      </c>
      <c r="E364" s="40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36">
        <f>'7.физ-в нацвал'!F364+'8.юрид-в нацвал'!F364+'9.нерез-в нацвал'!F196</f>
        <v>0</v>
      </c>
      <c r="G364" s="40" t="e">
        <f>('7.физ-в нацвал'!F364*'7.физ-в нацвал'!G364+'8.юрид-в нацвал'!F364*'8.юрид-в нацвал'!G364+'9.нерез-в нацвал'!F196*'9.нерез-в нацвал'!G196)/('7.физ-в нацвал'!F364+'8.юрид-в нацвал'!F364+'9.нерез-в нацвал'!F196)</f>
        <v>#DIV/0!</v>
      </c>
      <c r="H364" s="36">
        <f t="shared" si="46"/>
        <v>0</v>
      </c>
      <c r="I364" s="40" t="e">
        <f t="shared" si="47"/>
        <v>#DIV/0!</v>
      </c>
      <c r="J364" s="36">
        <f>'7.физ-в нацвал'!J364+'8.юрид-в нацвал'!J364+'9.нерез-в нацвал'!J196</f>
        <v>0</v>
      </c>
      <c r="K364" s="40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36">
        <f>'7.физ-в нацвал'!L364+'8.юрид-в нацвал'!L364+'9.нерез-в нацвал'!L196</f>
        <v>0</v>
      </c>
      <c r="M364" s="40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36">
        <f>'7.физ-в нацвал'!N364+'8.юрид-в нацвал'!N364+'9.нерез-в нацвал'!N196</f>
        <v>0</v>
      </c>
      <c r="O364" s="40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36">
        <f>'7.физ-в нацвал'!P364+'8.юрид-в нацвал'!P364+'9.нерез-в нацвал'!P196</f>
        <v>0</v>
      </c>
      <c r="Q364" s="40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36">
        <f>'7.физ-в нацвал'!R364+'8.юрид-в нацвал'!R364+'9.нерез-в нацвал'!R196</f>
        <v>0</v>
      </c>
      <c r="S364" s="4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  <c r="T364" s="36">
        <f>'7.физ-в нацвал'!T364+'8.юрид-в нацвал'!T364+'9.нерез-в нацвал'!T196</f>
        <v>0</v>
      </c>
      <c r="U364" s="40" t="e">
        <f>('7.физ-в нацвал'!T364*'7.физ-в нацвал'!U364+'8.юрид-в нацвал'!T364*'8.юрид-в нацвал'!U364+'9.нерез-в нацвал'!T196*'9.нерез-в нацвал'!U196)/('7.физ-в нацвал'!T364+'8.юрид-в нацвал'!T364+'9.нерез-в нацвал'!T196)</f>
        <v>#DIV/0!</v>
      </c>
    </row>
    <row r="365" spans="1:21" ht="14.25" hidden="1" customHeight="1" x14ac:dyDescent="0.2">
      <c r="A365" s="38" t="s">
        <v>8</v>
      </c>
      <c r="B365" s="36">
        <f>'7.физ-в нацвал'!B365+'8.юрид-в нацвал'!B365+'9.нерез-в нацвал'!B197</f>
        <v>0</v>
      </c>
      <c r="C365" s="40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36">
        <f>'7.физ-в нацвал'!D365+'8.юрид-в нацвал'!D365+'9.нерез-в нацвал'!D197</f>
        <v>0</v>
      </c>
      <c r="E365" s="40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36">
        <f>'7.физ-в нацвал'!F365+'8.юрид-в нацвал'!F365+'9.нерез-в нацвал'!F197</f>
        <v>0</v>
      </c>
      <c r="G365" s="40" t="e">
        <f>('7.физ-в нацвал'!F365*'7.физ-в нацвал'!G365+'8.юрид-в нацвал'!F365*'8.юрид-в нацвал'!G365+'9.нерез-в нацвал'!F197*'9.нерез-в нацвал'!G197)/('7.физ-в нацвал'!F365+'8.юрид-в нацвал'!F365+'9.нерез-в нацвал'!F197)</f>
        <v>#DIV/0!</v>
      </c>
      <c r="H365" s="36">
        <f t="shared" si="46"/>
        <v>0</v>
      </c>
      <c r="I365" s="40" t="e">
        <f t="shared" si="47"/>
        <v>#DIV/0!</v>
      </c>
      <c r="J365" s="36">
        <f>'7.физ-в нацвал'!J365+'8.юрид-в нацвал'!J365+'9.нерез-в нацвал'!J197</f>
        <v>0</v>
      </c>
      <c r="K365" s="40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36">
        <f>'7.физ-в нацвал'!L365+'8.юрид-в нацвал'!L365+'9.нерез-в нацвал'!L197</f>
        <v>0</v>
      </c>
      <c r="M365" s="40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36">
        <f>'7.физ-в нацвал'!N365+'8.юрид-в нацвал'!N365+'9.нерез-в нацвал'!N197</f>
        <v>0</v>
      </c>
      <c r="O365" s="40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36">
        <f>'7.физ-в нацвал'!P365+'8.юрид-в нацвал'!P365+'9.нерез-в нацвал'!P197</f>
        <v>0</v>
      </c>
      <c r="Q365" s="40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36">
        <f>'7.физ-в нацвал'!R365+'8.юрид-в нацвал'!R365+'9.нерез-в нацвал'!R197</f>
        <v>0</v>
      </c>
      <c r="S365" s="4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  <c r="T365" s="36">
        <f>'7.физ-в нацвал'!T365+'8.юрид-в нацвал'!T365+'9.нерез-в нацвал'!T197</f>
        <v>0</v>
      </c>
      <c r="U365" s="40" t="e">
        <f>('7.физ-в нацвал'!T365*'7.физ-в нацвал'!U365+'8.юрид-в нацвал'!T365*'8.юрид-в нацвал'!U365+'9.нерез-в нацвал'!T197*'9.нерез-в нацвал'!U197)/('7.физ-в нацвал'!T365+'8.юрид-в нацвал'!T365+'9.нерез-в нацвал'!T197)</f>
        <v>#DIV/0!</v>
      </c>
    </row>
    <row r="366" spans="1:21" ht="14.25" hidden="1" customHeight="1" x14ac:dyDescent="0.2">
      <c r="A366" s="38" t="s">
        <v>9</v>
      </c>
      <c r="B366" s="36">
        <f>'7.физ-в нацвал'!B366+'8.юрид-в нацвал'!B366+'9.нерез-в нацвал'!B198</f>
        <v>0</v>
      </c>
      <c r="C366" s="40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36">
        <f>'7.физ-в нацвал'!D366+'8.юрид-в нацвал'!D366+'9.нерез-в нацвал'!D198</f>
        <v>0</v>
      </c>
      <c r="E366" s="40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36">
        <f>'7.физ-в нацвал'!F366+'8.юрид-в нацвал'!F366+'9.нерез-в нацвал'!F198</f>
        <v>0</v>
      </c>
      <c r="G366" s="40" t="e">
        <f>('7.физ-в нацвал'!F366*'7.физ-в нацвал'!G366+'8.юрид-в нацвал'!F366*'8.юрид-в нацвал'!G366+'9.нерез-в нацвал'!F198*'9.нерез-в нацвал'!G198)/('7.физ-в нацвал'!F366+'8.юрид-в нацвал'!F366+'9.нерез-в нацвал'!F198)</f>
        <v>#DIV/0!</v>
      </c>
      <c r="H366" s="36">
        <f t="shared" si="46"/>
        <v>0</v>
      </c>
      <c r="I366" s="40" t="e">
        <f t="shared" si="47"/>
        <v>#DIV/0!</v>
      </c>
      <c r="J366" s="36">
        <f>'7.физ-в нацвал'!J366+'8.юрид-в нацвал'!J366+'9.нерез-в нацвал'!J198</f>
        <v>0</v>
      </c>
      <c r="K366" s="40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36">
        <f>'7.физ-в нацвал'!L366+'8.юрид-в нацвал'!L366+'9.нерез-в нацвал'!L198</f>
        <v>0</v>
      </c>
      <c r="M366" s="40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36">
        <f>'7.физ-в нацвал'!N366+'8.юрид-в нацвал'!N366+'9.нерез-в нацвал'!N198</f>
        <v>0</v>
      </c>
      <c r="O366" s="40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36">
        <f>'7.физ-в нацвал'!P366+'8.юрид-в нацвал'!P366+'9.нерез-в нацвал'!P198</f>
        <v>0</v>
      </c>
      <c r="Q366" s="40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36">
        <f>'7.физ-в нацвал'!R366+'8.юрид-в нацвал'!R366+'9.нерез-в нацвал'!R198</f>
        <v>0</v>
      </c>
      <c r="S366" s="4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  <c r="T366" s="36">
        <f>'7.физ-в нацвал'!T366+'8.юрид-в нацвал'!T366+'9.нерез-в нацвал'!T198</f>
        <v>0</v>
      </c>
      <c r="U366" s="40" t="e">
        <f>('7.физ-в нацвал'!T366*'7.физ-в нацвал'!U366+'8.юрид-в нацвал'!T366*'8.юрид-в нацвал'!U366+'9.нерез-в нацвал'!T198*'9.нерез-в нацвал'!U198)/('7.физ-в нацвал'!T366+'8.юрид-в нацвал'!T366+'9.нерез-в нацвал'!T198)</f>
        <v>#DIV/0!</v>
      </c>
    </row>
    <row r="367" spans="1:21" ht="14.25" hidden="1" customHeight="1" x14ac:dyDescent="0.2">
      <c r="A367" s="38" t="s">
        <v>14</v>
      </c>
      <c r="B367" s="36">
        <f>'7.физ-в нацвал'!B367+'8.юрид-в нацвал'!B367+'9.нерез-в нацвал'!B199</f>
        <v>0</v>
      </c>
      <c r="C367" s="40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36">
        <f>'7.физ-в нацвал'!D367+'8.юрид-в нацвал'!D367+'9.нерез-в нацвал'!D199</f>
        <v>0</v>
      </c>
      <c r="E367" s="40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36">
        <f>'7.физ-в нацвал'!F367+'8.юрид-в нацвал'!F367+'9.нерез-в нацвал'!F199</f>
        <v>0</v>
      </c>
      <c r="G367" s="40" t="e">
        <f>('7.физ-в нацвал'!F367*'7.физ-в нацвал'!G367+'8.юрид-в нацвал'!F367*'8.юрид-в нацвал'!G367+'9.нерез-в нацвал'!F199*'9.нерез-в нацвал'!G199)/('7.физ-в нацвал'!F367+'8.юрид-в нацвал'!F367+'9.нерез-в нацвал'!F199)</f>
        <v>#DIV/0!</v>
      </c>
      <c r="H367" s="36">
        <f t="shared" si="46"/>
        <v>0</v>
      </c>
      <c r="I367" s="40" t="e">
        <f t="shared" si="47"/>
        <v>#DIV/0!</v>
      </c>
      <c r="J367" s="36">
        <f>'7.физ-в нацвал'!J367+'8.юрид-в нацвал'!J367+'9.нерез-в нацвал'!J199</f>
        <v>0</v>
      </c>
      <c r="K367" s="40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36">
        <f>'7.физ-в нацвал'!L367+'8.юрид-в нацвал'!L367+'9.нерез-в нацвал'!L199</f>
        <v>0</v>
      </c>
      <c r="M367" s="40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36">
        <f>'7.физ-в нацвал'!N367+'8.юрид-в нацвал'!N367+'9.нерез-в нацвал'!N199</f>
        <v>0</v>
      </c>
      <c r="O367" s="40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36">
        <f>'7.физ-в нацвал'!P367+'8.юрид-в нацвал'!P367+'9.нерез-в нацвал'!P199</f>
        <v>0</v>
      </c>
      <c r="Q367" s="40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36">
        <f>'7.физ-в нацвал'!R367+'8.юрид-в нацвал'!R367+'9.нерез-в нацвал'!R199</f>
        <v>0</v>
      </c>
      <c r="S367" s="4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  <c r="T367" s="36">
        <f>'7.физ-в нацвал'!T367+'8.юрид-в нацвал'!T367+'9.нерез-в нацвал'!T199</f>
        <v>0</v>
      </c>
      <c r="U367" s="40" t="e">
        <f>('7.физ-в нацвал'!T367*'7.физ-в нацвал'!U367+'8.юрид-в нацвал'!T367*'8.юрид-в нацвал'!U367+'9.нерез-в нацвал'!T199*'9.нерез-в нацвал'!U199)/('7.физ-в нацвал'!T367+'8.юрид-в нацвал'!T367+'9.нерез-в нацвал'!T199)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нацвал'!B368+'8.юрид-в нацвал'!B368+'9.нерез-в нацвал'!B200</f>
        <v>0</v>
      </c>
      <c r="C368" s="41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37">
        <f>'7.физ-в нацвал'!D368+'8.юрид-в нацвал'!D368+'9.нерез-в нацвал'!D200</f>
        <v>0</v>
      </c>
      <c r="E368" s="41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37">
        <f>'7.физ-в нацвал'!F368+'8.юрид-в нацвал'!F368+'9.нерез-в нацвал'!F200</f>
        <v>0</v>
      </c>
      <c r="G368" s="41" t="e">
        <f>('7.физ-в нацвал'!F368*'7.физ-в нацвал'!G368+'8.юрид-в нацвал'!F368*'8.юрид-в нацвал'!G368+'9.нерез-в нацвал'!F200*'9.нерез-в нацвал'!G200)/('7.физ-в нацвал'!F368+'8.юрид-в нацвал'!F368+'9.нерез-в нацвал'!F200)</f>
        <v>#DIV/0!</v>
      </c>
      <c r="H368" s="37">
        <f t="shared" ref="H368" si="48">J368+L368+N368+P368+R368+T368</f>
        <v>0</v>
      </c>
      <c r="I368" s="41" t="e">
        <f t="shared" ref="I368" si="49">(J368*K368+L368*M368+N368*O368+P368*Q368+R368*S368+T368*U368)/(J368+L368+N368+P368+R368+T368)</f>
        <v>#DIV/0!</v>
      </c>
      <c r="J368" s="37">
        <f>'7.физ-в нацвал'!J368+'8.юрид-в нацвал'!J368+'9.нерез-в нацвал'!J200</f>
        <v>0</v>
      </c>
      <c r="K368" s="41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37">
        <f>'7.физ-в нацвал'!L368+'8.юрид-в нацвал'!L368+'9.нерез-в нацвал'!L200</f>
        <v>0</v>
      </c>
      <c r="M368" s="41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37">
        <f>'7.физ-в нацвал'!N368+'8.юрид-в нацвал'!N368+'9.нерез-в нацвал'!N200</f>
        <v>0</v>
      </c>
      <c r="O368" s="41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37">
        <f>'7.физ-в нацвал'!P368+'8.юрид-в нацвал'!P368+'9.нерез-в нацвал'!P200</f>
        <v>0</v>
      </c>
      <c r="Q368" s="41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37">
        <f>'7.физ-в нацвал'!R368+'8.юрид-в нацвал'!R368+'9.нерез-в нацвал'!R200</f>
        <v>0</v>
      </c>
      <c r="S368" s="41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  <c r="T368" s="37">
        <f>'7.физ-в нацвал'!T368+'8.юрид-в нацвал'!T368+'9.нерез-в нацвал'!T200</f>
        <v>0</v>
      </c>
      <c r="U368" s="41" t="e">
        <f>('7.физ-в нацвал'!T368*'7.физ-в нацвал'!U368+'8.юрид-в нацвал'!T368*'8.юрид-в нацвал'!U368+'9.нерез-в нацвал'!T200*'9.нерез-в нацвал'!U200)/('7.физ-в нацвал'!T368+'8.юрид-в нацвал'!T368+'9.нерез-в нацвал'!T200)</f>
        <v>#DIV/0!</v>
      </c>
    </row>
    <row r="369" spans="1:21" ht="4.5" customHeight="1" x14ac:dyDescent="0.2">
      <c r="A369" s="28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53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B372" s="25"/>
      <c r="C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x14ac:dyDescent="0.2">
      <c r="A334" s="38" t="s">
        <v>1</v>
      </c>
      <c r="B334" s="36">
        <f t="shared" si="116"/>
        <v>91884545.039999992</v>
      </c>
      <c r="C334" s="40">
        <f t="shared" si="117"/>
        <v>7.1310424015546765</v>
      </c>
      <c r="D334" s="36">
        <v>2527871.08</v>
      </c>
      <c r="E334" s="40">
        <v>4.21366608616765E-2</v>
      </c>
      <c r="F334" s="36">
        <v>39430949.859999999</v>
      </c>
      <c r="G334" s="40">
        <v>0.70014963839625888</v>
      </c>
      <c r="H334" s="36">
        <f t="shared" si="118"/>
        <v>49925724.100000009</v>
      </c>
      <c r="I334" s="40">
        <f t="shared" si="119"/>
        <v>12.569041645513165</v>
      </c>
      <c r="J334" s="36">
        <v>3370449.03</v>
      </c>
      <c r="K334" s="40">
        <v>11.122462476253499</v>
      </c>
      <c r="L334" s="36">
        <v>6746038.2000000002</v>
      </c>
      <c r="M334" s="40">
        <v>11.842003419696001</v>
      </c>
      <c r="N334" s="36">
        <v>11113241.119999999</v>
      </c>
      <c r="O334" s="40">
        <v>12.810618399036398</v>
      </c>
      <c r="P334" s="36">
        <v>15657055.74</v>
      </c>
      <c r="Q334" s="40">
        <v>12.420757526306199</v>
      </c>
      <c r="R334" s="36">
        <v>12471573.630000001</v>
      </c>
      <c r="S334" s="40">
        <v>13.254401109252802</v>
      </c>
      <c r="T334" s="36">
        <v>567366.38</v>
      </c>
      <c r="U334" s="40">
        <v>14.101966447853302</v>
      </c>
    </row>
    <row r="335" spans="1:21" ht="14.25" customHeight="1" x14ac:dyDescent="0.2">
      <c r="A335" s="38" t="s">
        <v>2</v>
      </c>
      <c r="B335" s="36">
        <f t="shared" ref="B335" si="120">D335+F335+J335+L335+N335+P335+R335+T335</f>
        <v>94343940.070000008</v>
      </c>
      <c r="C335" s="40">
        <f t="shared" ref="C335" si="121">(D335*E335+F335*G335+J335*K335+L335*M335+N335*O335+P335*Q335+R335*S335+T335*U335)/(D335+F335+J335+L335+N335+P335+R335+T335)</f>
        <v>6.9507546131934443</v>
      </c>
      <c r="D335" s="36">
        <v>2638671.29</v>
      </c>
      <c r="E335" s="40">
        <v>4.3502787723134692E-2</v>
      </c>
      <c r="F335" s="36">
        <v>41536045.170000002</v>
      </c>
      <c r="G335" s="40">
        <v>0.62702440746117905</v>
      </c>
      <c r="H335" s="36">
        <f t="shared" ref="H335" si="122">J335+L335+N335+P335+R335+T335</f>
        <v>50169223.609999999</v>
      </c>
      <c r="I335" s="40">
        <f t="shared" ref="I335" si="123">(J335*K335+L335*M335+N335*O335+P335*Q335+R335*S335+T335*U335)/(J335+L335+N335+P335+R335+T335)</f>
        <v>12.549579756201419</v>
      </c>
      <c r="J335" s="36">
        <v>3630697.69</v>
      </c>
      <c r="K335" s="40">
        <v>11.032170503983799</v>
      </c>
      <c r="L335" s="36">
        <v>7915849.6100000003</v>
      </c>
      <c r="M335" s="40">
        <v>12.201924851955301</v>
      </c>
      <c r="N335" s="36">
        <v>10814850.18</v>
      </c>
      <c r="O335" s="40">
        <v>12.840891385912798</v>
      </c>
      <c r="P335" s="36">
        <v>14432723.15</v>
      </c>
      <c r="Q335" s="40">
        <v>12.208645624516098</v>
      </c>
      <c r="R335" s="36">
        <v>12822905.01</v>
      </c>
      <c r="S335" s="40">
        <v>13.266361934673599</v>
      </c>
      <c r="T335" s="36">
        <v>552197.97</v>
      </c>
      <c r="U335" s="40">
        <v>14.0709991876645</v>
      </c>
    </row>
    <row r="336" spans="1:21" ht="14.25" customHeight="1" x14ac:dyDescent="0.2">
      <c r="A336" s="38" t="s">
        <v>3</v>
      </c>
      <c r="B336" s="36">
        <f t="shared" ref="B336" si="124">D336+F336+J336+L336+N336+P336+R336+T336</f>
        <v>98416393.38000001</v>
      </c>
      <c r="C336" s="40">
        <f t="shared" ref="C336" si="125">(D336*E336+F336*G336+J336*K336+L336*M336+N336*O336+P336*Q336+R336*S336+T336*U336)/(D336+F336+J336+L336+N336+P336+R336+T336)</f>
        <v>7.0761723558975991</v>
      </c>
      <c r="D336" s="36">
        <v>2722065.15</v>
      </c>
      <c r="E336" s="40">
        <v>5.0210042915394604E-2</v>
      </c>
      <c r="F336" s="36">
        <v>45244074.100000001</v>
      </c>
      <c r="G336" s="40">
        <v>1.4210503912511299</v>
      </c>
      <c r="H336" s="36">
        <f t="shared" ref="H336" si="126">J336+L336+N336+P336+R336+T336</f>
        <v>50450254.130000003</v>
      </c>
      <c r="I336" s="40">
        <f t="shared" ref="I336" si="127">(J336*K336+L336*M336+N336*O336+P336*Q336+R336*S336+T336*U336)/(J336+L336+N336+P336+R336+T336)</f>
        <v>12.526806631431718</v>
      </c>
      <c r="J336" s="36">
        <v>3919073.9</v>
      </c>
      <c r="K336" s="40">
        <v>10.951439726155698</v>
      </c>
      <c r="L336" s="36">
        <v>8100662.5599999996</v>
      </c>
      <c r="M336" s="40">
        <v>12.307624298351197</v>
      </c>
      <c r="N336" s="36">
        <v>10430863.189999999</v>
      </c>
      <c r="O336" s="40">
        <v>12.684979194708401</v>
      </c>
      <c r="P336" s="36">
        <v>13994536.210000001</v>
      </c>
      <c r="Q336" s="40">
        <v>12.1402500047052</v>
      </c>
      <c r="R336" s="36">
        <v>13449617</v>
      </c>
      <c r="S336" s="40">
        <v>13.3364786420833</v>
      </c>
      <c r="T336" s="36">
        <v>555501.27</v>
      </c>
      <c r="U336" s="40">
        <v>14.002100007260099</v>
      </c>
    </row>
    <row r="337" spans="1:21" ht="14.25" customHeight="1" x14ac:dyDescent="0.2">
      <c r="A337" s="38" t="s">
        <v>4</v>
      </c>
      <c r="B337" s="36">
        <f t="shared" ref="B337" si="128">D337+F337+J337+L337+N337+P337+R337+T337</f>
        <v>98240788.989999995</v>
      </c>
      <c r="C337" s="40">
        <f t="shared" ref="C337" si="129">(D337*E337+F337*G337+J337*K337+L337*M337+N337*O337+P337*Q337+R337*S337+T337*U337)/(D337+F337+J337+L337+N337+P337+R337+T337)</f>
        <v>6.8531482080954289</v>
      </c>
      <c r="D337" s="36">
        <v>2974739.84</v>
      </c>
      <c r="E337" s="40">
        <v>5.0465931837588893E-2</v>
      </c>
      <c r="F337" s="36">
        <v>44275242.210000001</v>
      </c>
      <c r="G337" s="40">
        <v>0.75372195361277494</v>
      </c>
      <c r="H337" s="36">
        <f t="shared" ref="H337" si="130">J337+L337+N337+P337+R337+T337</f>
        <v>50990806.939999998</v>
      </c>
      <c r="I337" s="40">
        <f t="shared" ref="I337" si="131">(J337*K337+L337*M337+N337*O337+P337*Q337+R337*S337+T337*U337)/(J337+L337+N337+P337+R337+T337)</f>
        <v>12.54613096647534</v>
      </c>
      <c r="J337" s="36">
        <v>4759771.1399999997</v>
      </c>
      <c r="K337" s="40">
        <v>11.961864505716598</v>
      </c>
      <c r="L337" s="36">
        <v>7555240.7000000002</v>
      </c>
      <c r="M337" s="40">
        <v>12.3855340381015</v>
      </c>
      <c r="N337" s="36">
        <v>10025961.640000001</v>
      </c>
      <c r="O337" s="40">
        <v>12.2937528671015</v>
      </c>
      <c r="P337" s="36">
        <v>13815291.289999999</v>
      </c>
      <c r="Q337" s="40">
        <v>12.103239927827801</v>
      </c>
      <c r="R337" s="36">
        <v>14271836.23</v>
      </c>
      <c r="S337" s="40">
        <v>13.373969957368299</v>
      </c>
      <c r="T337" s="36">
        <v>562705.94000000006</v>
      </c>
      <c r="U337" s="40">
        <v>14.018556220145799</v>
      </c>
    </row>
    <row r="338" spans="1:21" ht="14.25" customHeight="1" x14ac:dyDescent="0.2">
      <c r="A338" s="38" t="s">
        <v>5</v>
      </c>
      <c r="B338" s="36">
        <f t="shared" ref="B338" si="132">D338+F338+J338+L338+N338+P338+R338+T338</f>
        <v>102305380.03999999</v>
      </c>
      <c r="C338" s="40">
        <f t="shared" ref="C338" si="133">(D338*E338+F338*G338+J338*K338+L338*M338+N338*O338+P338*Q338+R338*S338+T338*U338)/(D338+F338+J338+L338+N338+P338+R338+T338)</f>
        <v>6.6647202390119702</v>
      </c>
      <c r="D338" s="36">
        <v>3244369.48</v>
      </c>
      <c r="E338" s="40">
        <v>3.7605201180723698E-2</v>
      </c>
      <c r="F338" s="36">
        <v>47715839.859999999</v>
      </c>
      <c r="G338" s="40">
        <v>0.78758989914801003</v>
      </c>
      <c r="H338" s="36">
        <f t="shared" ref="H338" si="134">J338+L338+N338+P338+R338+T338</f>
        <v>51345170.70000001</v>
      </c>
      <c r="I338" s="40">
        <f t="shared" ref="I338" si="135">(J338*K338+L338*M338+N338*O338+P338*Q338+R338*S338+T338*U338)/(J338+L338+N338+P338+R338+T338)</f>
        <v>12.545176293323708</v>
      </c>
      <c r="J338" s="36">
        <v>3801200.85</v>
      </c>
      <c r="K338" s="40">
        <v>11.9642451772313</v>
      </c>
      <c r="L338" s="36">
        <v>8206409.5800000001</v>
      </c>
      <c r="M338" s="40">
        <v>12.393163112521599</v>
      </c>
      <c r="N338" s="36">
        <v>9104171.0999999996</v>
      </c>
      <c r="O338" s="40">
        <v>11.916557813516899</v>
      </c>
      <c r="P338" s="36">
        <v>14973494.59</v>
      </c>
      <c r="Q338" s="40">
        <v>12.234868443806597</v>
      </c>
      <c r="R338" s="36">
        <v>14723524.48</v>
      </c>
      <c r="S338" s="40">
        <v>13.422295039787901</v>
      </c>
      <c r="T338" s="36">
        <v>536370.1</v>
      </c>
      <c r="U338" s="40">
        <v>14.2434104842906</v>
      </c>
    </row>
    <row r="339" spans="1:21" ht="14.25" customHeight="1" x14ac:dyDescent="0.2">
      <c r="A339" s="38" t="s">
        <v>6</v>
      </c>
      <c r="B339" s="36">
        <f t="shared" ref="B339" si="136">D339+F339+J339+L339+N339+P339+R339+T339</f>
        <v>102900228.77999999</v>
      </c>
      <c r="C339" s="40">
        <f t="shared" ref="C339" si="137">(D339*E339+F339*G339+J339*K339+L339*M339+N339*O339+P339*Q339+R339*S339+T339*U339)/(D339+F339+J339+L339+N339+P339+R339+T339)</f>
        <v>6.6876447327525694</v>
      </c>
      <c r="D339" s="36">
        <v>3420329.22</v>
      </c>
      <c r="E339" s="40">
        <v>4.2569756486774697E-2</v>
      </c>
      <c r="F339" s="36">
        <v>47573378.549999997</v>
      </c>
      <c r="G339" s="40">
        <v>0.79294488232221594</v>
      </c>
      <c r="H339" s="36">
        <f t="shared" ref="H339" si="138">J339+L339+N339+P339+R339+T339</f>
        <v>51906521.010000005</v>
      </c>
      <c r="I339" s="40">
        <f t="shared" ref="I339" si="139">(J339*K339+L339*M339+N339*O339+P339*Q339+R339*S339+T339*U339)/(J339+L339+N339+P339+R339+T339)</f>
        <v>12.528127308634692</v>
      </c>
      <c r="J339" s="36">
        <v>4177472.04</v>
      </c>
      <c r="K339" s="40">
        <v>12.1490180420454</v>
      </c>
      <c r="L339" s="36">
        <v>7589265.8300000001</v>
      </c>
      <c r="M339" s="40">
        <v>11.9569258183963</v>
      </c>
      <c r="N339" s="36">
        <v>8433605.25</v>
      </c>
      <c r="O339" s="40">
        <v>11.744313437613201</v>
      </c>
      <c r="P339" s="36">
        <v>15946450.279999999</v>
      </c>
      <c r="Q339" s="40">
        <v>12.392359973244199</v>
      </c>
      <c r="R339" s="36">
        <v>15226740.550000001</v>
      </c>
      <c r="S339" s="40">
        <v>13.437894337412899</v>
      </c>
      <c r="T339" s="36">
        <v>532987.06000000006</v>
      </c>
      <c r="U339" s="40">
        <v>14.1066190006564</v>
      </c>
    </row>
    <row r="340" spans="1:21" ht="14.25" customHeight="1" x14ac:dyDescent="0.2">
      <c r="A340" s="38" t="s">
        <v>7</v>
      </c>
      <c r="B340" s="36">
        <f t="shared" ref="B340" si="140">D340+F340+J340+L340+N340+P340+R340+T340</f>
        <v>102737568.52000001</v>
      </c>
      <c r="C340" s="40">
        <f t="shared" ref="C340" si="141">(D340*E340+F340*G340+J340*K340+L340*M340+N340*O340+P340*Q340+R340*S340+T340*U340)/(D340+F340+J340+L340+N340+P340+R340+T340)</f>
        <v>7.0453661994238486</v>
      </c>
      <c r="D340" s="36">
        <v>3560656.55</v>
      </c>
      <c r="E340" s="40">
        <v>4.5766992045329392E-2</v>
      </c>
      <c r="F340" s="36">
        <v>46719102.270000003</v>
      </c>
      <c r="G340" s="40">
        <v>1.4283227935620999</v>
      </c>
      <c r="H340" s="36">
        <f t="shared" ref="H340" si="142">J340+L340+N340+P340+R340+T340</f>
        <v>52457809.699999996</v>
      </c>
      <c r="I340" s="40">
        <f t="shared" ref="I340" si="143">(J340*K340+L340*M340+N340*O340+P340*Q340+R340*S340+T340*U340)/(J340+L340+N340+P340+R340+T340)</f>
        <v>12.523032837469</v>
      </c>
      <c r="J340" s="36">
        <v>4699237.66</v>
      </c>
      <c r="K340" s="40">
        <v>11.950352876108798</v>
      </c>
      <c r="L340" s="36">
        <v>6606434.7699999996</v>
      </c>
      <c r="M340" s="40">
        <v>11.490179256852</v>
      </c>
      <c r="N340" s="36">
        <v>7582898.0899999999</v>
      </c>
      <c r="O340" s="40">
        <v>11.629775580394199</v>
      </c>
      <c r="P340" s="36">
        <v>17691314.359999999</v>
      </c>
      <c r="Q340" s="40">
        <v>12.538960864974399</v>
      </c>
      <c r="R340" s="36">
        <v>15329434.289999999</v>
      </c>
      <c r="S340" s="40">
        <v>13.511771356182299</v>
      </c>
      <c r="T340" s="36">
        <v>548490.53</v>
      </c>
      <c r="U340" s="40">
        <v>14.071879821334399</v>
      </c>
    </row>
    <row r="341" spans="1:21" ht="14.25" customHeight="1" x14ac:dyDescent="0.2">
      <c r="A341" s="38" t="s">
        <v>8</v>
      </c>
      <c r="B341" s="36">
        <f t="shared" ref="B341" si="144">D341+F341+J341+L341+N341+P341+R341+T341</f>
        <v>102151867.43000001</v>
      </c>
      <c r="C341" s="40">
        <f t="shared" ref="C341" si="145">(D341*E341+F341*G341+J341*K341+L341*M341+N341*O341+P341*Q341+R341*S341+T341*U341)/(D341+F341+J341+L341+N341+P341+R341+T341)</f>
        <v>7.2049363861658655</v>
      </c>
      <c r="D341" s="36">
        <v>3592485.09</v>
      </c>
      <c r="E341" s="40">
        <v>0.191159351172144</v>
      </c>
      <c r="F341" s="36">
        <v>45176252.240000002</v>
      </c>
      <c r="G341" s="40">
        <v>1.41159316057068</v>
      </c>
      <c r="H341" s="36">
        <f t="shared" ref="H341" si="146">J341+L341+N341+P341+R341+T341</f>
        <v>53383130.100000001</v>
      </c>
      <c r="I341" s="40">
        <f t="shared" ref="I341" si="147">(J341*K341+L341*M341+N341*O341+P341*Q341+R341*S341+T341*U341)/(J341+L341+N341+P341+R341+T341)</f>
        <v>12.579638539406268</v>
      </c>
      <c r="J341" s="36">
        <v>3504580.65</v>
      </c>
      <c r="K341" s="40">
        <v>11.4514694787806</v>
      </c>
      <c r="L341" s="36">
        <v>6523670.6900000004</v>
      </c>
      <c r="M341" s="40">
        <v>11.413821174210698</v>
      </c>
      <c r="N341" s="36">
        <v>7451361.2199999997</v>
      </c>
      <c r="O341" s="40">
        <v>11.497550118513798</v>
      </c>
      <c r="P341" s="36">
        <v>19022649.690000001</v>
      </c>
      <c r="Q341" s="40">
        <v>12.655469145234498</v>
      </c>
      <c r="R341" s="36">
        <v>16303745.34</v>
      </c>
      <c r="S341" s="40">
        <v>13.641115573355698</v>
      </c>
      <c r="T341" s="36">
        <v>577122.51</v>
      </c>
      <c r="U341" s="40">
        <v>14.0934409292058</v>
      </c>
    </row>
    <row r="342" spans="1:21" ht="14.25" customHeight="1" x14ac:dyDescent="0.2">
      <c r="A342" s="38" t="s">
        <v>9</v>
      </c>
      <c r="B342" s="36">
        <f t="shared" ref="B342" si="148">D342+F342+J342+L342+N342+P342+R342+T342</f>
        <v>103734680.55</v>
      </c>
      <c r="C342" s="40">
        <f t="shared" ref="C342" si="149">(D342*E342+F342*G342+J342*K342+L342*M342+N342*O342+P342*Q342+R342*S342+T342*U342)/(D342+F342+J342+L342+N342+P342+R342+T342)</f>
        <v>7.3027419380692331</v>
      </c>
      <c r="D342" s="36">
        <v>3511257.61</v>
      </c>
      <c r="E342" s="40">
        <v>0.19364250309164899</v>
      </c>
      <c r="F342" s="36">
        <v>45591008.850000001</v>
      </c>
      <c r="G342" s="40">
        <v>1.46859379849411</v>
      </c>
      <c r="H342" s="36">
        <f t="shared" ref="H342" si="150">J342+L342+N342+P342+R342+T342</f>
        <v>54632414.090000004</v>
      </c>
      <c r="I342" s="40">
        <f t="shared" ref="I342" si="151">(J342*K342+L342*M342+N342*O342+P342*Q342+R342*S342+T342*U342)/(J342+L342+N342+P342+R342+T342)</f>
        <v>12.628272281202054</v>
      </c>
      <c r="J342" s="36">
        <v>3493529</v>
      </c>
      <c r="K342" s="40">
        <v>11.4227260356791</v>
      </c>
      <c r="L342" s="36">
        <v>5667518.4100000001</v>
      </c>
      <c r="M342" s="40">
        <v>11.229322674365999</v>
      </c>
      <c r="N342" s="36">
        <v>7812982.4199999999</v>
      </c>
      <c r="O342" s="40">
        <v>11.505090444949399</v>
      </c>
      <c r="P342" s="36">
        <v>20152593.710000001</v>
      </c>
      <c r="Q342" s="40">
        <v>12.7027357915261</v>
      </c>
      <c r="R342" s="36">
        <v>16922231.739999998</v>
      </c>
      <c r="S342" s="40">
        <v>13.724117483064299</v>
      </c>
      <c r="T342" s="36">
        <v>583558.81000000006</v>
      </c>
      <c r="U342" s="40">
        <v>14.1205024048904</v>
      </c>
    </row>
    <row r="343" spans="1:21" ht="14.25" customHeight="1" x14ac:dyDescent="0.2">
      <c r="A343" s="38" t="s">
        <v>14</v>
      </c>
      <c r="B343" s="36">
        <f t="shared" ref="B343" si="152">D343+F343+J343+L343+N343+P343+R343+T343</f>
        <v>106342666.48999999</v>
      </c>
      <c r="C343" s="40">
        <f t="shared" ref="C343" si="153">(D343*E343+F343*G343+J343*K343+L343*M343+N343*O343+P343*Q343+R343*S343+T343*U343)/(D343+F343+J343+L343+N343+P343+R343+T343)</f>
        <v>7.0684510724430982</v>
      </c>
      <c r="D343" s="36">
        <v>3927289.19</v>
      </c>
      <c r="E343" s="40">
        <v>0.17871713659059602</v>
      </c>
      <c r="F343" s="36">
        <v>46106027.609999999</v>
      </c>
      <c r="G343" s="40">
        <v>0.83355493980280504</v>
      </c>
      <c r="H343" s="36">
        <f t="shared" ref="H343" si="154">J343+L343+N343+P343+R343+T343</f>
        <v>56309349.689999998</v>
      </c>
      <c r="I343" s="40">
        <f t="shared" ref="I343" si="155">(J343*K343+L343*M343+N343*O343+P343*Q343+R343*S343+T343*U343)/(J343+L343+N343+P343+R343+T343)</f>
        <v>12.654100215556923</v>
      </c>
      <c r="J343" s="36">
        <v>3486333.18</v>
      </c>
      <c r="K343" s="40">
        <v>10.5763569088942</v>
      </c>
      <c r="L343" s="36">
        <v>5197268.1900000004</v>
      </c>
      <c r="M343" s="40">
        <v>10.945490118492398</v>
      </c>
      <c r="N343" s="36">
        <v>8544126.1999999993</v>
      </c>
      <c r="O343" s="40">
        <v>11.496795093078099</v>
      </c>
      <c r="P343" s="36">
        <v>21235791.25</v>
      </c>
      <c r="Q343" s="40">
        <v>12.8625739355862</v>
      </c>
      <c r="R343" s="36">
        <v>17264965.829999998</v>
      </c>
      <c r="S343" s="40">
        <v>13.854666078832299</v>
      </c>
      <c r="T343" s="36">
        <v>580865.04</v>
      </c>
      <c r="U343" s="40">
        <v>14.129724137985599</v>
      </c>
    </row>
    <row r="344" spans="1:21" ht="14.25" customHeight="1" thickBot="1" x14ac:dyDescent="0.25">
      <c r="A344" s="39" t="s">
        <v>15</v>
      </c>
      <c r="B344" s="37">
        <f t="shared" ref="B344:B355" si="156">D344+F344+J344+L344+N344+P344+R344+T344</f>
        <v>116054308.19</v>
      </c>
      <c r="C344" s="41">
        <f t="shared" ref="C344:C355" si="157">(D344*E344+F344*G344+J344*K344+L344*M344+N344*O344+P344*Q344+R344*S344+T344*U344)/(D344+F344+J344+L344+N344+P344+R344+T344)</f>
        <v>6.8357998881704418</v>
      </c>
      <c r="D344" s="37">
        <v>4630831.21</v>
      </c>
      <c r="E344" s="41">
        <v>0.16011864651832097</v>
      </c>
      <c r="F344" s="37">
        <v>52869502.140000001</v>
      </c>
      <c r="G344" s="41">
        <v>0.89161467989757004</v>
      </c>
      <c r="H344" s="37">
        <f t="shared" ref="H344:H355" si="158">J344+L344+N344+P344+R344+T344</f>
        <v>58553974.840000004</v>
      </c>
      <c r="I344" s="41">
        <f t="shared" ref="I344:I355" si="159">(J344*K344+L344*M344+N344*O344+P344*Q344+R344*S344+T344*U344)/(J344+L344+N344+P344+R344+T344)</f>
        <v>12.730874758397528</v>
      </c>
      <c r="J344" s="37">
        <v>2952268.29</v>
      </c>
      <c r="K344" s="41">
        <v>10.1230082364906</v>
      </c>
      <c r="L344" s="37">
        <v>5888462.6200000001</v>
      </c>
      <c r="M344" s="41">
        <v>10.7463685823313</v>
      </c>
      <c r="N344" s="37">
        <v>10243587.210000001</v>
      </c>
      <c r="O344" s="41">
        <v>11.844639126326099</v>
      </c>
      <c r="P344" s="37">
        <v>21612798.5</v>
      </c>
      <c r="Q344" s="41">
        <v>13.0380489561636</v>
      </c>
      <c r="R344" s="37">
        <v>17267172.420000002</v>
      </c>
      <c r="S344" s="41">
        <v>13.949578746055099</v>
      </c>
      <c r="T344" s="37">
        <v>589685.80000000005</v>
      </c>
      <c r="U344" s="41">
        <v>14.054593483343199</v>
      </c>
    </row>
    <row r="345" spans="1:21" ht="14.25" customHeight="1" x14ac:dyDescent="0.2">
      <c r="A345" s="38" t="s">
        <v>91</v>
      </c>
      <c r="B345" s="36">
        <f t="shared" si="156"/>
        <v>112423882.30000001</v>
      </c>
      <c r="C345" s="40">
        <f t="shared" si="157"/>
        <v>7.2691454686856884</v>
      </c>
      <c r="D345" s="36">
        <v>4000544.91</v>
      </c>
      <c r="E345" s="40">
        <v>0.18871601588894504</v>
      </c>
      <c r="F345" s="36">
        <v>47634402.600000001</v>
      </c>
      <c r="G345" s="40">
        <v>0.90188483313738499</v>
      </c>
      <c r="H345" s="36">
        <f t="shared" si="158"/>
        <v>60788934.789999999</v>
      </c>
      <c r="I345" s="40">
        <f t="shared" si="159"/>
        <v>12.724517136678688</v>
      </c>
      <c r="J345" s="36">
        <v>3463133.02</v>
      </c>
      <c r="K345" s="40">
        <v>8.6661551727805097</v>
      </c>
      <c r="L345" s="36">
        <v>6130078.5099999998</v>
      </c>
      <c r="M345" s="40">
        <v>10.777199721998299</v>
      </c>
      <c r="N345" s="36">
        <v>11601991.9</v>
      </c>
      <c r="O345" s="40">
        <v>12.102705992658001</v>
      </c>
      <c r="P345" s="36">
        <v>21248969.809999999</v>
      </c>
      <c r="Q345" s="40">
        <v>13.1622682075475</v>
      </c>
      <c r="R345" s="36">
        <v>17726850.559999999</v>
      </c>
      <c r="S345" s="40">
        <v>14.026377051384099</v>
      </c>
      <c r="T345" s="36">
        <v>617910.99</v>
      </c>
      <c r="U345" s="40">
        <v>14.0620372367871</v>
      </c>
    </row>
    <row r="346" spans="1:21" ht="14.25" customHeight="1" x14ac:dyDescent="0.2">
      <c r="A346" s="38" t="s">
        <v>1</v>
      </c>
      <c r="B346" s="36">
        <f t="shared" si="156"/>
        <v>115186029.61000001</v>
      </c>
      <c r="C346" s="40">
        <f t="shared" si="157"/>
        <v>7.2939787255889641</v>
      </c>
      <c r="D346" s="36">
        <v>4042957.61</v>
      </c>
      <c r="E346" s="40">
        <v>0.16597688987394599</v>
      </c>
      <c r="F346" s="36">
        <v>48619488.789999999</v>
      </c>
      <c r="G346" s="40">
        <v>0.88198756211150997</v>
      </c>
      <c r="H346" s="36">
        <f t="shared" si="158"/>
        <v>62523583.210000001</v>
      </c>
      <c r="I346" s="40">
        <f t="shared" si="159"/>
        <v>12.740978469928621</v>
      </c>
      <c r="J346" s="36">
        <v>4045200.61</v>
      </c>
      <c r="K346" s="40">
        <v>8.4493882890519991</v>
      </c>
      <c r="L346" s="36">
        <v>6474361.8700000001</v>
      </c>
      <c r="M346" s="40">
        <v>10.966692825852201</v>
      </c>
      <c r="N346" s="36">
        <v>12976863.18</v>
      </c>
      <c r="O346" s="40">
        <v>12.3149647390441</v>
      </c>
      <c r="P346" s="36">
        <v>20390878.609999999</v>
      </c>
      <c r="Q346" s="40">
        <v>13.263458571709901</v>
      </c>
      <c r="R346" s="36">
        <v>18027256.260000002</v>
      </c>
      <c r="S346" s="40">
        <v>14.011485427627699</v>
      </c>
      <c r="T346" s="36">
        <v>609022.68000000005</v>
      </c>
      <c r="U346" s="40">
        <v>14.084852229148499</v>
      </c>
    </row>
    <row r="347" spans="1:21" ht="14.25" customHeight="1" x14ac:dyDescent="0.2">
      <c r="A347" s="38" t="s">
        <v>2</v>
      </c>
      <c r="B347" s="36">
        <f t="shared" si="156"/>
        <v>118901080.31000002</v>
      </c>
      <c r="C347" s="40">
        <f t="shared" si="157"/>
        <v>7.3003885904701615</v>
      </c>
      <c r="D347" s="36">
        <v>4057855.95</v>
      </c>
      <c r="E347" s="40">
        <v>0.169159061400393</v>
      </c>
      <c r="F347" s="36">
        <v>50551919.899999999</v>
      </c>
      <c r="G347" s="40">
        <v>0.92099174753598201</v>
      </c>
      <c r="H347" s="36">
        <f t="shared" si="158"/>
        <v>64291304.460000001</v>
      </c>
      <c r="I347" s="40">
        <f t="shared" si="159"/>
        <v>12.766575088650805</v>
      </c>
      <c r="J347" s="36">
        <v>4467010.17</v>
      </c>
      <c r="K347" s="40">
        <v>7.5787238989205195</v>
      </c>
      <c r="L347" s="36">
        <v>8471231.9700000007</v>
      </c>
      <c r="M347" s="40">
        <v>11.431913624860902</v>
      </c>
      <c r="N347" s="36">
        <v>12739553.710000001</v>
      </c>
      <c r="O347" s="40">
        <v>12.356480679879301</v>
      </c>
      <c r="P347" s="36">
        <v>20165648.120000001</v>
      </c>
      <c r="Q347" s="40">
        <v>13.4171372864757</v>
      </c>
      <c r="R347" s="36">
        <v>17891603.530000001</v>
      </c>
      <c r="S347" s="40">
        <v>14.224803049713</v>
      </c>
      <c r="T347" s="36">
        <v>556256.96</v>
      </c>
      <c r="U347" s="40">
        <v>13.657864135488699</v>
      </c>
    </row>
    <row r="348" spans="1:21" ht="14.25" customHeight="1" x14ac:dyDescent="0.2">
      <c r="A348" s="38" t="s">
        <v>3</v>
      </c>
      <c r="B348" s="36">
        <f t="shared" si="156"/>
        <v>126357125.07999998</v>
      </c>
      <c r="C348" s="40">
        <f t="shared" si="157"/>
        <v>7.0658079790145356</v>
      </c>
      <c r="D348" s="36">
        <v>4180860.11</v>
      </c>
      <c r="E348" s="40">
        <v>0.16203655333495501</v>
      </c>
      <c r="F348" s="36">
        <v>56452591.909999996</v>
      </c>
      <c r="G348" s="40">
        <v>0.89845143791379212</v>
      </c>
      <c r="H348" s="36">
        <f t="shared" si="158"/>
        <v>65723673.059999995</v>
      </c>
      <c r="I348" s="40">
        <f t="shared" si="159"/>
        <v>12.802355359685397</v>
      </c>
      <c r="J348" s="36">
        <v>5065197.17</v>
      </c>
      <c r="K348" s="40">
        <v>7.6428466893027185</v>
      </c>
      <c r="L348" s="36">
        <v>9323176.5700000003</v>
      </c>
      <c r="M348" s="40">
        <v>11.7227197810435</v>
      </c>
      <c r="N348" s="36">
        <v>12669941.92</v>
      </c>
      <c r="O348" s="40">
        <v>12.429090160438598</v>
      </c>
      <c r="P348" s="36">
        <v>20406250.640000001</v>
      </c>
      <c r="Q348" s="40">
        <v>13.510096418256099</v>
      </c>
      <c r="R348" s="36">
        <v>17693424.879999999</v>
      </c>
      <c r="S348" s="40">
        <v>14.2707742482133</v>
      </c>
      <c r="T348" s="36">
        <v>565681.88</v>
      </c>
      <c r="U348" s="40">
        <v>13.6952768653293</v>
      </c>
    </row>
    <row r="349" spans="1:21" ht="14.25" customHeight="1" x14ac:dyDescent="0.2">
      <c r="A349" s="38" t="s">
        <v>4</v>
      </c>
      <c r="B349" s="36">
        <f t="shared" si="156"/>
        <v>129085570.48</v>
      </c>
      <c r="C349" s="40">
        <f t="shared" si="157"/>
        <v>7.0369717982610513</v>
      </c>
      <c r="D349" s="36">
        <v>4527165.07</v>
      </c>
      <c r="E349" s="40">
        <v>0.15595938559404002</v>
      </c>
      <c r="F349" s="36">
        <v>57509370.549999997</v>
      </c>
      <c r="G349" s="40">
        <v>0.83315518517529707</v>
      </c>
      <c r="H349" s="36">
        <f t="shared" si="158"/>
        <v>67049034.859999999</v>
      </c>
      <c r="I349" s="40">
        <f t="shared" si="159"/>
        <v>12.822723498894211</v>
      </c>
      <c r="J349" s="36">
        <v>6687579.1799999997</v>
      </c>
      <c r="K349" s="40">
        <v>8.7082966267174697</v>
      </c>
      <c r="L349" s="36">
        <v>9406754.7300000004</v>
      </c>
      <c r="M349" s="40">
        <v>11.734654542555496</v>
      </c>
      <c r="N349" s="36">
        <v>12108052.02</v>
      </c>
      <c r="O349" s="40">
        <v>12.548509160716298</v>
      </c>
      <c r="P349" s="36">
        <v>20602787.960000001</v>
      </c>
      <c r="Q349" s="40">
        <v>13.5156205048426</v>
      </c>
      <c r="R349" s="36">
        <v>17651999.93</v>
      </c>
      <c r="S349" s="40">
        <v>14.306517995714698</v>
      </c>
      <c r="T349" s="36">
        <v>591861.04</v>
      </c>
      <c r="U349" s="40">
        <v>13.842226852607201</v>
      </c>
    </row>
    <row r="350" spans="1:21" ht="14.25" customHeight="1" x14ac:dyDescent="0.2">
      <c r="A350" s="38" t="s">
        <v>5</v>
      </c>
      <c r="B350" s="36">
        <f t="shared" si="156"/>
        <v>134350382.16999999</v>
      </c>
      <c r="C350" s="40">
        <f t="shared" si="157"/>
        <v>6.9377939334431789</v>
      </c>
      <c r="D350" s="36">
        <v>4784819.05</v>
      </c>
      <c r="E350" s="40">
        <v>4.8680669104926799E-2</v>
      </c>
      <c r="F350" s="36">
        <v>61675837.560000002</v>
      </c>
      <c r="G350" s="40">
        <v>1.0155352485560998</v>
      </c>
      <c r="H350" s="36">
        <f t="shared" si="158"/>
        <v>67889725.560000002</v>
      </c>
      <c r="I350" s="40">
        <f t="shared" si="159"/>
        <v>12.803533141215695</v>
      </c>
      <c r="J350" s="36">
        <v>6623185.3499999996</v>
      </c>
      <c r="K350" s="40">
        <v>8.1042490869895385</v>
      </c>
      <c r="L350" s="36">
        <v>9753081.8900000006</v>
      </c>
      <c r="M350" s="40">
        <v>11.7619302014801</v>
      </c>
      <c r="N350" s="36">
        <v>12153533.380000001</v>
      </c>
      <c r="O350" s="40">
        <v>12.8249953122439</v>
      </c>
      <c r="P350" s="36">
        <v>21098429.57</v>
      </c>
      <c r="Q350" s="40">
        <v>13.4070136148242</v>
      </c>
      <c r="R350" s="36">
        <v>17643707.949999999</v>
      </c>
      <c r="S350" s="40">
        <v>14.361989879394901</v>
      </c>
      <c r="T350" s="36">
        <v>617787.42000000004</v>
      </c>
      <c r="U350" s="40">
        <v>14.0867917888325</v>
      </c>
    </row>
    <row r="351" spans="1:21" ht="14.25" customHeight="1" x14ac:dyDescent="0.2">
      <c r="A351" s="38" t="s">
        <v>6</v>
      </c>
      <c r="B351" s="36">
        <f t="shared" si="156"/>
        <v>136054262.88999999</v>
      </c>
      <c r="C351" s="40">
        <f t="shared" si="157"/>
        <v>6.9576228335964583</v>
      </c>
      <c r="D351" s="36">
        <v>5255400.53</v>
      </c>
      <c r="E351" s="40">
        <v>3.9494678248624397E-2</v>
      </c>
      <c r="F351" s="36">
        <v>61748115.75</v>
      </c>
      <c r="G351" s="40">
        <v>1.02780290731382</v>
      </c>
      <c r="H351" s="36">
        <f t="shared" si="158"/>
        <v>69050746.609999999</v>
      </c>
      <c r="I351" s="40">
        <f t="shared" si="159"/>
        <v>12.786853672074999</v>
      </c>
      <c r="J351" s="36">
        <v>7229126.54</v>
      </c>
      <c r="K351" s="40">
        <v>8.3525040184868597</v>
      </c>
      <c r="L351" s="36">
        <v>8984125.8300000001</v>
      </c>
      <c r="M351" s="40">
        <v>11.712312155761499</v>
      </c>
      <c r="N351" s="36">
        <v>11725333.57</v>
      </c>
      <c r="O351" s="40">
        <v>12.907524627164998</v>
      </c>
      <c r="P351" s="36">
        <v>22299985.98</v>
      </c>
      <c r="Q351" s="40">
        <v>13.2722458960398</v>
      </c>
      <c r="R351" s="36">
        <v>18176547.050000001</v>
      </c>
      <c r="S351" s="40">
        <v>14.362632800204999</v>
      </c>
      <c r="T351" s="36">
        <v>635627.64</v>
      </c>
      <c r="U351" s="40">
        <v>14.090951316088098</v>
      </c>
    </row>
    <row r="352" spans="1:21" ht="14.25" customHeight="1" x14ac:dyDescent="0.2">
      <c r="A352" s="38" t="s">
        <v>7</v>
      </c>
      <c r="B352" s="36">
        <f t="shared" si="156"/>
        <v>137772457.34</v>
      </c>
      <c r="C352" s="40">
        <f t="shared" si="157"/>
        <v>6.9081138837412244</v>
      </c>
      <c r="D352" s="36">
        <v>5118480.78</v>
      </c>
      <c r="E352" s="40">
        <v>4.9028309919725802E-2</v>
      </c>
      <c r="F352" s="36">
        <v>62950847</v>
      </c>
      <c r="G352" s="40">
        <v>0.95584847626275804</v>
      </c>
      <c r="H352" s="36">
        <f t="shared" si="158"/>
        <v>69703129.560000002</v>
      </c>
      <c r="I352" s="40">
        <f t="shared" si="159"/>
        <v>12.787451715980019</v>
      </c>
      <c r="J352" s="36">
        <v>6902023.0899999999</v>
      </c>
      <c r="K352" s="40">
        <v>8.0878820928574999</v>
      </c>
      <c r="L352" s="36">
        <v>8758688.1799999997</v>
      </c>
      <c r="M352" s="40">
        <v>11.877464294213501</v>
      </c>
      <c r="N352" s="36">
        <v>11120499.529999999</v>
      </c>
      <c r="O352" s="40">
        <v>12.896611336837999</v>
      </c>
      <c r="P352" s="36">
        <v>23870141.18</v>
      </c>
      <c r="Q352" s="40">
        <v>13.1897127382177</v>
      </c>
      <c r="R352" s="36">
        <v>18417590.850000001</v>
      </c>
      <c r="S352" s="40">
        <v>14.349063136365599</v>
      </c>
      <c r="T352" s="36">
        <v>634186.73</v>
      </c>
      <c r="U352" s="40">
        <v>14.095862907443699</v>
      </c>
    </row>
    <row r="353" spans="1:21" ht="14.25" customHeight="1" x14ac:dyDescent="0.2">
      <c r="A353" s="38" t="s">
        <v>8</v>
      </c>
      <c r="B353" s="36">
        <f t="shared" si="156"/>
        <v>137108608.02000001</v>
      </c>
      <c r="C353" s="40">
        <f t="shared" si="157"/>
        <v>7.0494662423982195</v>
      </c>
      <c r="D353" s="36">
        <v>5430740.5700000003</v>
      </c>
      <c r="E353" s="40">
        <v>5.3746509014331402E-2</v>
      </c>
      <c r="F353" s="36">
        <v>60659098.439999998</v>
      </c>
      <c r="G353" s="40">
        <v>1.04070658735461</v>
      </c>
      <c r="H353" s="36">
        <f t="shared" si="158"/>
        <v>71018769.00999999</v>
      </c>
      <c r="I353" s="40">
        <f t="shared" si="159"/>
        <v>12.716670673009462</v>
      </c>
      <c r="J353" s="36">
        <v>6928557.71</v>
      </c>
      <c r="K353" s="40">
        <v>7.4290914497557097</v>
      </c>
      <c r="L353" s="36">
        <v>9200196.0700000003</v>
      </c>
      <c r="M353" s="40">
        <v>12.3560974321496</v>
      </c>
      <c r="N353" s="36">
        <v>11021386.130000001</v>
      </c>
      <c r="O353" s="40">
        <v>12.813701079992903</v>
      </c>
      <c r="P353" s="36">
        <v>24904446.510000002</v>
      </c>
      <c r="Q353" s="40">
        <v>13.0907271027643</v>
      </c>
      <c r="R353" s="36">
        <v>18347455.379999999</v>
      </c>
      <c r="S353" s="40">
        <v>14.285338352156801</v>
      </c>
      <c r="T353" s="36">
        <v>616727.21</v>
      </c>
      <c r="U353" s="40">
        <v>13.991957570998</v>
      </c>
    </row>
    <row r="354" spans="1:21" ht="14.25" customHeight="1" x14ac:dyDescent="0.2">
      <c r="A354" s="38" t="s">
        <v>9</v>
      </c>
      <c r="B354" s="36">
        <f t="shared" si="156"/>
        <v>141252227.92000002</v>
      </c>
      <c r="C354" s="40">
        <f t="shared" si="157"/>
        <v>6.9648204765937365</v>
      </c>
      <c r="D354" s="36">
        <v>5568553.5599999996</v>
      </c>
      <c r="E354" s="40">
        <v>5.2328326209005703E-2</v>
      </c>
      <c r="F354" s="36">
        <v>62968000.450000003</v>
      </c>
      <c r="G354" s="40">
        <v>1.0399053726407499</v>
      </c>
      <c r="H354" s="36">
        <f t="shared" si="158"/>
        <v>72715673.909999996</v>
      </c>
      <c r="I354" s="40">
        <f t="shared" si="159"/>
        <v>12.624846954706598</v>
      </c>
      <c r="J354" s="36">
        <v>7387799.7800000003</v>
      </c>
      <c r="K354" s="40">
        <v>7.3217925974572093</v>
      </c>
      <c r="L354" s="36">
        <v>8473264.7899999991</v>
      </c>
      <c r="M354" s="40">
        <v>12.3732091554051</v>
      </c>
      <c r="N354" s="36">
        <v>12250538.710000001</v>
      </c>
      <c r="O354" s="40">
        <v>12.739116565372699</v>
      </c>
      <c r="P354" s="36">
        <v>25553229.550000001</v>
      </c>
      <c r="Q354" s="40">
        <v>13.0195549745766</v>
      </c>
      <c r="R354" s="36">
        <v>18432593.210000001</v>
      </c>
      <c r="S354" s="40">
        <v>14.1982430332276</v>
      </c>
      <c r="T354" s="36">
        <v>618247.87</v>
      </c>
      <c r="U354" s="40">
        <v>13.9550556929537</v>
      </c>
    </row>
    <row r="355" spans="1:21" ht="14.25" customHeight="1" x14ac:dyDescent="0.2">
      <c r="A355" s="38" t="s">
        <v>14</v>
      </c>
      <c r="B355" s="36">
        <f t="shared" si="156"/>
        <v>142374824.81999999</v>
      </c>
      <c r="C355" s="40">
        <f t="shared" si="157"/>
        <v>7.1840921327182405</v>
      </c>
      <c r="D355" s="36">
        <v>5443527.4299999997</v>
      </c>
      <c r="E355" s="40">
        <v>6.4785528710011503E-2</v>
      </c>
      <c r="F355" s="36">
        <v>62674162.719999999</v>
      </c>
      <c r="G355" s="40">
        <v>1.5161819651924298</v>
      </c>
      <c r="H355" s="36">
        <f t="shared" si="158"/>
        <v>74257134.670000002</v>
      </c>
      <c r="I355" s="40">
        <f t="shared" si="159"/>
        <v>12.489786550557458</v>
      </c>
      <c r="J355" s="36">
        <v>8301808.9299999997</v>
      </c>
      <c r="K355" s="40">
        <v>7.4259121596767503</v>
      </c>
      <c r="L355" s="36">
        <v>7656910</v>
      </c>
      <c r="M355" s="40">
        <v>11.845134935032499</v>
      </c>
      <c r="N355" s="36">
        <v>13354820.24</v>
      </c>
      <c r="O355" s="40">
        <v>12.717260600469199</v>
      </c>
      <c r="P355" s="36">
        <v>26196191.449999999</v>
      </c>
      <c r="Q355" s="40">
        <v>13.0087427007944</v>
      </c>
      <c r="R355" s="36">
        <v>18142958.41</v>
      </c>
      <c r="S355" s="40">
        <v>14.117048422721899</v>
      </c>
      <c r="T355" s="36">
        <v>604445.64</v>
      </c>
      <c r="U355" s="40">
        <v>13.845512864647299</v>
      </c>
    </row>
    <row r="356" spans="1:21" ht="14.25" customHeight="1" thickBot="1" x14ac:dyDescent="0.25">
      <c r="A356" s="39" t="s">
        <v>15</v>
      </c>
      <c r="B356" s="37">
        <f t="shared" ref="B356:B367" si="160">D356+F356+J356+L356+N356+P356+R356+T356</f>
        <v>152607499.5</v>
      </c>
      <c r="C356" s="41">
        <f t="shared" ref="C356:C367" si="161">(D356*E356+F356*G356+J356*K356+L356*M356+N356*O356+P356*Q356+R356*S356+T356*U356)/(D356+F356+J356+L356+N356+P356+R356+T356)</f>
        <v>6.6215889106491765</v>
      </c>
      <c r="D356" s="37">
        <v>6537158.5999999996</v>
      </c>
      <c r="E356" s="41">
        <v>4.4818984963895497E-2</v>
      </c>
      <c r="F356" s="37">
        <v>68238914.519999996</v>
      </c>
      <c r="G356" s="41">
        <v>1.0341079675647198</v>
      </c>
      <c r="H356" s="37">
        <f t="shared" ref="H356:H367" si="162">J356+L356+N356+P356+R356+T356</f>
        <v>77831426.379999995</v>
      </c>
      <c r="I356" s="41">
        <f t="shared" ref="I356:I367" si="163">(J356*K356+L356*M356+N356*O356+P356*Q356+R356*S356+T356*U356)/(J356+L356+N356+P356+R356+T356)</f>
        <v>12.072819117657291</v>
      </c>
      <c r="J356" s="37">
        <v>9363344.75</v>
      </c>
      <c r="K356" s="41">
        <v>4.8920684497278604</v>
      </c>
      <c r="L356" s="37">
        <v>8727535.0800000001</v>
      </c>
      <c r="M356" s="41">
        <v>11.8404708775688</v>
      </c>
      <c r="N356" s="37">
        <v>14427927.6</v>
      </c>
      <c r="O356" s="41">
        <v>12.5030293040145</v>
      </c>
      <c r="P356" s="37">
        <v>26149480.829999998</v>
      </c>
      <c r="Q356" s="41">
        <v>13.034969628420001</v>
      </c>
      <c r="R356" s="37">
        <v>18551699.510000002</v>
      </c>
      <c r="S356" s="41">
        <v>14.057045846291798</v>
      </c>
      <c r="T356" s="37">
        <v>611438.61</v>
      </c>
      <c r="U356" s="41">
        <v>13.849147400423398</v>
      </c>
    </row>
    <row r="357" spans="1:21" ht="14.25" customHeight="1" x14ac:dyDescent="0.2">
      <c r="A357" s="46" t="s">
        <v>92</v>
      </c>
      <c r="B357" s="36">
        <f t="shared" si="160"/>
        <v>149686500.18000001</v>
      </c>
      <c r="C357" s="40">
        <f t="shared" si="161"/>
        <v>6.802954204296098</v>
      </c>
      <c r="D357" s="36">
        <v>5581189.6200000001</v>
      </c>
      <c r="E357" s="40">
        <v>4.4438015456640202E-2</v>
      </c>
      <c r="F357" s="36">
        <v>64696306.539999999</v>
      </c>
      <c r="G357" s="40">
        <v>1.0627756517938001</v>
      </c>
      <c r="H357" s="36">
        <f t="shared" si="162"/>
        <v>79409004.019999996</v>
      </c>
      <c r="I357" s="40">
        <f t="shared" si="163"/>
        <v>11.954623296175674</v>
      </c>
      <c r="J357" s="36">
        <v>10115066.83</v>
      </c>
      <c r="K357" s="40">
        <v>4.6758258889822892</v>
      </c>
      <c r="L357" s="36">
        <v>9834481.5700000003</v>
      </c>
      <c r="M357" s="40">
        <v>11.9106825577589</v>
      </c>
      <c r="N357" s="36">
        <v>14586614.189999999</v>
      </c>
      <c r="O357" s="40">
        <v>12.338434809209099</v>
      </c>
      <c r="P357" s="36">
        <v>26135587.16</v>
      </c>
      <c r="Q357" s="40">
        <v>13.123769354106999</v>
      </c>
      <c r="R357" s="36">
        <v>18102107.989999998</v>
      </c>
      <c r="S357" s="40">
        <v>13.9852858604176</v>
      </c>
      <c r="T357" s="36">
        <v>635146.28</v>
      </c>
      <c r="U357" s="40">
        <v>13.755081619937998</v>
      </c>
    </row>
    <row r="358" spans="1:21" ht="14.25" customHeight="1" x14ac:dyDescent="0.2">
      <c r="A358" s="38" t="s">
        <v>1</v>
      </c>
      <c r="B358" s="36">
        <f t="shared" si="160"/>
        <v>154888545.38</v>
      </c>
      <c r="C358" s="40">
        <f t="shared" si="161"/>
        <v>6.7163846392789983</v>
      </c>
      <c r="D358" s="36">
        <v>5500414.7199999997</v>
      </c>
      <c r="E358" s="40">
        <v>5.1239202850508002E-2</v>
      </c>
      <c r="F358" s="36">
        <v>68122852.290000007</v>
      </c>
      <c r="G358" s="40">
        <v>1.03682278596794</v>
      </c>
      <c r="H358" s="36">
        <f t="shared" si="162"/>
        <v>81265278.370000005</v>
      </c>
      <c r="I358" s="40">
        <f t="shared" si="163"/>
        <v>11.928561669498404</v>
      </c>
      <c r="J358" s="36">
        <v>11060790.779999999</v>
      </c>
      <c r="K358" s="40">
        <v>5.0916572267629494</v>
      </c>
      <c r="L358" s="36">
        <v>10293240.699999999</v>
      </c>
      <c r="M358" s="40">
        <v>11.833797335818598</v>
      </c>
      <c r="N358" s="36">
        <v>15043441.550000001</v>
      </c>
      <c r="O358" s="40">
        <v>12.276797393260102</v>
      </c>
      <c r="P358" s="36">
        <v>26260731.34</v>
      </c>
      <c r="Q358" s="40">
        <v>13.2364863995939</v>
      </c>
      <c r="R358" s="36">
        <v>17949011.350000001</v>
      </c>
      <c r="S358" s="40">
        <v>13.926356683690001</v>
      </c>
      <c r="T358" s="36">
        <v>658062.65</v>
      </c>
      <c r="U358" s="40">
        <v>13.680420143127698</v>
      </c>
    </row>
    <row r="359" spans="1:21" ht="14.25" customHeight="1" x14ac:dyDescent="0.2">
      <c r="A359" s="38" t="s">
        <v>2</v>
      </c>
      <c r="B359" s="36">
        <f t="shared" si="160"/>
        <v>162201046.90000004</v>
      </c>
      <c r="C359" s="40">
        <f t="shared" si="161"/>
        <v>6.5545310105442942</v>
      </c>
      <c r="D359" s="36">
        <v>5723607.2599999998</v>
      </c>
      <c r="E359" s="40">
        <v>5.3026104956754097E-2</v>
      </c>
      <c r="F359" s="36">
        <v>71099676.150000006</v>
      </c>
      <c r="G359" s="40">
        <v>1.0589205840355997</v>
      </c>
      <c r="H359" s="36">
        <f t="shared" si="162"/>
        <v>85377763.489999995</v>
      </c>
      <c r="I359" s="40">
        <f t="shared" si="163"/>
        <v>11.566938981385581</v>
      </c>
      <c r="J359" s="36">
        <v>14041313.08</v>
      </c>
      <c r="K359" s="40">
        <v>4.2100930796922293</v>
      </c>
      <c r="L359" s="36">
        <v>10561678.84</v>
      </c>
      <c r="M359" s="40">
        <v>11.740157244309799</v>
      </c>
      <c r="N359" s="36">
        <v>15828310.9</v>
      </c>
      <c r="O359" s="40">
        <v>12.3759403386561</v>
      </c>
      <c r="P359" s="36">
        <v>25670078.120000001</v>
      </c>
      <c r="Q359" s="40">
        <v>13.332784202613901</v>
      </c>
      <c r="R359" s="36">
        <v>18562963.280000001</v>
      </c>
      <c r="S359" s="40">
        <v>13.822509115963699</v>
      </c>
      <c r="T359" s="36">
        <v>713419.27</v>
      </c>
      <c r="U359" s="40">
        <v>13.621446932881398</v>
      </c>
    </row>
    <row r="360" spans="1:21" ht="14.25" customHeight="1" x14ac:dyDescent="0.2">
      <c r="A360" s="38" t="s">
        <v>3</v>
      </c>
      <c r="B360" s="36">
        <f t="shared" si="160"/>
        <v>174199585.72</v>
      </c>
      <c r="C360" s="40">
        <f t="shared" si="161"/>
        <v>6.245267253404811</v>
      </c>
      <c r="D360" s="36">
        <v>6771726.2599999998</v>
      </c>
      <c r="E360" s="40">
        <v>4.4519486114017799E-2</v>
      </c>
      <c r="F360" s="36">
        <v>80555032.879999995</v>
      </c>
      <c r="G360" s="40">
        <v>1.0015999583687298</v>
      </c>
      <c r="H360" s="36">
        <f t="shared" si="162"/>
        <v>86872826.579999998</v>
      </c>
      <c r="I360" s="40">
        <f t="shared" si="163"/>
        <v>11.59093834680659</v>
      </c>
      <c r="J360" s="36">
        <v>14158519.67</v>
      </c>
      <c r="K360" s="40">
        <v>4.30872756047102</v>
      </c>
      <c r="L360" s="36">
        <v>11258629.439999999</v>
      </c>
      <c r="M360" s="40">
        <v>11.4223577015161</v>
      </c>
      <c r="N360" s="36">
        <v>16690965.630000001</v>
      </c>
      <c r="O360" s="40">
        <v>12.5879970482451</v>
      </c>
      <c r="P360" s="36">
        <v>26255964.960000001</v>
      </c>
      <c r="Q360" s="40">
        <v>13.437014265458599</v>
      </c>
      <c r="R360" s="36">
        <v>17707381.190000001</v>
      </c>
      <c r="S360" s="40">
        <v>13.7545187303216</v>
      </c>
      <c r="T360" s="36">
        <v>801365.69</v>
      </c>
      <c r="U360" s="40">
        <v>13.5620633383992</v>
      </c>
    </row>
    <row r="361" spans="1:21" ht="14.25" customHeight="1" x14ac:dyDescent="0.2">
      <c r="A361" s="38" t="s">
        <v>4</v>
      </c>
      <c r="B361" s="36">
        <f t="shared" si="160"/>
        <v>175834762.25999999</v>
      </c>
      <c r="C361" s="40">
        <f t="shared" si="161"/>
        <v>6.2497285004006775</v>
      </c>
      <c r="D361" s="36">
        <v>6915817.8200000003</v>
      </c>
      <c r="E361" s="40">
        <v>5.0591543199441903E-2</v>
      </c>
      <c r="F361" s="36">
        <v>80536766.590000004</v>
      </c>
      <c r="G361" s="40">
        <v>1.0857882513073001</v>
      </c>
      <c r="H361" s="36">
        <f t="shared" si="162"/>
        <v>88382177.849999979</v>
      </c>
      <c r="I361" s="40">
        <f t="shared" si="163"/>
        <v>11.440358144555491</v>
      </c>
      <c r="J361" s="36">
        <v>16066333.119999999</v>
      </c>
      <c r="K361" s="40">
        <v>4.3723861823674195</v>
      </c>
      <c r="L361" s="36">
        <v>11391221.890000001</v>
      </c>
      <c r="M361" s="40">
        <v>11.514371846337498</v>
      </c>
      <c r="N361" s="36">
        <v>16285282.439999999</v>
      </c>
      <c r="O361" s="40">
        <v>12.6921603285868</v>
      </c>
      <c r="P361" s="36">
        <v>26369814.809999999</v>
      </c>
      <c r="Q361" s="40">
        <v>13.409536258146399</v>
      </c>
      <c r="R361" s="36">
        <v>17466722.239999998</v>
      </c>
      <c r="S361" s="40">
        <v>13.6559947264782</v>
      </c>
      <c r="T361" s="36">
        <v>802803.35</v>
      </c>
      <c r="U361" s="40">
        <v>13.558638364675499</v>
      </c>
    </row>
    <row r="362" spans="1:21" ht="14.25" customHeight="1" x14ac:dyDescent="0.2">
      <c r="A362" s="38" t="s">
        <v>5</v>
      </c>
      <c r="B362" s="36">
        <f t="shared" si="160"/>
        <v>182280231.30999997</v>
      </c>
      <c r="C362" s="40">
        <f t="shared" si="161"/>
        <v>6.1445259238304226</v>
      </c>
      <c r="D362" s="36">
        <v>7638596</v>
      </c>
      <c r="E362" s="40">
        <v>4.5181396816902003E-2</v>
      </c>
      <c r="F362" s="36">
        <v>84033851.629999995</v>
      </c>
      <c r="G362" s="40">
        <v>1.1163200012780399</v>
      </c>
      <c r="H362" s="36">
        <f t="shared" si="162"/>
        <v>90607783.680000007</v>
      </c>
      <c r="I362" s="40">
        <f t="shared" si="163"/>
        <v>11.322115752363809</v>
      </c>
      <c r="J362" s="36">
        <v>16524482.039999999</v>
      </c>
      <c r="K362" s="40">
        <v>3.7245604585921397</v>
      </c>
      <c r="L362" s="36">
        <v>13143704.710000001</v>
      </c>
      <c r="M362" s="40">
        <v>11.936558366921799</v>
      </c>
      <c r="N362" s="36">
        <v>14989256.960000001</v>
      </c>
      <c r="O362" s="40">
        <v>12.484934785192999</v>
      </c>
      <c r="P362" s="36">
        <v>27933095.100000001</v>
      </c>
      <c r="Q362" s="40">
        <v>13.442262619526197</v>
      </c>
      <c r="R362" s="36">
        <v>17192628.699999999</v>
      </c>
      <c r="S362" s="40">
        <v>13.591138893012898</v>
      </c>
      <c r="T362" s="36">
        <v>824616.17</v>
      </c>
      <c r="U362" s="40">
        <v>13.513540153475299</v>
      </c>
    </row>
    <row r="363" spans="1:21" ht="14.25" customHeight="1" x14ac:dyDescent="0.2">
      <c r="A363" s="38" t="s">
        <v>6</v>
      </c>
      <c r="B363" s="36">
        <f t="shared" si="160"/>
        <v>189397791.16</v>
      </c>
      <c r="C363" s="40">
        <f t="shared" si="161"/>
        <v>6.0238058094816553</v>
      </c>
      <c r="D363" s="36">
        <v>8248883.1299999999</v>
      </c>
      <c r="E363" s="40">
        <v>5.1415224026819299E-2</v>
      </c>
      <c r="F363" s="36">
        <v>87688210.370000005</v>
      </c>
      <c r="G363" s="40">
        <v>1.10361551878368</v>
      </c>
      <c r="H363" s="36">
        <f t="shared" si="162"/>
        <v>93460697.659999996</v>
      </c>
      <c r="I363" s="40">
        <f t="shared" si="163"/>
        <v>11.167232354038918</v>
      </c>
      <c r="J363" s="36">
        <v>18093841.739999998</v>
      </c>
      <c r="K363" s="40">
        <v>3.9986684275707605</v>
      </c>
      <c r="L363" s="36">
        <v>12996279.48</v>
      </c>
      <c r="M363" s="40">
        <v>11.689856785520599</v>
      </c>
      <c r="N363" s="36">
        <v>14627587.15</v>
      </c>
      <c r="O363" s="40">
        <v>12.391128422106201</v>
      </c>
      <c r="P363" s="36">
        <v>29311399.969999999</v>
      </c>
      <c r="Q363" s="40">
        <v>13.3007435057153</v>
      </c>
      <c r="R363" s="36">
        <v>17582203.850000001</v>
      </c>
      <c r="S363" s="40">
        <v>13.467372184932298</v>
      </c>
      <c r="T363" s="36">
        <v>849385.47</v>
      </c>
      <c r="U363" s="40">
        <v>13.562276288879797</v>
      </c>
    </row>
    <row r="364" spans="1:21" ht="14.25" hidden="1" customHeight="1" x14ac:dyDescent="0.2">
      <c r="A364" s="38" t="s">
        <v>7</v>
      </c>
      <c r="B364" s="36">
        <f t="shared" si="160"/>
        <v>0</v>
      </c>
      <c r="C364" s="40" t="e">
        <f t="shared" si="161"/>
        <v>#DIV/0!</v>
      </c>
      <c r="D364" s="36"/>
      <c r="E364" s="40"/>
      <c r="F364" s="36"/>
      <c r="G364" s="40"/>
      <c r="H364" s="36">
        <f t="shared" si="162"/>
        <v>0</v>
      </c>
      <c r="I364" s="40" t="e">
        <f t="shared" si="16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0"/>
        <v>0</v>
      </c>
      <c r="C365" s="40" t="e">
        <f t="shared" si="161"/>
        <v>#DIV/0!</v>
      </c>
      <c r="D365" s="36"/>
      <c r="E365" s="40"/>
      <c r="F365" s="36"/>
      <c r="G365" s="40"/>
      <c r="H365" s="36">
        <f t="shared" si="162"/>
        <v>0</v>
      </c>
      <c r="I365" s="40" t="e">
        <f t="shared" si="16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0"/>
        <v>0</v>
      </c>
      <c r="C366" s="40" t="e">
        <f t="shared" si="161"/>
        <v>#DIV/0!</v>
      </c>
      <c r="D366" s="36"/>
      <c r="E366" s="40"/>
      <c r="F366" s="36"/>
      <c r="G366" s="40"/>
      <c r="H366" s="36">
        <f t="shared" si="162"/>
        <v>0</v>
      </c>
      <c r="I366" s="40" t="e">
        <f t="shared" si="16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0"/>
        <v>0</v>
      </c>
      <c r="C367" s="40" t="e">
        <f t="shared" si="161"/>
        <v>#DIV/0!</v>
      </c>
      <c r="D367" s="36"/>
      <c r="E367" s="40"/>
      <c r="F367" s="36"/>
      <c r="G367" s="40"/>
      <c r="H367" s="36">
        <f t="shared" si="162"/>
        <v>0</v>
      </c>
      <c r="I367" s="40" t="e">
        <f t="shared" si="16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4">D368+F368+J368+L368+N368+P368+R368+T368</f>
        <v>0</v>
      </c>
      <c r="C368" s="41" t="e">
        <f t="shared" ref="C368" si="16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6">J368+L368+N368+P368+R368+T368</f>
        <v>0</v>
      </c>
      <c r="I368" s="41" t="e">
        <f t="shared" ref="I368" si="16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0" ht="5.0999999999999996" customHeight="1" x14ac:dyDescent="0.2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1:20" x14ac:dyDescent="0.2">
      <c r="A370" s="19" t="s">
        <v>58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0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0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83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8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83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x14ac:dyDescent="0.2">
      <c r="A334" s="38" t="s">
        <v>1</v>
      </c>
      <c r="B334" s="36">
        <f t="shared" si="119"/>
        <v>82510093.890000001</v>
      </c>
      <c r="C334" s="40">
        <f t="shared" si="120"/>
        <v>4.1918303563985875</v>
      </c>
      <c r="D334" s="36">
        <v>59185025.090000004</v>
      </c>
      <c r="E334" s="40">
        <v>2.1278344990526699</v>
      </c>
      <c r="F334" s="36">
        <v>3919428.5</v>
      </c>
      <c r="G334" s="40">
        <v>0.86731010748123094</v>
      </c>
      <c r="H334" s="36">
        <f t="shared" si="121"/>
        <v>19405640.300000001</v>
      </c>
      <c r="I334" s="40">
        <f t="shared" si="122"/>
        <v>11.158251660987435</v>
      </c>
      <c r="J334" s="36">
        <v>880574.7</v>
      </c>
      <c r="K334" s="40">
        <v>11.894322909913299</v>
      </c>
      <c r="L334" s="36">
        <v>2777370.83</v>
      </c>
      <c r="M334" s="40">
        <v>14.006771636936898</v>
      </c>
      <c r="N334" s="36">
        <v>4543755.6100000003</v>
      </c>
      <c r="O334" s="40">
        <v>13.1527592797624</v>
      </c>
      <c r="P334" s="36">
        <v>6189828.0499999998</v>
      </c>
      <c r="Q334" s="40">
        <v>11.218944329285499</v>
      </c>
      <c r="R334" s="36">
        <v>4148061.11</v>
      </c>
      <c r="S334" s="40">
        <v>8.5206698533426408</v>
      </c>
      <c r="T334" s="36">
        <v>866050</v>
      </c>
      <c r="U334" s="40">
        <v>3.0098262225044699</v>
      </c>
    </row>
    <row r="335" spans="1:21" ht="14.25" customHeight="1" x14ac:dyDescent="0.2">
      <c r="A335" s="38" t="s">
        <v>2</v>
      </c>
      <c r="B335" s="36">
        <f t="shared" ref="B335" si="123">D335+F335+J335+L335+N335+P335+R335+T335</f>
        <v>86569891.409999996</v>
      </c>
      <c r="C335" s="40">
        <f t="shared" ref="C335" si="124">(D335*E335+F335*G335+J335*K335+L335*M335+N335*O335+P335*Q335+R335*S335+T335*U335)/(D335+F335+J335+L335+N335+P335+R335+T335)</f>
        <v>4.4246115065665137</v>
      </c>
      <c r="D335" s="36">
        <v>62564972.450000003</v>
      </c>
      <c r="E335" s="40">
        <v>2.4551565720604698</v>
      </c>
      <c r="F335" s="36">
        <v>3851640.54</v>
      </c>
      <c r="G335" s="40">
        <v>0.88680047474004409</v>
      </c>
      <c r="H335" s="36">
        <f t="shared" ref="H335" si="125">J335+L335+N335+P335+R335+T335</f>
        <v>20153278.419999998</v>
      </c>
      <c r="I335" s="40">
        <f t="shared" ref="I335" si="126">(J335*K335+L335*M335+N335*O335+P335*Q335+R335*S335+T335*U335)/(J335+L335+N335+P335+R335+T335)</f>
        <v>11.214835273639805</v>
      </c>
      <c r="J335" s="36">
        <v>1510690.7</v>
      </c>
      <c r="K335" s="40">
        <v>13.3530472736742</v>
      </c>
      <c r="L335" s="36">
        <v>3190524.33</v>
      </c>
      <c r="M335" s="40">
        <v>13.670589277343</v>
      </c>
      <c r="N335" s="36">
        <v>3276475.62</v>
      </c>
      <c r="O335" s="40">
        <v>12.864557136640599</v>
      </c>
      <c r="P335" s="36">
        <v>7180363.46</v>
      </c>
      <c r="Q335" s="40">
        <v>11.097520602529498</v>
      </c>
      <c r="R335" s="36">
        <v>4129174.31</v>
      </c>
      <c r="S335" s="40">
        <v>9.1509157977397209</v>
      </c>
      <c r="T335" s="36">
        <v>866050</v>
      </c>
      <c r="U335" s="40">
        <v>3.0098262225044699</v>
      </c>
    </row>
    <row r="336" spans="1:21" ht="14.25" customHeight="1" x14ac:dyDescent="0.2">
      <c r="A336" s="38" t="s">
        <v>3</v>
      </c>
      <c r="B336" s="36">
        <f t="shared" ref="B336" si="127">D336+F336+J336+L336+N336+P336+R336+T336</f>
        <v>88682420.799999982</v>
      </c>
      <c r="C336" s="40">
        <f t="shared" ref="C336" si="128">(D336*E336+F336*G336+J336*K336+L336*M336+N336*O336+P336*Q336+R336*S336+T336*U336)/(D336+F336+J336+L336+N336+P336+R336+T336)</f>
        <v>4.4151518980298299</v>
      </c>
      <c r="D336" s="36">
        <v>63211871.57</v>
      </c>
      <c r="E336" s="40">
        <v>2.24559241918677</v>
      </c>
      <c r="F336" s="36">
        <v>3593383.4</v>
      </c>
      <c r="G336" s="40">
        <v>0.77474773991553503</v>
      </c>
      <c r="H336" s="36">
        <f t="shared" ref="H336" si="129">J336+L336+N336+P336+R336+T336</f>
        <v>21877165.829999998</v>
      </c>
      <c r="I336" s="40">
        <f t="shared" ref="I336" si="130">(J336*K336+L336*M336+N336*O336+P336*Q336+R336*S336+T336*U336)/(J336+L336+N336+P336+R336+T336)</f>
        <v>11.28182211383824</v>
      </c>
      <c r="J336" s="36">
        <v>1326254.5</v>
      </c>
      <c r="K336" s="40">
        <v>14.145486869978599</v>
      </c>
      <c r="L336" s="36">
        <v>3407205.02</v>
      </c>
      <c r="M336" s="40">
        <v>13.003774641333399</v>
      </c>
      <c r="N336" s="36">
        <v>2383152.96</v>
      </c>
      <c r="O336" s="40">
        <v>12.516303948488499</v>
      </c>
      <c r="P336" s="36">
        <v>9754115.7400000002</v>
      </c>
      <c r="Q336" s="40">
        <v>11.518123376358501</v>
      </c>
      <c r="R336" s="36">
        <v>4140387.61</v>
      </c>
      <c r="S336" s="40">
        <v>9.4105237824339802</v>
      </c>
      <c r="T336" s="36">
        <v>866050</v>
      </c>
      <c r="U336" s="40">
        <v>3.0098262225044699</v>
      </c>
    </row>
    <row r="337" spans="1:21" ht="14.25" customHeight="1" x14ac:dyDescent="0.2">
      <c r="A337" s="38" t="s">
        <v>4</v>
      </c>
      <c r="B337" s="36">
        <f t="shared" ref="B337" si="131">D337+F337+J337+L337+N337+P337+R337+T337</f>
        <v>91035648.030000001</v>
      </c>
      <c r="C337" s="40">
        <f t="shared" ref="C337" si="132">(D337*E337+F337*G337+J337*K337+L337*M337+N337*O337+P337*Q337+R337*S337+T337*U337)/(D337+F337+J337+L337+N337+P337+R337+T337)</f>
        <v>4.4746464886069672</v>
      </c>
      <c r="D337" s="36">
        <v>64878476.009999998</v>
      </c>
      <c r="E337" s="40">
        <v>2.3605600347393199</v>
      </c>
      <c r="F337" s="36">
        <v>4019679.66</v>
      </c>
      <c r="G337" s="40">
        <v>1.17423617092413</v>
      </c>
      <c r="H337" s="36">
        <f t="shared" ref="H337" si="133">J337+L337+N337+P337+R337+T337</f>
        <v>22137492.359999999</v>
      </c>
      <c r="I337" s="40">
        <f t="shared" ref="I337" si="134">(J337*K337+L337*M337+N337*O337+P337*Q337+R337*S337+T337*U337)/(J337+L337+N337+P337+R337+T337)</f>
        <v>11.269693418843922</v>
      </c>
      <c r="J337" s="36">
        <v>1985582.24</v>
      </c>
      <c r="K337" s="40">
        <v>12.8369601163435</v>
      </c>
      <c r="L337" s="36">
        <v>2534546.69</v>
      </c>
      <c r="M337" s="40">
        <v>13.121154783579899</v>
      </c>
      <c r="N337" s="36">
        <v>1622167.72</v>
      </c>
      <c r="O337" s="40">
        <v>11.6782391802865</v>
      </c>
      <c r="P337" s="36">
        <v>10632717.68</v>
      </c>
      <c r="Q337" s="40">
        <v>11.769477319066699</v>
      </c>
      <c r="R337" s="36">
        <v>4496428.03</v>
      </c>
      <c r="S337" s="40">
        <v>9.7956600255870203</v>
      </c>
      <c r="T337" s="36">
        <v>866050</v>
      </c>
      <c r="U337" s="40">
        <v>3.0098262225044699</v>
      </c>
    </row>
    <row r="338" spans="1:21" ht="14.25" customHeight="1" x14ac:dyDescent="0.2">
      <c r="A338" s="38" t="s">
        <v>5</v>
      </c>
      <c r="B338" s="36">
        <f t="shared" ref="B338" si="135">D338+F338+J338+L338+N338+P338+R338+T338</f>
        <v>97438997.560000002</v>
      </c>
      <c r="C338" s="40">
        <f t="shared" ref="C338" si="136">(D338*E338+F338*G338+J338*K338+L338*M338+N338*O338+P338*Q338+R338*S338+T338*U338)/(D338+F338+J338+L338+N338+P338+R338+T338)</f>
        <v>4.3612112362047606</v>
      </c>
      <c r="D338" s="36">
        <v>69207913.219999999</v>
      </c>
      <c r="E338" s="40">
        <v>2.4216992909369499</v>
      </c>
      <c r="F338" s="36">
        <v>6886352.8499999996</v>
      </c>
      <c r="G338" s="40">
        <v>2.5799645466613002</v>
      </c>
      <c r="H338" s="36">
        <f t="shared" ref="H338" si="137">J338+L338+N338+P338+R338+T338</f>
        <v>21344731.489999998</v>
      </c>
      <c r="I338" s="40">
        <f t="shared" ref="I338" si="138">(J338*K338+L338*M338+N338*O338+P338*Q338+R338*S338+T338*U338)/(J338+L338+N338+P338+R338+T338)</f>
        <v>11.224538033403968</v>
      </c>
      <c r="J338" s="36">
        <v>1418068.4</v>
      </c>
      <c r="K338" s="40">
        <v>13.0021600551849</v>
      </c>
      <c r="L338" s="36">
        <v>1853747.02</v>
      </c>
      <c r="M338" s="40">
        <v>12.914223999237999</v>
      </c>
      <c r="N338" s="36">
        <v>4528188.59</v>
      </c>
      <c r="O338" s="40">
        <v>10.277378723287701</v>
      </c>
      <c r="P338" s="36">
        <v>8999818.9399999995</v>
      </c>
      <c r="Q338" s="40">
        <v>12.088247424742098</v>
      </c>
      <c r="R338" s="36">
        <v>3678858.54</v>
      </c>
      <c r="S338" s="40">
        <v>10.674638951352598</v>
      </c>
      <c r="T338" s="36">
        <v>866050</v>
      </c>
      <c r="U338" s="40">
        <v>3.0098262225044699</v>
      </c>
    </row>
    <row r="339" spans="1:21" ht="14.25" customHeight="1" x14ac:dyDescent="0.2">
      <c r="A339" s="38" t="s">
        <v>6</v>
      </c>
      <c r="B339" s="36">
        <f t="shared" ref="B339" si="139">D339+F339+J339+L339+N339+P339+R339+T339</f>
        <v>107613307.54000002</v>
      </c>
      <c r="C339" s="40">
        <f t="shared" ref="C339" si="140">(D339*E339+F339*G339+J339*K339+L339*M339+N339*O339+P339*Q339+R339*S339+T339*U339)/(D339+F339+J339+L339+N339+P339+R339+T339)</f>
        <v>4.3066171270689244</v>
      </c>
      <c r="D339" s="36">
        <v>76311603.340000004</v>
      </c>
      <c r="E339" s="40">
        <v>2.3662888588379101</v>
      </c>
      <c r="F339" s="36">
        <v>9650024.2799999993</v>
      </c>
      <c r="G339" s="40">
        <v>3.9594072393463398</v>
      </c>
      <c r="H339" s="36">
        <f t="shared" ref="H339" si="141">J339+L339+N339+P339+R339+T339</f>
        <v>21651679.919999998</v>
      </c>
      <c r="I339" s="40">
        <f t="shared" ref="I339" si="142">(J339*K339+L339*M339+N339*O339+P339*Q339+R339*S339+T339*U339)/(J339+L339+N339+P339+R339+T339)</f>
        <v>11.300076551967599</v>
      </c>
      <c r="J339" s="36">
        <v>1118896.7</v>
      </c>
      <c r="K339" s="40">
        <v>13.2483240365263</v>
      </c>
      <c r="L339" s="36">
        <v>1069688.98</v>
      </c>
      <c r="M339" s="40">
        <v>11.770088229758098</v>
      </c>
      <c r="N339" s="36">
        <v>4437201.3099999996</v>
      </c>
      <c r="O339" s="40">
        <v>10.358186931843299</v>
      </c>
      <c r="P339" s="36">
        <v>10462341.699999999</v>
      </c>
      <c r="Q339" s="40">
        <v>12.275494870914001</v>
      </c>
      <c r="R339" s="36">
        <v>3697501.23</v>
      </c>
      <c r="S339" s="40">
        <v>10.8866382601312</v>
      </c>
      <c r="T339" s="36">
        <v>866050</v>
      </c>
      <c r="U339" s="40">
        <v>3.0098262225044699</v>
      </c>
    </row>
    <row r="340" spans="1:21" ht="14.25" customHeight="1" x14ac:dyDescent="0.2">
      <c r="A340" s="38" t="s">
        <v>7</v>
      </c>
      <c r="B340" s="36">
        <f t="shared" ref="B340" si="143">D340+F340+J340+L340+N340+P340+R340+T340</f>
        <v>109340947.01000002</v>
      </c>
      <c r="C340" s="40">
        <f t="shared" ref="C340" si="144">(D340*E340+F340*G340+J340*K340+L340*M340+N340*O340+P340*Q340+R340*S340+T340*U340)/(D340+F340+J340+L340+N340+P340+R340+T340)</f>
        <v>4.3445778898371366</v>
      </c>
      <c r="D340" s="36">
        <v>76738262.680000007</v>
      </c>
      <c r="E340" s="40">
        <v>2.3794092979783903</v>
      </c>
      <c r="F340" s="36">
        <v>10368960.82</v>
      </c>
      <c r="G340" s="40">
        <v>3.8918600274545203</v>
      </c>
      <c r="H340" s="36">
        <f t="shared" ref="H340" si="145">J340+L340+N340+P340+R340+T340</f>
        <v>22233723.509999998</v>
      </c>
      <c r="I340" s="40">
        <f t="shared" ref="I340" si="146">(J340*K340+L340*M340+N340*O340+P340*Q340+R340*S340+T340*U340)/(J340+L340+N340+P340+R340+T340)</f>
        <v>11.338360884402308</v>
      </c>
      <c r="J340" s="36">
        <v>739613.49</v>
      </c>
      <c r="K340" s="40">
        <v>12.431754246532201</v>
      </c>
      <c r="L340" s="36">
        <v>904301.37</v>
      </c>
      <c r="M340" s="40">
        <v>11.004290931019998</v>
      </c>
      <c r="N340" s="36">
        <v>4840445.07</v>
      </c>
      <c r="O340" s="40">
        <v>10.671009980989199</v>
      </c>
      <c r="P340" s="36">
        <v>11065094.18</v>
      </c>
      <c r="Q340" s="40">
        <v>12.263221886350003</v>
      </c>
      <c r="R340" s="36">
        <v>3819219.4</v>
      </c>
      <c r="S340" s="40">
        <v>11.260664855598499</v>
      </c>
      <c r="T340" s="36">
        <v>865050</v>
      </c>
      <c r="U340" s="40">
        <v>2.9998265996185198</v>
      </c>
    </row>
    <row r="341" spans="1:21" ht="14.25" customHeight="1" x14ac:dyDescent="0.2">
      <c r="A341" s="38" t="s">
        <v>8</v>
      </c>
      <c r="B341" s="36">
        <f t="shared" ref="B341" si="147">D341+F341+J341+L341+N341+P341+R341+T341</f>
        <v>119137397.59999999</v>
      </c>
      <c r="C341" s="40">
        <f t="shared" ref="C341" si="148">(D341*E341+F341*G341+J341*K341+L341*M341+N341*O341+P341*Q341+R341*S341+T341*U341)/(D341+F341+J341+L341+N341+P341+R341+T341)</f>
        <v>4.4922827476223111</v>
      </c>
      <c r="D341" s="36">
        <v>88170525.819999993</v>
      </c>
      <c r="E341" s="40">
        <v>2.9132949557587207</v>
      </c>
      <c r="F341" s="36">
        <v>9369903.5399999991</v>
      </c>
      <c r="G341" s="40">
        <v>3.6665002414101697</v>
      </c>
      <c r="H341" s="36">
        <f t="shared" ref="H341" si="149">J341+L341+N341+P341+R341+T341</f>
        <v>21596968.240000002</v>
      </c>
      <c r="I341" s="40">
        <f t="shared" ref="I341" si="150">(J341*K341+L341*M341+N341*O341+P341*Q341+R341*S341+T341*U341)/(J341+L341+N341+P341+R341+T341)</f>
        <v>11.296834417426531</v>
      </c>
      <c r="J341" s="36">
        <v>387707.53</v>
      </c>
      <c r="K341" s="40">
        <v>10.071898045415798</v>
      </c>
      <c r="L341" s="36">
        <v>4110071.75</v>
      </c>
      <c r="M341" s="40">
        <v>10.122512443365501</v>
      </c>
      <c r="N341" s="36">
        <v>3027078.37</v>
      </c>
      <c r="O341" s="40">
        <v>11.808629427952299</v>
      </c>
      <c r="P341" s="36">
        <v>9274057.1999999993</v>
      </c>
      <c r="Q341" s="40">
        <v>12.439700484788901</v>
      </c>
      <c r="R341" s="36">
        <v>3932949.19</v>
      </c>
      <c r="S341" s="40">
        <v>11.380841564368099</v>
      </c>
      <c r="T341" s="36">
        <v>865104.2</v>
      </c>
      <c r="U341" s="40">
        <v>3.0005157760186605</v>
      </c>
    </row>
    <row r="342" spans="1:21" ht="14.25" customHeight="1" x14ac:dyDescent="0.2">
      <c r="A342" s="38" t="s">
        <v>9</v>
      </c>
      <c r="B342" s="36">
        <f t="shared" ref="B342" si="151">D342+F342+J342+L342+N342+P342+R342+T342</f>
        <v>107938513.79000001</v>
      </c>
      <c r="C342" s="40">
        <f t="shared" ref="C342" si="152">(D342*E342+F342*G342+J342*K342+L342*M342+N342*O342+P342*Q342+R342*S342+T342*U342)/(D342+F342+J342+L342+N342+P342+R342+T342)</f>
        <v>4.2790991523276913</v>
      </c>
      <c r="D342" s="36">
        <v>78113855.109999999</v>
      </c>
      <c r="E342" s="40">
        <v>2.4179809295869701</v>
      </c>
      <c r="F342" s="36">
        <v>8165731.6699999999</v>
      </c>
      <c r="G342" s="40">
        <v>3.3400820100300899</v>
      </c>
      <c r="H342" s="36">
        <f t="shared" ref="H342" si="153">J342+L342+N342+P342+R342+T342</f>
        <v>21658927.009999998</v>
      </c>
      <c r="I342" s="40">
        <f t="shared" ref="I342" si="154">(J342*K342+L342*M342+N342*O342+P342*Q342+R342*S342+T342*U342)/(J342+L342+N342+P342+R342+T342)</f>
        <v>11.345325523588819</v>
      </c>
      <c r="J342" s="36">
        <v>476973.25</v>
      </c>
      <c r="K342" s="40">
        <v>10.7761492656035</v>
      </c>
      <c r="L342" s="36">
        <v>3872972.14</v>
      </c>
      <c r="M342" s="40">
        <v>10.127210966795101</v>
      </c>
      <c r="N342" s="36">
        <v>5139615.01</v>
      </c>
      <c r="O342" s="40">
        <v>12.2541422696172</v>
      </c>
      <c r="P342" s="36">
        <v>7523355.71</v>
      </c>
      <c r="Q342" s="40">
        <v>12.228363183003099</v>
      </c>
      <c r="R342" s="36">
        <v>4630906.7</v>
      </c>
      <c r="S342" s="40">
        <v>10.006588608597999</v>
      </c>
      <c r="T342" s="36">
        <v>15104.2</v>
      </c>
      <c r="U342" s="40">
        <v>3.0295414520464501</v>
      </c>
    </row>
    <row r="343" spans="1:21" ht="14.25" customHeight="1" x14ac:dyDescent="0.2">
      <c r="A343" s="38" t="s">
        <v>14</v>
      </c>
      <c r="B343" s="36">
        <f t="shared" ref="B343" si="155">D343+F343+J343+L343+N343+P343+R343+T343</f>
        <v>108519579.84</v>
      </c>
      <c r="C343" s="40">
        <f t="shared" ref="C343" si="156">(D343*E343+F343*G343+J343*K343+L343*M343+N343*O343+P343*Q343+R343*S343+T343*U343)/(D343+F343+J343+L343+N343+P343+R343+T343)</f>
        <v>4.3642914528418446</v>
      </c>
      <c r="D343" s="36">
        <v>79803412.120000005</v>
      </c>
      <c r="E343" s="40">
        <v>2.5238414354656804</v>
      </c>
      <c r="F343" s="36">
        <v>6724842.9100000001</v>
      </c>
      <c r="G343" s="40">
        <v>3.1899949221713499</v>
      </c>
      <c r="H343" s="36">
        <f t="shared" ref="H343" si="157">J343+L343+N343+P343+R343+T343</f>
        <v>21991324.809999999</v>
      </c>
      <c r="I343" s="40">
        <f t="shared" ref="I343" si="158">(J343*K343+L343*M343+N343*O343+P343*Q343+R343*S343+T343*U343)/(J343+L343+N343+P343+R343+T343)</f>
        <v>11.402118971585507</v>
      </c>
      <c r="J343" s="36">
        <v>3667254.5</v>
      </c>
      <c r="K343" s="40">
        <v>9.9808889785805697</v>
      </c>
      <c r="L343" s="36">
        <v>1141319.48</v>
      </c>
      <c r="M343" s="40">
        <v>12.43276430277</v>
      </c>
      <c r="N343" s="36">
        <v>5675741.8799999999</v>
      </c>
      <c r="O343" s="40">
        <v>12.5004573401953</v>
      </c>
      <c r="P343" s="36">
        <v>7171119.3300000001</v>
      </c>
      <c r="Q343" s="40">
        <v>11.937514035650599</v>
      </c>
      <c r="R343" s="36">
        <v>4320785.42</v>
      </c>
      <c r="S343" s="40">
        <v>10.034059969263598</v>
      </c>
      <c r="T343" s="36">
        <v>15104.2</v>
      </c>
      <c r="U343" s="40">
        <v>3.0295414520464501</v>
      </c>
    </row>
    <row r="344" spans="1:21" ht="14.25" customHeight="1" thickBot="1" x14ac:dyDescent="0.25">
      <c r="A344" s="39" t="s">
        <v>15</v>
      </c>
      <c r="B344" s="37">
        <f t="shared" ref="B344:B355" si="159">D344+F344+J344+L344+N344+P344+R344+T344</f>
        <v>112958242.72</v>
      </c>
      <c r="C344" s="41">
        <f t="shared" ref="C344:C355" si="160">(D344*E344+F344*G344+J344*K344+L344*M344+N344*O344+P344*Q344+R344*S344+T344*U344)/(D344+F344+J344+L344+N344+P344+R344+T344)</f>
        <v>4.09937647852336</v>
      </c>
      <c r="D344" s="37">
        <v>89541527.920000002</v>
      </c>
      <c r="E344" s="41">
        <v>2.4610757609596101</v>
      </c>
      <c r="F344" s="37">
        <v>3400315.07</v>
      </c>
      <c r="G344" s="41">
        <v>1.5535870388916597</v>
      </c>
      <c r="H344" s="37">
        <f t="shared" ref="H344:H355" si="161">J344+L344+N344+P344+R344+T344</f>
        <v>20016399.73</v>
      </c>
      <c r="I344" s="41">
        <f t="shared" ref="I344:I355" si="162">(J344*K344+L344*M344+N344*O344+P344*Q344+R344*S344+T344*U344)/(J344+L344+N344+P344+R344+T344)</f>
        <v>11.860634134008691</v>
      </c>
      <c r="J344" s="37">
        <v>221493.9</v>
      </c>
      <c r="K344" s="41">
        <v>11.593795942010098</v>
      </c>
      <c r="L344" s="37">
        <v>2873260.32</v>
      </c>
      <c r="M344" s="41">
        <v>11.592967058341602</v>
      </c>
      <c r="N344" s="37">
        <v>5808823.6500000004</v>
      </c>
      <c r="O344" s="41">
        <v>11.982358170832098</v>
      </c>
      <c r="P344" s="37">
        <v>6576821.1900000004</v>
      </c>
      <c r="Q344" s="41">
        <v>13.150689626412099</v>
      </c>
      <c r="R344" s="37">
        <v>4520896.47</v>
      </c>
      <c r="S344" s="41">
        <v>10.0402051532049</v>
      </c>
      <c r="T344" s="37">
        <v>15104.2</v>
      </c>
      <c r="U344" s="41">
        <v>3.0295414520464501</v>
      </c>
    </row>
    <row r="345" spans="1:21" ht="14.25" customHeight="1" x14ac:dyDescent="0.2">
      <c r="A345" s="38" t="s">
        <v>91</v>
      </c>
      <c r="B345" s="36">
        <f t="shared" si="159"/>
        <v>117586167.63000003</v>
      </c>
      <c r="C345" s="40">
        <f t="shared" si="160"/>
        <v>4.5663635871121757</v>
      </c>
      <c r="D345" s="36">
        <v>86716786.120000005</v>
      </c>
      <c r="E345" s="40">
        <v>2.6110353039615202</v>
      </c>
      <c r="F345" s="36">
        <v>5419834.1100000003</v>
      </c>
      <c r="G345" s="40">
        <v>1.1459178297248698</v>
      </c>
      <c r="H345" s="36">
        <f t="shared" si="161"/>
        <v>25449547.399999995</v>
      </c>
      <c r="I345" s="40">
        <f t="shared" si="162"/>
        <v>11.957380415633649</v>
      </c>
      <c r="J345" s="36">
        <v>926494.3</v>
      </c>
      <c r="K345" s="40">
        <v>12.384489984449999</v>
      </c>
      <c r="L345" s="36">
        <v>4305759.43</v>
      </c>
      <c r="M345" s="40">
        <v>12.016120637306498</v>
      </c>
      <c r="N345" s="36">
        <v>5276821.04</v>
      </c>
      <c r="O345" s="40">
        <v>11.8755887043689</v>
      </c>
      <c r="P345" s="36">
        <v>10578719.279999999</v>
      </c>
      <c r="Q345" s="40">
        <v>12.7222966920056</v>
      </c>
      <c r="R345" s="36">
        <v>4361649.1500000004</v>
      </c>
      <c r="S345" s="40">
        <v>10.052508488262999</v>
      </c>
      <c r="T345" s="36">
        <v>104.2</v>
      </c>
      <c r="U345" s="40">
        <v>7.2821497120921297</v>
      </c>
    </row>
    <row r="346" spans="1:21" ht="14.25" customHeight="1" x14ac:dyDescent="0.2">
      <c r="A346" s="38" t="s">
        <v>1</v>
      </c>
      <c r="B346" s="36">
        <f t="shared" si="159"/>
        <v>123634420.08999999</v>
      </c>
      <c r="C346" s="40">
        <f t="shared" si="160"/>
        <v>4.8287443104898573</v>
      </c>
      <c r="D346" s="36">
        <v>89889672.799999997</v>
      </c>
      <c r="E346" s="40">
        <v>2.9146117855320499</v>
      </c>
      <c r="F346" s="36">
        <v>7020574.9299999997</v>
      </c>
      <c r="G346" s="40">
        <v>1.65907445218308</v>
      </c>
      <c r="H346" s="36">
        <f t="shared" si="161"/>
        <v>26724172.359999999</v>
      </c>
      <c r="I346" s="40">
        <f t="shared" si="162"/>
        <v>12.099826403896184</v>
      </c>
      <c r="J346" s="36">
        <v>1839647.82</v>
      </c>
      <c r="K346" s="40">
        <v>11.0120017327556</v>
      </c>
      <c r="L346" s="36">
        <v>3829473.31</v>
      </c>
      <c r="M346" s="40">
        <v>12.956184483656799</v>
      </c>
      <c r="N346" s="36">
        <v>5191508.51</v>
      </c>
      <c r="O346" s="40">
        <v>11.649557230293402</v>
      </c>
      <c r="P346" s="36">
        <v>10040051.09</v>
      </c>
      <c r="Q346" s="40">
        <v>13.393179195754501</v>
      </c>
      <c r="R346" s="36">
        <v>5823387.4299999997</v>
      </c>
      <c r="S346" s="40">
        <v>10.0519743370398</v>
      </c>
      <c r="T346" s="36">
        <v>104.2</v>
      </c>
      <c r="U346" s="40">
        <v>7.2821497120921297</v>
      </c>
    </row>
    <row r="347" spans="1:21" ht="14.25" customHeight="1" x14ac:dyDescent="0.2">
      <c r="A347" s="38" t="s">
        <v>2</v>
      </c>
      <c r="B347" s="36">
        <f t="shared" si="159"/>
        <v>129156016.54000001</v>
      </c>
      <c r="C347" s="40">
        <f t="shared" si="160"/>
        <v>4.8424106092014929</v>
      </c>
      <c r="D347" s="36">
        <v>95344693.340000004</v>
      </c>
      <c r="E347" s="40">
        <v>2.9603339142734102</v>
      </c>
      <c r="F347" s="36">
        <v>6952014.2999999998</v>
      </c>
      <c r="G347" s="40">
        <v>1.6072573565621098</v>
      </c>
      <c r="H347" s="36">
        <f t="shared" si="161"/>
        <v>26859308.899999999</v>
      </c>
      <c r="I347" s="40">
        <f t="shared" si="162"/>
        <v>12.360729779182796</v>
      </c>
      <c r="J347" s="36">
        <v>2397235.7800000003</v>
      </c>
      <c r="K347" s="40">
        <v>12.6112534957241</v>
      </c>
      <c r="L347" s="36">
        <v>3451535.17</v>
      </c>
      <c r="M347" s="40">
        <v>11.402992033194298</v>
      </c>
      <c r="N347" s="36">
        <v>4174311.03</v>
      </c>
      <c r="O347" s="40">
        <v>12.4769744998134</v>
      </c>
      <c r="P347" s="36">
        <v>12790851.289999999</v>
      </c>
      <c r="Q347" s="40">
        <v>13.198413646360198</v>
      </c>
      <c r="R347" s="36">
        <v>4045271.43</v>
      </c>
      <c r="S347" s="40">
        <v>10.2609198517984</v>
      </c>
      <c r="T347" s="36">
        <v>104.2</v>
      </c>
      <c r="U347" s="40">
        <v>7.2821497120921297</v>
      </c>
    </row>
    <row r="348" spans="1:21" ht="14.25" customHeight="1" x14ac:dyDescent="0.2">
      <c r="A348" s="38" t="s">
        <v>3</v>
      </c>
      <c r="B348" s="36">
        <f t="shared" si="159"/>
        <v>134179475.92999999</v>
      </c>
      <c r="C348" s="40">
        <f t="shared" si="160"/>
        <v>4.7529597891924018</v>
      </c>
      <c r="D348" s="36">
        <v>99822176.599999994</v>
      </c>
      <c r="E348" s="40">
        <v>2.8773324586001907</v>
      </c>
      <c r="F348" s="36">
        <v>6835653.71</v>
      </c>
      <c r="G348" s="40">
        <v>2.0669619081391399</v>
      </c>
      <c r="H348" s="36">
        <f t="shared" si="161"/>
        <v>27521645.620000001</v>
      </c>
      <c r="I348" s="40">
        <f t="shared" si="162"/>
        <v>12.223071019075906</v>
      </c>
      <c r="J348" s="36">
        <v>2051921.62</v>
      </c>
      <c r="K348" s="40">
        <v>9.6443637113682694</v>
      </c>
      <c r="L348" s="36">
        <v>3821825.5</v>
      </c>
      <c r="M348" s="40">
        <v>11.307439498401999</v>
      </c>
      <c r="N348" s="36">
        <v>3042979.75</v>
      </c>
      <c r="O348" s="40">
        <v>12.370750092043799</v>
      </c>
      <c r="P348" s="36">
        <v>14392161.02</v>
      </c>
      <c r="Q348" s="40">
        <v>13.270772560915898</v>
      </c>
      <c r="R348" s="36">
        <v>4212653.53</v>
      </c>
      <c r="S348" s="40">
        <v>10.623872400681398</v>
      </c>
      <c r="T348" s="36">
        <v>104.2</v>
      </c>
      <c r="U348" s="40">
        <v>7.2821497120921297</v>
      </c>
    </row>
    <row r="349" spans="1:21" ht="14.25" customHeight="1" x14ac:dyDescent="0.2">
      <c r="A349" s="38" t="s">
        <v>4</v>
      </c>
      <c r="B349" s="36">
        <f t="shared" si="159"/>
        <v>149364907.78</v>
      </c>
      <c r="C349" s="40">
        <f t="shared" si="160"/>
        <v>4.6288784279501174</v>
      </c>
      <c r="D349" s="36">
        <v>108994322.64</v>
      </c>
      <c r="E349" s="40">
        <v>3.0288944727791201</v>
      </c>
      <c r="F349" s="36">
        <v>12617132.460000001</v>
      </c>
      <c r="G349" s="40">
        <v>1.3931687959943999</v>
      </c>
      <c r="H349" s="36">
        <f t="shared" si="161"/>
        <v>27753452.679999996</v>
      </c>
      <c r="I349" s="40">
        <f t="shared" si="162"/>
        <v>12.383392683839599</v>
      </c>
      <c r="J349" s="36">
        <v>2246112.71</v>
      </c>
      <c r="K349" s="40">
        <v>8.3127886483043003</v>
      </c>
      <c r="L349" s="36">
        <v>3499931.39</v>
      </c>
      <c r="M349" s="40">
        <v>12.481035271037099</v>
      </c>
      <c r="N349" s="36">
        <v>2482002.37</v>
      </c>
      <c r="O349" s="40">
        <v>12.353161899720501</v>
      </c>
      <c r="P349" s="36">
        <v>14752906.18</v>
      </c>
      <c r="Q349" s="40">
        <v>13.414914345059602</v>
      </c>
      <c r="R349" s="36">
        <v>4772395.83</v>
      </c>
      <c r="S349" s="40">
        <v>11.054692177115601</v>
      </c>
      <c r="T349" s="36">
        <v>104.2</v>
      </c>
      <c r="U349" s="40">
        <v>7.2821497120921297</v>
      </c>
    </row>
    <row r="350" spans="1:21" ht="14.25" customHeight="1" x14ac:dyDescent="0.2">
      <c r="A350" s="38" t="s">
        <v>5</v>
      </c>
      <c r="B350" s="36">
        <f t="shared" si="159"/>
        <v>155650078.56999999</v>
      </c>
      <c r="C350" s="40">
        <f t="shared" si="160"/>
        <v>4.5267691017060807</v>
      </c>
      <c r="D350" s="36">
        <v>115615164.73999999</v>
      </c>
      <c r="E350" s="40">
        <v>3.0039557032827702</v>
      </c>
      <c r="F350" s="36">
        <v>13227025.74</v>
      </c>
      <c r="G350" s="40">
        <v>1.3703866015913599</v>
      </c>
      <c r="H350" s="36">
        <f t="shared" si="161"/>
        <v>26807888.09</v>
      </c>
      <c r="I350" s="40">
        <f t="shared" si="162"/>
        <v>12.651611825984</v>
      </c>
      <c r="J350" s="36">
        <v>2257273.79</v>
      </c>
      <c r="K350" s="40">
        <v>11.753750225842101</v>
      </c>
      <c r="L350" s="36">
        <v>2559849.19</v>
      </c>
      <c r="M350" s="40">
        <v>12.018638629059199</v>
      </c>
      <c r="N350" s="36">
        <v>7080588.0199999996</v>
      </c>
      <c r="O350" s="40">
        <v>13.513883822250699</v>
      </c>
      <c r="P350" s="36">
        <v>9676563.7799999993</v>
      </c>
      <c r="Q350" s="40">
        <v>13.1492594203621</v>
      </c>
      <c r="R350" s="36">
        <v>5197149.1100000003</v>
      </c>
      <c r="S350" s="40">
        <v>11.301743769710702</v>
      </c>
      <c r="T350" s="36">
        <v>36464.200000000004</v>
      </c>
      <c r="U350" s="40">
        <v>5.5649212103926597</v>
      </c>
    </row>
    <row r="351" spans="1:21" ht="14.25" customHeight="1" x14ac:dyDescent="0.2">
      <c r="A351" s="38" t="s">
        <v>6</v>
      </c>
      <c r="B351" s="36">
        <f t="shared" si="159"/>
        <v>162765824.17000002</v>
      </c>
      <c r="C351" s="40">
        <f t="shared" si="160"/>
        <v>4.3526865070387419</v>
      </c>
      <c r="D351" s="36">
        <v>121061758.06</v>
      </c>
      <c r="E351" s="40">
        <v>2.8735424772072702</v>
      </c>
      <c r="F351" s="36">
        <v>14124663.800000001</v>
      </c>
      <c r="G351" s="40">
        <v>1.5600279240062298</v>
      </c>
      <c r="H351" s="36">
        <f t="shared" si="161"/>
        <v>27579402.309999999</v>
      </c>
      <c r="I351" s="40">
        <f t="shared" si="162"/>
        <v>12.275742192318742</v>
      </c>
      <c r="J351" s="36">
        <v>2166358.09</v>
      </c>
      <c r="K351" s="40">
        <v>8.7591049676833386</v>
      </c>
      <c r="L351" s="36">
        <v>1650848.55</v>
      </c>
      <c r="M351" s="40">
        <v>12.011645729161501</v>
      </c>
      <c r="N351" s="36">
        <v>8285876.9400000004</v>
      </c>
      <c r="O351" s="40">
        <v>13.273499337367701</v>
      </c>
      <c r="P351" s="36">
        <v>9679543.0700000003</v>
      </c>
      <c r="Q351" s="40">
        <v>12.8638395393802</v>
      </c>
      <c r="R351" s="36">
        <v>5759985.46</v>
      </c>
      <c r="S351" s="40">
        <v>11.293656483153701</v>
      </c>
      <c r="T351" s="36">
        <v>36790.200000000004</v>
      </c>
      <c r="U351" s="40">
        <v>5.5150192170741095</v>
      </c>
    </row>
    <row r="352" spans="1:21" ht="14.25" customHeight="1" x14ac:dyDescent="0.2">
      <c r="A352" s="38" t="s">
        <v>7</v>
      </c>
      <c r="B352" s="36">
        <f t="shared" si="159"/>
        <v>159214327.13000003</v>
      </c>
      <c r="C352" s="40">
        <f t="shared" si="160"/>
        <v>4.163930688466813</v>
      </c>
      <c r="D352" s="36">
        <v>118029945.27</v>
      </c>
      <c r="E352" s="40">
        <v>2.6179953832982101</v>
      </c>
      <c r="F352" s="36">
        <v>13870878.039999999</v>
      </c>
      <c r="G352" s="40">
        <v>1.6361046724191399</v>
      </c>
      <c r="H352" s="36">
        <f t="shared" si="161"/>
        <v>27313503.819999997</v>
      </c>
      <c r="I352" s="40">
        <f t="shared" si="162"/>
        <v>12.128116728767644</v>
      </c>
      <c r="J352" s="36">
        <v>2038194.7</v>
      </c>
      <c r="K352" s="40">
        <v>6.0046499394782993</v>
      </c>
      <c r="L352" s="36">
        <v>1674372.82</v>
      </c>
      <c r="M352" s="40">
        <v>12.324979341757398</v>
      </c>
      <c r="N352" s="36">
        <v>10287754.93</v>
      </c>
      <c r="O352" s="40">
        <v>12.761217396408201</v>
      </c>
      <c r="P352" s="36">
        <v>7675355.7400000002</v>
      </c>
      <c r="Q352" s="40">
        <v>13.3074806948297</v>
      </c>
      <c r="R352" s="36">
        <v>5601035.4299999997</v>
      </c>
      <c r="S352" s="40">
        <v>11.5620197608713</v>
      </c>
      <c r="T352" s="36">
        <v>36790.200000000004</v>
      </c>
      <c r="U352" s="40">
        <v>5.5150192170741095</v>
      </c>
    </row>
    <row r="353" spans="1:21" ht="14.25" customHeight="1" x14ac:dyDescent="0.2">
      <c r="A353" s="38" t="s">
        <v>8</v>
      </c>
      <c r="B353" s="36">
        <f t="shared" si="159"/>
        <v>167213781.58000001</v>
      </c>
      <c r="C353" s="40">
        <f t="shared" si="160"/>
        <v>4.1418633411914723</v>
      </c>
      <c r="D353" s="36">
        <v>123434325.47</v>
      </c>
      <c r="E353" s="40">
        <v>2.5720498966048302</v>
      </c>
      <c r="F353" s="36">
        <v>14773338.24</v>
      </c>
      <c r="G353" s="40">
        <v>1.5102539694102299</v>
      </c>
      <c r="H353" s="36">
        <f t="shared" si="161"/>
        <v>29006117.870000001</v>
      </c>
      <c r="I353" s="40">
        <f t="shared" si="162"/>
        <v>12.162465065760266</v>
      </c>
      <c r="J353" s="36">
        <v>1837401.46</v>
      </c>
      <c r="K353" s="40">
        <v>4.8010835087177997</v>
      </c>
      <c r="L353" s="36">
        <v>6430567.1600000001</v>
      </c>
      <c r="M353" s="40">
        <v>13.569328082843599</v>
      </c>
      <c r="N353" s="36">
        <v>6462058.8099999996</v>
      </c>
      <c r="O353" s="40">
        <v>12.276955915664297</v>
      </c>
      <c r="P353" s="36">
        <v>7921807.71</v>
      </c>
      <c r="Q353" s="40">
        <v>13.027099174438298</v>
      </c>
      <c r="R353" s="36">
        <v>6312492.5300000003</v>
      </c>
      <c r="S353" s="40">
        <v>11.707010671440695</v>
      </c>
      <c r="T353" s="36">
        <v>41790.200000000004</v>
      </c>
      <c r="U353" s="40">
        <v>6.5302070820431597</v>
      </c>
    </row>
    <row r="354" spans="1:21" ht="14.25" customHeight="1" x14ac:dyDescent="0.2">
      <c r="A354" s="38" t="s">
        <v>9</v>
      </c>
      <c r="B354" s="36">
        <f t="shared" si="159"/>
        <v>175045338.41000003</v>
      </c>
      <c r="C354" s="40">
        <f t="shared" si="160"/>
        <v>4.4227855558361524</v>
      </c>
      <c r="D354" s="36">
        <v>132208446.93000001</v>
      </c>
      <c r="E354" s="40">
        <v>2.9084639902849201</v>
      </c>
      <c r="F354" s="36">
        <v>13228323.109999999</v>
      </c>
      <c r="G354" s="40">
        <v>1.6654824326406998</v>
      </c>
      <c r="H354" s="36">
        <f t="shared" si="161"/>
        <v>29608568.369999997</v>
      </c>
      <c r="I354" s="40">
        <f t="shared" si="162"/>
        <v>12.41643779873845</v>
      </c>
      <c r="J354" s="36">
        <v>2111079.36</v>
      </c>
      <c r="K354" s="40">
        <v>9.2655795179580593</v>
      </c>
      <c r="L354" s="36">
        <v>9317619.3699999992</v>
      </c>
      <c r="M354" s="40">
        <v>12.7179151937068</v>
      </c>
      <c r="N354" s="36">
        <v>4547862.58</v>
      </c>
      <c r="O354" s="40">
        <v>13.456952243222799</v>
      </c>
      <c r="P354" s="36">
        <v>7640055.1299999999</v>
      </c>
      <c r="Q354" s="40">
        <v>12.9319676388775</v>
      </c>
      <c r="R354" s="36">
        <v>5950161.7300000004</v>
      </c>
      <c r="S354" s="40">
        <v>11.646350146166499</v>
      </c>
      <c r="T354" s="36">
        <v>41790.200000000004</v>
      </c>
      <c r="U354" s="40">
        <v>6.5302070820431597</v>
      </c>
    </row>
    <row r="355" spans="1:21" ht="14.25" customHeight="1" x14ac:dyDescent="0.2">
      <c r="A355" s="38" t="s">
        <v>14</v>
      </c>
      <c r="B355" s="36">
        <f t="shared" si="159"/>
        <v>168469737.46000001</v>
      </c>
      <c r="C355" s="40">
        <f t="shared" si="160"/>
        <v>4.4333044664091839</v>
      </c>
      <c r="D355" s="36">
        <v>125635291.48</v>
      </c>
      <c r="E355" s="40">
        <v>2.7907348472806701</v>
      </c>
      <c r="F355" s="36">
        <v>12429919.560000001</v>
      </c>
      <c r="G355" s="40">
        <v>1.5571718114883799</v>
      </c>
      <c r="H355" s="36">
        <f t="shared" si="161"/>
        <v>30404526.419999998</v>
      </c>
      <c r="I355" s="40">
        <f t="shared" si="162"/>
        <v>12.396421769255777</v>
      </c>
      <c r="J355" s="36">
        <v>6754941.71</v>
      </c>
      <c r="K355" s="40">
        <v>12.418446005524499</v>
      </c>
      <c r="L355" s="36">
        <v>4922466.93</v>
      </c>
      <c r="M355" s="40">
        <v>11.515420172970101</v>
      </c>
      <c r="N355" s="36">
        <v>4655085.97</v>
      </c>
      <c r="O355" s="40">
        <v>13.5829743058429</v>
      </c>
      <c r="P355" s="36">
        <v>8121121.3600000003</v>
      </c>
      <c r="Q355" s="40">
        <v>12.8492360877735</v>
      </c>
      <c r="R355" s="36">
        <v>5909120.25</v>
      </c>
      <c r="S355" s="40">
        <v>11.589569848422</v>
      </c>
      <c r="T355" s="36">
        <v>41790.200000000004</v>
      </c>
      <c r="U355" s="40">
        <v>6.5302070820431597</v>
      </c>
    </row>
    <row r="356" spans="1:21" ht="14.25" customHeight="1" thickBot="1" x14ac:dyDescent="0.25">
      <c r="A356" s="39" t="s">
        <v>15</v>
      </c>
      <c r="B356" s="37">
        <f t="shared" ref="B356:B367" si="163">D356+F356+J356+L356+N356+P356+R356+T356</f>
        <v>177952316.78</v>
      </c>
      <c r="C356" s="41">
        <f t="shared" ref="C356:C367" si="164">(D356*E356+F356*G356+J356*K356+L356*M356+N356*O356+P356*Q356+R356*S356+T356*U356)/(D356+F356+J356+L356+N356+P356+R356+T356)</f>
        <v>4.1717509117326363</v>
      </c>
      <c r="D356" s="37">
        <v>144389226.46000001</v>
      </c>
      <c r="E356" s="41">
        <v>2.8046122794887598</v>
      </c>
      <c r="F356" s="37">
        <v>6958407.2699999996</v>
      </c>
      <c r="G356" s="41">
        <v>1.3107478332034999</v>
      </c>
      <c r="H356" s="37">
        <f t="shared" ref="H356:H367" si="165">J356+L356+N356+P356+R356+T356</f>
        <v>26604683.050000001</v>
      </c>
      <c r="I356" s="41">
        <f t="shared" ref="I356:I367" si="166">(J356*K356+L356*M356+N356*O356+P356*Q356+R356*S356+T356*U356)/(J356+L356+N356+P356+R356+T356)</f>
        <v>12.339790868683192</v>
      </c>
      <c r="J356" s="37">
        <v>3073525.78</v>
      </c>
      <c r="K356" s="41">
        <v>9.8940883256557601</v>
      </c>
      <c r="L356" s="37">
        <v>2663034.41</v>
      </c>
      <c r="M356" s="41">
        <v>13.306847605998499</v>
      </c>
      <c r="N356" s="37">
        <v>3887658.26</v>
      </c>
      <c r="O356" s="41">
        <v>13.226354850799101</v>
      </c>
      <c r="P356" s="37">
        <v>10741684.439999999</v>
      </c>
      <c r="Q356" s="41">
        <v>12.865055175862199</v>
      </c>
      <c r="R356" s="37">
        <v>6196989.96</v>
      </c>
      <c r="S356" s="41">
        <v>11.7097312539457</v>
      </c>
      <c r="T356" s="37">
        <v>41790.200000000004</v>
      </c>
      <c r="U356" s="41">
        <v>6.5302070820431597</v>
      </c>
    </row>
    <row r="357" spans="1:21" ht="14.25" customHeight="1" x14ac:dyDescent="0.2">
      <c r="A357" s="46" t="s">
        <v>92</v>
      </c>
      <c r="B357" s="36">
        <f t="shared" si="163"/>
        <v>199874536.54999995</v>
      </c>
      <c r="C357" s="40">
        <f t="shared" si="164"/>
        <v>4.7330470842740366</v>
      </c>
      <c r="D357" s="36">
        <v>150812158.11000001</v>
      </c>
      <c r="E357" s="40">
        <v>3.1842846022542104</v>
      </c>
      <c r="F357" s="36">
        <v>12951694.699999999</v>
      </c>
      <c r="G357" s="40">
        <v>2.2271735391508303</v>
      </c>
      <c r="H357" s="36">
        <f t="shared" si="165"/>
        <v>36110683.740000002</v>
      </c>
      <c r="I357" s="40">
        <f t="shared" si="166"/>
        <v>12.100050249926428</v>
      </c>
      <c r="J357" s="36">
        <v>2577355.54</v>
      </c>
      <c r="K357" s="40">
        <v>9.1361644380658493</v>
      </c>
      <c r="L357" s="36">
        <v>3530024.26</v>
      </c>
      <c r="M357" s="40">
        <v>13.5160573859909</v>
      </c>
      <c r="N357" s="36">
        <v>3592766.98</v>
      </c>
      <c r="O357" s="40">
        <v>12.285142262552199</v>
      </c>
      <c r="P357" s="36">
        <v>20389424.690000001</v>
      </c>
      <c r="Q357" s="40">
        <v>12.338967459949499</v>
      </c>
      <c r="R357" s="36">
        <v>5979322.0700000003</v>
      </c>
      <c r="S357" s="40">
        <v>11.6546545902653</v>
      </c>
      <c r="T357" s="36">
        <v>41790.200000000004</v>
      </c>
      <c r="U357" s="40">
        <v>6.5302070820431597</v>
      </c>
    </row>
    <row r="358" spans="1:21" ht="14.25" customHeight="1" x14ac:dyDescent="0.2">
      <c r="A358" s="38" t="s">
        <v>1</v>
      </c>
      <c r="B358" s="36">
        <f t="shared" si="163"/>
        <v>239639110.25999999</v>
      </c>
      <c r="C358" s="40">
        <f t="shared" si="164"/>
        <v>4.9244431924557066</v>
      </c>
      <c r="D358" s="36">
        <v>190042929.13</v>
      </c>
      <c r="E358" s="40">
        <v>3.8088897861769095</v>
      </c>
      <c r="F358" s="36">
        <v>12464196.02</v>
      </c>
      <c r="G358" s="40">
        <v>0.60192810946341291</v>
      </c>
      <c r="H358" s="36">
        <f t="shared" si="165"/>
        <v>37131985.109999999</v>
      </c>
      <c r="I358" s="40">
        <f t="shared" si="166"/>
        <v>12.08483904622841</v>
      </c>
      <c r="J358" s="36">
        <v>2904610.01</v>
      </c>
      <c r="K358" s="40">
        <v>10.258125225182999</v>
      </c>
      <c r="L358" s="36">
        <v>3197996.24</v>
      </c>
      <c r="M358" s="40">
        <v>12.941432623791998</v>
      </c>
      <c r="N358" s="36">
        <v>4017862.19</v>
      </c>
      <c r="O358" s="40">
        <v>11.942071410916201</v>
      </c>
      <c r="P358" s="36">
        <v>20502408.43</v>
      </c>
      <c r="Q358" s="40">
        <v>12.366148400244299</v>
      </c>
      <c r="R358" s="36">
        <v>6472318.04</v>
      </c>
      <c r="S358" s="40">
        <v>11.716240751559202</v>
      </c>
      <c r="T358" s="36">
        <v>36790.200000000004</v>
      </c>
      <c r="U358" s="40">
        <v>5.5150192170741095</v>
      </c>
    </row>
    <row r="359" spans="1:21" ht="14.25" customHeight="1" x14ac:dyDescent="0.2">
      <c r="A359" s="38" t="s">
        <v>2</v>
      </c>
      <c r="B359" s="36">
        <f t="shared" si="163"/>
        <v>247822444.56999996</v>
      </c>
      <c r="C359" s="40">
        <f t="shared" si="164"/>
        <v>4.8751737814136407</v>
      </c>
      <c r="D359" s="36">
        <v>194591771.13999999</v>
      </c>
      <c r="E359" s="40">
        <v>3.6393106116167502</v>
      </c>
      <c r="F359" s="36">
        <v>13876419.369999999</v>
      </c>
      <c r="G359" s="40">
        <v>2.31934906045579</v>
      </c>
      <c r="H359" s="36">
        <f t="shared" si="165"/>
        <v>39354254.060000002</v>
      </c>
      <c r="I359" s="40">
        <f t="shared" si="166"/>
        <v>11.887236526675482</v>
      </c>
      <c r="J359" s="36">
        <v>3683867.72</v>
      </c>
      <c r="K359" s="40">
        <v>9.3435750143873193</v>
      </c>
      <c r="L359" s="36">
        <v>2187836.9</v>
      </c>
      <c r="M359" s="40">
        <v>12.2882879774996</v>
      </c>
      <c r="N359" s="36">
        <v>5751471.4500000002</v>
      </c>
      <c r="O359" s="40">
        <v>11.497295730416999</v>
      </c>
      <c r="P359" s="36">
        <v>21436970.48</v>
      </c>
      <c r="Q359" s="40">
        <v>12.486334987447298</v>
      </c>
      <c r="R359" s="36">
        <v>6095617.3099999996</v>
      </c>
      <c r="S359" s="40">
        <v>11.588750929509999</v>
      </c>
      <c r="T359" s="36">
        <v>198490.2</v>
      </c>
      <c r="U359" s="40">
        <v>10.4383422456121</v>
      </c>
    </row>
    <row r="360" spans="1:21" ht="14.25" customHeight="1" x14ac:dyDescent="0.2">
      <c r="A360" s="38" t="s">
        <v>3</v>
      </c>
      <c r="B360" s="36">
        <f t="shared" si="163"/>
        <v>244756943.58999997</v>
      </c>
      <c r="C360" s="40">
        <f t="shared" si="164"/>
        <v>4.9057713612753195</v>
      </c>
      <c r="D360" s="36">
        <v>183612650.28999999</v>
      </c>
      <c r="E360" s="40">
        <v>3.5950671782005799</v>
      </c>
      <c r="F360" s="36">
        <v>19188016.52</v>
      </c>
      <c r="G360" s="40">
        <v>2.05835913004519</v>
      </c>
      <c r="H360" s="36">
        <f t="shared" si="165"/>
        <v>41956276.780000001</v>
      </c>
      <c r="I360" s="40">
        <f t="shared" si="166"/>
        <v>11.944004598248354</v>
      </c>
      <c r="J360" s="36">
        <v>3238621.5</v>
      </c>
      <c r="K360" s="40">
        <v>8.2210277453540002</v>
      </c>
      <c r="L360" s="36">
        <v>2588719.84</v>
      </c>
      <c r="M360" s="40">
        <v>11.3878734187397</v>
      </c>
      <c r="N360" s="36">
        <v>6366356.79</v>
      </c>
      <c r="O360" s="40">
        <v>11.9280299764349</v>
      </c>
      <c r="P360" s="36">
        <v>23908734.699999999</v>
      </c>
      <c r="Q360" s="40">
        <v>12.625309332526101</v>
      </c>
      <c r="R360" s="36">
        <v>5655353.75</v>
      </c>
      <c r="S360" s="40">
        <v>11.521114327180699</v>
      </c>
      <c r="T360" s="36">
        <v>198490.2</v>
      </c>
      <c r="U360" s="40">
        <v>10.4383422456121</v>
      </c>
    </row>
    <row r="361" spans="1:21" ht="14.25" customHeight="1" x14ac:dyDescent="0.2">
      <c r="A361" s="38" t="s">
        <v>4</v>
      </c>
      <c r="B361" s="36">
        <f t="shared" si="163"/>
        <v>244848385.63</v>
      </c>
      <c r="C361" s="40">
        <f t="shared" si="164"/>
        <v>4.7028426492435678</v>
      </c>
      <c r="D361" s="36">
        <v>184807072.21000001</v>
      </c>
      <c r="E361" s="40">
        <v>3.2969466217009296</v>
      </c>
      <c r="F361" s="36">
        <v>17496186.510000002</v>
      </c>
      <c r="G361" s="40">
        <v>2.0819430436158499</v>
      </c>
      <c r="H361" s="36">
        <f t="shared" si="165"/>
        <v>42545126.910000004</v>
      </c>
      <c r="I361" s="40">
        <f t="shared" si="166"/>
        <v>11.887573291897384</v>
      </c>
      <c r="J361" s="36">
        <v>3000791.78</v>
      </c>
      <c r="K361" s="40">
        <v>7.6461668796626698</v>
      </c>
      <c r="L361" s="36">
        <v>3297176.12</v>
      </c>
      <c r="M361" s="40">
        <v>11.4444931596193</v>
      </c>
      <c r="N361" s="36">
        <v>6684085.1299999999</v>
      </c>
      <c r="O361" s="40">
        <v>12.0478065088917</v>
      </c>
      <c r="P361" s="36">
        <v>24454090.460000001</v>
      </c>
      <c r="Q361" s="40">
        <v>12.623749364023602</v>
      </c>
      <c r="R361" s="36">
        <v>4711803.22</v>
      </c>
      <c r="S361" s="40">
        <v>11.117848706741997</v>
      </c>
      <c r="T361" s="36">
        <v>397180.2</v>
      </c>
      <c r="U361" s="40">
        <v>8.7196227807932001</v>
      </c>
    </row>
    <row r="362" spans="1:21" ht="14.25" customHeight="1" x14ac:dyDescent="0.2">
      <c r="A362" s="38" t="s">
        <v>5</v>
      </c>
      <c r="B362" s="36">
        <f t="shared" si="163"/>
        <v>249347873.32999998</v>
      </c>
      <c r="C362" s="40">
        <f t="shared" si="164"/>
        <v>4.697547052543773</v>
      </c>
      <c r="D362" s="36">
        <v>182910088.30000001</v>
      </c>
      <c r="E362" s="40">
        <v>3.2892141833600501</v>
      </c>
      <c r="F362" s="36">
        <v>22631233.949999999</v>
      </c>
      <c r="G362" s="40">
        <v>2.1930350639939404</v>
      </c>
      <c r="H362" s="36">
        <f t="shared" si="165"/>
        <v>43806551.080000006</v>
      </c>
      <c r="I362" s="40">
        <f t="shared" si="166"/>
        <v>11.871781920467956</v>
      </c>
      <c r="J362" s="36">
        <v>3572897.63</v>
      </c>
      <c r="K362" s="40">
        <v>8.261342384024589</v>
      </c>
      <c r="L362" s="36">
        <v>4838047.05</v>
      </c>
      <c r="M362" s="40">
        <v>11.3708230434427</v>
      </c>
      <c r="N362" s="36">
        <v>14470250.67</v>
      </c>
      <c r="O362" s="40">
        <v>12.600730819779198</v>
      </c>
      <c r="P362" s="36">
        <v>15727652.25</v>
      </c>
      <c r="Q362" s="40">
        <v>12.4636834190685</v>
      </c>
      <c r="R362" s="36">
        <v>4800523.28</v>
      </c>
      <c r="S362" s="40">
        <v>11.188121959716899</v>
      </c>
      <c r="T362" s="36">
        <v>397180.2</v>
      </c>
      <c r="U362" s="40">
        <v>8.7196227807932001</v>
      </c>
    </row>
    <row r="363" spans="1:21" ht="14.25" customHeight="1" x14ac:dyDescent="0.2">
      <c r="A363" s="38" t="s">
        <v>6</v>
      </c>
      <c r="B363" s="36">
        <f t="shared" si="163"/>
        <v>247121457.83999997</v>
      </c>
      <c r="C363" s="40">
        <f t="shared" si="164"/>
        <v>4.7131436339971824</v>
      </c>
      <c r="D363" s="36">
        <v>181657900.63</v>
      </c>
      <c r="E363" s="40">
        <v>3.1382920537387893</v>
      </c>
      <c r="F363" s="36">
        <v>19675722.120000001</v>
      </c>
      <c r="G363" s="40">
        <v>2.38352157077018</v>
      </c>
      <c r="H363" s="36">
        <f t="shared" si="165"/>
        <v>45787835.090000011</v>
      </c>
      <c r="I363" s="40">
        <f t="shared" si="166"/>
        <v>11.962257456081863</v>
      </c>
      <c r="J363" s="36">
        <v>2820719.96</v>
      </c>
      <c r="K363" s="40">
        <v>9.06495943376102</v>
      </c>
      <c r="L363" s="36">
        <v>4891448.82</v>
      </c>
      <c r="M363" s="40">
        <v>11.5781374478738</v>
      </c>
      <c r="N363" s="36">
        <v>14332932.23</v>
      </c>
      <c r="O363" s="40">
        <v>12.560831531232303</v>
      </c>
      <c r="P363" s="36">
        <v>16914148.890000001</v>
      </c>
      <c r="Q363" s="40">
        <v>12.474149181756399</v>
      </c>
      <c r="R363" s="36">
        <v>6429254.9900000002</v>
      </c>
      <c r="S363" s="40">
        <v>11.0447272505364</v>
      </c>
      <c r="T363" s="36">
        <v>399330.2</v>
      </c>
      <c r="U363" s="40">
        <v>8.73903731798897</v>
      </c>
    </row>
    <row r="364" spans="1:21" ht="14.25" hidden="1" customHeight="1" x14ac:dyDescent="0.2">
      <c r="A364" s="38" t="s">
        <v>7</v>
      </c>
      <c r="B364" s="36">
        <f t="shared" si="163"/>
        <v>0</v>
      </c>
      <c r="C364" s="40" t="e">
        <f t="shared" si="164"/>
        <v>#DIV/0!</v>
      </c>
      <c r="D364" s="36"/>
      <c r="E364" s="40"/>
      <c r="F364" s="36"/>
      <c r="G364" s="40"/>
      <c r="H364" s="36">
        <f t="shared" si="165"/>
        <v>0</v>
      </c>
      <c r="I364" s="40" t="e">
        <f t="shared" si="166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3"/>
        <v>0</v>
      </c>
      <c r="C365" s="40" t="e">
        <f t="shared" si="164"/>
        <v>#DIV/0!</v>
      </c>
      <c r="D365" s="36"/>
      <c r="E365" s="40"/>
      <c r="F365" s="36"/>
      <c r="G365" s="40"/>
      <c r="H365" s="36">
        <f t="shared" si="165"/>
        <v>0</v>
      </c>
      <c r="I365" s="40" t="e">
        <f t="shared" si="166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3"/>
        <v>0</v>
      </c>
      <c r="C366" s="40" t="e">
        <f t="shared" si="164"/>
        <v>#DIV/0!</v>
      </c>
      <c r="D366" s="36"/>
      <c r="E366" s="40"/>
      <c r="F366" s="36"/>
      <c r="G366" s="40"/>
      <c r="H366" s="36">
        <f t="shared" si="165"/>
        <v>0</v>
      </c>
      <c r="I366" s="40" t="e">
        <f t="shared" si="166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3"/>
        <v>0</v>
      </c>
      <c r="C367" s="40" t="e">
        <f t="shared" si="164"/>
        <v>#DIV/0!</v>
      </c>
      <c r="D367" s="36"/>
      <c r="E367" s="40"/>
      <c r="F367" s="36"/>
      <c r="G367" s="40"/>
      <c r="H367" s="36">
        <f t="shared" si="165"/>
        <v>0</v>
      </c>
      <c r="I367" s="40" t="e">
        <f t="shared" si="166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7">D368+F368+J368+L368+N368+P368+R368+T368</f>
        <v>0</v>
      </c>
      <c r="C368" s="41" t="e">
        <f t="shared" ref="C368" si="168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9">J368+L368+N368+P368+R368+T368</f>
        <v>0</v>
      </c>
      <c r="I368" s="41" t="e">
        <f t="shared" ref="I368" si="170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2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55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1" x14ac:dyDescent="0.2">
      <c r="A372" s="14" t="s">
        <v>57</v>
      </c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x14ac:dyDescent="0.2">
      <c r="A166" s="38" t="s">
        <v>1</v>
      </c>
      <c r="B166" s="36">
        <f t="shared" si="110"/>
        <v>5191152.16</v>
      </c>
      <c r="C166" s="40">
        <f t="shared" si="111"/>
        <v>7.7007477765783738</v>
      </c>
      <c r="D166" s="36">
        <v>348520.68</v>
      </c>
      <c r="E166" s="40">
        <v>0.10171586202574801</v>
      </c>
      <c r="F166" s="36">
        <v>1709118.64</v>
      </c>
      <c r="G166" s="40">
        <v>0.33255505978215799</v>
      </c>
      <c r="H166" s="36">
        <f t="shared" si="112"/>
        <v>3133512.84</v>
      </c>
      <c r="I166" s="40">
        <f t="shared" si="113"/>
        <v>12.564788890764536</v>
      </c>
      <c r="J166" s="36">
        <v>128226.13</v>
      </c>
      <c r="K166" s="40">
        <v>11.117611858830999</v>
      </c>
      <c r="L166" s="36">
        <v>584819.87</v>
      </c>
      <c r="M166" s="40">
        <v>11.9048310331863</v>
      </c>
      <c r="N166" s="36">
        <v>993631.96</v>
      </c>
      <c r="O166" s="40">
        <v>12.4981018199133</v>
      </c>
      <c r="P166" s="36">
        <v>704180.59</v>
      </c>
      <c r="Q166" s="40">
        <v>12.34541132879</v>
      </c>
      <c r="R166" s="36">
        <v>713786.54</v>
      </c>
      <c r="S166" s="40">
        <v>13.652395777174499</v>
      </c>
      <c r="T166" s="36">
        <v>8867.75</v>
      </c>
      <c r="U166" s="40">
        <v>14.363108454794098</v>
      </c>
    </row>
    <row r="167" spans="1:21" ht="14.25" customHeight="1" x14ac:dyDescent="0.2">
      <c r="A167" s="38" t="s">
        <v>2</v>
      </c>
      <c r="B167" s="36">
        <f t="shared" ref="B167" si="114">D167+F167+H167</f>
        <v>5338252.28</v>
      </c>
      <c r="C167" s="40">
        <f t="shared" ref="C167" si="115">(D167*E167+F167*G167+J167*K167+L167*M167+N167*O167+P167*Q167+R167*S167+T167*U167)/(D167+F167+J167+L167+N167+P167+R167+T167)</f>
        <v>7.5720559227672943</v>
      </c>
      <c r="D167" s="36">
        <v>434250.93</v>
      </c>
      <c r="E167" s="40">
        <v>7.0087391637825597E-2</v>
      </c>
      <c r="F167" s="36">
        <v>1734978.36</v>
      </c>
      <c r="G167" s="40">
        <v>0.34614415940035104</v>
      </c>
      <c r="H167" s="36">
        <f t="shared" ref="H167" si="116">J167+L167+N167+P167+R167+T167</f>
        <v>3169022.99</v>
      </c>
      <c r="I167" s="40">
        <f t="shared" ref="I167" si="117">(J167*K167+L167*M167+N167*O167+P167*Q167+R167*S167+T167*U167)/H167</f>
        <v>12.556095925640482</v>
      </c>
      <c r="J167" s="36">
        <v>100759.11</v>
      </c>
      <c r="K167" s="40">
        <v>9.5681379996310003</v>
      </c>
      <c r="L167" s="36">
        <v>1140185.97</v>
      </c>
      <c r="M167" s="40">
        <v>12.109868752638699</v>
      </c>
      <c r="N167" s="36">
        <v>529427.29</v>
      </c>
      <c r="O167" s="40">
        <v>12.899098691909098</v>
      </c>
      <c r="P167" s="36">
        <v>669479.93000000005</v>
      </c>
      <c r="Q167" s="40">
        <v>12.396122716330002</v>
      </c>
      <c r="R167" s="36">
        <v>716627.24</v>
      </c>
      <c r="S167" s="40">
        <v>13.551137340662599</v>
      </c>
      <c r="T167" s="36">
        <v>12543.45</v>
      </c>
      <c r="U167" s="40">
        <v>14.3320019532106</v>
      </c>
    </row>
    <row r="168" spans="1:21" ht="14.25" customHeight="1" x14ac:dyDescent="0.2">
      <c r="A168" s="38" t="s">
        <v>3</v>
      </c>
      <c r="B168" s="36">
        <f t="shared" ref="B168" si="118">D168+F168+H168</f>
        <v>5538351.3300000001</v>
      </c>
      <c r="C168" s="40">
        <f t="shared" ref="C168" si="119">(D168*E168+F168*G168+J168*K168+L168*M168+N168*O168+P168*Q168+R168*S168+T168*U168)/(D168+F168+J168+L168+N168+P168+R168+T168)</f>
        <v>7.3864692423006719</v>
      </c>
      <c r="D168" s="36">
        <v>490601.53</v>
      </c>
      <c r="E168" s="40">
        <v>5.9376421634885601E-2</v>
      </c>
      <c r="F168" s="36">
        <v>1856303.16</v>
      </c>
      <c r="G168" s="40">
        <v>0.36322608533403605</v>
      </c>
      <c r="H168" s="36">
        <f t="shared" ref="H168" si="120">J168+L168+N168+P168+R168+T168</f>
        <v>3191446.64</v>
      </c>
      <c r="I168" s="40">
        <f t="shared" ref="I168" si="121">(J168*K168+L168*M168+N168*O168+P168*Q168+R168*S168+T168*U168)/H168</f>
        <v>12.597883779375996</v>
      </c>
      <c r="J168" s="36">
        <v>517266.54</v>
      </c>
      <c r="K168" s="40">
        <v>11.699208275292698</v>
      </c>
      <c r="L168" s="36">
        <v>811553.09</v>
      </c>
      <c r="M168" s="40">
        <v>12.236259103763597</v>
      </c>
      <c r="N168" s="36">
        <v>525400.02</v>
      </c>
      <c r="O168" s="40">
        <v>12.950683489505799</v>
      </c>
      <c r="P168" s="36">
        <v>588982.04</v>
      </c>
      <c r="Q168" s="40">
        <v>12.312304187747399</v>
      </c>
      <c r="R168" s="36">
        <v>735508.08</v>
      </c>
      <c r="S168" s="40">
        <v>13.575801489631498</v>
      </c>
      <c r="T168" s="36">
        <v>12736.87</v>
      </c>
      <c r="U168" s="40">
        <v>14.317795321770598</v>
      </c>
    </row>
    <row r="169" spans="1:21" ht="14.25" customHeight="1" x14ac:dyDescent="0.2">
      <c r="A169" s="38" t="s">
        <v>4</v>
      </c>
      <c r="B169" s="36">
        <f t="shared" ref="B169" si="122">D169+F169+H169</f>
        <v>5518956.7200000007</v>
      </c>
      <c r="C169" s="40">
        <f t="shared" ref="C169" si="123">(D169*E169+F169*G169+J169*K169+L169*M169+N169*O169+P169*Q169+R169*S169+T169*U169)/(D169+F169+J169+L169+N169+P169+R169+T169)</f>
        <v>6.5768941717665763</v>
      </c>
      <c r="D169" s="36">
        <v>979587.12</v>
      </c>
      <c r="E169" s="40">
        <v>1.9351087425486E-2</v>
      </c>
      <c r="F169" s="36">
        <v>1744254.6800000004</v>
      </c>
      <c r="G169" s="40">
        <v>0.391951757870588</v>
      </c>
      <c r="H169" s="36">
        <f t="shared" ref="H169" si="124">J169+L169+N169+P169+R169+T169</f>
        <v>2795114.92</v>
      </c>
      <c r="I169" s="40">
        <f t="shared" ref="I169" si="125">(J169*K169+L169*M169+N169*O169+P169*Q169+R169*S169+T169*U169)/H169</f>
        <v>12.734708783279647</v>
      </c>
      <c r="J169" s="36">
        <v>567629.32999999996</v>
      </c>
      <c r="K169" s="40">
        <v>12.052678589036299</v>
      </c>
      <c r="L169" s="36">
        <v>382542.19</v>
      </c>
      <c r="M169" s="40">
        <v>12.930322396596301</v>
      </c>
      <c r="N169" s="36">
        <v>447088.48</v>
      </c>
      <c r="O169" s="40">
        <v>12.416583401343699</v>
      </c>
      <c r="P169" s="36">
        <v>632897.09</v>
      </c>
      <c r="Q169" s="40">
        <v>12.379499953143998</v>
      </c>
      <c r="R169" s="36">
        <v>748321.23</v>
      </c>
      <c r="S169" s="40">
        <v>13.611788108430398</v>
      </c>
      <c r="T169" s="36">
        <v>16636.599999999999</v>
      </c>
      <c r="U169" s="40">
        <v>14.118022149958501</v>
      </c>
    </row>
    <row r="170" spans="1:21" ht="14.25" customHeight="1" x14ac:dyDescent="0.2">
      <c r="A170" s="38" t="s">
        <v>5</v>
      </c>
      <c r="B170" s="36">
        <f t="shared" ref="B170" si="126">D170+F170+H170</f>
        <v>5670910.1099999994</v>
      </c>
      <c r="C170" s="40">
        <f t="shared" ref="C170" si="127">(D170*E170+F170*G170+J170*K170+L170*M170+N170*O170+P170*Q170+R170*S170+T170*U170)/(D170+F170+J170+L170+N170+P170+R170+T170)</f>
        <v>6.1797864491454675</v>
      </c>
      <c r="D170" s="36">
        <v>388221.13</v>
      </c>
      <c r="E170" s="40">
        <v>4.62797514395984E-2</v>
      </c>
      <c r="F170" s="36">
        <v>1977484.63</v>
      </c>
      <c r="G170" s="40">
        <v>0.45194839820322597</v>
      </c>
      <c r="H170" s="36">
        <f t="shared" ref="H170" si="128">J170+L170+N170+P170+R170+T170</f>
        <v>3305204.35</v>
      </c>
      <c r="I170" s="40">
        <f t="shared" ref="I170" si="129">(J170*K170+L170*M170+N170*O170+P170*Q170+R170*S170+T170*U170)/H170</f>
        <v>10.327145328760093</v>
      </c>
      <c r="J170" s="36">
        <v>174237.92</v>
      </c>
      <c r="K170" s="40">
        <v>12.5021705929456</v>
      </c>
      <c r="L170" s="36">
        <v>1234393.8600000001</v>
      </c>
      <c r="M170" s="40">
        <v>6.0368001538828091</v>
      </c>
      <c r="N170" s="36">
        <v>442799.38</v>
      </c>
      <c r="O170" s="40">
        <v>11.892016571477599</v>
      </c>
      <c r="P170" s="36">
        <v>662413.96</v>
      </c>
      <c r="Q170" s="40">
        <v>12.800437196703999</v>
      </c>
      <c r="R170" s="36">
        <v>776911.17</v>
      </c>
      <c r="S170" s="40">
        <v>13.585189937609</v>
      </c>
      <c r="T170" s="36">
        <v>14448.06</v>
      </c>
      <c r="U170" s="40">
        <v>14.101045607507199</v>
      </c>
    </row>
    <row r="171" spans="1:21" ht="14.25" customHeight="1" x14ac:dyDescent="0.2">
      <c r="A171" s="38" t="s">
        <v>6</v>
      </c>
      <c r="B171" s="36">
        <f t="shared" ref="B171" si="130">D171+F171+H171</f>
        <v>5539183.2400000002</v>
      </c>
      <c r="C171" s="40">
        <f t="shared" ref="C171" si="131">(D171*E171+F171*G171+J171*K171+L171*M171+N171*O171+P171*Q171+R171*S171+T171*U171)/(D171+F171+J171+L171+N171+P171+R171+T171)</f>
        <v>6.3521501616364677</v>
      </c>
      <c r="D171" s="36">
        <v>326575.61</v>
      </c>
      <c r="E171" s="40">
        <v>6.1807593347218998E-2</v>
      </c>
      <c r="F171" s="36">
        <v>1909322.03</v>
      </c>
      <c r="G171" s="40">
        <v>0.50696673939282999</v>
      </c>
      <c r="H171" s="36">
        <f t="shared" ref="H171" si="132">J171+L171+N171+P171+R171+T171</f>
        <v>3303285.6</v>
      </c>
      <c r="I171" s="40">
        <f t="shared" ref="I171" si="133">(J171*K171+L171*M171+N171*O171+P171*Q171+R171*S171+T171*U171)/H171</f>
        <v>10.352594428044615</v>
      </c>
      <c r="J171" s="36">
        <v>1059346.27</v>
      </c>
      <c r="K171" s="40">
        <v>5.0269042282085898</v>
      </c>
      <c r="L171" s="36">
        <v>342567.98</v>
      </c>
      <c r="M171" s="40">
        <v>12.480244909346199</v>
      </c>
      <c r="N171" s="36">
        <v>356125.39</v>
      </c>
      <c r="O171" s="40">
        <v>11.6578868291306</v>
      </c>
      <c r="P171" s="36">
        <v>746464.81</v>
      </c>
      <c r="Q171" s="40">
        <v>12.823025380258699</v>
      </c>
      <c r="R171" s="36">
        <v>782265.82</v>
      </c>
      <c r="S171" s="40">
        <v>13.600937670522301</v>
      </c>
      <c r="T171" s="36">
        <v>16515.330000000002</v>
      </c>
      <c r="U171" s="40">
        <v>14.159947588089402</v>
      </c>
    </row>
    <row r="172" spans="1:21" ht="14.25" customHeight="1" x14ac:dyDescent="0.2">
      <c r="A172" s="38" t="s">
        <v>7</v>
      </c>
      <c r="B172" s="36">
        <f t="shared" ref="B172" si="134">D172+F172+H172</f>
        <v>5437084.7199999997</v>
      </c>
      <c r="C172" s="40">
        <f t="shared" ref="C172" si="135">(D172*E172+F172*G172+J172*K172+L172*M172+N172*O172+P172*Q172+R172*S172+T172*U172)/(D172+F172+J172+L172+N172+P172+R172+T172)</f>
        <v>6.0317526523846494</v>
      </c>
      <c r="D172" s="36">
        <v>1015729.32</v>
      </c>
      <c r="E172" s="40">
        <v>2.91538999779981E-2</v>
      </c>
      <c r="F172" s="36">
        <v>1954106.5</v>
      </c>
      <c r="G172" s="40">
        <v>0.51552899035953303</v>
      </c>
      <c r="H172" s="36">
        <f t="shared" ref="H172" si="136">J172+L172+N172+P172+R172+T172</f>
        <v>2467248.9</v>
      </c>
      <c r="I172" s="40">
        <f t="shared" ref="I172" si="137">(J172*K172+L172*M172+N172*O172+P172*Q172+R172*S172+T172*U172)/H172</f>
        <v>12.871882994496438</v>
      </c>
      <c r="J172" s="36">
        <v>184709.58</v>
      </c>
      <c r="K172" s="40">
        <v>12.099092099067098</v>
      </c>
      <c r="L172" s="36">
        <v>278679.53999999998</v>
      </c>
      <c r="M172" s="40">
        <v>12.386191419362898</v>
      </c>
      <c r="N172" s="36">
        <v>327840.59000000003</v>
      </c>
      <c r="O172" s="40">
        <v>11.798389658522799</v>
      </c>
      <c r="P172" s="36">
        <v>853834.68</v>
      </c>
      <c r="Q172" s="40">
        <v>12.8109636955716</v>
      </c>
      <c r="R172" s="36">
        <v>806040.49</v>
      </c>
      <c r="S172" s="40">
        <v>13.6946810065336</v>
      </c>
      <c r="T172" s="36">
        <v>16144.02</v>
      </c>
      <c r="U172" s="40">
        <v>14.038591930634398</v>
      </c>
    </row>
    <row r="173" spans="1:21" ht="14.25" customHeight="1" x14ac:dyDescent="0.2">
      <c r="A173" s="38" t="s">
        <v>8</v>
      </c>
      <c r="B173" s="36">
        <f t="shared" ref="B173" si="138">D173+F173+H173</f>
        <v>5319345.5</v>
      </c>
      <c r="C173" s="40">
        <f t="shared" ref="C173" si="139">(D173*E173+F173*G173+J173*K173+L173*M173+N173*O173+P173*Q173+R173*S173+T173*U173)/(D173+F173+J173+L173+N173+P173+R173+T173)</f>
        <v>6.153556049216955</v>
      </c>
      <c r="D173" s="36">
        <v>875374.96</v>
      </c>
      <c r="E173" s="40">
        <v>3.2840843425541902E-2</v>
      </c>
      <c r="F173" s="36">
        <v>1989521.02</v>
      </c>
      <c r="G173" s="40">
        <v>0.48423063406487699</v>
      </c>
      <c r="H173" s="36">
        <f t="shared" ref="H173" si="140">J173+L173+N173+P173+R173+T173</f>
        <v>2454449.52</v>
      </c>
      <c r="I173" s="40">
        <f t="shared" ref="I173" si="141">(J173*K173+L173*M173+N173*O173+P173*Q173+R173*S173+T173*U173)/H173</f>
        <v>12.931924386206155</v>
      </c>
      <c r="J173" s="36">
        <v>185377.84</v>
      </c>
      <c r="K173" s="40">
        <v>12.696527692306699</v>
      </c>
      <c r="L173" s="36">
        <v>276216.95</v>
      </c>
      <c r="M173" s="40">
        <v>11.293863760714201</v>
      </c>
      <c r="N173" s="36">
        <v>296156.13</v>
      </c>
      <c r="O173" s="40">
        <v>12.3870705050069</v>
      </c>
      <c r="P173" s="36">
        <v>900730.38</v>
      </c>
      <c r="Q173" s="40">
        <v>12.935327545963299</v>
      </c>
      <c r="R173" s="36">
        <v>783326.74</v>
      </c>
      <c r="S173" s="40">
        <v>13.749864023025701</v>
      </c>
      <c r="T173" s="36">
        <v>12641.48</v>
      </c>
      <c r="U173" s="40">
        <v>14.014071319180998</v>
      </c>
    </row>
    <row r="174" spans="1:21" ht="14.25" customHeight="1" x14ac:dyDescent="0.2">
      <c r="A174" s="38" t="s">
        <v>9</v>
      </c>
      <c r="B174" s="36">
        <f t="shared" ref="B174" si="142">D174+F174+H174</f>
        <v>5315989.4399999995</v>
      </c>
      <c r="C174" s="40">
        <f t="shared" ref="C174" si="143">(D174*E174+F174*G174+J174*K174+L174*M174+N174*O174+P174*Q174+R174*S174+T174*U174)/(D174+F174+J174+L174+N174+P174+R174+T174)</f>
        <v>6.7062412777667211</v>
      </c>
      <c r="D174" s="36">
        <v>653496.69000000006</v>
      </c>
      <c r="E174" s="40">
        <v>4.0057291185361603E-2</v>
      </c>
      <c r="F174" s="36">
        <v>1959215.29</v>
      </c>
      <c r="G174" s="40">
        <v>0.63792136115883402</v>
      </c>
      <c r="H174" s="36">
        <f t="shared" ref="H174" si="144">J174+L174+N174+P174+R174+T174</f>
        <v>2703277.46</v>
      </c>
      <c r="I174" s="40">
        <f t="shared" ref="I174" si="145">(J174*K174+L174*M174+N174*O174+P174*Q174+R174*S174+T174*U174)/H174</f>
        <v>12.715788790285698</v>
      </c>
      <c r="J174" s="36">
        <v>127415.45</v>
      </c>
      <c r="K174" s="40">
        <v>11.536769397274799</v>
      </c>
      <c r="L174" s="36">
        <v>244166.5</v>
      </c>
      <c r="M174" s="40">
        <v>11.3014202947579</v>
      </c>
      <c r="N174" s="36">
        <v>331279.25</v>
      </c>
      <c r="O174" s="40">
        <v>12.042352442237199</v>
      </c>
      <c r="P174" s="36">
        <v>1195261.6200000001</v>
      </c>
      <c r="Q174" s="40">
        <v>12.5158234773739</v>
      </c>
      <c r="R174" s="36">
        <v>794443.72</v>
      </c>
      <c r="S174" s="40">
        <v>13.906157297712701</v>
      </c>
      <c r="T174" s="36">
        <v>10710.92</v>
      </c>
      <c r="U174" s="40">
        <v>13.8354179846362</v>
      </c>
    </row>
    <row r="175" spans="1:21" ht="14.25" customHeight="1" x14ac:dyDescent="0.2">
      <c r="A175" s="38" t="s">
        <v>14</v>
      </c>
      <c r="B175" s="36">
        <f t="shared" ref="B175" si="146">D175+F175+H175</f>
        <v>5448633.8600000003</v>
      </c>
      <c r="C175" s="40">
        <f t="shared" ref="C175" si="147">(D175*E175+F175*G175+J175*K175+L175*M175+N175*O175+P175*Q175+R175*S175+T175*U175)/(D175+F175+J175+L175+N175+P175+R175+T175)</f>
        <v>6.7651917113586455</v>
      </c>
      <c r="D175" s="36">
        <v>557114.73</v>
      </c>
      <c r="E175" s="40">
        <v>3.8185613939879098E-2</v>
      </c>
      <c r="F175" s="36">
        <v>2116784.7000000002</v>
      </c>
      <c r="G175" s="40">
        <v>0.62833451111017613</v>
      </c>
      <c r="H175" s="36">
        <f t="shared" ref="H175" si="148">J175+L175+N175+P175+R175+T175</f>
        <v>2774734.43</v>
      </c>
      <c r="I175" s="40">
        <f t="shared" ref="I175" si="149">(J175*K175+L175*M175+N175*O175+P175*Q175+R175*S175+T175*U175)/H175</f>
        <v>12.797523826559521</v>
      </c>
      <c r="J175" s="36">
        <v>177081.53</v>
      </c>
      <c r="K175" s="40">
        <v>10.4392932769442</v>
      </c>
      <c r="L175" s="36">
        <v>180968.29</v>
      </c>
      <c r="M175" s="40">
        <v>12.107068533387798</v>
      </c>
      <c r="N175" s="36">
        <v>591699.13</v>
      </c>
      <c r="O175" s="40">
        <v>11.374897154910499</v>
      </c>
      <c r="P175" s="36">
        <v>1015693.65</v>
      </c>
      <c r="Q175" s="40">
        <v>13.1999058199291</v>
      </c>
      <c r="R175" s="36">
        <v>796470.65</v>
      </c>
      <c r="S175" s="40">
        <v>14.003903217525998</v>
      </c>
      <c r="T175" s="36">
        <v>12821.18</v>
      </c>
      <c r="U175" s="40">
        <v>13.949831045192401</v>
      </c>
    </row>
    <row r="176" spans="1:21" ht="14.25" customHeight="1" thickBot="1" x14ac:dyDescent="0.25">
      <c r="A176" s="39" t="s">
        <v>15</v>
      </c>
      <c r="B176" s="37">
        <f t="shared" ref="B176:B187" si="150">D176+F176+H176</f>
        <v>5543454.6699999999</v>
      </c>
      <c r="C176" s="41">
        <f t="shared" ref="C176:C187" si="151">(D176*E176+F176*G176+J176*K176+L176*M176+N176*O176+P176*Q176+R176*S176+T176*U176)/(D176+F176+J176+L176+N176+P176+R176+T176)</f>
        <v>6.930875239410951</v>
      </c>
      <c r="D176" s="37">
        <v>497322.11</v>
      </c>
      <c r="E176" s="41">
        <v>2.9897011415800499E-2</v>
      </c>
      <c r="F176" s="37">
        <v>2187372.62</v>
      </c>
      <c r="G176" s="41">
        <v>0.67826362684378916</v>
      </c>
      <c r="H176" s="37">
        <f t="shared" ref="H176:H187" si="152">J176+L176+N176+P176+R176+T176</f>
        <v>2858759.94</v>
      </c>
      <c r="I176" s="41">
        <f t="shared" ref="I176:I187" si="153">(J176*K176+L176*M176+N176*O176+P176*Q176+R176*S176+T176*U176)/H176</f>
        <v>12.915568203253891</v>
      </c>
      <c r="J176" s="37">
        <v>93597.2</v>
      </c>
      <c r="K176" s="41">
        <v>11.281814151491698</v>
      </c>
      <c r="L176" s="37">
        <v>237628.56</v>
      </c>
      <c r="M176" s="41">
        <v>12.062314701145398</v>
      </c>
      <c r="N176" s="37">
        <v>680606.53</v>
      </c>
      <c r="O176" s="41">
        <v>11.675760329099399</v>
      </c>
      <c r="P176" s="37">
        <v>980078.51</v>
      </c>
      <c r="Q176" s="41">
        <v>13.334899586360699</v>
      </c>
      <c r="R176" s="37">
        <v>855134.97</v>
      </c>
      <c r="S176" s="41">
        <v>13.825707691149598</v>
      </c>
      <c r="T176" s="37">
        <v>11714.17</v>
      </c>
      <c r="U176" s="41">
        <v>13.788336826254</v>
      </c>
    </row>
    <row r="177" spans="1:21" ht="14.25" customHeight="1" x14ac:dyDescent="0.2">
      <c r="A177" s="38" t="s">
        <v>91</v>
      </c>
      <c r="B177" s="36">
        <f t="shared" si="150"/>
        <v>5539598.6500000004</v>
      </c>
      <c r="C177" s="40">
        <f t="shared" si="151"/>
        <v>7.2188156708970235</v>
      </c>
      <c r="D177" s="36">
        <v>424972.37</v>
      </c>
      <c r="E177" s="40">
        <v>6.1124337565757504E-2</v>
      </c>
      <c r="F177" s="36">
        <v>2114898.71</v>
      </c>
      <c r="G177" s="40">
        <v>0.65276458492898692</v>
      </c>
      <c r="H177" s="36">
        <f t="shared" si="152"/>
        <v>2999727.5700000003</v>
      </c>
      <c r="I177" s="40">
        <f t="shared" si="153"/>
        <v>12.862112812431159</v>
      </c>
      <c r="J177" s="36">
        <v>130194.5</v>
      </c>
      <c r="K177" s="40">
        <v>9.6615081005725987</v>
      </c>
      <c r="L177" s="36">
        <v>248464.79</v>
      </c>
      <c r="M177" s="40">
        <v>11.762230730961898</v>
      </c>
      <c r="N177" s="36">
        <v>751156.36</v>
      </c>
      <c r="O177" s="40">
        <v>11.908716945963199</v>
      </c>
      <c r="P177" s="36">
        <v>977378.01</v>
      </c>
      <c r="Q177" s="40">
        <v>13.3488209230326</v>
      </c>
      <c r="R177" s="36">
        <v>879910.56</v>
      </c>
      <c r="S177" s="40">
        <v>13.904422034666799</v>
      </c>
      <c r="T177" s="36">
        <v>12623.35</v>
      </c>
      <c r="U177" s="40">
        <v>13.915381020093697</v>
      </c>
    </row>
    <row r="178" spans="1:21" ht="14.25" customHeight="1" x14ac:dyDescent="0.2">
      <c r="A178" s="38" t="s">
        <v>1</v>
      </c>
      <c r="B178" s="36">
        <f t="shared" si="150"/>
        <v>5727892.7599999998</v>
      </c>
      <c r="C178" s="40">
        <f t="shared" si="151"/>
        <v>7.5522525790619008</v>
      </c>
      <c r="D178" s="36">
        <v>292643.44</v>
      </c>
      <c r="E178" s="40">
        <v>0.11100965188216801</v>
      </c>
      <c r="F178" s="36">
        <v>2195099.9300000002</v>
      </c>
      <c r="G178" s="40">
        <v>0.58184047429676711</v>
      </c>
      <c r="H178" s="36">
        <f t="shared" si="152"/>
        <v>3240149.3899999997</v>
      </c>
      <c r="I178" s="40">
        <f t="shared" si="153"/>
        <v>12.946566219435949</v>
      </c>
      <c r="J178" s="36">
        <v>169853.25</v>
      </c>
      <c r="K178" s="40">
        <v>9.71150956134192</v>
      </c>
      <c r="L178" s="36">
        <v>478810.39</v>
      </c>
      <c r="M178" s="40">
        <v>10.956110875747699</v>
      </c>
      <c r="N178" s="36">
        <v>592353.21</v>
      </c>
      <c r="O178" s="40">
        <v>12.741317946601498</v>
      </c>
      <c r="P178" s="36">
        <v>913472.5</v>
      </c>
      <c r="Q178" s="40">
        <v>13.5419703639683</v>
      </c>
      <c r="R178" s="36">
        <v>1073726.4099999999</v>
      </c>
      <c r="S178" s="40">
        <v>13.943070465501499</v>
      </c>
      <c r="T178" s="36">
        <v>11933.63</v>
      </c>
      <c r="U178" s="40">
        <v>13.8060549807561</v>
      </c>
    </row>
    <row r="179" spans="1:21" ht="14.25" customHeight="1" x14ac:dyDescent="0.2">
      <c r="A179" s="38" t="s">
        <v>2</v>
      </c>
      <c r="B179" s="36">
        <f t="shared" si="150"/>
        <v>5991697.959999999</v>
      </c>
      <c r="C179" s="40">
        <f t="shared" si="151"/>
        <v>7.3881814277233788</v>
      </c>
      <c r="D179" s="36">
        <v>413083.65</v>
      </c>
      <c r="E179" s="40">
        <v>5.2379414435792804E-2</v>
      </c>
      <c r="F179" s="36">
        <v>2252160.69</v>
      </c>
      <c r="G179" s="40">
        <v>0.568113844931731</v>
      </c>
      <c r="H179" s="36">
        <f t="shared" si="152"/>
        <v>3326453.6199999996</v>
      </c>
      <c r="I179" s="40">
        <f t="shared" si="153"/>
        <v>12.916648102822505</v>
      </c>
      <c r="J179" s="36">
        <v>172036.49</v>
      </c>
      <c r="K179" s="40">
        <v>7.7948068226688392</v>
      </c>
      <c r="L179" s="36">
        <v>605832.92000000004</v>
      </c>
      <c r="M179" s="40">
        <v>11.611490626986701</v>
      </c>
      <c r="N179" s="36">
        <v>558018.05000000005</v>
      </c>
      <c r="O179" s="40">
        <v>12.7963995576846</v>
      </c>
      <c r="P179" s="36">
        <v>869717.97</v>
      </c>
      <c r="Q179" s="40">
        <v>13.566200814040901</v>
      </c>
      <c r="R179" s="36">
        <v>1109531.42</v>
      </c>
      <c r="S179" s="40">
        <v>13.9649085301253</v>
      </c>
      <c r="T179" s="36">
        <v>11316.77</v>
      </c>
      <c r="U179" s="40">
        <v>13.883909401710898</v>
      </c>
    </row>
    <row r="180" spans="1:21" ht="14.25" customHeight="1" x14ac:dyDescent="0.2">
      <c r="A180" s="38" t="s">
        <v>3</v>
      </c>
      <c r="B180" s="36">
        <f t="shared" si="150"/>
        <v>6133438.2800000003</v>
      </c>
      <c r="C180" s="40">
        <f t="shared" si="151"/>
        <v>7.3509193601276452</v>
      </c>
      <c r="D180" s="36">
        <v>356766.33</v>
      </c>
      <c r="E180" s="40">
        <v>6.4686054875189594E-2</v>
      </c>
      <c r="F180" s="36">
        <v>2394131.98</v>
      </c>
      <c r="G180" s="40">
        <v>0.57916343768149303</v>
      </c>
      <c r="H180" s="36">
        <f t="shared" si="152"/>
        <v>3382539.97</v>
      </c>
      <c r="I180" s="40">
        <f t="shared" si="153"/>
        <v>12.912408743066528</v>
      </c>
      <c r="J180" s="36">
        <v>424881.36</v>
      </c>
      <c r="K180" s="40">
        <v>9.2109006074072095</v>
      </c>
      <c r="L180" s="36">
        <v>415993.67</v>
      </c>
      <c r="M180" s="40">
        <v>12.3730752366977</v>
      </c>
      <c r="N180" s="36">
        <v>601429.07999999996</v>
      </c>
      <c r="O180" s="40">
        <v>12.955741097188099</v>
      </c>
      <c r="P180" s="36">
        <v>845985.21</v>
      </c>
      <c r="Q180" s="40">
        <v>13.587813831047898</v>
      </c>
      <c r="R180" s="36">
        <v>1081655.68</v>
      </c>
      <c r="S180" s="40">
        <v>14.009602763885098</v>
      </c>
      <c r="T180" s="36">
        <v>12594.97</v>
      </c>
      <c r="U180" s="40">
        <v>13.931143813760601</v>
      </c>
    </row>
    <row r="181" spans="1:21" ht="14.25" customHeight="1" x14ac:dyDescent="0.2">
      <c r="A181" s="38" t="s">
        <v>4</v>
      </c>
      <c r="B181" s="36">
        <f t="shared" si="150"/>
        <v>6187065.4900000002</v>
      </c>
      <c r="C181" s="40">
        <f t="shared" si="151"/>
        <v>7.4443870337632392</v>
      </c>
      <c r="D181" s="36">
        <v>352758.58</v>
      </c>
      <c r="E181" s="40">
        <v>5.0550799643200701E-2</v>
      </c>
      <c r="F181" s="36">
        <v>2359084.9900000002</v>
      </c>
      <c r="G181" s="40">
        <v>0.44773676827132897</v>
      </c>
      <c r="H181" s="36">
        <f t="shared" si="152"/>
        <v>3475221.9200000004</v>
      </c>
      <c r="I181" s="40">
        <f t="shared" si="153"/>
        <v>12.944447816155582</v>
      </c>
      <c r="J181" s="36">
        <v>312133.11</v>
      </c>
      <c r="K181" s="40">
        <v>9.9500538975182682</v>
      </c>
      <c r="L181" s="36">
        <v>389670.78</v>
      </c>
      <c r="M181" s="40">
        <v>12.027589985833696</v>
      </c>
      <c r="N181" s="36">
        <v>782373.29</v>
      </c>
      <c r="O181" s="40">
        <v>12.352209398150601</v>
      </c>
      <c r="P181" s="36">
        <v>851905.06</v>
      </c>
      <c r="Q181" s="40">
        <v>13.5282746680716</v>
      </c>
      <c r="R181" s="36">
        <v>1120426.82</v>
      </c>
      <c r="S181" s="40">
        <v>14.038575225644799</v>
      </c>
      <c r="T181" s="36">
        <v>18712.86</v>
      </c>
      <c r="U181" s="40">
        <v>14.655515415601901</v>
      </c>
    </row>
    <row r="182" spans="1:21" ht="14.25" customHeight="1" x14ac:dyDescent="0.2">
      <c r="A182" s="38" t="s">
        <v>5</v>
      </c>
      <c r="B182" s="36">
        <f t="shared" si="150"/>
        <v>6310414.1999999993</v>
      </c>
      <c r="C182" s="40">
        <f t="shared" si="151"/>
        <v>7.4735000093020814</v>
      </c>
      <c r="D182" s="36">
        <v>384290.72</v>
      </c>
      <c r="E182" s="40">
        <v>2.6575999545344196E-2</v>
      </c>
      <c r="F182" s="36">
        <v>2402630.79</v>
      </c>
      <c r="G182" s="40">
        <v>0.62601466961138907</v>
      </c>
      <c r="H182" s="36">
        <f t="shared" si="152"/>
        <v>3523492.69</v>
      </c>
      <c r="I182" s="40">
        <f t="shared" si="153"/>
        <v>12.954925571932996</v>
      </c>
      <c r="J182" s="36">
        <v>270507.40000000002</v>
      </c>
      <c r="K182" s="40">
        <v>8.6850546254926897</v>
      </c>
      <c r="L182" s="36">
        <v>448854.36</v>
      </c>
      <c r="M182" s="40">
        <v>12.509411797849101</v>
      </c>
      <c r="N182" s="36">
        <v>739634.85</v>
      </c>
      <c r="O182" s="40">
        <v>12.416768397946601</v>
      </c>
      <c r="P182" s="36">
        <v>900912.68</v>
      </c>
      <c r="Q182" s="40">
        <v>13.336373376607401</v>
      </c>
      <c r="R182" s="36">
        <v>1149542.79</v>
      </c>
      <c r="S182" s="40">
        <v>14.170706353175399</v>
      </c>
      <c r="T182" s="36">
        <v>14040.61</v>
      </c>
      <c r="U182" s="40">
        <v>13.7952803261397</v>
      </c>
    </row>
    <row r="183" spans="1:21" ht="14.25" customHeight="1" x14ac:dyDescent="0.2">
      <c r="A183" s="38" t="s">
        <v>6</v>
      </c>
      <c r="B183" s="36">
        <f t="shared" si="150"/>
        <v>6423047.7400000002</v>
      </c>
      <c r="C183" s="40">
        <f t="shared" si="151"/>
        <v>7.3874292104669879</v>
      </c>
      <c r="D183" s="36">
        <v>418579.22</v>
      </c>
      <c r="E183" s="40">
        <v>4.9921078021981098E-2</v>
      </c>
      <c r="F183" s="36">
        <v>2479708.94</v>
      </c>
      <c r="G183" s="40">
        <v>0.63688408346021397</v>
      </c>
      <c r="H183" s="36">
        <f t="shared" si="152"/>
        <v>3524759.58</v>
      </c>
      <c r="I183" s="40">
        <f t="shared" si="153"/>
        <v>13.007873692565429</v>
      </c>
      <c r="J183" s="36">
        <v>293532.91000000003</v>
      </c>
      <c r="K183" s="40">
        <v>9.0200350802232006</v>
      </c>
      <c r="L183" s="36">
        <v>438290.4</v>
      </c>
      <c r="M183" s="40">
        <v>12.817077728829997</v>
      </c>
      <c r="N183" s="36">
        <v>692385.19</v>
      </c>
      <c r="O183" s="40">
        <v>12.231964082882801</v>
      </c>
      <c r="P183" s="36">
        <v>913725.79</v>
      </c>
      <c r="Q183" s="40">
        <v>13.4191765834912</v>
      </c>
      <c r="R183" s="36">
        <v>1174821.75</v>
      </c>
      <c r="S183" s="40">
        <v>14.2081007346008</v>
      </c>
      <c r="T183" s="36">
        <v>12003.54</v>
      </c>
      <c r="U183" s="40">
        <v>13.469682576973101</v>
      </c>
    </row>
    <row r="184" spans="1:21" ht="14.25" customHeight="1" x14ac:dyDescent="0.2">
      <c r="A184" s="38" t="s">
        <v>7</v>
      </c>
      <c r="B184" s="36">
        <f t="shared" si="150"/>
        <v>7538500.0499999998</v>
      </c>
      <c r="C184" s="40">
        <f t="shared" si="151"/>
        <v>6.3140756099749566</v>
      </c>
      <c r="D184" s="36">
        <v>1565881.96</v>
      </c>
      <c r="E184" s="40">
        <v>2.1621201383532102E-2</v>
      </c>
      <c r="F184" s="36">
        <v>2444581.5</v>
      </c>
      <c r="G184" s="40">
        <v>0.65491292378675003</v>
      </c>
      <c r="H184" s="36">
        <f t="shared" si="152"/>
        <v>3528036.59</v>
      </c>
      <c r="I184" s="40">
        <f t="shared" si="153"/>
        <v>13.028157124271772</v>
      </c>
      <c r="J184" s="36">
        <v>308053.63</v>
      </c>
      <c r="K184" s="40">
        <v>9.9055199667668301</v>
      </c>
      <c r="L184" s="36">
        <v>587866.36</v>
      </c>
      <c r="M184" s="40">
        <v>11.9526980220471</v>
      </c>
      <c r="N184" s="36">
        <v>467809.66</v>
      </c>
      <c r="O184" s="40">
        <v>12.984595560083099</v>
      </c>
      <c r="P184" s="36">
        <v>983838.56</v>
      </c>
      <c r="Q184" s="40">
        <v>13.300552702874299</v>
      </c>
      <c r="R184" s="36">
        <v>1166810.56</v>
      </c>
      <c r="S184" s="40">
        <v>14.175086343150697</v>
      </c>
      <c r="T184" s="36">
        <v>13657.82</v>
      </c>
      <c r="U184" s="40">
        <v>13.636018544687198</v>
      </c>
    </row>
    <row r="185" spans="1:21" ht="14.25" customHeight="1" x14ac:dyDescent="0.2">
      <c r="A185" s="38" t="s">
        <v>8</v>
      </c>
      <c r="B185" s="36">
        <f t="shared" si="150"/>
        <v>7547376.0700000003</v>
      </c>
      <c r="C185" s="40">
        <f t="shared" si="151"/>
        <v>6.4617248884220357</v>
      </c>
      <c r="D185" s="36">
        <v>1480817.47</v>
      </c>
      <c r="E185" s="40">
        <v>2.0015957807413002E-2</v>
      </c>
      <c r="F185" s="36">
        <v>2407394.89</v>
      </c>
      <c r="G185" s="40">
        <v>0.66471777133330989</v>
      </c>
      <c r="H185" s="36">
        <f t="shared" si="152"/>
        <v>3659163.7100000004</v>
      </c>
      <c r="I185" s="40">
        <f t="shared" si="153"/>
        <v>12.882503594735283</v>
      </c>
      <c r="J185" s="36">
        <v>311077.85000000003</v>
      </c>
      <c r="K185" s="40">
        <v>8.518378236830431</v>
      </c>
      <c r="L185" s="36">
        <v>562196.69000000006</v>
      </c>
      <c r="M185" s="40">
        <v>12.103679877588696</v>
      </c>
      <c r="N185" s="36">
        <v>435655.82</v>
      </c>
      <c r="O185" s="40">
        <v>12.65377715739</v>
      </c>
      <c r="P185" s="36">
        <v>1124001.1100000001</v>
      </c>
      <c r="Q185" s="40">
        <v>13.222869499657298</v>
      </c>
      <c r="R185" s="36">
        <v>1209443.02</v>
      </c>
      <c r="S185" s="40">
        <v>14.1204472780371</v>
      </c>
      <c r="T185" s="36">
        <v>16789.22</v>
      </c>
      <c r="U185" s="40">
        <v>13.793019455340998</v>
      </c>
    </row>
    <row r="186" spans="1:21" ht="14.25" customHeight="1" x14ac:dyDescent="0.2">
      <c r="A186" s="38" t="s">
        <v>9</v>
      </c>
      <c r="B186" s="36">
        <f t="shared" si="150"/>
        <v>8112725.2399999993</v>
      </c>
      <c r="C186" s="40">
        <f t="shared" si="151"/>
        <v>6.2057771976017202</v>
      </c>
      <c r="D186" s="36">
        <v>1573154.4</v>
      </c>
      <c r="E186" s="40">
        <v>2.1061029228917404E-2</v>
      </c>
      <c r="F186" s="36">
        <v>2760381.21</v>
      </c>
      <c r="G186" s="40">
        <v>0.66698865657761797</v>
      </c>
      <c r="H186" s="36">
        <f t="shared" si="152"/>
        <v>3779189.63</v>
      </c>
      <c r="I186" s="40">
        <f t="shared" si="153"/>
        <v>12.825895190419422</v>
      </c>
      <c r="J186" s="36">
        <v>503062.13</v>
      </c>
      <c r="K186" s="40">
        <v>8.7296123945962698</v>
      </c>
      <c r="L186" s="36">
        <v>322882.82</v>
      </c>
      <c r="M186" s="40">
        <v>12.8548638078669</v>
      </c>
      <c r="N186" s="36">
        <v>471122.04</v>
      </c>
      <c r="O186" s="40">
        <v>12.8517184071881</v>
      </c>
      <c r="P186" s="36">
        <v>1201740.3900000001</v>
      </c>
      <c r="Q186" s="40">
        <v>13.144538549627999</v>
      </c>
      <c r="R186" s="36">
        <v>1266993.96</v>
      </c>
      <c r="S186" s="40">
        <v>14.127608902255497</v>
      </c>
      <c r="T186" s="36">
        <v>13388.29</v>
      </c>
      <c r="U186" s="40">
        <v>13.346901800005799</v>
      </c>
    </row>
    <row r="187" spans="1:21" ht="14.25" customHeight="1" x14ac:dyDescent="0.2">
      <c r="A187" s="38" t="s">
        <v>14</v>
      </c>
      <c r="B187" s="36">
        <f t="shared" si="150"/>
        <v>8081391.1099999994</v>
      </c>
      <c r="C187" s="40">
        <f t="shared" si="151"/>
        <v>6.0103132315050232</v>
      </c>
      <c r="D187" s="36">
        <v>1592350.75</v>
      </c>
      <c r="E187" s="40">
        <v>1.8023583811544001E-2</v>
      </c>
      <c r="F187" s="36">
        <v>2814670.84</v>
      </c>
      <c r="G187" s="40">
        <v>0.62662728242851995</v>
      </c>
      <c r="H187" s="36">
        <f t="shared" si="152"/>
        <v>3674369.5199999996</v>
      </c>
      <c r="I187" s="40">
        <f t="shared" si="153"/>
        <v>12.731229740551537</v>
      </c>
      <c r="J187" s="36">
        <v>358844.73</v>
      </c>
      <c r="K187" s="40">
        <v>6.6438773276675995</v>
      </c>
      <c r="L187" s="36">
        <v>305218.12</v>
      </c>
      <c r="M187" s="40">
        <v>12.414736413749001</v>
      </c>
      <c r="N187" s="36">
        <v>480136.38</v>
      </c>
      <c r="O187" s="40">
        <v>12.802203261914899</v>
      </c>
      <c r="P187" s="36">
        <v>1268251.99</v>
      </c>
      <c r="Q187" s="40">
        <v>13.1673840380097</v>
      </c>
      <c r="R187" s="36">
        <v>1249118.8799999999</v>
      </c>
      <c r="S187" s="40">
        <v>14.0821486753927</v>
      </c>
      <c r="T187" s="36">
        <v>12799.42</v>
      </c>
      <c r="U187" s="40">
        <v>13.225389556714299</v>
      </c>
    </row>
    <row r="188" spans="1:21" ht="14.25" customHeight="1" thickBot="1" x14ac:dyDescent="0.25">
      <c r="A188" s="39" t="s">
        <v>15</v>
      </c>
      <c r="B188" s="37">
        <f t="shared" ref="B188:B199" si="154">D188+F188+H188</f>
        <v>7466691.2599999998</v>
      </c>
      <c r="C188" s="41">
        <f t="shared" ref="C188:C199" si="155">(D188*E188+F188*G188+J188*K188+L188*M188+N188*O188+P188*Q188+R188*S188+T188*U188)/(D188+F188+J188+L188+N188+P188+R188+T188)</f>
        <v>6.6511319316958035</v>
      </c>
      <c r="D188" s="37">
        <v>407430.68</v>
      </c>
      <c r="E188" s="41">
        <v>5.2377222058977005E-2</v>
      </c>
      <c r="F188" s="37">
        <v>3116401.75</v>
      </c>
      <c r="G188" s="41">
        <v>0.60126132919159103</v>
      </c>
      <c r="H188" s="37">
        <f t="shared" ref="H188:H199" si="156">J188+L188+N188+P188+R188+T188</f>
        <v>3942858.8299999996</v>
      </c>
      <c r="I188" s="41">
        <f t="shared" ref="I188:I199" si="157">(J188*K188+L188*M188+N188*O188+P188*Q188+R188*S188+T188*U188)/H188</f>
        <v>12.114772244534045</v>
      </c>
      <c r="J188" s="37">
        <v>516109.55</v>
      </c>
      <c r="K188" s="41">
        <v>3.81078045775359</v>
      </c>
      <c r="L188" s="37">
        <v>321702.72000000003</v>
      </c>
      <c r="M188" s="41">
        <v>12.1826472455688</v>
      </c>
      <c r="N188" s="37">
        <v>597375.24</v>
      </c>
      <c r="O188" s="41">
        <v>12.7534897865871</v>
      </c>
      <c r="P188" s="37">
        <v>1448056.21</v>
      </c>
      <c r="Q188" s="41">
        <v>13.2305563382101</v>
      </c>
      <c r="R188" s="37">
        <v>1044411.46</v>
      </c>
      <c r="S188" s="41">
        <v>14.269789211619701</v>
      </c>
      <c r="T188" s="37">
        <v>15203.65</v>
      </c>
      <c r="U188" s="41">
        <v>13.163030002663799</v>
      </c>
    </row>
    <row r="189" spans="1:21" ht="14.25" customHeight="1" x14ac:dyDescent="0.2">
      <c r="A189" s="46" t="s">
        <v>92</v>
      </c>
      <c r="B189" s="36">
        <f t="shared" si="154"/>
        <v>7534700.2999999998</v>
      </c>
      <c r="C189" s="40">
        <f t="shared" si="155"/>
        <v>6.5639027963195806</v>
      </c>
      <c r="D189" s="36">
        <v>485677.42</v>
      </c>
      <c r="E189" s="40">
        <v>6.988589504531631E-2</v>
      </c>
      <c r="F189" s="36">
        <v>3183829.14</v>
      </c>
      <c r="G189" s="40">
        <v>0.54329950155553908</v>
      </c>
      <c r="H189" s="36">
        <f t="shared" si="156"/>
        <v>3865193.7399999998</v>
      </c>
      <c r="I189" s="40">
        <f t="shared" si="157"/>
        <v>12.339181109871092</v>
      </c>
      <c r="J189" s="36">
        <v>439380.1</v>
      </c>
      <c r="K189" s="40">
        <v>4.8801306276729397</v>
      </c>
      <c r="L189" s="36">
        <v>339545.03</v>
      </c>
      <c r="M189" s="40">
        <v>12.157482421109199</v>
      </c>
      <c r="N189" s="36">
        <v>689781.79</v>
      </c>
      <c r="O189" s="40">
        <v>12.4857959036582</v>
      </c>
      <c r="P189" s="36">
        <v>1383333.48</v>
      </c>
      <c r="Q189" s="40">
        <v>13.3121809015278</v>
      </c>
      <c r="R189" s="36">
        <v>1000558.81</v>
      </c>
      <c r="S189" s="40">
        <v>14.218402554868298</v>
      </c>
      <c r="T189" s="36">
        <v>12594.53</v>
      </c>
      <c r="U189" s="40">
        <v>13.265476734741201</v>
      </c>
    </row>
    <row r="190" spans="1:21" ht="14.25" customHeight="1" x14ac:dyDescent="0.2">
      <c r="A190" s="38" t="s">
        <v>1</v>
      </c>
      <c r="B190" s="36">
        <f t="shared" si="154"/>
        <v>7950406.9800000004</v>
      </c>
      <c r="C190" s="40">
        <f t="shared" si="155"/>
        <v>6.472161677992478</v>
      </c>
      <c r="D190" s="36">
        <v>452352.93</v>
      </c>
      <c r="E190" s="40">
        <v>7.7614990357197391E-2</v>
      </c>
      <c r="F190" s="36">
        <v>3473784.6</v>
      </c>
      <c r="G190" s="40">
        <v>0.51277575011415499</v>
      </c>
      <c r="H190" s="36">
        <f t="shared" si="156"/>
        <v>4024269.4499999997</v>
      </c>
      <c r="I190" s="40">
        <f t="shared" si="157"/>
        <v>12.335142595409438</v>
      </c>
      <c r="J190" s="36">
        <v>461560.43</v>
      </c>
      <c r="K190" s="40">
        <v>4.6393293307227399</v>
      </c>
      <c r="L190" s="36">
        <v>353769.58</v>
      </c>
      <c r="M190" s="40">
        <v>12.457461992633698</v>
      </c>
      <c r="N190" s="36">
        <v>738899.72</v>
      </c>
      <c r="O190" s="40">
        <v>12.532070099444599</v>
      </c>
      <c r="P190" s="36">
        <v>1394867.57</v>
      </c>
      <c r="Q190" s="40">
        <v>13.396513935369498</v>
      </c>
      <c r="R190" s="36">
        <v>1062503.56</v>
      </c>
      <c r="S190" s="40">
        <v>14.096125615522599</v>
      </c>
      <c r="T190" s="36">
        <v>12668.59</v>
      </c>
      <c r="U190" s="40">
        <v>13.2647748960224</v>
      </c>
    </row>
    <row r="191" spans="1:21" ht="14.25" customHeight="1" x14ac:dyDescent="0.2">
      <c r="A191" s="38" t="s">
        <v>2</v>
      </c>
      <c r="B191" s="36">
        <f t="shared" si="154"/>
        <v>8295952.2200000007</v>
      </c>
      <c r="C191" s="40">
        <f t="shared" si="155"/>
        <v>6.3440950776715059</v>
      </c>
      <c r="D191" s="36">
        <v>459290.76</v>
      </c>
      <c r="E191" s="40">
        <v>8.301263212871951E-2</v>
      </c>
      <c r="F191" s="36">
        <v>3648032.14</v>
      </c>
      <c r="G191" s="40">
        <v>0.490286453178014</v>
      </c>
      <c r="H191" s="36">
        <f t="shared" si="156"/>
        <v>4188629.32</v>
      </c>
      <c r="I191" s="40">
        <f t="shared" si="157"/>
        <v>12.128932423554733</v>
      </c>
      <c r="J191" s="36">
        <v>516506.49</v>
      </c>
      <c r="K191" s="40">
        <v>3.8305656972480602</v>
      </c>
      <c r="L191" s="36">
        <v>405632.45</v>
      </c>
      <c r="M191" s="40">
        <v>11.9779005340919</v>
      </c>
      <c r="N191" s="36">
        <v>709510.83</v>
      </c>
      <c r="O191" s="40">
        <v>12.821073647600301</v>
      </c>
      <c r="P191" s="36">
        <v>1398546.18</v>
      </c>
      <c r="Q191" s="40">
        <v>13.352567361558298</v>
      </c>
      <c r="R191" s="36">
        <v>1127308.43</v>
      </c>
      <c r="S191" s="40">
        <v>14.0041096602107</v>
      </c>
      <c r="T191" s="36">
        <v>31124.94</v>
      </c>
      <c r="U191" s="40">
        <v>13.1290608303181</v>
      </c>
    </row>
    <row r="192" spans="1:21" ht="14.25" customHeight="1" x14ac:dyDescent="0.2">
      <c r="A192" s="38" t="s">
        <v>3</v>
      </c>
      <c r="B192" s="36">
        <f t="shared" si="154"/>
        <v>8725608.6400000006</v>
      </c>
      <c r="C192" s="40">
        <f t="shared" si="155"/>
        <v>6.2464249274306196</v>
      </c>
      <c r="D192" s="36">
        <v>345387.36</v>
      </c>
      <c r="E192" s="40">
        <v>7.5838755071986397E-2</v>
      </c>
      <c r="F192" s="36">
        <v>4011168.84</v>
      </c>
      <c r="G192" s="40">
        <v>0.45973278910892207</v>
      </c>
      <c r="H192" s="36">
        <f t="shared" si="156"/>
        <v>4369052.4400000004</v>
      </c>
      <c r="I192" s="40">
        <f t="shared" si="157"/>
        <v>12.046914165694927</v>
      </c>
      <c r="J192" s="36">
        <v>578202.55000000005</v>
      </c>
      <c r="K192" s="40">
        <v>3.8191698440278401</v>
      </c>
      <c r="L192" s="36">
        <v>563065.99</v>
      </c>
      <c r="M192" s="40">
        <v>11.990472387437199</v>
      </c>
      <c r="N192" s="36">
        <v>735125.93</v>
      </c>
      <c r="O192" s="40">
        <v>13.041618359727799</v>
      </c>
      <c r="P192" s="36">
        <v>1375009.54</v>
      </c>
      <c r="Q192" s="40">
        <v>13.5909060806953</v>
      </c>
      <c r="R192" s="36">
        <v>1103618.01</v>
      </c>
      <c r="S192" s="40">
        <v>13.7843274344535</v>
      </c>
      <c r="T192" s="36">
        <v>14030.42</v>
      </c>
      <c r="U192" s="40">
        <v>13.287515698033298</v>
      </c>
    </row>
    <row r="193" spans="1:21" ht="14.25" customHeight="1" x14ac:dyDescent="0.2">
      <c r="A193" s="38" t="s">
        <v>4</v>
      </c>
      <c r="B193" s="36">
        <f t="shared" si="154"/>
        <v>8933052.6600000001</v>
      </c>
      <c r="C193" s="40">
        <f t="shared" si="155"/>
        <v>6.2153819840126188</v>
      </c>
      <c r="D193" s="36">
        <v>461461.08</v>
      </c>
      <c r="E193" s="40">
        <v>4.8479096655345201E-2</v>
      </c>
      <c r="F193" s="36">
        <v>4013939.39</v>
      </c>
      <c r="G193" s="40">
        <v>0.64560096294827185</v>
      </c>
      <c r="H193" s="36">
        <f t="shared" si="156"/>
        <v>4457652.1899999995</v>
      </c>
      <c r="I193" s="40">
        <f t="shared" si="157"/>
        <v>11.869153975761398</v>
      </c>
      <c r="J193" s="36">
        <v>757872.22</v>
      </c>
      <c r="K193" s="40">
        <v>4.7251438793996199</v>
      </c>
      <c r="L193" s="36">
        <v>511708.89</v>
      </c>
      <c r="M193" s="40">
        <v>12.067338684500902</v>
      </c>
      <c r="N193" s="36">
        <v>734906.57</v>
      </c>
      <c r="O193" s="40">
        <v>13.161374198763799</v>
      </c>
      <c r="P193" s="36">
        <v>1369304.98</v>
      </c>
      <c r="Q193" s="40">
        <v>13.547223261467998</v>
      </c>
      <c r="R193" s="36">
        <v>1068144.71</v>
      </c>
      <c r="S193" s="40">
        <v>13.7859496487138</v>
      </c>
      <c r="T193" s="36">
        <v>15714.82</v>
      </c>
      <c r="U193" s="40">
        <v>13.012596561716901</v>
      </c>
    </row>
    <row r="194" spans="1:21" ht="14.25" customHeight="1" x14ac:dyDescent="0.2">
      <c r="A194" s="38" t="s">
        <v>5</v>
      </c>
      <c r="B194" s="36">
        <f t="shared" si="154"/>
        <v>9180295.6300000008</v>
      </c>
      <c r="C194" s="40">
        <f t="shared" si="155"/>
        <v>6.1319577086429762</v>
      </c>
      <c r="D194" s="36">
        <v>462691.69</v>
      </c>
      <c r="E194" s="40">
        <v>6.3402110377214702E-2</v>
      </c>
      <c r="F194" s="36">
        <v>4165919.01</v>
      </c>
      <c r="G194" s="40">
        <v>0.63561820336492802</v>
      </c>
      <c r="H194" s="36">
        <f t="shared" si="156"/>
        <v>4551684.9300000006</v>
      </c>
      <c r="I194" s="40">
        <f t="shared" si="157"/>
        <v>11.779355512179512</v>
      </c>
      <c r="J194" s="36">
        <v>779019</v>
      </c>
      <c r="K194" s="40">
        <v>4.2119869399847794</v>
      </c>
      <c r="L194" s="36">
        <v>514041.09</v>
      </c>
      <c r="M194" s="40">
        <v>12.6298362858502</v>
      </c>
      <c r="N194" s="36">
        <v>915142.98</v>
      </c>
      <c r="O194" s="40">
        <v>12.974721716381397</v>
      </c>
      <c r="P194" s="36">
        <v>1249850.56</v>
      </c>
      <c r="Q194" s="40">
        <v>13.656551398832798</v>
      </c>
      <c r="R194" s="36">
        <v>1075137.44</v>
      </c>
      <c r="S194" s="40">
        <v>13.634614734186899</v>
      </c>
      <c r="T194" s="36">
        <v>18493.86</v>
      </c>
      <c r="U194" s="40">
        <v>13.0304660357546</v>
      </c>
    </row>
    <row r="195" spans="1:21" ht="14.25" customHeight="1" x14ac:dyDescent="0.2">
      <c r="A195" s="38" t="s">
        <v>6</v>
      </c>
      <c r="B195" s="36">
        <f t="shared" si="154"/>
        <v>9680711.6600000001</v>
      </c>
      <c r="C195" s="40">
        <f t="shared" si="155"/>
        <v>5.8177451107453049</v>
      </c>
      <c r="D195" s="36">
        <v>468846.06</v>
      </c>
      <c r="E195" s="40">
        <v>9.7452428202126698E-2</v>
      </c>
      <c r="F195" s="36">
        <v>4487582.13</v>
      </c>
      <c r="G195" s="40">
        <v>0.42220929879672203</v>
      </c>
      <c r="H195" s="36">
        <f t="shared" si="156"/>
        <v>4724283.4700000007</v>
      </c>
      <c r="I195" s="40">
        <f t="shared" si="157"/>
        <v>11.510639482668479</v>
      </c>
      <c r="J195" s="36">
        <v>799088</v>
      </c>
      <c r="K195" s="40">
        <v>3.6653337974040401</v>
      </c>
      <c r="L195" s="36">
        <v>658344.6</v>
      </c>
      <c r="M195" s="40">
        <v>12.0745385559478</v>
      </c>
      <c r="N195" s="36">
        <v>806113.22</v>
      </c>
      <c r="O195" s="40">
        <v>12.8657184912561</v>
      </c>
      <c r="P195" s="36">
        <v>1308608</v>
      </c>
      <c r="Q195" s="40">
        <v>13.4497679656551</v>
      </c>
      <c r="R195" s="36">
        <v>1138862.6200000001</v>
      </c>
      <c r="S195" s="40">
        <v>13.482476576674401</v>
      </c>
      <c r="T195" s="36">
        <v>13267.03</v>
      </c>
      <c r="U195" s="40">
        <v>13.190895852349799</v>
      </c>
    </row>
    <row r="196" spans="1:21" ht="14.25" hidden="1" customHeight="1" x14ac:dyDescent="0.2">
      <c r="A196" s="38" t="s">
        <v>7</v>
      </c>
      <c r="B196" s="36">
        <f t="shared" si="154"/>
        <v>0</v>
      </c>
      <c r="C196" s="40" t="e">
        <f t="shared" si="155"/>
        <v>#DIV/0!</v>
      </c>
      <c r="D196" s="36"/>
      <c r="E196" s="40"/>
      <c r="F196" s="36"/>
      <c r="G196" s="40"/>
      <c r="H196" s="36">
        <f t="shared" si="156"/>
        <v>0</v>
      </c>
      <c r="I196" s="40" t="e">
        <f t="shared" si="157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4"/>
        <v>0</v>
      </c>
      <c r="C197" s="40" t="e">
        <f t="shared" si="155"/>
        <v>#DIV/0!</v>
      </c>
      <c r="D197" s="36"/>
      <c r="E197" s="40"/>
      <c r="F197" s="36"/>
      <c r="G197" s="40"/>
      <c r="H197" s="36">
        <f t="shared" si="156"/>
        <v>0</v>
      </c>
      <c r="I197" s="40" t="e">
        <f t="shared" si="157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4"/>
        <v>0</v>
      </c>
      <c r="C198" s="40" t="e">
        <f t="shared" si="155"/>
        <v>#DIV/0!</v>
      </c>
      <c r="D198" s="36"/>
      <c r="E198" s="40"/>
      <c r="F198" s="36"/>
      <c r="G198" s="40"/>
      <c r="H198" s="36">
        <f t="shared" si="156"/>
        <v>0</v>
      </c>
      <c r="I198" s="40" t="e">
        <f t="shared" si="157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 t="shared" si="154"/>
        <v>0</v>
      </c>
      <c r="C199" s="40" t="e">
        <f t="shared" si="155"/>
        <v>#DIV/0!</v>
      </c>
      <c r="D199" s="36"/>
      <c r="E199" s="40"/>
      <c r="F199" s="36"/>
      <c r="G199" s="40"/>
      <c r="H199" s="36">
        <f t="shared" si="156"/>
        <v>0</v>
      </c>
      <c r="I199" s="40" t="e">
        <f t="shared" si="157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4.25" hidden="1" customHeight="1" thickBot="1" x14ac:dyDescent="0.25">
      <c r="A200" s="39" t="s">
        <v>15</v>
      </c>
      <c r="B200" s="37">
        <f t="shared" ref="B200" si="158">D200+F200+H200</f>
        <v>0</v>
      </c>
      <c r="C200" s="41" t="e">
        <f t="shared" ref="C200" si="159">(D200*E200+F200*G200+J200*K200+L200*M200+N200*O200+P200*Q200+R200*S200+T200*U200)/(D200+F200+J200+L200+N200+P200+R200+T200)</f>
        <v>#DIV/0!</v>
      </c>
      <c r="D200" s="37"/>
      <c r="E200" s="41"/>
      <c r="F200" s="37"/>
      <c r="G200" s="41"/>
      <c r="H200" s="37">
        <f t="shared" ref="H200" si="160">J200+L200+N200+P200+R200+T200</f>
        <v>0</v>
      </c>
      <c r="I200" s="41" t="e">
        <f t="shared" ref="I200" si="161">(J200*K200+L200*M200+N200*O200+P200*Q200+R200*S200+T200*U200)/H200</f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9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1" x14ac:dyDescent="0.2">
      <c r="B203" s="25"/>
      <c r="C203" s="2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4.75" customHeight="1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x14ac:dyDescent="0.2">
      <c r="A334" s="38" t="s">
        <v>1</v>
      </c>
      <c r="B334" s="36">
        <f>'11.физ-в инвал'!B334+'12.юрид-в инвал'!B334+'13.нерез-в инвал'!B166</f>
        <v>165355181.69999999</v>
      </c>
      <c r="C334" s="40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6">
        <f>'11.физ-в инвал'!D334+'12.юрид-в инвал'!D334+'13.нерез-в инвал'!D166</f>
        <v>73632020.329999998</v>
      </c>
      <c r="E334" s="40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6">
        <f>'11.физ-в инвал'!F334+'12.юрид-в инвал'!F334+'13.нерез-в инвал'!F166</f>
        <v>64995538.890000001</v>
      </c>
      <c r="G334" s="40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6">
        <f t="shared" si="20"/>
        <v>26727622.48</v>
      </c>
      <c r="I334" s="40">
        <f t="shared" si="21"/>
        <v>2.3479184459245621</v>
      </c>
      <c r="J334" s="36">
        <f>'11.физ-в инвал'!J334+'12.юрид-в инвал'!J334+'13.нерез-в инвал'!J166</f>
        <v>3560249.44</v>
      </c>
      <c r="K334" s="40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6">
        <f>'11.физ-в инвал'!L334+'12.юрид-в инвал'!L334+'13.нерез-в инвал'!L166</f>
        <v>3949156.77</v>
      </c>
      <c r="M334" s="40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6">
        <f>'11.физ-в инвал'!N334+'12.юрид-в инвал'!N334+'13.нерез-в инвал'!N166</f>
        <v>5375803.3399999999</v>
      </c>
      <c r="O334" s="40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6">
        <f>'11.физ-в инвал'!P334+'12.юрид-в инвал'!P334+'13.нерез-в инвал'!P166</f>
        <v>7423260.6299999999</v>
      </c>
      <c r="Q334" s="40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6">
        <f>'11.физ-в инвал'!R334+'12.юрид-в инвал'!R334+'13.нерез-в инвал'!R166</f>
        <v>5853389.3399999999</v>
      </c>
      <c r="S334" s="4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6">
        <f>'11.физ-в инвал'!T334+'12.юрид-в инвал'!T334+'13.нерез-в инвал'!T166</f>
        <v>565762.96</v>
      </c>
      <c r="U334" s="40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14.25" customHeight="1" x14ac:dyDescent="0.2">
      <c r="A335" s="38" t="s">
        <v>2</v>
      </c>
      <c r="B335" s="36">
        <f>'11.физ-в инвал'!B335+'12.юрид-в инвал'!B335+'13.нерез-в инвал'!B167</f>
        <v>166660988.72</v>
      </c>
      <c r="C335" s="40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0.59163567582248044</v>
      </c>
      <c r="D335" s="36">
        <f>'11.физ-в инвал'!D335+'12.юрид-в инвал'!D335+'13.нерез-в инвал'!D167</f>
        <v>73538153.519999996</v>
      </c>
      <c r="E335" s="40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0.42367480572416732</v>
      </c>
      <c r="F335" s="36">
        <f>'11.физ-в инвал'!F335+'12.юрид-в инвал'!F335+'13.нерез-в инвал'!F167</f>
        <v>64185512.939999998</v>
      </c>
      <c r="G335" s="40">
        <f>('11.физ-в инвал'!F335*'11.физ-в инвал'!G335+'12.юрид-в инвал'!F335*'12.юрид-в инвал'!G335+'13.нерез-в инвал'!F167*'13.нерез-в инвал'!G167)/('11.физ-в инвал'!F335+'12.юрид-в инвал'!F335+'13.нерез-в инвал'!F167)</f>
        <v>4.9843078194149258E-2</v>
      </c>
      <c r="H335" s="36">
        <f t="shared" ref="H335" si="22">J335+L335+N335+P335+R335+T335</f>
        <v>28937322.259999998</v>
      </c>
      <c r="I335" s="40">
        <f t="shared" ref="I335" si="23">(J335*K335+L335*M335+N335*O335+P335*Q335+R335*S335+T335*U335)/(J335+L335+N335+P335+R335+T335)</f>
        <v>2.2202164965729625</v>
      </c>
      <c r="J335" s="36">
        <f>'11.физ-в инвал'!J335+'12.юрид-в инвал'!J335+'13.нерез-в инвал'!J167</f>
        <v>5896753.5700000003</v>
      </c>
      <c r="K335" s="40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0.83660952372137198</v>
      </c>
      <c r="L335" s="36">
        <f>'11.физ-в инвал'!L335+'12.юрид-в инвал'!L335+'13.нерез-в инвал'!L167</f>
        <v>3342520.2600000002</v>
      </c>
      <c r="M335" s="40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2.5417629094640133</v>
      </c>
      <c r="N335" s="36">
        <f>'11.физ-в инвал'!N335+'12.юрид-в инвал'!N335+'13.нерез-в инвал'!N167</f>
        <v>5326003.3099999996</v>
      </c>
      <c r="O335" s="40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2.3063811607357056</v>
      </c>
      <c r="P335" s="36">
        <f>'11.физ-в инвал'!P335+'12.юрид-в инвал'!P335+'13.нерез-в инвал'!P167</f>
        <v>7928768.6500000004</v>
      </c>
      <c r="Q335" s="40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2.4062497516811736</v>
      </c>
      <c r="R335" s="36">
        <f>'11.физ-в инвал'!R335+'12.юрид-в инвал'!R335+'13.нерез-в инвал'!R167</f>
        <v>5880347.79</v>
      </c>
      <c r="S335" s="4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2.7984737155657253</v>
      </c>
      <c r="T335" s="36">
        <f>'11.физ-в инвал'!T335+'12.юрид-в инвал'!T335+'13.нерез-в инвал'!T167</f>
        <v>562928.67999999993</v>
      </c>
      <c r="U335" s="40">
        <f>('11.физ-в инвал'!T335*'11.физ-в инвал'!U335+'12.юрид-в инвал'!T335*'12.юрид-в инвал'!U335+'13.нерез-в инвал'!T167*'13.нерез-в инвал'!U167)/('11.физ-в инвал'!T335+'12.юрид-в инвал'!T335+'13.нерез-в инвал'!T167)</f>
        <v>5.3284831952424216</v>
      </c>
    </row>
    <row r="336" spans="1:21" ht="14.25" customHeight="1" x14ac:dyDescent="0.2">
      <c r="A336" s="38" t="s">
        <v>3</v>
      </c>
      <c r="B336" s="36">
        <f>'11.физ-в инвал'!B336+'12.юрид-в инвал'!B336+'13.нерез-в инвал'!B168</f>
        <v>184563375.97999999</v>
      </c>
      <c r="C336" s="40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0.55641009339473857</v>
      </c>
      <c r="D336" s="36">
        <f>'11.физ-в инвал'!D336+'12.юрид-в инвал'!D336+'13.нерез-в инвал'!D168</f>
        <v>83748366.060000002</v>
      </c>
      <c r="E336" s="40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0.37009805713312832</v>
      </c>
      <c r="F336" s="36">
        <f>'11.физ-в инвал'!F336+'12.юрид-в инвал'!F336+'13.нерез-в инвал'!F168</f>
        <v>70864598.960000008</v>
      </c>
      <c r="G336" s="40">
        <f>('11.физ-в инвал'!F336*'11.физ-в инвал'!G336+'12.юрид-в инвал'!F336*'12.юрид-в инвал'!G336+'13.нерез-в инвал'!F168*'13.нерез-в инвал'!G168)/('11.физ-в инвал'!F336+'12.юрид-в инвал'!F336+'13.нерез-в инвал'!F168)</f>
        <v>6.0753983228355769E-2</v>
      </c>
      <c r="H336" s="36">
        <f t="shared" ref="H336" si="24">J336+L336+N336+P336+R336+T336</f>
        <v>29950410.959999997</v>
      </c>
      <c r="I336" s="40">
        <f t="shared" ref="I336" si="25">(J336*K336+L336*M336+N336*O336+P336*Q336+R336*S336+T336*U336)/(J336+L336+N336+P336+R336+T336)</f>
        <v>2.2501364382847857</v>
      </c>
      <c r="J336" s="36">
        <f>'11.физ-в инвал'!J336+'12.юрид-в инвал'!J336+'13.нерез-в инвал'!J168</f>
        <v>6192282.7700000005</v>
      </c>
      <c r="K336" s="40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0.8953385083866261</v>
      </c>
      <c r="L336" s="36">
        <f>'11.физ-в инвал'!L336+'12.юрид-в инвал'!L336+'13.нерез-в инвал'!L168</f>
        <v>2747101.53</v>
      </c>
      <c r="M336" s="40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2.7806830204779538</v>
      </c>
      <c r="N336" s="36">
        <f>'11.физ-в инвал'!N336+'12.юрид-в инвал'!N336+'13.нерез-в инвал'!N168</f>
        <v>6196469.3300000001</v>
      </c>
      <c r="O336" s="40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2.4239648933112701</v>
      </c>
      <c r="P336" s="36">
        <f>'11.физ-в инвал'!P336+'12.юрид-в инвал'!P336+'13.нерез-в инвал'!P168</f>
        <v>8790386.879999999</v>
      </c>
      <c r="Q336" s="40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2.3223965794893413</v>
      </c>
      <c r="R336" s="36">
        <f>'11.физ-в инвал'!R336+'12.юрид-в инвал'!R336+'13.нерез-в инвал'!R168</f>
        <v>5456052.7000000002</v>
      </c>
      <c r="S336" s="4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2.8913239315485355</v>
      </c>
      <c r="T336" s="36">
        <f>'11.физ-в инвал'!T336+'12.юрид-в инвал'!T336+'13.нерез-в инвал'!T168</f>
        <v>568117.75</v>
      </c>
      <c r="U336" s="40">
        <f>('11.физ-в инвал'!T336*'11.физ-в инвал'!U336+'12.юрид-в инвал'!T336*'12.юрид-в инвал'!U336+'13.нерез-в инвал'!T168*'13.нерез-в инвал'!U168)/('11.физ-в инвал'!T336+'12.юрид-в инвал'!T336+'13.нерез-в инвал'!T168)</f>
        <v>5.2797135095673386</v>
      </c>
    </row>
    <row r="337" spans="1:21" ht="14.25" customHeight="1" x14ac:dyDescent="0.2">
      <c r="A337" s="38" t="s">
        <v>4</v>
      </c>
      <c r="B337" s="36">
        <f>'11.физ-в инвал'!B337+'12.юрид-в инвал'!B337+'13.нерез-в инвал'!B169</f>
        <v>181613741.07999998</v>
      </c>
      <c r="C337" s="40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0.59348473424740045</v>
      </c>
      <c r="D337" s="36">
        <f>'11.физ-в инвал'!D337+'12.юрид-в инвал'!D337+'13.нерез-в инвал'!D169</f>
        <v>83144409</v>
      </c>
      <c r="E337" s="40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0.38634468182749337</v>
      </c>
      <c r="F337" s="36">
        <f>'11.физ-в инвал'!F337+'12.юрид-в инвал'!F337+'13.нерез-в инвал'!F169</f>
        <v>66785134.459999993</v>
      </c>
      <c r="G337" s="40">
        <f>('11.физ-в инвал'!F337*'11.физ-в инвал'!G337+'12.юрид-в инвал'!F337*'12.юрид-в инвал'!G337+'13.нерез-в инвал'!F169*'13.нерез-в инвал'!G169)/('11.физ-в инвал'!F337+'12.юрид-в инвал'!F337+'13.нерез-в инвал'!F169)</f>
        <v>5.6278656700933148E-2</v>
      </c>
      <c r="H337" s="36">
        <f t="shared" ref="H337" si="26">J337+L337+N337+P337+R337+T337</f>
        <v>31684197.620000001</v>
      </c>
      <c r="I337" s="40">
        <f t="shared" ref="I337" si="27">(J337*K337+L337*M337+N337*O337+P337*Q337+R337*S337+T337*U337)/(J337+L337+N337+P337+R337+T337)</f>
        <v>2.2693964299513167</v>
      </c>
      <c r="J337" s="36">
        <f>'11.физ-в инвал'!J337+'12.юрид-в инвал'!J337+'13.нерез-в инвал'!J169</f>
        <v>4118166.3599999994</v>
      </c>
      <c r="K337" s="40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1.1191421991509816</v>
      </c>
      <c r="L337" s="36">
        <f>'11.физ-в инвал'!L337+'12.юрид-в инвал'!L337+'13.нерез-в инвал'!L169</f>
        <v>4685030.91</v>
      </c>
      <c r="M337" s="40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2.1607640536783594</v>
      </c>
      <c r="N337" s="36">
        <f>'11.физ-в инвал'!N337+'12.юрид-в инвал'!N337+'13.нерез-в инвал'!N169</f>
        <v>6321223.46</v>
      </c>
      <c r="O337" s="40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2.5990683551313682</v>
      </c>
      <c r="P337" s="36">
        <f>'11.физ-в инвал'!P337+'12.юрид-в инвал'!P337+'13.нерез-в инвал'!P169</f>
        <v>10412256.390000001</v>
      </c>
      <c r="Q337" s="40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2.083794612543151</v>
      </c>
      <c r="R337" s="36">
        <f>'11.физ-в инвал'!R337+'12.юрид-в инвал'!R337+'13.нерез-в инвал'!R169</f>
        <v>5568793.1400000006</v>
      </c>
      <c r="S337" s="4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2.8743853900990821</v>
      </c>
      <c r="T337" s="36">
        <f>'11.физ-в инвал'!T337+'12.юрид-в инвал'!T337+'13.нерез-в инвал'!T169</f>
        <v>578727.36</v>
      </c>
      <c r="U337" s="40">
        <f>('11.физ-в инвал'!T337*'11.физ-в инвал'!U337+'12.юрид-в инвал'!T337*'12.юрид-в инвал'!U337+'13.нерез-в инвал'!T169*'13.нерез-в инвал'!U169)/('11.физ-в инвал'!T337+'12.юрид-в инвал'!T337+'13.нерез-в инвал'!T169)</f>
        <v>5.2508171633703293</v>
      </c>
    </row>
    <row r="338" spans="1:21" ht="14.25" customHeight="1" x14ac:dyDescent="0.2">
      <c r="A338" s="38" t="s">
        <v>5</v>
      </c>
      <c r="B338" s="36">
        <f>'11.физ-в инвал'!B338+'12.юрид-в инвал'!B338+'13.нерез-в инвал'!B170</f>
        <v>182531940.92999998</v>
      </c>
      <c r="C338" s="40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0.61919260927140185</v>
      </c>
      <c r="D338" s="36">
        <f>'11.физ-в инвал'!D338+'12.юрид-в инвал'!D338+'13.нерез-в инвал'!D170</f>
        <v>80944528.340000004</v>
      </c>
      <c r="E338" s="40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0.39840106719707696</v>
      </c>
      <c r="F338" s="36">
        <f>'11.физ-в инвал'!F338+'12.юрид-в инвал'!F338+'13.нерез-в инвал'!F170</f>
        <v>69279283.400000006</v>
      </c>
      <c r="G338" s="40">
        <f>('11.физ-в инвал'!F338*'11.физ-в инвал'!G338+'12.юрид-в инвал'!F338*'12.юрид-в инвал'!G338+'13.нерез-в инвал'!F170*'13.нерез-в инвал'!G170)/('11.физ-в инвал'!F338+'12.юрид-в инвал'!F338+'13.нерез-в инвал'!F170)</f>
        <v>8.1452939055660034E-2</v>
      </c>
      <c r="H338" s="36">
        <f t="shared" ref="H338" si="28">J338+L338+N338+P338+R338+T338</f>
        <v>32308129.189999998</v>
      </c>
      <c r="I338" s="40">
        <f t="shared" ref="I338" si="29">(J338*K338+L338*M338+N338*O338+P338*Q338+R338*S338+T338*U338)/(J338+L338+N338+P338+R338+T338)</f>
        <v>2.3254531580879823</v>
      </c>
      <c r="J338" s="36">
        <f>'11.физ-в инвал'!J338+'12.юрид-в инвал'!J338+'13.нерез-в инвал'!J170</f>
        <v>2672929.6500000004</v>
      </c>
      <c r="K338" s="40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1.8104807504754195</v>
      </c>
      <c r="L338" s="36">
        <f>'11.физ-в инвал'!L338+'12.юрид-в инвал'!L338+'13.нерез-в инвал'!L170</f>
        <v>5540846.5300000003</v>
      </c>
      <c r="M338" s="40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2.2283935274056406</v>
      </c>
      <c r="N338" s="36">
        <f>'11.физ-в инвал'!N338+'12.юрид-в инвал'!N338+'13.нерез-в инвал'!N170</f>
        <v>6240870.9799999995</v>
      </c>
      <c r="O338" s="40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2.7908646641498116</v>
      </c>
      <c r="P338" s="36">
        <f>'11.физ-в инвал'!P338+'12.юрид-в инвал'!P338+'13.нерез-в инвал'!P170</f>
        <v>11701901.68</v>
      </c>
      <c r="Q338" s="40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1.8161745056466756</v>
      </c>
      <c r="R338" s="36">
        <f>'11.физ-в инвал'!R338+'12.юрид-в инвал'!R338+'13.нерез-в инвал'!R170</f>
        <v>5584305.1100000003</v>
      </c>
      <c r="S338" s="4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2.9144562031998311</v>
      </c>
      <c r="T338" s="36">
        <f>'11.физ-в инвал'!T338+'12.юрид-в инвал'!T338+'13.нерез-в инвал'!T170</f>
        <v>567275.24</v>
      </c>
      <c r="U338" s="40">
        <f>('11.физ-в инвал'!T338*'11.физ-в инвал'!U338+'12.юрид-в инвал'!T338*'12.юрид-в инвал'!U338+'13.нерез-в инвал'!T170*'13.нерез-в инвал'!U170)/('11.физ-в инвал'!T338+'12.юрид-в инвал'!T338+'13.нерез-в инвал'!T170)</f>
        <v>5.2870849351718556</v>
      </c>
    </row>
    <row r="339" spans="1:21" ht="14.25" customHeight="1" x14ac:dyDescent="0.2">
      <c r="A339" s="38" t="s">
        <v>6</v>
      </c>
      <c r="B339" s="36">
        <f>'11.физ-в инвал'!B339+'12.юрид-в инвал'!B339+'13.нерез-в инвал'!B171</f>
        <v>182971018.72</v>
      </c>
      <c r="C339" s="40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0.61879384820424621</v>
      </c>
      <c r="D339" s="36">
        <f>'11.физ-в инвал'!D339+'12.юрид-в инвал'!D339+'13.нерез-в инвал'!D171</f>
        <v>77387139.460000008</v>
      </c>
      <c r="E339" s="40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0.40070455928181925</v>
      </c>
      <c r="F339" s="36">
        <f>'11.физ-в инвал'!F339+'12.юрид-в инвал'!F339+'13.нерез-в инвал'!F171</f>
        <v>73099324.429999992</v>
      </c>
      <c r="G339" s="40">
        <f>('11.физ-в инвал'!F339*'11.физ-в инвал'!G339+'12.юрид-в инвал'!F339*'12.юрид-в инвал'!G339+'13.нерез-в инвал'!F171*'13.нерез-в инвал'!G171)/('11.физ-в инвал'!F339+'12.юрид-в инвал'!F339+'13.нерез-в инвал'!F171)</f>
        <v>7.3501002857352976E-2</v>
      </c>
      <c r="H339" s="36">
        <f t="shared" ref="H339" si="30">J339+L339+N339+P339+R339+T339</f>
        <v>32484554.829999998</v>
      </c>
      <c r="I339" s="40">
        <f t="shared" ref="I339" si="31">(J339*K339+L339*M339+N339*O339+P339*Q339+R339*S339+T339*U339)/(J339+L339+N339+P339+R339+T339)</f>
        <v>2.3654037409630093</v>
      </c>
      <c r="J339" s="36">
        <f>'11.физ-в инвал'!J339+'12.юрид-в инвал'!J339+'13.нерез-в инвал'!J171</f>
        <v>4815504.66</v>
      </c>
      <c r="K339" s="40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1.3516927778240395</v>
      </c>
      <c r="L339" s="36">
        <f>'11.физ-в инвал'!L339+'12.юрид-в инвал'!L339+'13.нерез-в инвал'!L171</f>
        <v>4975953.75</v>
      </c>
      <c r="M339" s="40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2.7185759283031934</v>
      </c>
      <c r="N339" s="36">
        <f>'11.физ-в инвал'!N339+'12.юрид-в инвал'!N339+'13.нерез-в инвал'!N171</f>
        <v>5874038.8499999996</v>
      </c>
      <c r="O339" s="40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2.6045439822891159</v>
      </c>
      <c r="P339" s="36">
        <f>'11.физ-в инвал'!P339+'12.юрид-в инвал'!P339+'13.нерез-в инвал'!P171</f>
        <v>10634631.92</v>
      </c>
      <c r="Q339" s="40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2.0319985614603184</v>
      </c>
      <c r="R339" s="36">
        <f>'11.физ-в инвал'!R339+'12.юрид-в инвал'!R339+'13.нерез-в инвал'!R171</f>
        <v>5593100</v>
      </c>
      <c r="S339" s="4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2.9585164778030086</v>
      </c>
      <c r="T339" s="36">
        <f>'11.физ-в инвал'!T339+'12.юрид-в инвал'!T339+'13.нерез-в инвал'!T171</f>
        <v>591325.65</v>
      </c>
      <c r="U339" s="40">
        <f>('11.физ-в инвал'!T339*'11.физ-в инвал'!U339+'12.юрид-в инвал'!T339*'12.юрид-в инвал'!U339+'13.нерез-в инвал'!T171*'13.нерез-в инвал'!U171)/('11.физ-в инвал'!T339+'12.юрид-в инвал'!T339+'13.нерез-в инвал'!T171)</f>
        <v>5.6592653290111814</v>
      </c>
    </row>
    <row r="340" spans="1:21" ht="14.25" customHeight="1" x14ac:dyDescent="0.2">
      <c r="A340" s="38" t="s">
        <v>7</v>
      </c>
      <c r="B340" s="36">
        <f>'11.физ-в инвал'!B340+'12.юрид-в инвал'!B340+'13.нерез-в инвал'!B172</f>
        <v>177742481.44</v>
      </c>
      <c r="C340" s="40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0.7019141885965785</v>
      </c>
      <c r="D340" s="36">
        <f>'11.физ-в инвал'!D340+'12.юрид-в инвал'!D340+'13.нерез-в инвал'!D172</f>
        <v>71808688.949999988</v>
      </c>
      <c r="E340" s="40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0.41655190347685672</v>
      </c>
      <c r="F340" s="36">
        <f>'11.физ-в инвал'!F340+'12.юрид-в инвал'!F340+'13.нерез-в инвал'!F172</f>
        <v>72715526.579999998</v>
      </c>
      <c r="G340" s="40">
        <f>('11.физ-в инвал'!F340*'11.физ-в инвал'!G340+'12.юрид-в инвал'!F340*'12.юрид-в инвал'!G340+'13.нерез-в инвал'!F172*'13.нерез-в инвал'!G172)/('11.физ-в инвал'!F340+'12.юрид-в инвал'!F340+'13.нерез-в инвал'!F172)</f>
        <v>5.2184883210949592E-2</v>
      </c>
      <c r="H340" s="36">
        <f t="shared" ref="H340" si="32">J340+L340+N340+P340+R340+T340</f>
        <v>33218265.909999996</v>
      </c>
      <c r="I340" s="40">
        <f t="shared" ref="I340" si="33">(J340*K340+L340*M340+N340*O340+P340*Q340+R340*S340+T340*U340)/(J340+L340+N340+P340+R340+T340)</f>
        <v>2.7410603718838136</v>
      </c>
      <c r="J340" s="36">
        <f>'11.физ-в инвал'!J340+'12.юрид-в инвал'!J340+'13.нерез-в инвал'!J172</f>
        <v>6158283.8799999999</v>
      </c>
      <c r="K340" s="40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3.5446395835035767</v>
      </c>
      <c r="L340" s="36">
        <f>'11.физ-в инвал'!L340+'12.юрид-в инвал'!L340+'13.нерез-в инвал'!L172</f>
        <v>4809747.8000000007</v>
      </c>
      <c r="M340" s="40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2.6798300341028289</v>
      </c>
      <c r="N340" s="36">
        <f>'11.физ-в инвал'!N340+'12.юрид-в инвал'!N340+'13.нерез-в инвал'!N172</f>
        <v>5658802.5499999989</v>
      </c>
      <c r="O340" s="40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2.562694819878454</v>
      </c>
      <c r="P340" s="36">
        <f>'11.физ-в инвал'!P340+'12.юрид-в инвал'!P340+'13.нерез-в инвал'!P172</f>
        <v>10361961.75</v>
      </c>
      <c r="Q340" s="40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2.1740560433838727</v>
      </c>
      <c r="R340" s="36">
        <f>'11.физ-в инвал'!R340+'12.юрид-в инвал'!R340+'13.нерез-в инвал'!R172</f>
        <v>5637181.6299999999</v>
      </c>
      <c r="S340" s="4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2.8814387893334543</v>
      </c>
      <c r="T340" s="36">
        <f>'11.физ-в инвал'!T340+'12.юрид-в инвал'!T340+'13.нерез-в инвал'!T172</f>
        <v>592288.30000000005</v>
      </c>
      <c r="U340" s="40">
        <f>('11.физ-в инвал'!T340*'11.физ-в инвал'!U340+'12.юрид-в инвал'!T340*'12.юрид-в инвал'!U340+'13.нерез-в инвал'!T172*'13.нерез-в инвал'!U172)/('11.физ-в инвал'!T340+'12.юрид-в инвал'!T340+'13.нерез-в инвал'!T172)</f>
        <v>5.1708020122970533</v>
      </c>
    </row>
    <row r="341" spans="1:21" ht="14.25" customHeight="1" x14ac:dyDescent="0.2">
      <c r="A341" s="38" t="s">
        <v>8</v>
      </c>
      <c r="B341" s="36">
        <f>'11.физ-в инвал'!B341+'12.юрид-в инвал'!B341+'13.нерез-в инвал'!B173</f>
        <v>184516854.81</v>
      </c>
      <c r="C341" s="40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0.59949855373648486</v>
      </c>
      <c r="D341" s="36">
        <f>'11.физ-в инвал'!D341+'12.юрид-в инвал'!D341+'13.нерез-в инвал'!D173</f>
        <v>77228098.190000013</v>
      </c>
      <c r="E341" s="40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0.36991049162983414</v>
      </c>
      <c r="F341" s="36">
        <f>'11.физ-в инвал'!F341+'12.юрид-в инвал'!F341+'13.нерез-в инвал'!F173</f>
        <v>77116576.200000003</v>
      </c>
      <c r="G341" s="40">
        <f>('11.физ-в инвал'!F341*'11.физ-в инвал'!G341+'12.юрид-в инвал'!F341*'12.юрид-в инвал'!G341+'13.нерез-в инвал'!F173*'13.нерез-в инвал'!G173)/('11.физ-в инвал'!F341+'12.юрид-в инвал'!F341+'13.нерез-в инвал'!F173)</f>
        <v>6.9024433107547606E-2</v>
      </c>
      <c r="H341" s="36">
        <f t="shared" ref="H341" si="34">J341+L341+N341+P341+R341+T341</f>
        <v>30172180.420000002</v>
      </c>
      <c r="I341" s="40">
        <f t="shared" ref="I341" si="35">(J341*K341+L341*M341+N341*O341+P341*Q341+R341*S341+T341*U341)/(J341+L341+N341+P341+R341+T341)</f>
        <v>2.5429774980147073</v>
      </c>
      <c r="J341" s="36">
        <f>'11.физ-в инвал'!J341+'12.юрид-в инвал'!J341+'13.нерез-в инвал'!J173</f>
        <v>3371184.8300000005</v>
      </c>
      <c r="K341" s="40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2.4493019050219194</v>
      </c>
      <c r="L341" s="36">
        <f>'11.физ-в инвал'!L341+'12.юрид-в инвал'!L341+'13.нерез-в инвал'!L173</f>
        <v>4555993.74</v>
      </c>
      <c r="M341" s="40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2.8029571308629548</v>
      </c>
      <c r="N341" s="36">
        <f>'11.физ-в инвал'!N341+'12.юрид-в инвал'!N341+'13.нерез-в инвал'!N173</f>
        <v>7011759.6999999993</v>
      </c>
      <c r="O341" s="40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1.9254211861966666</v>
      </c>
      <c r="P341" s="36">
        <f>'11.физ-в инвал'!P341+'12.юрид-в инвал'!P341+'13.нерез-в инвал'!P173</f>
        <v>9045762.0700000003</v>
      </c>
      <c r="Q341" s="40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2.5285203507237486</v>
      </c>
      <c r="R341" s="36">
        <f>'11.физ-в инвал'!R341+'12.юрид-в инвал'!R341+'13.нерез-в инвал'!R173</f>
        <v>5606271.7599999998</v>
      </c>
      <c r="S341" s="4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2.9354662583820224</v>
      </c>
      <c r="T341" s="36">
        <f>'11.физ-в инвал'!T341+'12.юрид-в инвал'!T341+'13.нерез-в инвал'!T173</f>
        <v>581208.32000000007</v>
      </c>
      <c r="U341" s="40">
        <f>('11.физ-в инвал'!T341*'11.физ-в инвал'!U341+'12.юрид-в инвал'!T341*'12.юрид-в инвал'!U341+'13.нерез-в инвал'!T173*'13.нерез-в инвал'!U173)/('11.физ-в инвал'!T341+'12.юрид-в инвал'!T341+'13.нерез-в инвал'!T173)</f>
        <v>4.9377571859260385</v>
      </c>
    </row>
    <row r="342" spans="1:21" ht="14.25" customHeight="1" x14ac:dyDescent="0.2">
      <c r="A342" s="38" t="s">
        <v>9</v>
      </c>
      <c r="B342" s="36">
        <f>'11.физ-в инвал'!B342+'12.юрид-в инвал'!B342+'13.нерез-в инвал'!B174</f>
        <v>187481349.07000002</v>
      </c>
      <c r="C342" s="40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0.62432788291488683</v>
      </c>
      <c r="D342" s="36">
        <f>'11.физ-в инвал'!D342+'12.юрид-в инвал'!D342+'13.нерез-в инвал'!D174</f>
        <v>80497458.5</v>
      </c>
      <c r="E342" s="40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0.39428720188849209</v>
      </c>
      <c r="F342" s="36">
        <f>'11.физ-в инвал'!F342+'12.юрид-в инвал'!F342+'13.нерез-в инвал'!F174</f>
        <v>76239721.770000011</v>
      </c>
      <c r="G342" s="40">
        <f>('11.физ-в инвал'!F342*'11.физ-в инвал'!G342+'12.юрид-в инвал'!F342*'12.юрид-в инвал'!G342+'13.нерез-в инвал'!F174*'13.нерез-в инвал'!G174)/('11.физ-в инвал'!F342+'12.юрид-в инвал'!F342+'13.нерез-в инвал'!F174)</f>
        <v>7.1020649353033413E-2</v>
      </c>
      <c r="H342" s="36">
        <f t="shared" ref="H342" si="36">J342+L342+N342+P342+R342+T342</f>
        <v>30744168.799999997</v>
      </c>
      <c r="I342" s="40">
        <f t="shared" ref="I342" si="37">(J342*K342+L342*M342+N342*O342+P342*Q342+R342*S342+T342*U342)/(J342+L342+N342+P342+R342+T342)</f>
        <v>2.5987406604793297</v>
      </c>
      <c r="J342" s="36">
        <f>'11.физ-в инвал'!J342+'12.юрид-в инвал'!J342+'13.нерез-в инвал'!J174</f>
        <v>2709297.98</v>
      </c>
      <c r="K342" s="40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2.466198163333809</v>
      </c>
      <c r="L342" s="36">
        <f>'11.физ-в инвал'!L342+'12.юрид-в инвал'!L342+'13.нерез-в инвал'!L174</f>
        <v>4880954.7</v>
      </c>
      <c r="M342" s="40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2.5674184398187485</v>
      </c>
      <c r="N342" s="36">
        <f>'11.физ-в инвал'!N342+'12.юрид-в инвал'!N342+'13.нерез-в инвал'!N174</f>
        <v>6671221.5</v>
      </c>
      <c r="O342" s="40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2.2170740914388798</v>
      </c>
      <c r="P342" s="36">
        <f>'11.физ-в инвал'!P342+'12.юрид-в инвал'!P342+'13.нерез-в инвал'!P174</f>
        <v>10062459.52</v>
      </c>
      <c r="Q342" s="40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2.5824923943743712</v>
      </c>
      <c r="R342" s="36">
        <f>'11.физ-в инвал'!R342+'12.юрид-в инвал'!R342+'13.нерез-в инвал'!R174</f>
        <v>5828507.1099999994</v>
      </c>
      <c r="S342" s="4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2.913163660960175</v>
      </c>
      <c r="T342" s="36">
        <f>'11.физ-в инвал'!T342+'12.юрид-в инвал'!T342+'13.нерез-в инвал'!T174</f>
        <v>591727.99</v>
      </c>
      <c r="U342" s="40">
        <f>('11.физ-в инвал'!T342*'11.физ-в инвал'!U342+'12.юрид-в инвал'!T342*'12.юрид-в инвал'!U342+'13.нерез-в инвал'!T174*'13.нерез-в инвал'!U174)/('11.физ-в инвал'!T342+'12.юрид-в инвал'!T342+'13.нерез-в инвал'!T174)</f>
        <v>4.9461748375296581</v>
      </c>
    </row>
    <row r="343" spans="1:21" ht="14.25" customHeight="1" x14ac:dyDescent="0.2">
      <c r="A343" s="38" t="s">
        <v>14</v>
      </c>
      <c r="B343" s="36">
        <f>'11.физ-в инвал'!B343+'12.юрид-в инвал'!B343+'13.нерез-в инвал'!B175</f>
        <v>190715733.43000001</v>
      </c>
      <c r="C343" s="40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0.6524768578614587</v>
      </c>
      <c r="D343" s="36">
        <f>'11.физ-в инвал'!D343+'12.юрид-в инвал'!D343+'13.нерез-в инвал'!D175</f>
        <v>84446621.909999996</v>
      </c>
      <c r="E343" s="40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0.42260279779082471</v>
      </c>
      <c r="F343" s="36">
        <f>'11.физ-в инвал'!F343+'12.юрид-в инвал'!F343+'13.нерез-в инвал'!F175</f>
        <v>74999879.620000005</v>
      </c>
      <c r="G343" s="40">
        <f>('11.физ-в инвал'!F343*'11.физ-в инвал'!G343+'12.юрид-в инвал'!F343*'12.юрид-в инвал'!G343+'13.нерез-в инвал'!F175*'13.нерез-в инвал'!G175)/('11.физ-в инвал'!F343+'12.юрид-в инвал'!F343+'13.нерез-в инвал'!F175)</f>
        <v>9.9079883489818374E-2</v>
      </c>
      <c r="H343" s="36">
        <f t="shared" ref="H343" si="38">J343+L343+N343+P343+R343+T343</f>
        <v>31269231.900000002</v>
      </c>
      <c r="I343" s="40">
        <f t="shared" ref="I343" si="39">(J343*K343+L343*M343+N343*O343+P343*Q343+R343*S343+T343*U343)/(J343+L343+N343+P343+R343+T343)</f>
        <v>2.6006153504365419</v>
      </c>
      <c r="J343" s="36">
        <f>'11.физ-в инвал'!J343+'12.юрид-в инвал'!J343+'13.нерез-в инвал'!J175</f>
        <v>3401093.22</v>
      </c>
      <c r="K343" s="40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2.3976470761069013</v>
      </c>
      <c r="L343" s="36">
        <f>'11.физ-в инвал'!L343+'12.юрид-в инвал'!L343+'13.нерез-в инвал'!L175</f>
        <v>4694200.8499999996</v>
      </c>
      <c r="M343" s="40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2.3736447785782318</v>
      </c>
      <c r="N343" s="36">
        <f>'11.физ-в инвал'!N343+'12.юрид-в инвал'!N343+'13.нерез-в инвал'!N175</f>
        <v>7422943.7999999998</v>
      </c>
      <c r="O343" s="40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2.2417863616992473</v>
      </c>
      <c r="P343" s="36">
        <f>'11.физ-в инвал'!P343+'12.юрид-в инвал'!P343+'13.нерез-в инвал'!P175</f>
        <v>9119916.1899999995</v>
      </c>
      <c r="Q343" s="40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2.7256589351288762</v>
      </c>
      <c r="R343" s="36">
        <f>'11.физ-в инвал'!R343+'12.юрид-в инвал'!R343+'13.нерез-в инвал'!R175</f>
        <v>6046754.7999999998</v>
      </c>
      <c r="S343" s="4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2.9187570576203967</v>
      </c>
      <c r="T343" s="36">
        <f>'11.физ-в инвал'!T343+'12.юрид-в инвал'!T343+'13.нерез-в инвал'!T175</f>
        <v>584323.04</v>
      </c>
      <c r="U343" s="40">
        <f>('11.физ-в инвал'!T343*'11.физ-в инвал'!U343+'12.юрид-в инвал'!T343*'12.юрид-в инвал'!U343+'13.нерез-в инвал'!T175*'13.нерез-в инвал'!U175)/('11.физ-в инвал'!T343+'12.юрид-в инвал'!T343+'13.нерез-в инвал'!T175)</f>
        <v>4.9199060338267699</v>
      </c>
    </row>
    <row r="344" spans="1:21" ht="14.25" customHeight="1" thickBot="1" x14ac:dyDescent="0.25">
      <c r="A344" s="39" t="s">
        <v>15</v>
      </c>
      <c r="B344" s="37">
        <f>'11.физ-в инвал'!B344+'12.юрид-в инвал'!B344+'13.нерез-в инвал'!B176</f>
        <v>196785392.28999996</v>
      </c>
      <c r="C344" s="41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0.70242160829904354</v>
      </c>
      <c r="D344" s="37">
        <f>'11.физ-в инвал'!D344+'12.юрид-в инвал'!D344+'13.нерез-в инвал'!D176</f>
        <v>87037867.929999992</v>
      </c>
      <c r="E344" s="41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0.55116050747108392</v>
      </c>
      <c r="F344" s="37">
        <f>'11.физ-в инвал'!F344+'12.юрид-в инвал'!F344+'13.нерез-в инвал'!F176</f>
        <v>77774634.349999994</v>
      </c>
      <c r="G344" s="41">
        <f>('11.физ-в инвал'!F344*'11.физ-в инвал'!G344+'12.юрид-в инвал'!F344*'12.юрид-в инвал'!G344+'13.нерез-в инвал'!F176*'13.нерез-в инвал'!G176)/('11.физ-в инвал'!F344+'12.юрид-в инвал'!F344+'13.нерез-в инвал'!F176)</f>
        <v>9.7557314569361023E-2</v>
      </c>
      <c r="H344" s="37">
        <f t="shared" ref="H344:H355" si="40">J344+L344+N344+P344+R344+T344</f>
        <v>31972890.009999998</v>
      </c>
      <c r="I344" s="41">
        <f t="shared" ref="I344:I355" si="41">(J344*K344+L344*M344+N344*O344+P344*Q344+R344*S344+T344*U344)/(J344+L344+N344+P344+R344+T344)</f>
        <v>2.5855339254582455</v>
      </c>
      <c r="J344" s="37">
        <f>'11.физ-в инвал'!J344+'12.юрид-в инвал'!J344+'13.нерез-в инвал'!J176</f>
        <v>3243809.69</v>
      </c>
      <c r="K344" s="41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2.0231881905501061</v>
      </c>
      <c r="L344" s="37">
        <f>'11.физ-в инвал'!L344+'12.юрид-в инвал'!L344+'13.нерез-в инвал'!L176</f>
        <v>5180704.6899999995</v>
      </c>
      <c r="M344" s="41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2.0808473452286291</v>
      </c>
      <c r="N344" s="37">
        <f>'11.физ-в инвал'!N344+'12.юрид-в инвал'!N344+'13.нерез-в инвал'!N176</f>
        <v>7244212.3300000001</v>
      </c>
      <c r="O344" s="41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2.5049215632529638</v>
      </c>
      <c r="P344" s="37">
        <f>'11.физ-в инвал'!P344+'12.юрид-в инвал'!P344+'13.нерез-в инвал'!P176</f>
        <v>10511882.4</v>
      </c>
      <c r="Q344" s="41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2.7170673199026671</v>
      </c>
      <c r="R344" s="37">
        <f>'11.физ-в инвал'!R344+'12.юрид-в инвал'!R344+'13.нерез-в инвал'!R176</f>
        <v>5203253.25</v>
      </c>
      <c r="S344" s="41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3.025311404994556</v>
      </c>
      <c r="T344" s="37">
        <f>'11.физ-в инвал'!T344+'12.юрид-в инвал'!T344+'13.нерез-в инвал'!T176</f>
        <v>589027.65</v>
      </c>
      <c r="U344" s="41">
        <f>('11.физ-в инвал'!T344*'11.физ-в инвал'!U344+'12.юрид-в инвал'!T344*'12.юрид-в инвал'!U344+'13.нерез-в инвал'!T176*'13.нерез-в инвал'!U176)/('11.физ-в инвал'!T344+'12.юрид-в инвал'!T344+'13.нерез-в инвал'!T176)</f>
        <v>4.8805205388915072</v>
      </c>
    </row>
    <row r="345" spans="1:21" ht="14.25" customHeight="1" x14ac:dyDescent="0.2">
      <c r="A345" s="38" t="s">
        <v>91</v>
      </c>
      <c r="B345" s="36">
        <f>'11.физ-в инвал'!B345+'12.юрид-в инвал'!B345+'13.нерез-в инвал'!B177</f>
        <v>195727913.15000001</v>
      </c>
      <c r="C345" s="40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0.70757191634012984</v>
      </c>
      <c r="D345" s="36">
        <f>'11.физ-в инвал'!D345+'12.юрид-в инвал'!D345+'13.нерез-в инвал'!D177</f>
        <v>86171877.859999999</v>
      </c>
      <c r="E345" s="40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0.54966522417850905</v>
      </c>
      <c r="F345" s="36">
        <f>'11.физ-в инвал'!F345+'12.юрид-в инвал'!F345+'13.нерез-в инвал'!F177</f>
        <v>77542009.549999997</v>
      </c>
      <c r="G345" s="40">
        <f>('11.физ-в инвал'!F345*'11.физ-в инвал'!G345+'12.юрид-в инвал'!F345*'12.юрид-в инвал'!G345+'13.нерез-в инвал'!F177*'13.нерез-в инвал'!G177)/('11.физ-в инвал'!F345+'12.юрид-в инвал'!F345+'13.нерез-в инвал'!F177)</f>
        <v>9.8525540515863735E-2</v>
      </c>
      <c r="H345" s="36">
        <f t="shared" si="40"/>
        <v>32014025.740000002</v>
      </c>
      <c r="I345" s="40">
        <f t="shared" si="41"/>
        <v>2.6077951677001434</v>
      </c>
      <c r="J345" s="36">
        <f>'11.физ-в инвал'!J345+'12.юрид-в инвал'!J345+'13.нерез-в инвал'!J177</f>
        <v>3087397.22</v>
      </c>
      <c r="K345" s="40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1.9112130880262965</v>
      </c>
      <c r="L345" s="36">
        <f>'11.физ-в инвал'!L345+'12.юрид-в инвал'!L345+'13.нерез-в инвал'!L177</f>
        <v>5210489.53</v>
      </c>
      <c r="M345" s="40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2.3135779101930161</v>
      </c>
      <c r="N345" s="36">
        <f>'11.физ-в инвал'!N345+'12.юрид-в инвал'!N345+'13.нерез-в инвал'!N177</f>
        <v>7403193.4199999999</v>
      </c>
      <c r="O345" s="40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2.4357539709802718</v>
      </c>
      <c r="P345" s="36">
        <f>'11.физ-в инвал'!P345+'12.юрид-в инвал'!P345+'13.нерез-в инвал'!P177</f>
        <v>10271443.219999999</v>
      </c>
      <c r="Q345" s="40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2.7706076441028129</v>
      </c>
      <c r="R345" s="36">
        <f>'11.физ-в инвал'!R345+'12.юрид-в инвал'!R345+'13.нерез-в инвал'!R177</f>
        <v>5478433.1200000001</v>
      </c>
      <c r="S345" s="4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2.9901733043699168</v>
      </c>
      <c r="T345" s="36">
        <f>'11.физ-в инвал'!T345+'12.юрид-в инвал'!T345+'13.нерез-в инвал'!T177</f>
        <v>563069.23</v>
      </c>
      <c r="U345" s="40">
        <f>('11.физ-в инвал'!T345*'11.физ-в инвал'!U345+'12.юрид-в инвал'!T345*'12.юрид-в инвал'!U345+'13.нерез-в инвал'!T177*'13.нерез-в инвал'!U177)/('11.физ-в инвал'!T345+'12.юрид-в инвал'!T345+'13.нерез-в инвал'!T177)</f>
        <v>4.7214670805222321</v>
      </c>
    </row>
    <row r="346" spans="1:21" ht="14.25" customHeight="1" x14ac:dyDescent="0.2">
      <c r="A346" s="38" t="s">
        <v>1</v>
      </c>
      <c r="B346" s="36">
        <f>'11.физ-в инвал'!B346+'12.юрид-в инвал'!B346+'13.нерез-в инвал'!B178</f>
        <v>204444621.48999998</v>
      </c>
      <c r="C346" s="40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0.71095702050836085</v>
      </c>
      <c r="D346" s="36">
        <f>'11.физ-в инвал'!D346+'12.юрид-в инвал'!D346+'13.нерез-в инвал'!D178</f>
        <v>90836946.980000004</v>
      </c>
      <c r="E346" s="40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0.57141344791693927</v>
      </c>
      <c r="F346" s="36">
        <f>'11.физ-в инвал'!F346+'12.юрид-в инвал'!F346+'13.нерез-в инвал'!F178</f>
        <v>81063111.280000001</v>
      </c>
      <c r="G346" s="40">
        <f>('11.физ-в инвал'!F346*'11.физ-в инвал'!G346+'12.юрид-в инвал'!F346*'12.юрид-в инвал'!G346+'13.нерез-в инвал'!F178*'13.нерез-в инвал'!G178)/('11.физ-в инвал'!F346+'12.юрид-в инвал'!F346+'13.нерез-в инвал'!F178)</f>
        <v>0.1055265160690978</v>
      </c>
      <c r="H346" s="36">
        <f t="shared" si="40"/>
        <v>32544563.23</v>
      </c>
      <c r="I346" s="40">
        <f t="shared" si="41"/>
        <v>2.6084718841162946</v>
      </c>
      <c r="J346" s="36">
        <f>'11.физ-в инвал'!J346+'12.юрид-в инвал'!J346+'13.нерез-в инвал'!J178</f>
        <v>4081727.59</v>
      </c>
      <c r="K346" s="40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1.6530800689714811</v>
      </c>
      <c r="L346" s="36">
        <f>'11.физ-в инвал'!L346+'12.юрид-в инвал'!L346+'13.нерез-в инвал'!L178</f>
        <v>5677537.8499999996</v>
      </c>
      <c r="M346" s="40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2.4539695171561062</v>
      </c>
      <c r="N346" s="36">
        <f>'11.физ-в инвал'!N346+'12.юрид-в инвал'!N346+'13.нерез-в инвал'!N178</f>
        <v>6045502.3699999992</v>
      </c>
      <c r="O346" s="40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2.7877578472936726</v>
      </c>
      <c r="P346" s="36">
        <f>'11.физ-в инвал'!P346+'12.юрид-в инвал'!P346+'13.нерез-в инвал'!P178</f>
        <v>10861286.609999999</v>
      </c>
      <c r="Q346" s="40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2.6246568863354942</v>
      </c>
      <c r="R346" s="36">
        <f>'11.физ-в инвал'!R346+'12.юрид-в инвал'!R346+'13.нерез-в инвал'!R178</f>
        <v>5324663.46</v>
      </c>
      <c r="S346" s="4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3.0472038781583386</v>
      </c>
      <c r="T346" s="36">
        <f>'11.физ-в инвал'!T346+'12.юрид-в инвал'!T346+'13.нерез-в инвал'!T178</f>
        <v>553845.35</v>
      </c>
      <c r="U346" s="40">
        <f>('11.физ-в инвал'!T346*'11.физ-в инвал'!U346+'12.юрид-в инвал'!T346*'12.юрид-в инвал'!U346+'13.нерез-в инвал'!T178*'13.нерез-в инвал'!U178)/('11.физ-в инвал'!T346+'12.юрид-в инвал'!T346+'13.нерез-в инвал'!T178)</f>
        <v>4.7409774416269794</v>
      </c>
    </row>
    <row r="347" spans="1:21" ht="14.25" customHeight="1" x14ac:dyDescent="0.2">
      <c r="A347" s="38" t="s">
        <v>2</v>
      </c>
      <c r="B347" s="36">
        <f>'11.физ-в инвал'!B347+'12.юрид-в инвал'!B347+'13.нерез-в инвал'!B179</f>
        <v>211691078.47999999</v>
      </c>
      <c r="C347" s="40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0.71679615967252941</v>
      </c>
      <c r="D347" s="36">
        <f>'11.физ-в инвал'!D347+'12.юрид-в инвал'!D347+'13.нерез-в инвал'!D179</f>
        <v>96607252.560000002</v>
      </c>
      <c r="E347" s="40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0.60113214406063464</v>
      </c>
      <c r="F347" s="36">
        <f>'11.физ-в инвал'!F347+'12.юрид-в инвал'!F347+'13.нерез-в инвал'!F179</f>
        <v>84029054.409999996</v>
      </c>
      <c r="G347" s="40">
        <f>('11.физ-в инвал'!F347*'11.физ-в инвал'!G347+'12.юрид-в инвал'!F347*'12.юрид-в инвал'!G347+'13.нерез-в инвал'!F179*'13.нерез-в инвал'!G179)/('11.физ-в инвал'!F347+'12.юрид-в инвал'!F347+'13.нерез-в инвал'!F179)</f>
        <v>0.11002092513253099</v>
      </c>
      <c r="H347" s="36">
        <f t="shared" si="40"/>
        <v>31054771.510000002</v>
      </c>
      <c r="I347" s="40">
        <f t="shared" si="41"/>
        <v>2.7184445036671927</v>
      </c>
      <c r="J347" s="36">
        <f>'11.физ-в инвал'!J347+'12.юрид-в инвал'!J347+'13.нерез-в инвал'!J179</f>
        <v>3317430.4699999997</v>
      </c>
      <c r="K347" s="40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2.2456664818358654</v>
      </c>
      <c r="L347" s="36">
        <f>'11.физ-в инвал'!L347+'12.юрид-в инвал'!L347+'13.нерез-в инвал'!L179</f>
        <v>5967199.2200000007</v>
      </c>
      <c r="M347" s="40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2.4107873325033728</v>
      </c>
      <c r="N347" s="36">
        <f>'11.физ-в инвал'!N347+'12.юрид-в инвал'!N347+'13.нерез-в инвал'!N179</f>
        <v>5848038.4299999997</v>
      </c>
      <c r="O347" s="40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2.6327890915552703</v>
      </c>
      <c r="P347" s="36">
        <f>'11.физ-в инвал'!P347+'12.юрид-в инвал'!P347+'13.нерез-в инвал'!P179</f>
        <v>10036172.390000001</v>
      </c>
      <c r="Q347" s="40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2.7670161505366484</v>
      </c>
      <c r="R347" s="36">
        <f>'11.физ-в инвал'!R347+'12.юрид-в инвал'!R347+'13.нерез-в инвал'!R179</f>
        <v>5324112.03</v>
      </c>
      <c r="S347" s="4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3.1464465400627586</v>
      </c>
      <c r="T347" s="36">
        <f>'11.физ-в инвал'!T347+'12.юрид-в инвал'!T347+'13.нерез-в инвал'!T179</f>
        <v>561818.97</v>
      </c>
      <c r="U347" s="40">
        <f>('11.физ-в инвал'!T347*'11.физ-в инвал'!U347+'12.юрид-в инвал'!T347*'12.юрид-в инвал'!U347+'13.нерез-в инвал'!T179*'13.нерез-в инвал'!U179)/('11.физ-в инвал'!T347+'12.юрид-в инвал'!T347+'13.нерез-в инвал'!T179)</f>
        <v>4.7457377021285003</v>
      </c>
    </row>
    <row r="348" spans="1:21" ht="14.25" customHeight="1" x14ac:dyDescent="0.2">
      <c r="A348" s="38" t="s">
        <v>3</v>
      </c>
      <c r="B348" s="36">
        <f>'11.физ-в инвал'!B348+'12.юрид-в инвал'!B348+'13.нерез-в инвал'!B180</f>
        <v>210454040.00999999</v>
      </c>
      <c r="C348" s="40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0.71679654423375339</v>
      </c>
      <c r="D348" s="36">
        <f>'11.физ-в инвал'!D348+'12.юрид-в инвал'!D348+'13.нерез-в инвал'!D180</f>
        <v>92959803.760000005</v>
      </c>
      <c r="E348" s="40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0.60577293570332358</v>
      </c>
      <c r="F348" s="36">
        <f>'11.физ-в инвал'!F348+'12.юрид-в инвал'!F348+'13.нерез-в инвал'!F180</f>
        <v>86056751.689999998</v>
      </c>
      <c r="G348" s="40">
        <f>('11.физ-в инвал'!F348*'11.физ-в инвал'!G348+'12.юрид-в инвал'!F348*'12.юрид-в инвал'!G348+'13.нерез-в инвал'!F180*'13.нерез-в инвал'!G180)/('11.физ-в инвал'!F348+'12.юрид-в инвал'!F348+'13.нерез-в инвал'!F180)</f>
        <v>9.5311962004407488E-2</v>
      </c>
      <c r="H348" s="36">
        <f t="shared" si="40"/>
        <v>31437484.559999999</v>
      </c>
      <c r="I348" s="40">
        <f t="shared" si="41"/>
        <v>2.7463379699167634</v>
      </c>
      <c r="J348" s="36">
        <f>'11.физ-в инвал'!J348+'12.юрид-в инвал'!J348+'13.нерез-в инвал'!J180</f>
        <v>4572533.7300000004</v>
      </c>
      <c r="K348" s="40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1.8310546996227408</v>
      </c>
      <c r="L348" s="36">
        <f>'11.физ-в инвал'!L348+'12.юрид-в инвал'!L348+'13.нерез-в инвал'!L180</f>
        <v>4989736.49</v>
      </c>
      <c r="M348" s="40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2.7256229601816133</v>
      </c>
      <c r="N348" s="36">
        <f>'11.физ-в инвал'!N348+'12.юрид-в инвал'!N348+'13.нерез-в инвал'!N180</f>
        <v>6963824.3300000001</v>
      </c>
      <c r="O348" s="40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2.6664041428799199</v>
      </c>
      <c r="P348" s="36">
        <f>'11.физ-в инвал'!P348+'12.юрид-в инвал'!P348+'13.нерез-в инвал'!P180</f>
        <v>9365475.209999999</v>
      </c>
      <c r="Q348" s="40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2.8743351705481692</v>
      </c>
      <c r="R348" s="36">
        <f>'11.физ-в инвал'!R348+'12.юрид-в инвал'!R348+'13.нерез-в инвал'!R180</f>
        <v>4976136.28</v>
      </c>
      <c r="S348" s="4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3.2485586314368375</v>
      </c>
      <c r="T348" s="36">
        <f>'11.физ-в инвал'!T348+'12.юрид-в инвал'!T348+'13.нерез-в инвал'!T180</f>
        <v>569778.52</v>
      </c>
      <c r="U348" s="40">
        <f>('11.физ-в инвал'!T348*'11.физ-в инвал'!U348+'12.юрид-в инвал'!T348*'12.юрид-в инвал'!U348+'13.нерез-в инвал'!T180*'13.нерез-в инвал'!U180)/('11.физ-в инвал'!T348+'12.юрид-в инвал'!T348+'13.нерез-в инвал'!T180)</f>
        <v>4.7599241113898074</v>
      </c>
    </row>
    <row r="349" spans="1:21" ht="14.25" customHeight="1" x14ac:dyDescent="0.2">
      <c r="A349" s="38" t="s">
        <v>4</v>
      </c>
      <c r="B349" s="36">
        <f>'11.физ-в инвал'!B349+'12.юрид-в инвал'!B349+'13.нерез-в инвал'!B181</f>
        <v>217357444.47000003</v>
      </c>
      <c r="C349" s="40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0.75515401447524177</v>
      </c>
      <c r="D349" s="36">
        <f>'11.физ-в инвал'!D349+'12.юрид-в инвал'!D349+'13.нерез-в инвал'!D181</f>
        <v>97814605.540000007</v>
      </c>
      <c r="E349" s="40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0.70692896875735844</v>
      </c>
      <c r="F349" s="36">
        <f>'11.физ-в инвал'!F349+'12.юрид-в инвал'!F349+'13.нерез-в инвал'!F181</f>
        <v>88995436.840000004</v>
      </c>
      <c r="G349" s="40">
        <f>('11.физ-в инвал'!F349*'11.физ-в инвал'!G349+'12.юрид-в инвал'!F349*'12.юрид-в инвал'!G349+'13.нерез-в инвал'!F181*'13.нерез-в инвал'!G181)/('11.физ-в инвал'!F349+'12.юрид-в инвал'!F349+'13.нерез-в инвал'!F181)</f>
        <v>7.5050514114651523E-2</v>
      </c>
      <c r="H349" s="36">
        <f t="shared" si="40"/>
        <v>30547402.09</v>
      </c>
      <c r="I349" s="40">
        <f t="shared" si="41"/>
        <v>2.8909566514007929</v>
      </c>
      <c r="J349" s="36">
        <f>'11.физ-в инвал'!J349+'12.юрид-в инвал'!J349+'13.нерез-в инвал'!J181</f>
        <v>3317858.75</v>
      </c>
      <c r="K349" s="40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2.3651102992856474</v>
      </c>
      <c r="L349" s="36">
        <f>'11.физ-в инвал'!L349+'12.юрид-в инвал'!L349+'13.нерез-в инвал'!L181</f>
        <v>5020868.34</v>
      </c>
      <c r="M349" s="40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2.5779699816426542</v>
      </c>
      <c r="N349" s="36">
        <f>'11.физ-в инвал'!N349+'12.юрид-в инвал'!N349+'13.нерез-в инвал'!N181</f>
        <v>6736678.4399999995</v>
      </c>
      <c r="O349" s="40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2.6949459738202957</v>
      </c>
      <c r="P349" s="36">
        <f>'11.физ-в инвал'!P349+'12.юрид-в инвал'!P349+'13.нерез-в инвал'!P181</f>
        <v>10074848.529999999</v>
      </c>
      <c r="Q349" s="40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3.0624771394453907</v>
      </c>
      <c r="R349" s="36">
        <f>'11.физ-в инвал'!R349+'12.юрид-в инвал'!R349+'13.нерез-в инвал'!R181</f>
        <v>4820846.41</v>
      </c>
      <c r="S349" s="4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3.257467101715855</v>
      </c>
      <c r="T349" s="36">
        <f>'11.физ-в инвал'!T349+'12.юрид-в инвал'!T349+'13.нерез-в инвал'!T181</f>
        <v>576301.62</v>
      </c>
      <c r="U349" s="40">
        <f>('11.физ-в инвал'!T349*'11.физ-в инвал'!U349+'12.юрид-в инвал'!T349*'12.юрид-в инвал'!U349+'13.нерез-в инвал'!T181*'13.нерез-в инвал'!U181)/('11.физ-в инвал'!T349+'12.юрид-в инвал'!T349+'13.нерез-в инвал'!T181)</f>
        <v>4.8719959581234562</v>
      </c>
    </row>
    <row r="350" spans="1:21" ht="14.25" customHeight="1" x14ac:dyDescent="0.2">
      <c r="A350" s="38" t="s">
        <v>5</v>
      </c>
      <c r="B350" s="36">
        <f>'11.физ-в инвал'!B350+'12.юрид-в инвал'!B350+'13.нерез-в инвал'!B182</f>
        <v>225810207.89000002</v>
      </c>
      <c r="C350" s="40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0.76100142980963092</v>
      </c>
      <c r="D350" s="36">
        <f>'11.физ-в инвал'!D350+'12.юрид-в инвал'!D350+'13.нерез-в инвал'!D182</f>
        <v>104466353.17999999</v>
      </c>
      <c r="E350" s="40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0.7291274853804558</v>
      </c>
      <c r="F350" s="36">
        <f>'11.физ-в инвал'!F350+'12.юрид-в инвал'!F350+'13.нерез-в инвал'!F182</f>
        <v>91449605.969999999</v>
      </c>
      <c r="G350" s="40">
        <f>('11.физ-в инвал'!F350*'11.физ-в инвал'!G350+'12.юрид-в инвал'!F350*'12.юрид-в инвал'!G350+'13.нерез-в инвал'!F182*'13.нерез-в инвал'!G182)/('11.физ-в инвал'!F350+'12.юрид-в инвал'!F350+'13.нерез-в инвал'!F182)</f>
        <v>8.8495163424267456E-2</v>
      </c>
      <c r="H350" s="36">
        <f t="shared" si="40"/>
        <v>29894248.739999998</v>
      </c>
      <c r="I350" s="40">
        <f t="shared" si="41"/>
        <v>2.9296522754329639</v>
      </c>
      <c r="J350" s="36">
        <f>'11.физ-в инвал'!J350+'12.юрид-в инвал'!J350+'13.нерез-в инвал'!J182</f>
        <v>3708752.17</v>
      </c>
      <c r="K350" s="40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2.0508107127578712</v>
      </c>
      <c r="L350" s="36">
        <f>'11.физ-в инвал'!L350+'12.юрид-в инвал'!L350+'13.нерез-в инвал'!L182</f>
        <v>4432583.1900000004</v>
      </c>
      <c r="M350" s="40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2.6633854317125629</v>
      </c>
      <c r="N350" s="36">
        <f>'11.физ-в инвал'!N350+'12.юрид-в инвал'!N350+'13.нерез-в инвал'!N182</f>
        <v>8027951.8399999999</v>
      </c>
      <c r="O350" s="40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2.8182260378881381</v>
      </c>
      <c r="P350" s="36">
        <f>'11.физ-в инвал'!P350+'12.юрид-в инвал'!P350+'13.нерез-в инвал'!P182</f>
        <v>8586535.0500000007</v>
      </c>
      <c r="Q350" s="40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3.1939867289658341</v>
      </c>
      <c r="R350" s="36">
        <f>'11.физ-в инвал'!R350+'12.юрид-в инвал'!R350+'13.нерез-в инвал'!R182</f>
        <v>4621438.4700000007</v>
      </c>
      <c r="S350" s="4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3.3613053192938032</v>
      </c>
      <c r="T350" s="36">
        <f>'11.физ-в инвал'!T350+'12.юрид-в инвал'!T350+'13.нерез-в инвал'!T182</f>
        <v>516988.02</v>
      </c>
      <c r="U350" s="40">
        <f>('11.физ-в инвал'!T350*'11.физ-в инвал'!U350+'12.юрид-в инвал'!T350*'12.юрид-в инвал'!U350+'13.нерез-в инвал'!T182*'13.нерез-в инвал'!U182)/('11.физ-в инвал'!T350+'12.юрид-в инвал'!T350+'13.нерез-в инвал'!T182)</f>
        <v>4.9985685418784005</v>
      </c>
    </row>
    <row r="351" spans="1:21" ht="14.25" customHeight="1" x14ac:dyDescent="0.2">
      <c r="A351" s="38" t="s">
        <v>6</v>
      </c>
      <c r="B351" s="36">
        <f>'11.физ-в инвал'!B351+'12.юрид-в инвал'!B351+'13.нерез-в инвал'!B183</f>
        <v>229259627.44999999</v>
      </c>
      <c r="C351" s="40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0.78737714726841279</v>
      </c>
      <c r="D351" s="36">
        <f>'11.физ-в инвал'!D351+'12.юрид-в инвал'!D351+'13.нерез-в инвал'!D183</f>
        <v>111530832.57000001</v>
      </c>
      <c r="E351" s="40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0.79398670462556609</v>
      </c>
      <c r="F351" s="36">
        <f>'11.физ-в инвал'!F351+'12.юрид-в инвал'!F351+'13.нерез-в инвал'!F183</f>
        <v>88954765.370000005</v>
      </c>
      <c r="G351" s="40">
        <f>('11.физ-в инвал'!F351*'11.физ-в инвал'!G351+'12.юрид-в инвал'!F351*'12.юрид-в инвал'!G351+'13.нерез-в инвал'!F183*'13.нерез-в инвал'!G183)/('11.физ-в инвал'!F351+'12.юрид-в инвал'!F351+'13.нерез-в инвал'!F183)</f>
        <v>7.6806204238543924E-2</v>
      </c>
      <c r="H351" s="36">
        <f t="shared" si="40"/>
        <v>28774029.509999998</v>
      </c>
      <c r="I351" s="40">
        <f t="shared" si="41"/>
        <v>2.9584843277656048</v>
      </c>
      <c r="J351" s="36">
        <f>'11.физ-в инвал'!J351+'12.юрид-в инвал'!J351+'13.нерез-в инвал'!J183</f>
        <v>3346548.59</v>
      </c>
      <c r="K351" s="40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2.0666108228537645</v>
      </c>
      <c r="L351" s="36">
        <f>'11.физ-в инвал'!L351+'12.юрид-в инвал'!L351+'13.нерез-в инвал'!L183</f>
        <v>5765122.2300000004</v>
      </c>
      <c r="M351" s="40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2.644384198910561</v>
      </c>
      <c r="N351" s="36">
        <f>'11.физ-в инвал'!N351+'12.юрид-в инвал'!N351+'13.нерез-в инвал'!N183</f>
        <v>6260197.0099999998</v>
      </c>
      <c r="O351" s="40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2.8315589357626281</v>
      </c>
      <c r="P351" s="36">
        <f>'11.физ-в инвал'!P351+'12.юрид-в инвал'!P351+'13.нерез-в инвал'!P183</f>
        <v>8226837.3500000006</v>
      </c>
      <c r="Q351" s="40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3.2802468319007181</v>
      </c>
      <c r="R351" s="36">
        <f>'11.физ-в инвал'!R351+'12.юрид-в инвал'!R351+'13.нерез-в инвал'!R183</f>
        <v>4708668.6899999995</v>
      </c>
      <c r="S351" s="4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3.3792317934137794</v>
      </c>
      <c r="T351" s="36">
        <f>'11.физ-в инвал'!T351+'12.юрид-в инвал'!T351+'13.нерез-в инвал'!T183</f>
        <v>466655.64</v>
      </c>
      <c r="U351" s="40">
        <f>('11.физ-в инвал'!T351*'11.физ-в инвал'!U351+'12.юрид-в инвал'!T351*'12.юрид-в инвал'!U351+'13.нерез-в инвал'!T183*'13.нерез-в инвал'!U183)/('11.физ-в инвал'!T351+'12.юрид-в инвал'!T351+'13.нерез-в инвал'!T183)</f>
        <v>5.0196474809561931</v>
      </c>
    </row>
    <row r="352" spans="1:21" ht="14.25" customHeight="1" x14ac:dyDescent="0.2">
      <c r="A352" s="38" t="s">
        <v>7</v>
      </c>
      <c r="B352" s="36">
        <f>'11.физ-в инвал'!B352+'12.юрид-в инвал'!B352+'13.нерез-в инвал'!B184</f>
        <v>224031690.00999996</v>
      </c>
      <c r="C352" s="40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0.72507249698624954</v>
      </c>
      <c r="D352" s="36">
        <f>'11.физ-в инвал'!D352+'12.юрид-в инвал'!D352+'13.нерез-в инвал'!D184</f>
        <v>104304508.78999999</v>
      </c>
      <c r="E352" s="40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0.67048461742724685</v>
      </c>
      <c r="F352" s="36">
        <f>'11.физ-в инвал'!F352+'12.юрид-в инвал'!F352+'13.нерез-в инвал'!F184</f>
        <v>90703237.180000007</v>
      </c>
      <c r="G352" s="40">
        <f>('11.физ-в инвал'!F352*'11.физ-в инвал'!G352+'12.юрид-в инвал'!F352*'12.юрид-в инвал'!G352+'13.нерез-в инвал'!F184*'13.нерез-в инвал'!G184)/('11.физ-в инвал'!F352+'12.юрид-в инвал'!F352+'13.нерез-в инвал'!F184)</f>
        <v>7.3201481060965135E-2</v>
      </c>
      <c r="H352" s="36">
        <f t="shared" si="40"/>
        <v>29023944.039999999</v>
      </c>
      <c r="I352" s="40">
        <f t="shared" si="41"/>
        <v>2.9584207022540832</v>
      </c>
      <c r="J352" s="36">
        <f>'11.физ-в инвал'!J352+'12.юрид-в инвал'!J352+'13.нерез-в инвал'!J184</f>
        <v>3412710.1900000004</v>
      </c>
      <c r="K352" s="40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1.871046605103025</v>
      </c>
      <c r="L352" s="36">
        <f>'11.физ-в инвал'!L352+'12.юрид-в инвал'!L352+'13.нерез-в инвал'!L184</f>
        <v>5262744.96</v>
      </c>
      <c r="M352" s="40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2.7051246659499886</v>
      </c>
      <c r="N352" s="36">
        <f>'11.физ-в инвал'!N352+'12.юрид-в инвал'!N352+'13.нерез-в инвал'!N184</f>
        <v>6138150.3699999992</v>
      </c>
      <c r="O352" s="40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2.7319944948497596</v>
      </c>
      <c r="P352" s="36">
        <f>'11.физ-в инвал'!P352+'12.юрид-в инвал'!P352+'13.нерез-в инвал'!P184</f>
        <v>9209227.1300000008</v>
      </c>
      <c r="Q352" s="40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3.3656046184952757</v>
      </c>
      <c r="R352" s="36">
        <f>'11.физ-в инвал'!R352+'12.юрид-в инвал'!R352+'13.нерез-в инвал'!R184</f>
        <v>4535396.2299999995</v>
      </c>
      <c r="S352" s="4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3.3356262726796007</v>
      </c>
      <c r="T352" s="36">
        <f>'11.физ-в инвал'!T352+'12.юрид-в инвал'!T352+'13.нерез-в инвал'!T184</f>
        <v>465715.16</v>
      </c>
      <c r="U352" s="40">
        <f>('11.физ-в инвал'!T352*'11.физ-в инвал'!U352+'12.юрид-в инвал'!T352*'12.юрид-в инвал'!U352+'13.нерез-в инвал'!T184*'13.нерез-в инвал'!U184)/('11.физ-в инвал'!T352+'12.юрид-в инвал'!T352+'13.нерез-в инвал'!T184)</f>
        <v>5.0479754388927303</v>
      </c>
    </row>
    <row r="353" spans="1:21" ht="14.25" customHeight="1" x14ac:dyDescent="0.2">
      <c r="A353" s="38" t="s">
        <v>8</v>
      </c>
      <c r="B353" s="36">
        <f>'11.физ-в инвал'!B353+'12.юрид-в инвал'!B353+'13.нерез-в инвал'!B185</f>
        <v>243554118.33000001</v>
      </c>
      <c r="C353" s="40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0.77295916975882761</v>
      </c>
      <c r="D353" s="36">
        <f>'11.физ-в инвал'!D353+'12.юрид-в инвал'!D353+'13.нерез-в инвал'!D185</f>
        <v>121145394.2</v>
      </c>
      <c r="E353" s="40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0.66922671837325221</v>
      </c>
      <c r="F353" s="36">
        <f>'11.физ-в инвал'!F353+'12.юрид-в инвал'!F353+'13.нерез-в инвал'!F185</f>
        <v>88585227.859999999</v>
      </c>
      <c r="G353" s="40">
        <f>('11.физ-в инвал'!F353*'11.физ-в инвал'!G353+'12.юрид-в инвал'!F353*'12.юрид-в инвал'!G353+'13.нерез-в инвал'!F185*'13.нерез-в инвал'!G185)/('11.физ-в инвал'!F353+'12.юрид-в инвал'!F353+'13.нерез-в инвал'!F185)</f>
        <v>6.7498350484008138E-2</v>
      </c>
      <c r="H353" s="36">
        <f t="shared" si="40"/>
        <v>33823496.270000003</v>
      </c>
      <c r="I353" s="40">
        <f t="shared" si="41"/>
        <v>2.9921299951821934</v>
      </c>
      <c r="J353" s="36">
        <f>'11.физ-в инвал'!J353+'12.юрид-в инвал'!J353+'13.нерез-в инвал'!J185</f>
        <v>4367831.6100000003</v>
      </c>
      <c r="K353" s="40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2.1501576155084448</v>
      </c>
      <c r="L353" s="36">
        <f>'11.физ-в инвал'!L353+'12.юрид-в инвал'!L353+'13.нерез-в инвал'!L185</f>
        <v>5788848.9199999999</v>
      </c>
      <c r="M353" s="40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2.7511276260255211</v>
      </c>
      <c r="N353" s="36">
        <f>'11.физ-в инвал'!N353+'12.юрид-в инвал'!N353+'13.нерез-в инвал'!N185</f>
        <v>4650155.01</v>
      </c>
      <c r="O353" s="40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2.8264999970828937</v>
      </c>
      <c r="P353" s="36">
        <f>'11.физ-в инвал'!P353+'12.юрид-в инвал'!P353+'13.нерез-в инвал'!P185</f>
        <v>13992224.790000001</v>
      </c>
      <c r="Q353" s="40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3.2595387258711996</v>
      </c>
      <c r="R353" s="36">
        <f>'11.физ-в инвал'!R353+'12.юрид-в инвал'!R353+'13.нерез-в инвал'!R185</f>
        <v>4588600.99</v>
      </c>
      <c r="S353" s="4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3.2471748803985689</v>
      </c>
      <c r="T353" s="36">
        <f>'11.физ-в инвал'!T353+'12.юрид-в инвал'!T353+'13.нерез-в инвал'!T185</f>
        <v>435834.95</v>
      </c>
      <c r="U353" s="40">
        <f>('11.физ-в инвал'!T353*'11.физ-в инвал'!U353+'12.юрид-в инвал'!T353*'12.юрид-в инвал'!U353+'13.нерез-в инвал'!T185*'13.нерез-в инвал'!U185)/('11.физ-в инвал'!T353+'12.юрид-в инвал'!T353+'13.нерез-в инвал'!T185)</f>
        <v>5.1282201851870797</v>
      </c>
    </row>
    <row r="354" spans="1:21" ht="14.25" customHeight="1" x14ac:dyDescent="0.2">
      <c r="A354" s="38" t="s">
        <v>9</v>
      </c>
      <c r="B354" s="36">
        <f>'11.физ-в инвал'!B354+'12.юрид-в инвал'!B354+'13.нерез-в инвал'!B186</f>
        <v>243463018.16999996</v>
      </c>
      <c r="C354" s="40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0.89843804846847652</v>
      </c>
      <c r="D354" s="36">
        <f>'11.физ-в инвал'!D354+'12.юрид-в инвал'!D354+'13.нерез-в инвал'!D186</f>
        <v>117946673.82999998</v>
      </c>
      <c r="E354" s="40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0.83822996653130855</v>
      </c>
      <c r="F354" s="36">
        <f>'11.физ-в инвал'!F354+'12.юрид-в инвал'!F354+'13.нерез-в инвал'!F186</f>
        <v>87960970.039999992</v>
      </c>
      <c r="G354" s="40">
        <f>('11.физ-в инвал'!F354*'11.физ-в инвал'!G354+'12.юрид-в инвал'!F354*'12.юрид-в инвал'!G354+'13.нерез-в инвал'!F186*'13.нерез-в инвал'!G186)/('11.физ-в инвал'!F354+'12.юрид-в инвал'!F354+'13.нерез-в инвал'!F186)</f>
        <v>7.267248729968645E-2</v>
      </c>
      <c r="H354" s="36">
        <f t="shared" si="40"/>
        <v>37555374.299999997</v>
      </c>
      <c r="I354" s="40">
        <f t="shared" si="41"/>
        <v>3.0216090798967219</v>
      </c>
      <c r="J354" s="36">
        <f>'11.физ-в инвал'!J354+'12.юрид-в инвал'!J354+'13.нерез-в инвал'!J186</f>
        <v>3516943.81</v>
      </c>
      <c r="K354" s="40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1.8479343215608577</v>
      </c>
      <c r="L354" s="36">
        <f>'11.физ-в инвал'!L354+'12.юрид-в инвал'!L354+'13.нерез-в инвал'!L186</f>
        <v>5647967.54</v>
      </c>
      <c r="M354" s="40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2.8744022238661775</v>
      </c>
      <c r="N354" s="36">
        <f>'11.физ-в инвал'!N354+'12.юрид-в инвал'!N354+'13.нерез-в инвал'!N186</f>
        <v>5909934.9900000002</v>
      </c>
      <c r="O354" s="40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2.8913708343177533</v>
      </c>
      <c r="P354" s="36">
        <f>'11.физ-в инвал'!P354+'12.юрид-в инвал'!P354+'13.нерез-в инвал'!P186</f>
        <v>17879939.530000001</v>
      </c>
      <c r="Q354" s="40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3.2385980305605653</v>
      </c>
      <c r="R354" s="36">
        <f>'11.физ-в инвал'!R354+'12.юрид-в инвал'!R354+'13.нерез-в инвал'!R186</f>
        <v>4167057.1799999997</v>
      </c>
      <c r="S354" s="4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3.2608900878101186</v>
      </c>
      <c r="T354" s="36">
        <f>'11.физ-в инвал'!T354+'12.юрид-в инвал'!T354+'13.нерез-в инвал'!T186</f>
        <v>433531.25</v>
      </c>
      <c r="U354" s="40">
        <f>('11.физ-в инвал'!T354*'11.физ-в инвал'!U354+'12.юрид-в инвал'!T354*'12.юрид-в инвал'!U354+'13.нерез-в инвал'!T186*'13.нерез-в инвал'!U186)/('11.физ-в инвал'!T354+'12.юрид-в инвал'!T354+'13.нерез-в инвал'!T186)</f>
        <v>4.9869122195920159</v>
      </c>
    </row>
    <row r="355" spans="1:21" ht="14.25" customHeight="1" x14ac:dyDescent="0.2">
      <c r="A355" s="38" t="s">
        <v>14</v>
      </c>
      <c r="B355" s="36">
        <f>'11.физ-в инвал'!B355+'12.юрид-в инвал'!B355+'13.нерез-в инвал'!B187</f>
        <v>256759232.22000003</v>
      </c>
      <c r="C355" s="40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1.0535996050751848</v>
      </c>
      <c r="D355" s="36">
        <f>'11.физ-в инвал'!D355+'12.юрид-в инвал'!D355+'13.нерез-в инвал'!D187</f>
        <v>125988444.58</v>
      </c>
      <c r="E355" s="40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1.1244373482009666</v>
      </c>
      <c r="F355" s="36">
        <f>'11.физ-в инвал'!F355+'12.юрид-в инвал'!F355+'13.нерез-в инвал'!F187</f>
        <v>91739095.710000008</v>
      </c>
      <c r="G355" s="40">
        <f>('11.физ-в инвал'!F355*'11.физ-в инвал'!G355+'12.юрид-в инвал'!F355*'12.юрид-в инвал'!G355+'13.нерез-в инвал'!F187*'13.нерез-в инвал'!G187)/('11.физ-в инвал'!F355+'12.юрид-в инвал'!F355+'13.нерез-в инвал'!F187)</f>
        <v>9.8661321730397294E-2</v>
      </c>
      <c r="H355" s="36">
        <f t="shared" si="40"/>
        <v>39031691.93</v>
      </c>
      <c r="I355" s="40">
        <f t="shared" si="41"/>
        <v>3.0694086466110329</v>
      </c>
      <c r="J355" s="36">
        <f>'11.физ-в инвал'!J355+'12.юрид-в инвал'!J355+'13.нерез-в инвал'!J187</f>
        <v>5335198.9399999995</v>
      </c>
      <c r="K355" s="40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2.1802634750485979</v>
      </c>
      <c r="L355" s="36">
        <f>'11.физ-в инвал'!L355+'12.юрид-в инвал'!L355+'13.нерез-в инвал'!L187</f>
        <v>3942063.28</v>
      </c>
      <c r="M355" s="40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2.6852782626310381</v>
      </c>
      <c r="N355" s="36">
        <f>'11.физ-в инвал'!N355+'12.юрид-в инвал'!N355+'13.нерез-в инвал'!N187</f>
        <v>7320560.5700000003</v>
      </c>
      <c r="O355" s="40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3.0969716101399603</v>
      </c>
      <c r="P355" s="36">
        <f>'11.физ-в инвал'!P355+'12.юрид-в инвал'!P355+'13.нерез-в инвал'!P187</f>
        <v>17601364.620000001</v>
      </c>
      <c r="Q355" s="40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3.2922180924742444</v>
      </c>
      <c r="R355" s="36">
        <f>'11.физ-в инвал'!R355+'12.юрид-в инвал'!R355+'13.нерез-в инвал'!R187</f>
        <v>4401423.3899999997</v>
      </c>
      <c r="S355" s="4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3.3665219724749127</v>
      </c>
      <c r="T355" s="36">
        <f>'11.физ-в инвал'!T355+'12.юрид-в инвал'!T355+'13.нерез-в инвал'!T187</f>
        <v>431081.13</v>
      </c>
      <c r="U355" s="40">
        <f>('11.физ-в инвал'!T355*'11.физ-в инвал'!U355+'12.юрид-в инвал'!T355*'12.юрид-в инвал'!U355+'13.нерез-в инвал'!T187*'13.нерез-в инвал'!U187)/('11.физ-в инвал'!T355+'12.юрид-в инвал'!T355+'13.нерез-в инвал'!T187)</f>
        <v>4.9873410666340234</v>
      </c>
    </row>
    <row r="356" spans="1:21" ht="14.25" customHeight="1" thickBot="1" x14ac:dyDescent="0.25">
      <c r="A356" s="39" t="s">
        <v>15</v>
      </c>
      <c r="B356" s="37">
        <f>'11.физ-в инвал'!B356+'12.юрид-в инвал'!B356+'13.нерез-в инвал'!B188</f>
        <v>254391049.16</v>
      </c>
      <c r="C356" s="41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0.95558796214605002</v>
      </c>
      <c r="D356" s="37">
        <f>'11.физ-в инвал'!D356+'12.юрид-в инвал'!D356+'13.нерез-в инвал'!D188</f>
        <v>113638295.09</v>
      </c>
      <c r="E356" s="41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0.8486491587129289</v>
      </c>
      <c r="F356" s="37">
        <f>'11.физ-в инвал'!F356+'12.юрид-в инвал'!F356+'13.нерез-в инвал'!F188</f>
        <v>95082582.069999993</v>
      </c>
      <c r="G356" s="41">
        <f>('11.физ-в инвал'!F356*'11.физ-в инвал'!G356+'12.юрид-в инвал'!F356*'12.юрид-в инвал'!G356+'13.нерез-в инвал'!F188*'13.нерез-в инвал'!G188)/('11.физ-в инвал'!F356+'12.юрид-в инвал'!F356+'13.нерез-в инвал'!F188)</f>
        <v>9.5177338488111149E-2</v>
      </c>
      <c r="H356" s="37">
        <f t="shared" ref="H356:H367" si="42">J356+L356+N356+P356+R356+T356</f>
        <v>45670172</v>
      </c>
      <c r="I356" s="41">
        <f t="shared" ref="I356:I367" si="43">(J356*K356+L356*M356+N356*O356+P356*Q356+R356*S356+T356*U356)/(J356+L356+N356+P356+R356+T356)</f>
        <v>3.0130009939813673</v>
      </c>
      <c r="J356" s="37">
        <f>'11.физ-в инвал'!J356+'12.юрид-в инвал'!J356+'13.нерез-в инвал'!J188</f>
        <v>4364961.63</v>
      </c>
      <c r="K356" s="41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1.554264178148113</v>
      </c>
      <c r="L356" s="37">
        <f>'11.физ-в инвал'!L356+'12.юрид-в инвал'!L356+'13.нерез-в инвал'!L188</f>
        <v>5414828.6799999997</v>
      </c>
      <c r="M356" s="41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2.3417295962722879</v>
      </c>
      <c r="N356" s="37">
        <f>'11.физ-в инвал'!N356+'12.юрид-в инвал'!N356+'13.нерез-в инвал'!N188</f>
        <v>7718581.5</v>
      </c>
      <c r="O356" s="41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2.9678745660974117</v>
      </c>
      <c r="P356" s="37">
        <f>'11.физ-в инвал'!P356+'12.юрид-в инвал'!P356+'13.нерез-в инвал'!P188</f>
        <v>18842668.219999999</v>
      </c>
      <c r="Q356" s="41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3.3487559926000752</v>
      </c>
      <c r="R356" s="37">
        <f>'11.физ-в инвал'!R356+'12.юрид-в инвал'!R356+'13.нерез-в инвал'!R188</f>
        <v>8922517.129999999</v>
      </c>
      <c r="S356" s="41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3.3587555940057912</v>
      </c>
      <c r="T356" s="37">
        <f>'11.физ-в инвал'!T356+'12.юрид-в инвал'!T356+'13.нерез-в инвал'!T188</f>
        <v>406614.84</v>
      </c>
      <c r="U356" s="41">
        <f>('11.физ-в инвал'!T356*'11.физ-в инвал'!U356+'12.юрид-в инвал'!T356*'12.юрид-в инвал'!U356+'13.нерез-в инвал'!T188*'13.нерез-в инвал'!U188)/('11.физ-в инвал'!T356+'12.юрид-в инвал'!T356+'13.нерез-в инвал'!T188)</f>
        <v>5.3221652967707707</v>
      </c>
    </row>
    <row r="357" spans="1:21" ht="14.25" customHeight="1" x14ac:dyDescent="0.2">
      <c r="A357" s="46" t="s">
        <v>92</v>
      </c>
      <c r="B357" s="36">
        <f>'11.физ-в инвал'!B357+'12.юрид-в инвал'!B357+'13.нерез-в инвал'!B189</f>
        <v>254238186.63999999</v>
      </c>
      <c r="C357" s="40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0.85354091594381454</v>
      </c>
      <c r="D357" s="36">
        <f>'11.физ-в инвал'!D357+'12.юрид-в инвал'!D357+'13.нерез-в инвал'!D189</f>
        <v>111253344.92999999</v>
      </c>
      <c r="E357" s="40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0.67813700800159893</v>
      </c>
      <c r="F357" s="36">
        <f>'11.физ-в инвал'!F357+'12.юрид-в инвал'!F357+'13.нерез-в инвал'!F189</f>
        <v>95710168.900000006</v>
      </c>
      <c r="G357" s="40">
        <f>('11.физ-в инвал'!F357*'11.физ-в инвал'!G357+'12.юрид-в инвал'!F357*'12.юрид-в инвал'!G357+'13.нерез-в инвал'!F189*'13.нерез-в инвал'!G189)/('11.физ-в инвал'!F357+'12.юрид-в инвал'!F357+'13.нерез-в инвал'!F189)</f>
        <v>9.6899715484673105E-2</v>
      </c>
      <c r="H357" s="36">
        <f t="shared" si="42"/>
        <v>47274672.810000002</v>
      </c>
      <c r="I357" s="40">
        <f t="shared" si="43"/>
        <v>2.7981874486547076</v>
      </c>
      <c r="J357" s="36">
        <f>'11.физ-в инвал'!J357+'12.юрид-в инвал'!J357+'13.нерез-в инвал'!J189</f>
        <v>4674699.42</v>
      </c>
      <c r="K357" s="40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1.3653890999477369</v>
      </c>
      <c r="L357" s="36">
        <f>'11.физ-в инвал'!L357+'12.юрид-в инвал'!L357+'13.нерез-в инвал'!L189</f>
        <v>6099819.4500000002</v>
      </c>
      <c r="M357" s="40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2.6747751418281722</v>
      </c>
      <c r="N357" s="36">
        <f>'11.физ-в инвал'!N357+'12.юрид-в инвал'!N357+'13.нерез-в инвал'!N189</f>
        <v>7165292.2800000003</v>
      </c>
      <c r="O357" s="40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2.9893442194656683</v>
      </c>
      <c r="P357" s="36">
        <f>'11.физ-в инвал'!P357+'12.юрид-в инвал'!P357+'13.нерез-в инвал'!P189</f>
        <v>20094531.350000001</v>
      </c>
      <c r="Q357" s="40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3.2329538102066757</v>
      </c>
      <c r="R357" s="36">
        <f>'11.физ-в инвал'!R357+'12.юрид-в инвал'!R357+'13.нерез-в инвал'!R189</f>
        <v>8833652.8399999999</v>
      </c>
      <c r="S357" s="4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2.380579979935006</v>
      </c>
      <c r="T357" s="36">
        <f>'11.физ-в инвал'!T357+'12.юрид-в инвал'!T357+'13.нерез-в инвал'!T189</f>
        <v>406677.47000000003</v>
      </c>
      <c r="U357" s="40">
        <f>('11.физ-в инвал'!T357*'11.физ-в инвал'!U357+'12.юрид-в инвал'!T357*'12.юрид-в инвал'!U357+'13.нерез-в инвал'!T189*'13.нерез-в инвал'!U189)/('11.физ-в инвал'!T357+'12.юрид-в инвал'!T357+'13.нерез-в инвал'!T189)</f>
        <v>5.3396938296089997</v>
      </c>
    </row>
    <row r="358" spans="1:21" ht="14.25" customHeight="1" x14ac:dyDescent="0.2">
      <c r="A358" s="38" t="s">
        <v>1</v>
      </c>
      <c r="B358" s="36">
        <f>'11.физ-в инвал'!B358+'12.юрид-в инвал'!B358+'13.нерез-в инвал'!B190</f>
        <v>245733250.15000001</v>
      </c>
      <c r="C358" s="40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0.90046402510254653</v>
      </c>
      <c r="D358" s="36">
        <f>'11.физ-в инвал'!D358+'12.юрид-в инвал'!D358+'13.нерез-в инвал'!D190</f>
        <v>102170557.28</v>
      </c>
      <c r="E358" s="40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0.64219513758239899</v>
      </c>
      <c r="F358" s="36">
        <f>'11.физ-в инвал'!F358+'12.юрид-в инвал'!F358+'13.нерез-в инвал'!F190</f>
        <v>95306939.450000003</v>
      </c>
      <c r="G358" s="40">
        <f>('11.физ-в инвал'!F358*'11.физ-в инвал'!G358+'12.юрид-в инвал'!F358*'12.юрид-в инвал'!G358+'13.нерез-в инвал'!F190*'13.нерез-в инвал'!G190)/('11.физ-в инвал'!F358+'12.юрид-в инвал'!F358+'13.нерез-в инвал'!F190)</f>
        <v>9.7578055631288921E-2</v>
      </c>
      <c r="H358" s="36">
        <f t="shared" si="42"/>
        <v>48255753.419999994</v>
      </c>
      <c r="I358" s="40">
        <f t="shared" si="43"/>
        <v>3.0330196967132959</v>
      </c>
      <c r="J358" s="36">
        <f>'11.физ-в инвал'!J358+'12.юрид-в инвал'!J358+'13.нерез-в инвал'!J190</f>
        <v>5437391.0899999999</v>
      </c>
      <c r="K358" s="40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1.3313818923405778</v>
      </c>
      <c r="L358" s="36">
        <f>'11.физ-в инвал'!L358+'12.юрид-в инвал'!L358+'13.нерез-в инвал'!L190</f>
        <v>5509120.2800000003</v>
      </c>
      <c r="M358" s="40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3.0543447059028432</v>
      </c>
      <c r="N358" s="36">
        <f>'11.физ-в инвал'!N358+'12.юрид-в инвал'!N358+'13.нерез-в инвал'!N190</f>
        <v>7813711.8799999999</v>
      </c>
      <c r="O358" s="40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3.0922486216371721</v>
      </c>
      <c r="P358" s="36">
        <f>'11.физ-в инвал'!P358+'12.юрид-в инвал'!P358+'13.нерез-в инвал'!P190</f>
        <v>19039693.129999999</v>
      </c>
      <c r="Q358" s="40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3.2452972521516679</v>
      </c>
      <c r="R358" s="36">
        <f>'11.физ-в инвал'!R358+'12.юрид-в инвал'!R358+'13.нерез-в инвал'!R190</f>
        <v>10042891.109999999</v>
      </c>
      <c r="S358" s="4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3.3997668952023519</v>
      </c>
      <c r="T358" s="36">
        <f>'11.физ-в инвал'!T358+'12.юрид-в инвал'!T358+'13.нерез-в инвал'!T190</f>
        <v>412945.93</v>
      </c>
      <c r="U358" s="40">
        <f>('11.физ-в инвал'!T358*'11.физ-в инвал'!U358+'12.юрид-в инвал'!T358*'12.юрид-в инвал'!U358+'13.нерез-в инвал'!T190*'13.нерез-в инвал'!U190)/('11.физ-в инвал'!T358+'12.юрид-в инвал'!T358+'13.нерез-в инвал'!T190)</f>
        <v>5.3269973797780281</v>
      </c>
    </row>
    <row r="359" spans="1:21" ht="14.25" customHeight="1" x14ac:dyDescent="0.2">
      <c r="A359" s="38" t="s">
        <v>2</v>
      </c>
      <c r="B359" s="36">
        <f>'11.физ-в инвал'!B359+'12.юрид-в инвал'!B359+'13.нерез-в инвал'!B191</f>
        <v>250297523.45999998</v>
      </c>
      <c r="C359" s="40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0.91132803068725965</v>
      </c>
      <c r="D359" s="36">
        <f>'11.физ-в инвал'!D359+'12.юрид-в инвал'!D359+'13.нерез-в инвал'!D191</f>
        <v>103211878.36</v>
      </c>
      <c r="E359" s="40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0.64121333520801893</v>
      </c>
      <c r="F359" s="36">
        <f>'11.физ-в инвал'!F359+'12.юрид-в инвал'!F359+'13.нерез-в инвал'!F191</f>
        <v>96974417.039999992</v>
      </c>
      <c r="G359" s="40">
        <f>('11.физ-в инвал'!F359*'11.физ-в инвал'!G359+'12.юрид-в инвал'!F359*'12.юрид-в инвал'!G359+'13.нерез-в инвал'!F191*'13.нерез-в инвал'!G191)/('11.физ-в инвал'!F359+'12.юрид-в инвал'!F359+'13.нерез-в инвал'!F191)</f>
        <v>8.4098351321215389E-2</v>
      </c>
      <c r="H359" s="36">
        <f t="shared" si="42"/>
        <v>50111228.060000002</v>
      </c>
      <c r="I359" s="40">
        <f t="shared" si="43"/>
        <v>3.0685124620551956</v>
      </c>
      <c r="J359" s="36">
        <f>'11.физ-в инвал'!J359+'12.юрид-в инвал'!J359+'13.нерез-в инвал'!J191</f>
        <v>4225700.97</v>
      </c>
      <c r="K359" s="40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1.3993254390880385</v>
      </c>
      <c r="L359" s="36">
        <f>'11.физ-в инвал'!L359+'12.юрид-в инвал'!L359+'13.нерез-в инвал'!L191</f>
        <v>4192393.2200000007</v>
      </c>
      <c r="M359" s="40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2.7167143769257391</v>
      </c>
      <c r="N359" s="36">
        <f>'11.физ-в инвал'!N359+'12.юрид-в инвал'!N359+'13.нерез-в инвал'!N191</f>
        <v>12731413.710000001</v>
      </c>
      <c r="O359" s="40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3.2291240069992186</v>
      </c>
      <c r="P359" s="36">
        <f>'11.физ-в инвал'!P359+'12.юрид-в инвал'!P359+'13.нерез-в инвал'!P191</f>
        <v>16684101.520000001</v>
      </c>
      <c r="Q359" s="40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3.2027005569011933</v>
      </c>
      <c r="R359" s="36">
        <f>'11.физ-в инвал'!R359+'12.юрид-в инвал'!R359+'13.нерез-в инвал'!R191</f>
        <v>11831367.280000001</v>
      </c>
      <c r="S359" s="4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3.350392351009829</v>
      </c>
      <c r="T359" s="36">
        <f>'11.физ-в инвал'!T359+'12.юрид-в инвал'!T359+'13.нерез-в инвал'!T191</f>
        <v>446251.36</v>
      </c>
      <c r="U359" s="40">
        <f>('11.физ-в инвал'!T359*'11.физ-в инвал'!U359+'12.юрид-в инвал'!T359*'12.юрид-в инвал'!U359+'13.нерез-в инвал'!T191*'13.нерез-в инвал'!U191)/('11.физ-в инвал'!T359+'12.юрид-в инвал'!T359+'13.нерез-в инвал'!T191)</f>
        <v>5.1070873392968474</v>
      </c>
    </row>
    <row r="360" spans="1:21" ht="14.25" customHeight="1" x14ac:dyDescent="0.2">
      <c r="A360" s="38" t="s">
        <v>3</v>
      </c>
      <c r="B360" s="36">
        <f>'11.физ-в инвал'!B360+'12.юрид-в инвал'!B360+'13.нерез-в инвал'!B192</f>
        <v>260253843.09</v>
      </c>
      <c r="C360" s="40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0.88074216100368286</v>
      </c>
      <c r="D360" s="36">
        <f>'11.физ-в инвал'!D360+'12.юрид-в инвал'!D360+'13.нерез-в инвал'!D192</f>
        <v>109600556.75000001</v>
      </c>
      <c r="E360" s="40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0.62860117397898174</v>
      </c>
      <c r="F360" s="36">
        <f>'11.физ-в инвал'!F360+'12.юрид-в инвал'!F360+'13.нерез-в инвал'!F192</f>
        <v>99739527.840000004</v>
      </c>
      <c r="G360" s="40">
        <f>('11.физ-в инвал'!F360*'11.физ-в инвал'!G360+'12.юрид-в инвал'!F360*'12.юрид-в инвал'!G360+'13.нерез-в инвал'!F192*'13.нерез-в инвал'!G192)/('11.физ-в инвал'!F360+'12.юрид-в инвал'!F360+'13.нерез-в инвал'!F192)</f>
        <v>7.1880649177534658E-2</v>
      </c>
      <c r="H360" s="36">
        <f t="shared" si="42"/>
        <v>50913758.500000007</v>
      </c>
      <c r="I360" s="40">
        <f t="shared" si="43"/>
        <v>3.0080700390838357</v>
      </c>
      <c r="J360" s="36">
        <f>'11.физ-в инвал'!J360+'12.юрид-в инвал'!J360+'13.нерез-в инвал'!J192</f>
        <v>6829991.1500000004</v>
      </c>
      <c r="K360" s="40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1.8237090251573738</v>
      </c>
      <c r="L360" s="36">
        <f>'11.физ-в инвал'!L360+'12.юрид-в инвал'!L360+'13.нерез-в инвал'!L192</f>
        <v>5402319.5999999996</v>
      </c>
      <c r="M360" s="40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2.8357576008276162</v>
      </c>
      <c r="N360" s="36">
        <f>'11.физ-в инвал'!N360+'12.юрид-в инвал'!N360+'13.нерез-в инвал'!N192</f>
        <v>13574597.68</v>
      </c>
      <c r="O360" s="40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3.1794019655763348</v>
      </c>
      <c r="P360" s="36">
        <f>'11.физ-в инвал'!P360+'12.юрид-в инвал'!P360+'13.нерез-в инвал'!P192</f>
        <v>14116768.629999999</v>
      </c>
      <c r="Q360" s="40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3.1488456468525419</v>
      </c>
      <c r="R360" s="36">
        <f>'11.физ-в инвал'!R360+'12.юрид-в инвал'!R360+'13.нерез-в инвал'!R192</f>
        <v>10583785.84</v>
      </c>
      <c r="S360" s="40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3.3689595166732911</v>
      </c>
      <c r="T360" s="36">
        <f>'11.физ-в инвал'!T360+'12.юрид-в инвал'!T360+'13.нерез-в инвал'!T192</f>
        <v>406295.6</v>
      </c>
      <c r="U360" s="40">
        <f>('11.физ-в инвал'!T360*'11.физ-в инвал'!U360+'12.юрид-в инвал'!T360*'12.юрид-в инвал'!U360+'13.нерез-в инвал'!T192*'13.нерез-в инвал'!U192)/('11.физ-в инвал'!T360+'12.юрид-в инвал'!T360+'13.нерез-в инвал'!T192)</f>
        <v>5.1922593530424681</v>
      </c>
    </row>
    <row r="361" spans="1:21" ht="14.25" customHeight="1" x14ac:dyDescent="0.2">
      <c r="A361" s="38" t="s">
        <v>4</v>
      </c>
      <c r="B361" s="36">
        <f>'11.физ-в инвал'!B361+'12.юрид-в инвал'!B361+'13.нерез-в инвал'!B193</f>
        <v>267648566.58000001</v>
      </c>
      <c r="C361" s="40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0.89339283519132384</v>
      </c>
      <c r="D361" s="36">
        <f>'11.физ-в инвал'!D361+'12.юрид-в инвал'!D361+'13.нерез-в инвал'!D193</f>
        <v>116256819.87</v>
      </c>
      <c r="E361" s="40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0.68918664758157244</v>
      </c>
      <c r="F361" s="36">
        <f>'11.физ-в инвал'!F361+'12.юрид-в инвал'!F361+'13.нерез-в инвал'!F193</f>
        <v>100865295.98</v>
      </c>
      <c r="G361" s="40">
        <f>('11.физ-в инвал'!F361*'11.физ-в инвал'!G361+'12.юрид-в инвал'!F361*'12.юрид-в инвал'!G361+'13.нерез-в инвал'!F193*'13.нерез-в инвал'!G193)/('11.физ-в инвал'!F361+'12.юрид-в инвал'!F361+'13.нерез-в инвал'!F193)</f>
        <v>7.5548867607655446E-2</v>
      </c>
      <c r="H361" s="36">
        <f t="shared" si="42"/>
        <v>50526450.730000004</v>
      </c>
      <c r="I361" s="40">
        <f t="shared" si="43"/>
        <v>2.9959041790565122</v>
      </c>
      <c r="J361" s="36">
        <f>'11.физ-в инвал'!J361+'12.юрид-в инвал'!J361+'13.нерез-в инвал'!J193</f>
        <v>6954709.3399999999</v>
      </c>
      <c r="K361" s="40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1.4142016747316712</v>
      </c>
      <c r="L361" s="36">
        <f>'11.физ-в инвал'!L361+'12.юрид-в инвал'!L361+'13.нерез-в инвал'!L193</f>
        <v>5745432.9299999997</v>
      </c>
      <c r="M361" s="40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3.1102605128835794</v>
      </c>
      <c r="N361" s="36">
        <f>'11.физ-в инвал'!N361+'12.юрид-в инвал'!N361+'13.нерез-в инвал'!N193</f>
        <v>13695415.77</v>
      </c>
      <c r="O361" s="40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3.3033324108275672</v>
      </c>
      <c r="P361" s="36">
        <f>'11.физ-в инвал'!P361+'12.юрид-в инвал'!P361+'13.нерез-в инвал'!P193</f>
        <v>13243055.42</v>
      </c>
      <c r="Q361" s="40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3.0987160912069958</v>
      </c>
      <c r="R361" s="36">
        <f>'11.физ-в инвал'!R361+'12.юрид-в инвал'!R361+'13.нерез-в инвал'!R193</f>
        <v>10481889.02</v>
      </c>
      <c r="S361" s="40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3.3661768366061153</v>
      </c>
      <c r="T361" s="36">
        <f>'11.физ-в инвал'!T361+'12.юрид-в инвал'!T361+'13.нерез-в инвал'!T193</f>
        <v>405948.25</v>
      </c>
      <c r="U361" s="40">
        <f>('11.физ-в инвал'!T361*'11.физ-в инвал'!U361+'12.юрид-в инвал'!T361*'12.юрид-в инвал'!U361+'13.нерез-в инвал'!T193*'13.нерез-в инвал'!U193)/('11.физ-в инвал'!T361+'12.юрид-в инвал'!T361+'13.нерез-в инвал'!T193)</f>
        <v>5.1887854791836139</v>
      </c>
    </row>
    <row r="362" spans="1:21" ht="14.25" customHeight="1" x14ac:dyDescent="0.2">
      <c r="A362" s="38" t="s">
        <v>5</v>
      </c>
      <c r="B362" s="36">
        <f>'11.физ-в инвал'!B362+'12.юрид-в инвал'!B362+'13.нерез-в инвал'!B194</f>
        <v>263382531.59</v>
      </c>
      <c r="C362" s="40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0.92465617344285056</v>
      </c>
      <c r="D362" s="36">
        <f>'11.физ-в инвал'!D362+'12.юрид-в инвал'!D362+'13.нерез-в инвал'!D194</f>
        <v>96717367.070000008</v>
      </c>
      <c r="E362" s="40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0.52760837269967686</v>
      </c>
      <c r="F362" s="36">
        <f>'11.физ-в инвал'!F362+'12.юрид-в инвал'!F362+'13.нерез-в инвал'!F194</f>
        <v>103224579.67</v>
      </c>
      <c r="G362" s="40">
        <f>('11.физ-в инвал'!F362*'11.физ-в инвал'!G362+'12.юрид-в инвал'!F362*'12.юрид-в инвал'!G362+'13.нерез-в инвал'!F194*'13.нерез-в инвал'!G194)/('11.физ-в инвал'!F362+'12.юрид-в инвал'!F362+'13.нерез-в инвал'!F194)</f>
        <v>7.8236990221885142E-2</v>
      </c>
      <c r="H362" s="36">
        <f t="shared" si="42"/>
        <v>63440584.849999994</v>
      </c>
      <c r="I362" s="40">
        <f t="shared" si="43"/>
        <v>2.9071833301328729</v>
      </c>
      <c r="J362" s="36">
        <f>'11.физ-в инвал'!J362+'12.юрид-в инвал'!J362+'13.нерез-в инвал'!J194</f>
        <v>5970370.4000000004</v>
      </c>
      <c r="K362" s="40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1.5492235126986442</v>
      </c>
      <c r="L362" s="36">
        <f>'11.физ-в инвал'!L362+'12.юрид-в инвал'!L362+'13.нерез-в инвал'!L194</f>
        <v>24864502.239999998</v>
      </c>
      <c r="M362" s="40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2.7666094140197881</v>
      </c>
      <c r="N362" s="36">
        <f>'11.физ-в инвал'!N362+'12.юрид-в инвал'!N362+'13.нерез-в инвал'!N194</f>
        <v>9808048.8599999994</v>
      </c>
      <c r="O362" s="40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3.4383021560722535</v>
      </c>
      <c r="P362" s="36">
        <f>'11.физ-в инвал'!P362+'12.юрид-в инвал'!P362+'13.нерез-в инвал'!P194</f>
        <v>11349946.690000001</v>
      </c>
      <c r="Q362" s="40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2.9834799732878725</v>
      </c>
      <c r="R362" s="36">
        <f>'11.физ-в инвал'!R362+'12.юрид-в инвал'!R362+'13.нерез-в инвал'!R194</f>
        <v>9297650.0199999996</v>
      </c>
      <c r="S362" s="40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3.3847881173957104</v>
      </c>
      <c r="T362" s="36">
        <f>'11.физ-в инвал'!T362+'12.юрид-в инвал'!T362+'13.нерез-в инвал'!T194</f>
        <v>2150066.64</v>
      </c>
      <c r="U362" s="40">
        <f>('11.физ-в инвал'!T362*'11.физ-в инвал'!U362+'12.юрид-в инвал'!T362*'12.юрид-в инвал'!U362+'13.нерез-в инвал'!T194*'13.нерез-в инвал'!U194)/('11.физ-в инвал'!T362+'12.юрид-в инвал'!T362+'13.нерез-в инвал'!T194)</f>
        <v>3.4127579680041897</v>
      </c>
    </row>
    <row r="363" spans="1:21" ht="14.25" customHeight="1" x14ac:dyDescent="0.2">
      <c r="A363" s="38" t="s">
        <v>6</v>
      </c>
      <c r="B363" s="36">
        <f>'11.физ-в инвал'!B363+'12.юрид-в инвал'!B363+'13.нерез-в инвал'!B195</f>
        <v>271445303.51999998</v>
      </c>
      <c r="C363" s="40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0.90279816679659008</v>
      </c>
      <c r="D363" s="36">
        <f>'11.физ-в инвал'!D363+'12.юрид-в инвал'!D363+'13.нерез-в инвал'!D195</f>
        <v>100400180.44</v>
      </c>
      <c r="E363" s="40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0.51794913110616314</v>
      </c>
      <c r="F363" s="36">
        <f>'11.физ-в инвал'!F363+'12.юрид-в инвал'!F363+'13.нерез-в инвал'!F195</f>
        <v>106047364.5</v>
      </c>
      <c r="G363" s="40">
        <f>('11.физ-в инвал'!F363*'11.физ-в инвал'!G363+'12.юрид-в инвал'!F363*'12.юрид-в инвал'!G363+'13.нерез-в инвал'!F195*'13.нерез-в инвал'!G195)/('11.физ-в инвал'!F363+'12.юрид-в инвал'!F363+'13.нерез-в инвал'!F195)</f>
        <v>7.6930515881891745E-2</v>
      </c>
      <c r="H363" s="36">
        <f t="shared" si="42"/>
        <v>64997758.579999998</v>
      </c>
      <c r="I363" s="40">
        <f t="shared" si="43"/>
        <v>2.8447112910074139</v>
      </c>
      <c r="J363" s="36">
        <f>'11.физ-в инвал'!J363+'12.юрид-в инвал'!J363+'13.нерез-в инвал'!J195</f>
        <v>7030585.2300000004</v>
      </c>
      <c r="K363" s="40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1.6156131789045951</v>
      </c>
      <c r="L363" s="36">
        <f>'11.физ-в инвал'!L363+'12.юрид-в инвал'!L363+'13.нерез-в инвал'!L195</f>
        <v>25864301.580000002</v>
      </c>
      <c r="M363" s="40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2.7529176724361384</v>
      </c>
      <c r="N363" s="36">
        <f>'11.физ-в инвал'!N363+'12.юрид-в инвал'!N363+'13.нерез-в инвал'!N195</f>
        <v>11071240.52</v>
      </c>
      <c r="O363" s="40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3.1179367273831029</v>
      </c>
      <c r="P363" s="36">
        <f>'11.физ-в инвал'!P363+'12.юрид-в инвал'!P363+'13.нерез-в инвал'!P195</f>
        <v>11818265.529999999</v>
      </c>
      <c r="Q363" s="40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3.0681382496404295</v>
      </c>
      <c r="R363" s="36">
        <f>'11.физ-в инвал'!R363+'12.юрид-в инвал'!R363+'13.нерез-в инвал'!R195</f>
        <v>8856835.2699999996</v>
      </c>
      <c r="S363" s="40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3.3598951981411327</v>
      </c>
      <c r="T363" s="36">
        <f>'11.физ-в инвал'!T363+'12.юрид-в инвал'!T363+'13.нерез-в инвал'!T195</f>
        <v>356530.44999999995</v>
      </c>
      <c r="U363" s="40">
        <f>('11.физ-в инвал'!T363*'11.физ-в инвал'!U363+'12.юрид-в инвал'!T363*'12.юрид-в инвал'!U363+'13.нерез-в инвал'!T195*'13.нерез-в инвал'!U195)/('11.физ-в инвал'!T363+'12.юрид-в инвал'!T363+'13.нерез-в инвал'!T195)</f>
        <v>5.0523606567124908</v>
      </c>
    </row>
    <row r="364" spans="1:21" ht="14.25" hidden="1" customHeight="1" x14ac:dyDescent="0.2">
      <c r="A364" s="38" t="s">
        <v>7</v>
      </c>
      <c r="B364" s="36">
        <f>'11.физ-в инвал'!B364+'12.юрид-в инвал'!B364+'13.нерез-в инвал'!B196</f>
        <v>0</v>
      </c>
      <c r="C364" s="40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36">
        <f>'11.физ-в инвал'!D364+'12.юрид-в инвал'!D364+'13.нерез-в инвал'!D196</f>
        <v>0</v>
      </c>
      <c r="E364" s="40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36">
        <f>'11.физ-в инвал'!F364+'12.юрид-в инвал'!F364+'13.нерез-в инвал'!F196</f>
        <v>0</v>
      </c>
      <c r="G364" s="40" t="e">
        <f>('11.физ-в инвал'!F364*'11.физ-в инвал'!G364+'12.юрид-в инвал'!F364*'12.юрид-в инвал'!G364+'13.нерез-в инвал'!F196*'13.нерез-в инвал'!G196)/('11.физ-в инвал'!F364+'12.юрид-в инвал'!F364+'13.нерез-в инвал'!F196)</f>
        <v>#DIV/0!</v>
      </c>
      <c r="H364" s="36">
        <f t="shared" si="42"/>
        <v>0</v>
      </c>
      <c r="I364" s="40" t="e">
        <f t="shared" si="43"/>
        <v>#DIV/0!</v>
      </c>
      <c r="J364" s="36">
        <f>'11.физ-в инвал'!J364+'12.юрид-в инвал'!J364+'13.нерез-в инвал'!J196</f>
        <v>0</v>
      </c>
      <c r="K364" s="40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36">
        <f>'11.физ-в инвал'!L364+'12.юрид-в инвал'!L364+'13.нерез-в инвал'!L196</f>
        <v>0</v>
      </c>
      <c r="M364" s="40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36">
        <f>'11.физ-в инвал'!N364+'12.юрид-в инвал'!N364+'13.нерез-в инвал'!N196</f>
        <v>0</v>
      </c>
      <c r="O364" s="40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36">
        <f>'11.физ-в инвал'!P364+'12.юрид-в инвал'!P364+'13.нерез-в инвал'!P196</f>
        <v>0</v>
      </c>
      <c r="Q364" s="40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36">
        <f>'11.физ-в инвал'!R364+'12.юрид-в инвал'!R364+'13.нерез-в инвал'!R196</f>
        <v>0</v>
      </c>
      <c r="S364" s="4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  <c r="T364" s="36">
        <f>'11.физ-в инвал'!T364+'12.юрид-в инвал'!T364+'13.нерез-в инвал'!T196</f>
        <v>0</v>
      </c>
      <c r="U364" s="40" t="e">
        <f>('11.физ-в инвал'!T364*'11.физ-в инвал'!U364+'12.юрид-в инвал'!T364*'12.юрид-в инвал'!U364+'13.нерез-в инвал'!T196*'13.нерез-в инвал'!U196)/('11.физ-в инвал'!T364+'12.юрид-в инвал'!T364+'13.нерез-в инвал'!T196)</f>
        <v>#DIV/0!</v>
      </c>
    </row>
    <row r="365" spans="1:21" ht="14.25" hidden="1" customHeight="1" x14ac:dyDescent="0.2">
      <c r="A365" s="38" t="s">
        <v>8</v>
      </c>
      <c r="B365" s="36">
        <f>'11.физ-в инвал'!B365+'12.юрид-в инвал'!B365+'13.нерез-в инвал'!B197</f>
        <v>0</v>
      </c>
      <c r="C365" s="40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36">
        <f>'11.физ-в инвал'!D365+'12.юрид-в инвал'!D365+'13.нерез-в инвал'!D197</f>
        <v>0</v>
      </c>
      <c r="E365" s="40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36">
        <f>'11.физ-в инвал'!F365+'12.юрид-в инвал'!F365+'13.нерез-в инвал'!F197</f>
        <v>0</v>
      </c>
      <c r="G365" s="40" t="e">
        <f>('11.физ-в инвал'!F365*'11.физ-в инвал'!G365+'12.юрид-в инвал'!F365*'12.юрид-в инвал'!G365+'13.нерез-в инвал'!F197*'13.нерез-в инвал'!G197)/('11.физ-в инвал'!F365+'12.юрид-в инвал'!F365+'13.нерез-в инвал'!F197)</f>
        <v>#DIV/0!</v>
      </c>
      <c r="H365" s="36">
        <f t="shared" si="42"/>
        <v>0</v>
      </c>
      <c r="I365" s="40" t="e">
        <f t="shared" si="43"/>
        <v>#DIV/0!</v>
      </c>
      <c r="J365" s="36">
        <f>'11.физ-в инвал'!J365+'12.юрид-в инвал'!J365+'13.нерез-в инвал'!J197</f>
        <v>0</v>
      </c>
      <c r="K365" s="40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36">
        <f>'11.физ-в инвал'!L365+'12.юрид-в инвал'!L365+'13.нерез-в инвал'!L197</f>
        <v>0</v>
      </c>
      <c r="M365" s="40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36">
        <f>'11.физ-в инвал'!N365+'12.юрид-в инвал'!N365+'13.нерез-в инвал'!N197</f>
        <v>0</v>
      </c>
      <c r="O365" s="40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36">
        <f>'11.физ-в инвал'!P365+'12.юрид-в инвал'!P365+'13.нерез-в инвал'!P197</f>
        <v>0</v>
      </c>
      <c r="Q365" s="40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36">
        <f>'11.физ-в инвал'!R365+'12.юрид-в инвал'!R365+'13.нерез-в инвал'!R197</f>
        <v>0</v>
      </c>
      <c r="S365" s="4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  <c r="T365" s="36">
        <f>'11.физ-в инвал'!T365+'12.юрид-в инвал'!T365+'13.нерез-в инвал'!T197</f>
        <v>0</v>
      </c>
      <c r="U365" s="40" t="e">
        <f>('11.физ-в инвал'!T365*'11.физ-в инвал'!U365+'12.юрид-в инвал'!T365*'12.юрид-в инвал'!U365+'13.нерез-в инвал'!T197*'13.нерез-в инвал'!U197)/('11.физ-в инвал'!T365+'12.юрид-в инвал'!T365+'13.нерез-в инвал'!T197)</f>
        <v>#DIV/0!</v>
      </c>
    </row>
    <row r="366" spans="1:21" ht="14.25" hidden="1" customHeight="1" x14ac:dyDescent="0.2">
      <c r="A366" s="38" t="s">
        <v>9</v>
      </c>
      <c r="B366" s="36">
        <f>'11.физ-в инвал'!B366+'12.юрид-в инвал'!B366+'13.нерез-в инвал'!B198</f>
        <v>0</v>
      </c>
      <c r="C366" s="40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36">
        <f>'11.физ-в инвал'!D366+'12.юрид-в инвал'!D366+'13.нерез-в инвал'!D198</f>
        <v>0</v>
      </c>
      <c r="E366" s="40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36">
        <f>'11.физ-в инвал'!F366+'12.юрид-в инвал'!F366+'13.нерез-в инвал'!F198</f>
        <v>0</v>
      </c>
      <c r="G366" s="40" t="e">
        <f>('11.физ-в инвал'!F366*'11.физ-в инвал'!G366+'12.юрид-в инвал'!F366*'12.юрид-в инвал'!G366+'13.нерез-в инвал'!F198*'13.нерез-в инвал'!G198)/('11.физ-в инвал'!F366+'12.юрид-в инвал'!F366+'13.нерез-в инвал'!F198)</f>
        <v>#DIV/0!</v>
      </c>
      <c r="H366" s="36">
        <f t="shared" si="42"/>
        <v>0</v>
      </c>
      <c r="I366" s="40" t="e">
        <f t="shared" si="43"/>
        <v>#DIV/0!</v>
      </c>
      <c r="J366" s="36">
        <f>'11.физ-в инвал'!J366+'12.юрид-в инвал'!J366+'13.нерез-в инвал'!J198</f>
        <v>0</v>
      </c>
      <c r="K366" s="40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36">
        <f>'11.физ-в инвал'!L366+'12.юрид-в инвал'!L366+'13.нерез-в инвал'!L198</f>
        <v>0</v>
      </c>
      <c r="M366" s="40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36">
        <f>'11.физ-в инвал'!N366+'12.юрид-в инвал'!N366+'13.нерез-в инвал'!N198</f>
        <v>0</v>
      </c>
      <c r="O366" s="40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36">
        <f>'11.физ-в инвал'!P366+'12.юрид-в инвал'!P366+'13.нерез-в инвал'!P198</f>
        <v>0</v>
      </c>
      <c r="Q366" s="40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36">
        <f>'11.физ-в инвал'!R366+'12.юрид-в инвал'!R366+'13.нерез-в инвал'!R198</f>
        <v>0</v>
      </c>
      <c r="S366" s="4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  <c r="T366" s="36">
        <f>'11.физ-в инвал'!T366+'12.юрид-в инвал'!T366+'13.нерез-в инвал'!T198</f>
        <v>0</v>
      </c>
      <c r="U366" s="40" t="e">
        <f>('11.физ-в инвал'!T366*'11.физ-в инвал'!U366+'12.юрид-в инвал'!T366*'12.юрид-в инвал'!U366+'13.нерез-в инвал'!T198*'13.нерез-в инвал'!U198)/('11.физ-в инвал'!T366+'12.юрид-в инвал'!T366+'13.нерез-в инвал'!T198)</f>
        <v>#DIV/0!</v>
      </c>
    </row>
    <row r="367" spans="1:21" ht="14.25" hidden="1" customHeight="1" x14ac:dyDescent="0.2">
      <c r="A367" s="38" t="s">
        <v>14</v>
      </c>
      <c r="B367" s="36">
        <f>'11.физ-в инвал'!B367+'12.юрид-в инвал'!B367+'13.нерез-в инвал'!B199</f>
        <v>0</v>
      </c>
      <c r="C367" s="40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36">
        <f>'11.физ-в инвал'!D367+'12.юрид-в инвал'!D367+'13.нерез-в инвал'!D199</f>
        <v>0</v>
      </c>
      <c r="E367" s="40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36">
        <f>'11.физ-в инвал'!F367+'12.юрид-в инвал'!F367+'13.нерез-в инвал'!F199</f>
        <v>0</v>
      </c>
      <c r="G367" s="40" t="e">
        <f>('11.физ-в инвал'!F367*'11.физ-в инвал'!G367+'12.юрид-в инвал'!F367*'12.юрид-в инвал'!G367+'13.нерез-в инвал'!F199*'13.нерез-в инвал'!G199)/('11.физ-в инвал'!F367+'12.юрид-в инвал'!F367+'13.нерез-в инвал'!F199)</f>
        <v>#DIV/0!</v>
      </c>
      <c r="H367" s="36">
        <f t="shared" si="42"/>
        <v>0</v>
      </c>
      <c r="I367" s="40" t="e">
        <f t="shared" si="43"/>
        <v>#DIV/0!</v>
      </c>
      <c r="J367" s="36">
        <f>'11.физ-в инвал'!J367+'12.юрид-в инвал'!J367+'13.нерез-в инвал'!J199</f>
        <v>0</v>
      </c>
      <c r="K367" s="40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36">
        <f>'11.физ-в инвал'!L367+'12.юрид-в инвал'!L367+'13.нерез-в инвал'!L199</f>
        <v>0</v>
      </c>
      <c r="M367" s="40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36">
        <f>'11.физ-в инвал'!N367+'12.юрид-в инвал'!N367+'13.нерез-в инвал'!N199</f>
        <v>0</v>
      </c>
      <c r="O367" s="40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36">
        <f>'11.физ-в инвал'!P367+'12.юрид-в инвал'!P367+'13.нерез-в инвал'!P199</f>
        <v>0</v>
      </c>
      <c r="Q367" s="40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36">
        <f>'11.физ-в инвал'!R367+'12.юрид-в инвал'!R367+'13.нерез-в инвал'!R199</f>
        <v>0</v>
      </c>
      <c r="S367" s="4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  <c r="T367" s="36">
        <f>'11.физ-в инвал'!T367+'12.юрид-в инвал'!T367+'13.нерез-в инвал'!T199</f>
        <v>0</v>
      </c>
      <c r="U367" s="40" t="e">
        <f>('11.физ-в инвал'!T367*'11.физ-в инвал'!U367+'12.юрид-в инвал'!T367*'12.юрид-в инвал'!U367+'13.нерез-в инвал'!T199*'13.нерез-в инвал'!U199)/('11.физ-в инвал'!T367+'12.юрид-в инвал'!T367+'13.нерез-в инвал'!T199)</f>
        <v>#DIV/0!</v>
      </c>
    </row>
    <row r="368" spans="1:21" ht="14.25" hidden="1" customHeight="1" thickBot="1" x14ac:dyDescent="0.25">
      <c r="A368" s="39" t="s">
        <v>15</v>
      </c>
      <c r="B368" s="37">
        <f>'11.физ-в инвал'!B368+'12.юрид-в инвал'!B368+'13.нерез-в инвал'!B200</f>
        <v>0</v>
      </c>
      <c r="C368" s="41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37">
        <f>'11.физ-в инвал'!D368+'12.юрид-в инвал'!D368+'13.нерез-в инвал'!D200</f>
        <v>0</v>
      </c>
      <c r="E368" s="41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37">
        <f>'11.физ-в инвал'!F368+'12.юрид-в инвал'!F368+'13.нерез-в инвал'!F200</f>
        <v>0</v>
      </c>
      <c r="G368" s="41" t="e">
        <f>('11.физ-в инвал'!F368*'11.физ-в инвал'!G368+'12.юрид-в инвал'!F368*'12.юрид-в инвал'!G368+'13.нерез-в инвал'!F200*'13.нерез-в инвал'!G200)/('11.физ-в инвал'!F368+'12.юрид-в инвал'!F368+'13.нерез-в инвал'!F200)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'11.физ-в инвал'!J368+'12.юрид-в инвал'!J368+'13.нерез-в инвал'!J200</f>
        <v>0</v>
      </c>
      <c r="K368" s="41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37">
        <f>'11.физ-в инвал'!L368+'12.юрид-в инвал'!L368+'13.нерез-в инвал'!L200</f>
        <v>0</v>
      </c>
      <c r="M368" s="41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37">
        <f>'11.физ-в инвал'!N368+'12.юрид-в инвал'!N368+'13.нерез-в инвал'!N200</f>
        <v>0</v>
      </c>
      <c r="O368" s="41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37">
        <f>'11.физ-в инвал'!P368+'12.юрид-в инвал'!P368+'13.нерез-в инвал'!P200</f>
        <v>0</v>
      </c>
      <c r="Q368" s="41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37">
        <f>'11.физ-в инвал'!R368+'12.юрид-в инвал'!R368+'13.нерез-в инвал'!R200</f>
        <v>0</v>
      </c>
      <c r="S368" s="41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  <c r="T368" s="37">
        <f>'11.физ-в инвал'!T368+'12.юрид-в инвал'!T368+'13.нерез-в инвал'!T200</f>
        <v>0</v>
      </c>
      <c r="U368" s="41" t="e">
        <f>('11.физ-в инвал'!T368*'11.физ-в инвал'!U368+'12.юрид-в инвал'!T368*'12.юрид-в инвал'!U368+'13.нерез-в инвал'!T200*'13.нерез-в инвал'!U200)/('11.физ-в инвал'!T368+'12.юрид-в инвал'!T368+'13.нерез-в инвал'!T200)</f>
        <v>#DIV/0!</v>
      </c>
    </row>
    <row r="369" spans="1:20" ht="6.75" customHeight="1" x14ac:dyDescent="0.2"/>
    <row r="370" spans="1:20" x14ac:dyDescent="0.2">
      <c r="A370" s="19" t="s">
        <v>53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0" x14ac:dyDescent="0.2">
      <c r="B372" s="25"/>
      <c r="C372" s="25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8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38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x14ac:dyDescent="0.2">
      <c r="A334" s="38" t="s">
        <v>1</v>
      </c>
      <c r="B334" s="36">
        <f t="shared" ref="B334" si="126">D334+F334+J334+L334+N334+P334+R334+T334</f>
        <v>38887185.549999997</v>
      </c>
      <c r="C334" s="40">
        <f t="shared" ref="C334" si="127">(D334*E334+F334*G334+J334*K334+L334*M334+N334*O334+P334*Q334+R334*S334+T334*U334)/(D334+F334+J334+L334+N334+P334+R334+T334)</f>
        <v>0.97945389284671402</v>
      </c>
      <c r="D334" s="36">
        <v>1339856.1400000001</v>
      </c>
      <c r="E334" s="40">
        <v>6.6064070132186001E-2</v>
      </c>
      <c r="F334" s="36">
        <v>24961409.02</v>
      </c>
      <c r="G334" s="40">
        <v>4.2320735826795096E-2</v>
      </c>
      <c r="H334" s="36">
        <f t="shared" ref="H334" si="128">J334+L334+N334+P334+R334+T334</f>
        <v>12585920.390000001</v>
      </c>
      <c r="I334" s="40">
        <f t="shared" ref="I334" si="129">(J334*K334+L334*M334+N334*O334+P334*Q334+R334*S334+T334*U334)/(J334+L334+N334+P334+R334+T334)</f>
        <v>2.9352882091287387</v>
      </c>
      <c r="J334" s="36">
        <v>1027159.43</v>
      </c>
      <c r="K334" s="40">
        <v>2.5842187974655504</v>
      </c>
      <c r="L334" s="36">
        <v>1824414.14</v>
      </c>
      <c r="M334" s="40">
        <v>2.9258595916714403</v>
      </c>
      <c r="N334" s="36">
        <v>2419758.48</v>
      </c>
      <c r="O334" s="40">
        <v>2.7802937046841101</v>
      </c>
      <c r="P334" s="36">
        <v>3906035.2</v>
      </c>
      <c r="Q334" s="40">
        <v>2.6654360281238598</v>
      </c>
      <c r="R334" s="36">
        <v>2997688.98</v>
      </c>
      <c r="S334" s="40">
        <v>3.2549632265386004</v>
      </c>
      <c r="T334" s="36">
        <v>410864.16</v>
      </c>
      <c r="U334" s="40">
        <v>5.0007423173634802</v>
      </c>
    </row>
    <row r="335" spans="1:21" ht="14.25" customHeight="1" x14ac:dyDescent="0.2">
      <c r="A335" s="38" t="s">
        <v>2</v>
      </c>
      <c r="B335" s="36">
        <f t="shared" ref="B335" si="130">D335+F335+J335+L335+N335+P335+R335+T335</f>
        <v>39143904.93999999</v>
      </c>
      <c r="C335" s="40">
        <f t="shared" ref="C335" si="131">(D335*E335+F335*G335+J335*K335+L335*M335+N335*O335+P335*Q335+R335*S335+T335*U335)/(D335+F335+J335+L335+N335+P335+R335+T335)</f>
        <v>0.98881018541784782</v>
      </c>
      <c r="D335" s="36">
        <v>1146799.67</v>
      </c>
      <c r="E335" s="40">
        <v>6.1739213789623798E-2</v>
      </c>
      <c r="F335" s="36">
        <v>24946136.239999998</v>
      </c>
      <c r="G335" s="40">
        <v>4.3367069669302802E-2</v>
      </c>
      <c r="H335" s="36">
        <f t="shared" ref="H335" si="132">J335+L335+N335+P335+R335+T335</f>
        <v>13050969.029999999</v>
      </c>
      <c r="I335" s="40">
        <f t="shared" ref="I335" si="133">(J335*K335+L335*M335+N335*O335+P335*Q335+R335*S335+T335*U335)/(J335+L335+N335+P335+R335+T335)</f>
        <v>2.8774299040229971</v>
      </c>
      <c r="J335" s="36">
        <v>1403438.61</v>
      </c>
      <c r="K335" s="40">
        <v>2.4793718851015498</v>
      </c>
      <c r="L335" s="36">
        <v>1875920.27</v>
      </c>
      <c r="M335" s="40">
        <v>2.78951665706987</v>
      </c>
      <c r="N335" s="36">
        <v>2268544.65</v>
      </c>
      <c r="O335" s="40">
        <v>2.7017319615022797</v>
      </c>
      <c r="P335" s="36">
        <v>4093088.6</v>
      </c>
      <c r="Q335" s="40">
        <v>2.6776773800352101</v>
      </c>
      <c r="R335" s="36">
        <v>3001999.48</v>
      </c>
      <c r="S335" s="40">
        <v>3.22544507939089</v>
      </c>
      <c r="T335" s="36">
        <v>407977.42</v>
      </c>
      <c r="U335" s="40">
        <v>5.0712039259427595</v>
      </c>
    </row>
    <row r="336" spans="1:21" ht="14.25" customHeight="1" x14ac:dyDescent="0.2">
      <c r="A336" s="38" t="s">
        <v>3</v>
      </c>
      <c r="B336" s="36">
        <f t="shared" ref="B336" si="134">D336+F336+J336+L336+N336+P336+R336+T336</f>
        <v>41017283.150000006</v>
      </c>
      <c r="C336" s="40">
        <f t="shared" ref="C336" si="135">(D336*E336+F336*G336+J336*K336+L336*M336+N336*O336+P336*Q336+R336*S336+T336*U336)/(D336+F336+J336+L336+N336+P336+R336+T336)</f>
        <v>1.0025916915879403</v>
      </c>
      <c r="D336" s="36">
        <v>1059241.1200000001</v>
      </c>
      <c r="E336" s="40">
        <v>6.2024132899976506E-2</v>
      </c>
      <c r="F336" s="36">
        <v>25970662.039999999</v>
      </c>
      <c r="G336" s="40">
        <v>4.2696081016038702E-2</v>
      </c>
      <c r="H336" s="36">
        <f t="shared" ref="H336" si="136">J336+L336+N336+P336+R336+T336</f>
        <v>13987379.99</v>
      </c>
      <c r="I336" s="40">
        <f t="shared" ref="I336" si="137">(J336*K336+L336*M336+N336*O336+P336*Q336+R336*S336+T336*U336)/(J336+L336+N336+P336+R336+T336)</f>
        <v>2.856077644545354</v>
      </c>
      <c r="J336" s="36">
        <v>1107749.75</v>
      </c>
      <c r="K336" s="40">
        <v>2.1682718744012401</v>
      </c>
      <c r="L336" s="36">
        <v>1827267.19</v>
      </c>
      <c r="M336" s="40">
        <v>2.9383615444876501</v>
      </c>
      <c r="N336" s="36">
        <v>2962232.28</v>
      </c>
      <c r="O336" s="40">
        <v>2.9961444807427493</v>
      </c>
      <c r="P336" s="36">
        <v>4617382.0999999996</v>
      </c>
      <c r="Q336" s="40">
        <v>2.4695031983816098</v>
      </c>
      <c r="R336" s="36">
        <v>3059882.97</v>
      </c>
      <c r="S336" s="40">
        <v>3.2134486088858498</v>
      </c>
      <c r="T336" s="36">
        <v>412865.7</v>
      </c>
      <c r="U336" s="40">
        <v>5.0071405592666096</v>
      </c>
    </row>
    <row r="337" spans="1:21" ht="14.25" customHeight="1" x14ac:dyDescent="0.2">
      <c r="A337" s="38" t="s">
        <v>4</v>
      </c>
      <c r="B337" s="36">
        <f t="shared" ref="B337" si="138">D337+F337+J337+L337+N337+P337+R337+T337</f>
        <v>42124215.029999994</v>
      </c>
      <c r="C337" s="40">
        <f t="shared" ref="C337" si="139">(D337*E337+F337*G337+J337*K337+L337*M337+N337*O337+P337*Q337+R337*S337+T337*U337)/(D337+F337+J337+L337+N337+P337+R337+T337)</f>
        <v>0.99627099595830726</v>
      </c>
      <c r="D337" s="36">
        <v>1560781.73</v>
      </c>
      <c r="E337" s="40">
        <v>3.7450754244797595E-2</v>
      </c>
      <c r="F337" s="36">
        <v>26871828.109999999</v>
      </c>
      <c r="G337" s="40">
        <v>4.1388002068460696E-2</v>
      </c>
      <c r="H337" s="36">
        <f t="shared" ref="H337" si="140">J337+L337+N337+P337+R337+T337</f>
        <v>13691605.189999999</v>
      </c>
      <c r="I337" s="40">
        <f t="shared" ref="I337" si="141">(J337*K337+L337*M337+N337*O337+P337*Q337+R337*S337+T337*U337)/(J337+L337+N337+P337+R337+T337)</f>
        <v>2.9796732644099855</v>
      </c>
      <c r="J337" s="36">
        <v>1323817.44</v>
      </c>
      <c r="K337" s="40">
        <v>2.3822644157037196</v>
      </c>
      <c r="L337" s="36">
        <v>1796465.47</v>
      </c>
      <c r="M337" s="40">
        <v>2.8863777223616802</v>
      </c>
      <c r="N337" s="36">
        <v>2974621.36</v>
      </c>
      <c r="O337" s="40">
        <v>2.9527373636892107</v>
      </c>
      <c r="P337" s="36">
        <v>4055775.29</v>
      </c>
      <c r="Q337" s="40">
        <v>2.8871095018678896</v>
      </c>
      <c r="R337" s="36">
        <v>3118808.83</v>
      </c>
      <c r="S337" s="40">
        <v>3.1611221874730897</v>
      </c>
      <c r="T337" s="36">
        <v>422116.8</v>
      </c>
      <c r="U337" s="40">
        <v>4.9888325671946694</v>
      </c>
    </row>
    <row r="338" spans="1:21" ht="14.25" customHeight="1" x14ac:dyDescent="0.2">
      <c r="A338" s="38" t="s">
        <v>5</v>
      </c>
      <c r="B338" s="36">
        <f t="shared" ref="B338" si="142">D338+F338+J338+L338+N338+P338+R338+T338</f>
        <v>43141211.25</v>
      </c>
      <c r="C338" s="40">
        <f t="shared" ref="C338" si="143">(D338*E338+F338*G338+J338*K338+L338*M338+N338*O338+P338*Q338+R338*S338+T338*U338)/(D338+F338+J338+L338+N338+P338+R338+T338)</f>
        <v>1.0173402002267617</v>
      </c>
      <c r="D338" s="36">
        <v>1132603.74</v>
      </c>
      <c r="E338" s="40">
        <v>3.5675075556434205E-2</v>
      </c>
      <c r="F338" s="36">
        <v>28141625.140000001</v>
      </c>
      <c r="G338" s="40">
        <v>3.9841599705851202E-2</v>
      </c>
      <c r="H338" s="36">
        <f t="shared" ref="H338" si="144">J338+L338+N338+P338+R338+T338</f>
        <v>13866982.370000001</v>
      </c>
      <c r="I338" s="40">
        <f t="shared" ref="I338" si="145">(J338*K338+L338*M338+N338*O338+P338*Q338+R338*S338+T338*U338)/(J338+L338+N338+P338+R338+T338)</f>
        <v>3.081252594337871</v>
      </c>
      <c r="J338" s="36">
        <v>1006034.55</v>
      </c>
      <c r="K338" s="40">
        <v>2.7162868890536602</v>
      </c>
      <c r="L338" s="36">
        <v>1789530.58</v>
      </c>
      <c r="M338" s="40">
        <v>2.7345030046929999</v>
      </c>
      <c r="N338" s="36">
        <v>3567517.36</v>
      </c>
      <c r="O338" s="40">
        <v>3.1781339588491901</v>
      </c>
      <c r="P338" s="36">
        <v>3939405.33</v>
      </c>
      <c r="Q338" s="40">
        <v>2.8518769695374302</v>
      </c>
      <c r="R338" s="36">
        <v>3153108.17</v>
      </c>
      <c r="S338" s="40">
        <v>3.3168416737824797</v>
      </c>
      <c r="T338" s="36">
        <v>411386.38</v>
      </c>
      <c r="U338" s="40">
        <v>5.0327680075358803</v>
      </c>
    </row>
    <row r="339" spans="1:21" ht="14.25" customHeight="1" x14ac:dyDescent="0.2">
      <c r="A339" s="38" t="s">
        <v>6</v>
      </c>
      <c r="B339" s="36">
        <f t="shared" ref="B339" si="146">D339+F339+J339+L339+N339+P339+R339+T339</f>
        <v>45260118.629999995</v>
      </c>
      <c r="C339" s="40">
        <f t="shared" ref="C339" si="147">(D339*E339+F339*G339+J339*K339+L339*M339+N339*O339+P339*Q339+R339*S339+T339*U339)/(D339+F339+J339+L339+N339+P339+R339+T339)</f>
        <v>1.0015010912400695</v>
      </c>
      <c r="D339" s="36">
        <v>1225033.06</v>
      </c>
      <c r="E339" s="40">
        <v>3.2637211439828402E-2</v>
      </c>
      <c r="F339" s="36">
        <v>29865375.829999998</v>
      </c>
      <c r="G339" s="40">
        <v>4.0723086520756499E-2</v>
      </c>
      <c r="H339" s="36">
        <f t="shared" ref="H339" si="148">J339+L339+N339+P339+R339+T339</f>
        <v>14169709.74</v>
      </c>
      <c r="I339" s="40">
        <f t="shared" ref="I339" si="149">(J339*K339+L339*M339+N339*O339+P339*Q339+R339*S339+T339*U339)/(J339+L339+N339+P339+R339+T339)</f>
        <v>3.1102871589732355</v>
      </c>
      <c r="J339" s="36">
        <v>1242689.1000000001</v>
      </c>
      <c r="K339" s="40">
        <v>2.1213644546330999</v>
      </c>
      <c r="L339" s="36">
        <v>2399907.48</v>
      </c>
      <c r="M339" s="40">
        <v>3.07803879677062</v>
      </c>
      <c r="N339" s="36">
        <v>3267820.51</v>
      </c>
      <c r="O339" s="40">
        <v>3.02933131520127</v>
      </c>
      <c r="P339" s="36">
        <v>3619332.84</v>
      </c>
      <c r="Q339" s="40">
        <v>3.0600330800744997</v>
      </c>
      <c r="R339" s="36">
        <v>3217226.68</v>
      </c>
      <c r="S339" s="40">
        <v>3.3142822522222803</v>
      </c>
      <c r="T339" s="36">
        <v>422733.13</v>
      </c>
      <c r="U339" s="40">
        <v>5.7040121866010391</v>
      </c>
    </row>
    <row r="340" spans="1:21" ht="14.25" customHeight="1" x14ac:dyDescent="0.2">
      <c r="A340" s="38" t="s">
        <v>7</v>
      </c>
      <c r="B340" s="36">
        <f t="shared" ref="B340" si="150">D340+F340+J340+L340+N340+P340+R340+T340</f>
        <v>49179858.799999997</v>
      </c>
      <c r="C340" s="40">
        <f t="shared" ref="C340" si="151">(D340*E340+F340*G340+J340*K340+L340*M340+N340*O340+P340*Q340+R340*S340+T340*U340)/(D340+F340+J340+L340+N340+P340+R340+T340)</f>
        <v>1.2497926381887048</v>
      </c>
      <c r="D340" s="36">
        <v>1429271.47</v>
      </c>
      <c r="E340" s="40">
        <v>3.1084940077898603E-2</v>
      </c>
      <c r="F340" s="36">
        <v>30455814.789999999</v>
      </c>
      <c r="G340" s="40">
        <v>3.6974597145558799E-2</v>
      </c>
      <c r="H340" s="36">
        <f t="shared" ref="H340" si="152">J340+L340+N340+P340+R340+T340</f>
        <v>17294772.539999999</v>
      </c>
      <c r="I340" s="40">
        <f t="shared" ref="I340" si="153">(J340*K340+L340*M340+N340*O340+P340*Q340+R340*S340+T340*U340)/(J340+L340+N340+P340+R340+T340)</f>
        <v>3.4862618190178289</v>
      </c>
      <c r="J340" s="36">
        <v>3844127.17</v>
      </c>
      <c r="K340" s="40">
        <v>4.51212224396832</v>
      </c>
      <c r="L340" s="36">
        <v>2622008.39</v>
      </c>
      <c r="M340" s="40">
        <v>3.0860925365307499</v>
      </c>
      <c r="N340" s="36">
        <v>3238549.86</v>
      </c>
      <c r="O340" s="40">
        <v>2.9115412787870398</v>
      </c>
      <c r="P340" s="36">
        <v>4091567.76</v>
      </c>
      <c r="Q340" s="40">
        <v>3.2363665748016399</v>
      </c>
      <c r="R340" s="36">
        <v>3075579.8</v>
      </c>
      <c r="S340" s="40">
        <v>3.2727657270346198</v>
      </c>
      <c r="T340" s="36">
        <v>422939.56</v>
      </c>
      <c r="U340" s="40">
        <v>5.0138039612563094</v>
      </c>
    </row>
    <row r="341" spans="1:21" ht="14.25" customHeight="1" x14ac:dyDescent="0.2">
      <c r="A341" s="38" t="s">
        <v>8</v>
      </c>
      <c r="B341" s="36">
        <f t="shared" ref="B341" si="154">D341+F341+J341+L341+N341+P341+R341+T341</f>
        <v>51616314.969999999</v>
      </c>
      <c r="C341" s="40">
        <f t="shared" ref="C341" si="155">(D341*E341+F341*G341+J341*K341+L341*M341+N341*O341+P341*Q341+R341*S341+T341*U341)/(D341+F341+J341+L341+N341+P341+R341+T341)</f>
        <v>0.94475072023143269</v>
      </c>
      <c r="D341" s="36">
        <v>1529396.78</v>
      </c>
      <c r="E341" s="40">
        <v>5.0947189780273995E-2</v>
      </c>
      <c r="F341" s="36">
        <v>35201691.159999996</v>
      </c>
      <c r="G341" s="40">
        <v>4.7920844638760798E-2</v>
      </c>
      <c r="H341" s="36">
        <f t="shared" ref="H341" si="156">J341+L341+N341+P341+R341+T341</f>
        <v>14885227.029999999</v>
      </c>
      <c r="I341" s="40">
        <f t="shared" ref="I341" si="157">(J341*K341+L341*M341+N341*O341+P341*Q341+R341*S341+T341*U341)/(J341+L341+N341+P341+R341+T341)</f>
        <v>3.1574753551138808</v>
      </c>
      <c r="J341" s="36">
        <v>1913381.1800000004</v>
      </c>
      <c r="K341" s="40">
        <v>2.92086057719037</v>
      </c>
      <c r="L341" s="36">
        <v>2415382.31</v>
      </c>
      <c r="M341" s="40">
        <v>3.2497540947047798</v>
      </c>
      <c r="N341" s="36">
        <v>2896562.4</v>
      </c>
      <c r="O341" s="40">
        <v>2.6362192069122998</v>
      </c>
      <c r="P341" s="36">
        <v>3999851.91</v>
      </c>
      <c r="Q341" s="40">
        <v>3.3159649837136103</v>
      </c>
      <c r="R341" s="36">
        <v>3237961.78</v>
      </c>
      <c r="S341" s="40">
        <v>3.3168376791031799</v>
      </c>
      <c r="T341" s="36">
        <v>422087.45</v>
      </c>
      <c r="U341" s="40">
        <v>4.5547038903904893</v>
      </c>
    </row>
    <row r="342" spans="1:21" ht="14.25" customHeight="1" x14ac:dyDescent="0.2">
      <c r="A342" s="38" t="s">
        <v>9</v>
      </c>
      <c r="B342" s="36">
        <f t="shared" ref="B342" si="158">D342+F342+J342+L342+N342+P342+R342+T342</f>
        <v>47920828.030000001</v>
      </c>
      <c r="C342" s="40">
        <f t="shared" ref="C342" si="159">(D342*E342+F342*G342+J342*K342+L342*M342+N342*O342+P342*Q342+R342*S342+T342*U342)/(D342+F342+J342+L342+N342+P342+R342+T342)</f>
        <v>1.0490466962534244</v>
      </c>
      <c r="D342" s="36">
        <v>1629275</v>
      </c>
      <c r="E342" s="40">
        <v>7.1488680548096498E-2</v>
      </c>
      <c r="F342" s="36">
        <v>30982428.920000002</v>
      </c>
      <c r="G342" s="40">
        <v>4.5756282319262404E-2</v>
      </c>
      <c r="H342" s="36">
        <f t="shared" ref="H342" si="160">J342+L342+N342+P342+R342+T342</f>
        <v>15309124.109999999</v>
      </c>
      <c r="I342" s="40">
        <f t="shared" ref="I342" si="161">(J342*K342+L342*M342+N342*O342+P342*Q342+R342*S342+T342*U342)/(J342+L342+N342+P342+R342+T342)</f>
        <v>3.1835309774623024</v>
      </c>
      <c r="J342" s="36">
        <v>1228527.3400000001</v>
      </c>
      <c r="K342" s="40">
        <v>2.8829736556778598</v>
      </c>
      <c r="L342" s="36">
        <v>2776782.43</v>
      </c>
      <c r="M342" s="40">
        <v>3.1568074111229496</v>
      </c>
      <c r="N342" s="36">
        <v>3162868.69</v>
      </c>
      <c r="O342" s="40">
        <v>2.9225715767542706</v>
      </c>
      <c r="P342" s="36">
        <v>4558614.8600000003</v>
      </c>
      <c r="Q342" s="40">
        <v>3.2433716356551296</v>
      </c>
      <c r="R342" s="36">
        <v>3151143.36</v>
      </c>
      <c r="S342" s="40">
        <v>3.3096047351523894</v>
      </c>
      <c r="T342" s="36">
        <v>431187.43</v>
      </c>
      <c r="U342" s="40">
        <v>4.5721654659552602</v>
      </c>
    </row>
    <row r="343" spans="1:21" ht="14.25" customHeight="1" x14ac:dyDescent="0.2">
      <c r="A343" s="38" t="s">
        <v>14</v>
      </c>
      <c r="B343" s="36">
        <f t="shared" ref="B343" si="162">D343+F343+J343+L343+N343+P343+R343+T343</f>
        <v>46381522.240000002</v>
      </c>
      <c r="C343" s="40">
        <f t="shared" ref="C343" si="163">(D343*E343+F343*G343+J343*K343+L343*M343+N343*O343+P343*Q343+R343*S343+T343*U343)/(D343+F343+J343+L343+N343+P343+R343+T343)</f>
        <v>1.113332923147716</v>
      </c>
      <c r="D343" s="36">
        <v>1474775.39</v>
      </c>
      <c r="E343" s="40">
        <v>7.6190602149931494E-2</v>
      </c>
      <c r="F343" s="36">
        <v>29323953.879999999</v>
      </c>
      <c r="G343" s="40">
        <v>4.09208661257109E-2</v>
      </c>
      <c r="H343" s="36">
        <f t="shared" ref="H343" si="164">J343+L343+N343+P343+R343+T343</f>
        <v>15582792.970000001</v>
      </c>
      <c r="I343" s="40">
        <f t="shared" ref="I343" si="165">(J343*K343+L343*M343+N343*O343+P343*Q343+R343*S343+T343*U343)/(J343+L343+N343+P343+R343+T343)</f>
        <v>3.2295718884533184</v>
      </c>
      <c r="J343" s="36">
        <v>1613135.04</v>
      </c>
      <c r="K343" s="40">
        <v>3.3651819245709298</v>
      </c>
      <c r="L343" s="36">
        <v>2389156.62</v>
      </c>
      <c r="M343" s="40">
        <v>2.8196852339885496</v>
      </c>
      <c r="N343" s="36">
        <v>3349158.17</v>
      </c>
      <c r="O343" s="40">
        <v>3.1801261381751895</v>
      </c>
      <c r="P343" s="36">
        <v>4493542.5599999996</v>
      </c>
      <c r="Q343" s="40">
        <v>3.2348085619111204</v>
      </c>
      <c r="R343" s="36">
        <v>3313635.17</v>
      </c>
      <c r="S343" s="40">
        <v>3.3353650731561997</v>
      </c>
      <c r="T343" s="36">
        <v>424165.41</v>
      </c>
      <c r="U343" s="40">
        <v>4.5310370852729394</v>
      </c>
    </row>
    <row r="344" spans="1:21" ht="14.25" customHeight="1" thickBot="1" x14ac:dyDescent="0.25">
      <c r="A344" s="39" t="s">
        <v>15</v>
      </c>
      <c r="B344" s="37">
        <f t="shared" ref="B344:B355" si="166">D344+F344+J344+L344+N344+P344+R344+T344</f>
        <v>47796415.939999998</v>
      </c>
      <c r="C344" s="41">
        <f t="shared" ref="C344:C355" si="167">(D344*E344+F344*G344+J344*K344+L344*M344+N344*O344+P344*Q344+R344*S344+T344*U344)/(D344+F344+J344+L344+N344+P344+R344+T344)</f>
        <v>1.1072822557205324</v>
      </c>
      <c r="D344" s="37">
        <v>1490346.21</v>
      </c>
      <c r="E344" s="41">
        <v>7.2886134960547203E-2</v>
      </c>
      <c r="F344" s="37">
        <v>30087529.059999999</v>
      </c>
      <c r="G344" s="41">
        <v>3.8795435187524797E-2</v>
      </c>
      <c r="H344" s="37">
        <f t="shared" ref="H344:H355" si="168">J344+L344+N344+P344+R344+T344</f>
        <v>16218540.67</v>
      </c>
      <c r="I344" s="41">
        <f t="shared" ref="I344:I355" si="169">(J344*K344+L344*M344+N344*O344+P344*Q344+R344*S344+T344*U344)/(J344+L344+N344+P344+R344+T344)</f>
        <v>3.1845182590524663</v>
      </c>
      <c r="J344" s="37">
        <v>1604554.02</v>
      </c>
      <c r="K344" s="41">
        <v>2.7202428396271801</v>
      </c>
      <c r="L344" s="37">
        <v>2068474.96</v>
      </c>
      <c r="M344" s="41">
        <v>2.9090701601725</v>
      </c>
      <c r="N344" s="37">
        <v>3748248.6</v>
      </c>
      <c r="O344" s="41">
        <v>3.3131863252613498</v>
      </c>
      <c r="P344" s="37">
        <v>5234301.62</v>
      </c>
      <c r="Q344" s="41">
        <v>3.12212127825374</v>
      </c>
      <c r="R344" s="37">
        <v>3134690.71</v>
      </c>
      <c r="S344" s="41">
        <v>3.3772360955189695</v>
      </c>
      <c r="T344" s="37">
        <v>428270.76</v>
      </c>
      <c r="U344" s="41">
        <v>4.4802555467480394</v>
      </c>
    </row>
    <row r="345" spans="1:21" ht="14.25" customHeight="1" x14ac:dyDescent="0.2">
      <c r="A345" s="38" t="s">
        <v>91</v>
      </c>
      <c r="B345" s="36">
        <f t="shared" si="166"/>
        <v>47244990.250000007</v>
      </c>
      <c r="C345" s="40">
        <f t="shared" si="167"/>
        <v>1.1189645097810137</v>
      </c>
      <c r="D345" s="36">
        <v>1411746.02</v>
      </c>
      <c r="E345" s="40">
        <v>4.1066403714741802E-2</v>
      </c>
      <c r="F345" s="36">
        <v>29608546.23</v>
      </c>
      <c r="G345" s="40">
        <v>4.1754510859684305E-2</v>
      </c>
      <c r="H345" s="36">
        <f t="shared" si="168"/>
        <v>16224698.000000002</v>
      </c>
      <c r="I345" s="40">
        <f t="shared" si="169"/>
        <v>3.178561576776346</v>
      </c>
      <c r="J345" s="36">
        <v>1350267.85</v>
      </c>
      <c r="K345" s="40">
        <v>2.4321033347568797</v>
      </c>
      <c r="L345" s="36">
        <v>2627288.0300000003</v>
      </c>
      <c r="M345" s="40">
        <v>3.1962374570328298</v>
      </c>
      <c r="N345" s="36">
        <v>3384527.41</v>
      </c>
      <c r="O345" s="40">
        <v>3.3087857523954902</v>
      </c>
      <c r="P345" s="36">
        <v>5152310.95</v>
      </c>
      <c r="Q345" s="40">
        <v>3.1079188047452799</v>
      </c>
      <c r="R345" s="36">
        <v>3281708.57</v>
      </c>
      <c r="S345" s="40">
        <v>3.2800844912929001</v>
      </c>
      <c r="T345" s="36">
        <v>428595.19</v>
      </c>
      <c r="U345" s="40">
        <v>4.4654088565482999</v>
      </c>
    </row>
    <row r="346" spans="1:21" ht="14.25" customHeight="1" x14ac:dyDescent="0.2">
      <c r="A346" s="38" t="s">
        <v>1</v>
      </c>
      <c r="B346" s="36">
        <f t="shared" si="166"/>
        <v>48640875.399999991</v>
      </c>
      <c r="C346" s="40">
        <f t="shared" si="167"/>
        <v>1.1007842798877752</v>
      </c>
      <c r="D346" s="36">
        <v>1541640.69</v>
      </c>
      <c r="E346" s="40">
        <v>4.6330912555246601E-2</v>
      </c>
      <c r="F346" s="36">
        <v>30921528.829999998</v>
      </c>
      <c r="G346" s="40">
        <v>4.9227966866345903E-2</v>
      </c>
      <c r="H346" s="36">
        <f t="shared" si="168"/>
        <v>16177705.880000001</v>
      </c>
      <c r="I346" s="40">
        <f t="shared" si="169"/>
        <v>3.2111772688254598</v>
      </c>
      <c r="J346" s="36">
        <v>1341825.56</v>
      </c>
      <c r="K346" s="40">
        <v>2.6587898468710001</v>
      </c>
      <c r="L346" s="36">
        <v>2832137.95</v>
      </c>
      <c r="M346" s="40">
        <v>3.4248398136821003</v>
      </c>
      <c r="N346" s="36">
        <v>3474436.69</v>
      </c>
      <c r="O346" s="40">
        <v>3.3043015156508697</v>
      </c>
      <c r="P346" s="36">
        <v>5019634.1900000004</v>
      </c>
      <c r="Q346" s="40">
        <v>2.9998965930622901</v>
      </c>
      <c r="R346" s="36">
        <v>3090387.73</v>
      </c>
      <c r="S346" s="40">
        <v>3.3209581038557898</v>
      </c>
      <c r="T346" s="36">
        <v>419283.76</v>
      </c>
      <c r="U346" s="40">
        <v>4.4843432466833404</v>
      </c>
    </row>
    <row r="347" spans="1:21" ht="14.25" customHeight="1" x14ac:dyDescent="0.2">
      <c r="A347" s="38" t="s">
        <v>2</v>
      </c>
      <c r="B347" s="36">
        <f t="shared" si="166"/>
        <v>49060805.949999996</v>
      </c>
      <c r="C347" s="40">
        <f t="shared" si="167"/>
        <v>1.0965408938884338</v>
      </c>
      <c r="D347" s="36">
        <v>1383410.93</v>
      </c>
      <c r="E347" s="40">
        <v>2.7473277227902201E-2</v>
      </c>
      <c r="F347" s="36">
        <v>31556339.66</v>
      </c>
      <c r="G347" s="40">
        <v>4.5750785225893292E-2</v>
      </c>
      <c r="H347" s="36">
        <f t="shared" si="168"/>
        <v>16121055.360000001</v>
      </c>
      <c r="I347" s="40">
        <f t="shared" si="169"/>
        <v>3.2451625959182855</v>
      </c>
      <c r="J347" s="36">
        <v>1833353.72</v>
      </c>
      <c r="K347" s="40">
        <v>3.1904352554508701</v>
      </c>
      <c r="L347" s="36">
        <v>2694770.16</v>
      </c>
      <c r="M347" s="40">
        <v>3.3519381818818998</v>
      </c>
      <c r="N347" s="36">
        <v>3059547.16</v>
      </c>
      <c r="O347" s="40">
        <v>3.2374333538954199</v>
      </c>
      <c r="P347" s="36">
        <v>4841550.83</v>
      </c>
      <c r="Q347" s="40">
        <v>3.0288910242629798</v>
      </c>
      <c r="R347" s="36">
        <v>3264788.97</v>
      </c>
      <c r="S347" s="40">
        <v>3.3522531988644899</v>
      </c>
      <c r="T347" s="36">
        <v>427044.52</v>
      </c>
      <c r="U347" s="40">
        <v>4.4949350524390299</v>
      </c>
    </row>
    <row r="348" spans="1:21" ht="14.25" customHeight="1" x14ac:dyDescent="0.2">
      <c r="A348" s="38" t="s">
        <v>3</v>
      </c>
      <c r="B348" s="36">
        <f t="shared" si="166"/>
        <v>49692386.689999998</v>
      </c>
      <c r="C348" s="40">
        <f t="shared" si="167"/>
        <v>1.0716386872501815</v>
      </c>
      <c r="D348" s="36">
        <v>1487528.11</v>
      </c>
      <c r="E348" s="40">
        <v>3.9154231512303996E-2</v>
      </c>
      <c r="F348" s="36">
        <v>32376594.77</v>
      </c>
      <c r="G348" s="40">
        <v>4.4119666263469706E-2</v>
      </c>
      <c r="H348" s="36">
        <f t="shared" si="168"/>
        <v>15828263.810000002</v>
      </c>
      <c r="I348" s="40">
        <f t="shared" si="169"/>
        <v>3.2704532274787752</v>
      </c>
      <c r="J348" s="36">
        <v>1487514.93</v>
      </c>
      <c r="K348" s="40">
        <v>3.1518724706850505</v>
      </c>
      <c r="L348" s="36">
        <v>2637943.2800000003</v>
      </c>
      <c r="M348" s="40">
        <v>3.4116852490854201</v>
      </c>
      <c r="N348" s="36">
        <v>3410178.33</v>
      </c>
      <c r="O348" s="40">
        <v>3.2209520445225501</v>
      </c>
      <c r="P348" s="36">
        <v>4721728.92</v>
      </c>
      <c r="Q348" s="40">
        <v>3.0115892516336999</v>
      </c>
      <c r="R348" s="36">
        <v>3132557.12</v>
      </c>
      <c r="S348" s="40">
        <v>3.4797968386925997</v>
      </c>
      <c r="T348" s="36">
        <v>438341.23</v>
      </c>
      <c r="U348" s="40">
        <v>4.5004108714573796</v>
      </c>
    </row>
    <row r="349" spans="1:21" ht="14.25" customHeight="1" x14ac:dyDescent="0.2">
      <c r="A349" s="38" t="s">
        <v>4</v>
      </c>
      <c r="B349" s="36">
        <f t="shared" si="166"/>
        <v>49879949.809999995</v>
      </c>
      <c r="C349" s="40">
        <f t="shared" si="167"/>
        <v>1.0585736367484126</v>
      </c>
      <c r="D349" s="36">
        <v>1522061.43</v>
      </c>
      <c r="E349" s="40">
        <v>3.12895386883301E-2</v>
      </c>
      <c r="F349" s="36">
        <v>32775431.600000001</v>
      </c>
      <c r="G349" s="40">
        <v>4.1916321638919299E-2</v>
      </c>
      <c r="H349" s="36">
        <f t="shared" si="168"/>
        <v>15582456.780000001</v>
      </c>
      <c r="I349" s="40">
        <f t="shared" si="169"/>
        <v>3.2973073799470525</v>
      </c>
      <c r="J349" s="36">
        <v>1668105.58</v>
      </c>
      <c r="K349" s="40">
        <v>3.2320067601476397</v>
      </c>
      <c r="L349" s="36">
        <v>2614761.3200000003</v>
      </c>
      <c r="M349" s="40">
        <v>3.3838650549182798</v>
      </c>
      <c r="N349" s="36">
        <v>3336695.98</v>
      </c>
      <c r="O349" s="40">
        <v>3.1724971617282294</v>
      </c>
      <c r="P349" s="36">
        <v>4517713.5999999996</v>
      </c>
      <c r="Q349" s="40">
        <v>3.1092909977516099</v>
      </c>
      <c r="R349" s="36">
        <v>2999213.59</v>
      </c>
      <c r="S349" s="40">
        <v>3.4787536151434897</v>
      </c>
      <c r="T349" s="36">
        <v>445966.71</v>
      </c>
      <c r="U349" s="40">
        <v>4.6522573348580201</v>
      </c>
    </row>
    <row r="350" spans="1:21" ht="14.25" customHeight="1" x14ac:dyDescent="0.2">
      <c r="A350" s="38" t="s">
        <v>5</v>
      </c>
      <c r="B350" s="36">
        <f t="shared" si="166"/>
        <v>49905498.600000001</v>
      </c>
      <c r="C350" s="40">
        <f t="shared" si="167"/>
        <v>1.0538060886020286</v>
      </c>
      <c r="D350" s="36">
        <v>1586187.57</v>
      </c>
      <c r="E350" s="40">
        <v>2.4948584737680201E-2</v>
      </c>
      <c r="F350" s="36">
        <v>33074417.75</v>
      </c>
      <c r="G350" s="40">
        <v>5.76937443078646E-2</v>
      </c>
      <c r="H350" s="36">
        <f t="shared" si="168"/>
        <v>15244893.280000001</v>
      </c>
      <c r="I350" s="40">
        <f t="shared" si="169"/>
        <v>3.3219621294456192</v>
      </c>
      <c r="J350" s="36">
        <v>1550589.63</v>
      </c>
      <c r="K350" s="40">
        <v>3.1519549216900202</v>
      </c>
      <c r="L350" s="36">
        <v>2353559.31</v>
      </c>
      <c r="M350" s="40">
        <v>3.2563027371933999</v>
      </c>
      <c r="N350" s="36">
        <v>4328027.92</v>
      </c>
      <c r="O350" s="40">
        <v>3.2069812924404597</v>
      </c>
      <c r="P350" s="36">
        <v>3685884.3</v>
      </c>
      <c r="Q350" s="40">
        <v>3.2637313739066598</v>
      </c>
      <c r="R350" s="36">
        <v>2939061.97</v>
      </c>
      <c r="S350" s="40">
        <v>3.5118404063797302</v>
      </c>
      <c r="T350" s="36">
        <v>387770.15</v>
      </c>
      <c r="U350" s="40">
        <v>4.7979725058775191</v>
      </c>
    </row>
    <row r="351" spans="1:21" ht="14.25" customHeight="1" x14ac:dyDescent="0.2">
      <c r="A351" s="38" t="s">
        <v>6</v>
      </c>
      <c r="B351" s="36">
        <f t="shared" si="166"/>
        <v>49939626.93</v>
      </c>
      <c r="C351" s="40">
        <f t="shared" si="167"/>
        <v>1.0310948596948202</v>
      </c>
      <c r="D351" s="36">
        <v>1594759.04</v>
      </c>
      <c r="E351" s="40">
        <v>2.96479253693398E-2</v>
      </c>
      <c r="F351" s="36">
        <v>33457359.359999999</v>
      </c>
      <c r="G351" s="40">
        <v>4.9553772025480003E-2</v>
      </c>
      <c r="H351" s="36">
        <f t="shared" si="168"/>
        <v>14887508.530000001</v>
      </c>
      <c r="I351" s="40">
        <f t="shared" si="169"/>
        <v>3.3442313646351951</v>
      </c>
      <c r="J351" s="36">
        <v>1653035.54</v>
      </c>
      <c r="K351" s="40">
        <v>3.1397237300778205</v>
      </c>
      <c r="L351" s="36">
        <v>2511846.15</v>
      </c>
      <c r="M351" s="40">
        <v>3.3553285204987602</v>
      </c>
      <c r="N351" s="36">
        <v>3547690.77</v>
      </c>
      <c r="O351" s="40">
        <v>3.0701709743434002</v>
      </c>
      <c r="P351" s="36">
        <v>3921515.77</v>
      </c>
      <c r="Q351" s="40">
        <v>3.3871644266268</v>
      </c>
      <c r="R351" s="36">
        <v>2856942.65</v>
      </c>
      <c r="S351" s="40">
        <v>3.5081657239076902</v>
      </c>
      <c r="T351" s="36">
        <v>396477.65</v>
      </c>
      <c r="U351" s="40">
        <v>4.972953221953369</v>
      </c>
    </row>
    <row r="352" spans="1:21" ht="14.25" customHeight="1" x14ac:dyDescent="0.2">
      <c r="A352" s="38" t="s">
        <v>7</v>
      </c>
      <c r="B352" s="36">
        <f t="shared" si="166"/>
        <v>50996079.899999999</v>
      </c>
      <c r="C352" s="40">
        <f t="shared" si="167"/>
        <v>1.0110046915135531</v>
      </c>
      <c r="D352" s="36">
        <v>1702113.09</v>
      </c>
      <c r="E352" s="40">
        <v>1.9666104559480199E-2</v>
      </c>
      <c r="F352" s="36">
        <v>34252942.609999999</v>
      </c>
      <c r="G352" s="40">
        <v>4.78383866769337E-2</v>
      </c>
      <c r="H352" s="36">
        <f t="shared" si="168"/>
        <v>15041024.199999999</v>
      </c>
      <c r="I352" s="40">
        <f t="shared" si="169"/>
        <v>3.3166090232272878</v>
      </c>
      <c r="J352" s="36">
        <v>1346279.22</v>
      </c>
      <c r="K352" s="40">
        <v>2.8142411813353307</v>
      </c>
      <c r="L352" s="36">
        <v>2705480.41</v>
      </c>
      <c r="M352" s="40">
        <v>3.2975495769714303</v>
      </c>
      <c r="N352" s="36">
        <v>3570466.57</v>
      </c>
      <c r="O352" s="40">
        <v>2.9804518740529802</v>
      </c>
      <c r="P352" s="36">
        <v>4342071.6900000004</v>
      </c>
      <c r="Q352" s="40">
        <v>3.5154353642650191</v>
      </c>
      <c r="R352" s="36">
        <v>2682459.13</v>
      </c>
      <c r="S352" s="40">
        <v>3.4664157921764898</v>
      </c>
      <c r="T352" s="36">
        <v>394267.18</v>
      </c>
      <c r="U352" s="40">
        <v>4.9981120244398696</v>
      </c>
    </row>
    <row r="353" spans="1:21" ht="14.25" customHeight="1" x14ac:dyDescent="0.2">
      <c r="A353" s="38" t="s">
        <v>8</v>
      </c>
      <c r="B353" s="36">
        <f t="shared" si="166"/>
        <v>51242779.830000013</v>
      </c>
      <c r="C353" s="40">
        <f t="shared" si="167"/>
        <v>1.0218589088826955</v>
      </c>
      <c r="D353" s="36">
        <v>1512236.99</v>
      </c>
      <c r="E353" s="40">
        <v>3.8775284818287599E-3</v>
      </c>
      <c r="F353" s="36">
        <v>34551568.840000004</v>
      </c>
      <c r="G353" s="40">
        <v>4.6435457305272404E-2</v>
      </c>
      <c r="H353" s="36">
        <f t="shared" si="168"/>
        <v>15178974</v>
      </c>
      <c r="I353" s="40">
        <f t="shared" si="169"/>
        <v>3.3436126475676158</v>
      </c>
      <c r="J353" s="36">
        <v>1860688.56</v>
      </c>
      <c r="K353" s="40">
        <v>3.2250388195002402</v>
      </c>
      <c r="L353" s="36">
        <v>3132723.33</v>
      </c>
      <c r="M353" s="40">
        <v>3.1095442850677797</v>
      </c>
      <c r="N353" s="36">
        <v>2458227.06</v>
      </c>
      <c r="O353" s="40">
        <v>2.98535052539044</v>
      </c>
      <c r="P353" s="36">
        <v>4871993.16</v>
      </c>
      <c r="Q353" s="40">
        <v>3.5761558530595301</v>
      </c>
      <c r="R353" s="36">
        <v>2490438.37</v>
      </c>
      <c r="S353" s="40">
        <v>3.36937382899381</v>
      </c>
      <c r="T353" s="36">
        <v>364903.52</v>
      </c>
      <c r="U353" s="40">
        <v>5.0906072709301391</v>
      </c>
    </row>
    <row r="354" spans="1:21" ht="14.25" customHeight="1" x14ac:dyDescent="0.2">
      <c r="A354" s="38" t="s">
        <v>9</v>
      </c>
      <c r="B354" s="36">
        <f t="shared" si="166"/>
        <v>51678774.11999999</v>
      </c>
      <c r="C354" s="40">
        <f t="shared" si="167"/>
        <v>1.0493098963625342</v>
      </c>
      <c r="D354" s="36">
        <v>1486565.74</v>
      </c>
      <c r="E354" s="40">
        <v>3.7928009830227897E-3</v>
      </c>
      <c r="F354" s="36">
        <v>34605831.859999999</v>
      </c>
      <c r="G354" s="40">
        <v>5.91362957197238E-2</v>
      </c>
      <c r="H354" s="36">
        <f t="shared" si="168"/>
        <v>15586376.519999998</v>
      </c>
      <c r="I354" s="40">
        <f t="shared" si="169"/>
        <v>3.3474714340790235</v>
      </c>
      <c r="J354" s="36">
        <v>1650892.76</v>
      </c>
      <c r="K354" s="40">
        <v>2.7009853969557698</v>
      </c>
      <c r="L354" s="36">
        <v>2812987.05</v>
      </c>
      <c r="M354" s="40">
        <v>3.23163015332758</v>
      </c>
      <c r="N354" s="36">
        <v>2870292.75</v>
      </c>
      <c r="O354" s="40">
        <v>3.0663644298303696</v>
      </c>
      <c r="P354" s="36">
        <v>5374718.2699999996</v>
      </c>
      <c r="Q354" s="40">
        <v>3.6853543031568101</v>
      </c>
      <c r="R354" s="36">
        <v>2516461.4</v>
      </c>
      <c r="S354" s="40">
        <v>3.2744459479092303</v>
      </c>
      <c r="T354" s="36">
        <v>361024.29</v>
      </c>
      <c r="U354" s="40">
        <v>4.9200501783411896</v>
      </c>
    </row>
    <row r="355" spans="1:21" ht="14.25" customHeight="1" x14ac:dyDescent="0.2">
      <c r="A355" s="38" t="s">
        <v>14</v>
      </c>
      <c r="B355" s="36">
        <f t="shared" si="166"/>
        <v>53023854.539999999</v>
      </c>
      <c r="C355" s="40">
        <f t="shared" si="167"/>
        <v>1.0665339589323644</v>
      </c>
      <c r="D355" s="36">
        <v>1624329.66</v>
      </c>
      <c r="E355" s="40">
        <v>3.2173469023523203E-3</v>
      </c>
      <c r="F355" s="36">
        <v>35386722.049999997</v>
      </c>
      <c r="G355" s="40">
        <v>7.0718979244928398E-2</v>
      </c>
      <c r="H355" s="36">
        <f t="shared" si="168"/>
        <v>16012802.83</v>
      </c>
      <c r="I355" s="40">
        <f t="shared" si="169"/>
        <v>3.375049526304573</v>
      </c>
      <c r="J355" s="36">
        <v>2458433.39</v>
      </c>
      <c r="K355" s="40">
        <v>2.87262719678567</v>
      </c>
      <c r="L355" s="36">
        <v>2068534.13</v>
      </c>
      <c r="M355" s="40">
        <v>3.0922256722445303</v>
      </c>
      <c r="N355" s="36">
        <v>2908004.18</v>
      </c>
      <c r="O355" s="40">
        <v>3.2652948823134103</v>
      </c>
      <c r="P355" s="36">
        <v>5392707.4299999997</v>
      </c>
      <c r="Q355" s="40">
        <v>3.6551473468680302</v>
      </c>
      <c r="R355" s="36">
        <v>2829633.71</v>
      </c>
      <c r="S355" s="40">
        <v>3.3994403280204102</v>
      </c>
      <c r="T355" s="36">
        <v>355489.99</v>
      </c>
      <c r="U355" s="40">
        <v>4.9499657604986291</v>
      </c>
    </row>
    <row r="356" spans="1:21" ht="14.25" customHeight="1" thickBot="1" x14ac:dyDescent="0.25">
      <c r="A356" s="39" t="s">
        <v>15</v>
      </c>
      <c r="B356" s="37">
        <f t="shared" ref="B356:B367" si="170">D356+F356+J356+L356+N356+P356+R356+T356</f>
        <v>55044451.859999999</v>
      </c>
      <c r="C356" s="41">
        <f t="shared" ref="C356:C367" si="171">(D356*E356+F356*G356+J356*K356+L356*M356+N356*O356+P356*Q356+R356*S356+T356*U356)/(D356+F356+J356+L356+N356+P356+R356+T356)</f>
        <v>1.0437195479450085</v>
      </c>
      <c r="D356" s="37">
        <v>1611641.26</v>
      </c>
      <c r="E356" s="41">
        <v>3.2413131443408201E-3</v>
      </c>
      <c r="F356" s="37">
        <v>37718770.799999997</v>
      </c>
      <c r="G356" s="41">
        <v>8.5630352360263007E-2</v>
      </c>
      <c r="H356" s="37">
        <f t="shared" ref="H356:H367" si="172">J356+L356+N356+P356+R356+T356</f>
        <v>15714039.799999999</v>
      </c>
      <c r="I356" s="41">
        <f t="shared" ref="I356:I367" si="173">(J356*K356+L356*M356+N356*O356+P356*Q356+R356*S356+T356*U356)/(J356+L356+N356+P356+R356+T356)</f>
        <v>3.4501551245911948</v>
      </c>
      <c r="J356" s="37">
        <v>1453536.59</v>
      </c>
      <c r="K356" s="41">
        <v>2.6422116915543201</v>
      </c>
      <c r="L356" s="37">
        <v>2198438.2400000002</v>
      </c>
      <c r="M356" s="41">
        <v>3.1857950817849701</v>
      </c>
      <c r="N356" s="37">
        <v>3152133.86</v>
      </c>
      <c r="O356" s="41">
        <v>3.3858579461787199</v>
      </c>
      <c r="P356" s="37">
        <v>5989132</v>
      </c>
      <c r="Q356" s="41">
        <v>3.7041322181077301</v>
      </c>
      <c r="R356" s="37">
        <v>2602650.92</v>
      </c>
      <c r="S356" s="41">
        <v>3.3766018195402103</v>
      </c>
      <c r="T356" s="37">
        <v>318148.19</v>
      </c>
      <c r="U356" s="41">
        <v>5.4258354576840411</v>
      </c>
    </row>
    <row r="357" spans="1:21" ht="14.25" customHeight="1" x14ac:dyDescent="0.2">
      <c r="A357" s="46" t="s">
        <v>92</v>
      </c>
      <c r="B357" s="36">
        <f t="shared" si="170"/>
        <v>55207238.910000004</v>
      </c>
      <c r="C357" s="40">
        <f t="shared" si="171"/>
        <v>1.108248398583062</v>
      </c>
      <c r="D357" s="36">
        <v>1542401.25</v>
      </c>
      <c r="E357" s="40">
        <v>3.6827038359830201E-3</v>
      </c>
      <c r="F357" s="36">
        <v>36967568.810000002</v>
      </c>
      <c r="G357" s="40">
        <v>0.108195985095943</v>
      </c>
      <c r="H357" s="36">
        <f t="shared" si="172"/>
        <v>16697268.85</v>
      </c>
      <c r="I357" s="40">
        <f t="shared" si="173"/>
        <v>3.4243870596358046</v>
      </c>
      <c r="J357" s="36">
        <v>1896357.88</v>
      </c>
      <c r="K357" s="40">
        <v>2.5481122006886201</v>
      </c>
      <c r="L357" s="36">
        <v>2232694.8199999998</v>
      </c>
      <c r="M357" s="40">
        <v>3.6066754821422493</v>
      </c>
      <c r="N357" s="36">
        <v>3266493.87</v>
      </c>
      <c r="O357" s="40">
        <v>3.5133286808219202</v>
      </c>
      <c r="P357" s="36">
        <v>6437156.6699999999</v>
      </c>
      <c r="Q357" s="40">
        <v>3.48854231209818</v>
      </c>
      <c r="R357" s="36">
        <v>2547007.33</v>
      </c>
      <c r="S357" s="40">
        <v>3.3883600752731202</v>
      </c>
      <c r="T357" s="36">
        <v>317558.28000000003</v>
      </c>
      <c r="U357" s="40">
        <v>5.4491890540533197</v>
      </c>
    </row>
    <row r="358" spans="1:21" ht="14.25" customHeight="1" x14ac:dyDescent="0.2">
      <c r="A358" s="38" t="s">
        <v>1</v>
      </c>
      <c r="B358" s="36">
        <f t="shared" si="170"/>
        <v>55818557.600000001</v>
      </c>
      <c r="C358" s="40">
        <f t="shared" si="171"/>
        <v>1.1303188739688965</v>
      </c>
      <c r="D358" s="36">
        <v>1523718.64</v>
      </c>
      <c r="E358" s="40">
        <v>3.9596113361191107E-2</v>
      </c>
      <c r="F358" s="36">
        <v>37326331.439999998</v>
      </c>
      <c r="G358" s="40">
        <v>0.11398095368517099</v>
      </c>
      <c r="H358" s="36">
        <f t="shared" si="172"/>
        <v>16968507.52</v>
      </c>
      <c r="I358" s="40">
        <f t="shared" si="173"/>
        <v>3.4639431259715177</v>
      </c>
      <c r="J358" s="36">
        <v>1610301.4399999999</v>
      </c>
      <c r="K358" s="40">
        <v>2.5947012260015097</v>
      </c>
      <c r="L358" s="36">
        <v>2493657</v>
      </c>
      <c r="M358" s="40">
        <v>3.7435684325871597</v>
      </c>
      <c r="N358" s="36">
        <v>3730607.09</v>
      </c>
      <c r="O358" s="40">
        <v>3.5696551897669799</v>
      </c>
      <c r="P358" s="36">
        <v>5928283.5599999996</v>
      </c>
      <c r="Q358" s="40">
        <v>3.4809685650900302</v>
      </c>
      <c r="R358" s="36">
        <v>2882109.37</v>
      </c>
      <c r="S358" s="40">
        <v>3.3151099323479203</v>
      </c>
      <c r="T358" s="36">
        <v>323549.06</v>
      </c>
      <c r="U358" s="40">
        <v>5.4299621785332999</v>
      </c>
    </row>
    <row r="359" spans="1:21" ht="14.25" customHeight="1" x14ac:dyDescent="0.2">
      <c r="A359" s="38" t="s">
        <v>2</v>
      </c>
      <c r="B359" s="36">
        <f t="shared" si="170"/>
        <v>56050998.769999996</v>
      </c>
      <c r="C359" s="40">
        <f t="shared" si="171"/>
        <v>1.1271143967931119</v>
      </c>
      <c r="D359" s="36">
        <v>1484300.66</v>
      </c>
      <c r="E359" s="40">
        <v>4.1349846869973096E-2</v>
      </c>
      <c r="F359" s="36">
        <v>37166139.450000003</v>
      </c>
      <c r="G359" s="40">
        <v>0.10526877298793499</v>
      </c>
      <c r="H359" s="36">
        <f t="shared" si="172"/>
        <v>17400558.66</v>
      </c>
      <c r="I359" s="40">
        <f t="shared" si="173"/>
        <v>3.4023090478578926</v>
      </c>
      <c r="J359" s="36">
        <v>1653906.83</v>
      </c>
      <c r="K359" s="40">
        <v>2.6017133023750798</v>
      </c>
      <c r="L359" s="36">
        <v>1686452.6800000004</v>
      </c>
      <c r="M359" s="40">
        <v>3.6512526636086799</v>
      </c>
      <c r="N359" s="36">
        <v>4015835.26</v>
      </c>
      <c r="O359" s="40">
        <v>3.5957076818434994</v>
      </c>
      <c r="P359" s="36">
        <v>6155565.7300000004</v>
      </c>
      <c r="Q359" s="40">
        <v>3.40798960975436</v>
      </c>
      <c r="R359" s="36">
        <v>3553433.18</v>
      </c>
      <c r="S359" s="40">
        <v>3.2533770389063603</v>
      </c>
      <c r="T359" s="36">
        <v>335364.98</v>
      </c>
      <c r="U359" s="40">
        <v>5.256631941116809</v>
      </c>
    </row>
    <row r="360" spans="1:21" ht="14.25" customHeight="1" x14ac:dyDescent="0.2">
      <c r="A360" s="38" t="s">
        <v>3</v>
      </c>
      <c r="B360" s="36">
        <f t="shared" si="170"/>
        <v>56679563.269999996</v>
      </c>
      <c r="C360" s="40">
        <f t="shared" si="171"/>
        <v>1.1025257715857484</v>
      </c>
      <c r="D360" s="36">
        <v>1540701.4</v>
      </c>
      <c r="E360" s="40">
        <v>4.0748456514675707E-2</v>
      </c>
      <c r="F360" s="36">
        <v>37609581.5</v>
      </c>
      <c r="G360" s="40">
        <v>9.2175187192657299E-2</v>
      </c>
      <c r="H360" s="36">
        <f t="shared" si="172"/>
        <v>17529280.369999997</v>
      </c>
      <c r="I360" s="40">
        <f t="shared" si="173"/>
        <v>3.3635851879754033</v>
      </c>
      <c r="J360" s="36">
        <v>2239330.61</v>
      </c>
      <c r="K360" s="40">
        <v>2.5936141895099603</v>
      </c>
      <c r="L360" s="36">
        <v>2649858.25</v>
      </c>
      <c r="M360" s="40">
        <v>3.84842696865012</v>
      </c>
      <c r="N360" s="36">
        <v>4082903.49</v>
      </c>
      <c r="O360" s="40">
        <v>3.6308567090083197</v>
      </c>
      <c r="P360" s="36">
        <v>5727787.7699999996</v>
      </c>
      <c r="Q360" s="40">
        <v>3.2070827990367401</v>
      </c>
      <c r="R360" s="36">
        <v>2504607.94</v>
      </c>
      <c r="S360" s="40">
        <v>3.2058831917222101</v>
      </c>
      <c r="T360" s="36">
        <v>324792.31</v>
      </c>
      <c r="U360" s="40">
        <v>5.332868107622379</v>
      </c>
    </row>
    <row r="361" spans="1:21" ht="14.25" customHeight="1" x14ac:dyDescent="0.2">
      <c r="A361" s="38" t="s">
        <v>4</v>
      </c>
      <c r="B361" s="36">
        <f t="shared" si="170"/>
        <v>57258690.32</v>
      </c>
      <c r="C361" s="40">
        <f t="shared" si="171"/>
        <v>1.1154066362497967</v>
      </c>
      <c r="D361" s="36">
        <v>1609361.51</v>
      </c>
      <c r="E361" s="40">
        <v>3.8989996722364799E-2</v>
      </c>
      <c r="F361" s="36">
        <v>37818824.920000002</v>
      </c>
      <c r="G361" s="40">
        <v>9.4932686977837508E-2</v>
      </c>
      <c r="H361" s="36">
        <f t="shared" si="172"/>
        <v>17830503.890000001</v>
      </c>
      <c r="I361" s="40">
        <f t="shared" si="173"/>
        <v>3.3770067222648743</v>
      </c>
      <c r="J361" s="36">
        <v>2401713.79</v>
      </c>
      <c r="K361" s="40">
        <v>2.4667879633567802</v>
      </c>
      <c r="L361" s="36">
        <v>3290512.17</v>
      </c>
      <c r="M361" s="40">
        <v>3.8816559947869802</v>
      </c>
      <c r="N361" s="36">
        <v>3740667.96</v>
      </c>
      <c r="O361" s="40">
        <v>3.6410643892327696</v>
      </c>
      <c r="P361" s="36">
        <v>5637685.7000000002</v>
      </c>
      <c r="Q361" s="40">
        <v>3.2697877989721902</v>
      </c>
      <c r="R361" s="36">
        <v>2437021.2200000002</v>
      </c>
      <c r="S361" s="40">
        <v>3.1759332341800497</v>
      </c>
      <c r="T361" s="36">
        <v>322903.05</v>
      </c>
      <c r="U361" s="40">
        <v>5.3350720480961691</v>
      </c>
    </row>
    <row r="362" spans="1:21" ht="14.25" customHeight="1" x14ac:dyDescent="0.2">
      <c r="A362" s="38" t="s">
        <v>5</v>
      </c>
      <c r="B362" s="36">
        <f t="shared" si="170"/>
        <v>57152933.090000004</v>
      </c>
      <c r="C362" s="40">
        <f t="shared" si="171"/>
        <v>1.1093804604875797</v>
      </c>
      <c r="D362" s="36">
        <v>1658840.64</v>
      </c>
      <c r="E362" s="40">
        <v>3.7937259000358201E-2</v>
      </c>
      <c r="F362" s="36">
        <v>37769998.399999999</v>
      </c>
      <c r="G362" s="40">
        <v>9.5385184554310193E-2</v>
      </c>
      <c r="H362" s="36">
        <f t="shared" si="172"/>
        <v>17724094.049999997</v>
      </c>
      <c r="I362" s="40">
        <f t="shared" si="173"/>
        <v>3.370480709822234</v>
      </c>
      <c r="J362" s="36">
        <v>2472945.2400000002</v>
      </c>
      <c r="K362" s="40">
        <v>2.87261840804045</v>
      </c>
      <c r="L362" s="36">
        <v>3489949.35</v>
      </c>
      <c r="M362" s="40">
        <v>3.6637412187085205</v>
      </c>
      <c r="N362" s="36">
        <v>3925249.66</v>
      </c>
      <c r="O362" s="40">
        <v>3.63969770177625</v>
      </c>
      <c r="P362" s="36">
        <v>5262234.41</v>
      </c>
      <c r="Q362" s="40">
        <v>3.1578250434305501</v>
      </c>
      <c r="R362" s="36">
        <v>2251894.9</v>
      </c>
      <c r="S362" s="40">
        <v>3.2087245824838497</v>
      </c>
      <c r="T362" s="36">
        <v>321820.49</v>
      </c>
      <c r="U362" s="40">
        <v>5.3413923327256096</v>
      </c>
    </row>
    <row r="363" spans="1:21" ht="14.25" customHeight="1" x14ac:dyDescent="0.2">
      <c r="A363" s="38" t="s">
        <v>6</v>
      </c>
      <c r="B363" s="36">
        <f t="shared" si="170"/>
        <v>58139191.619999997</v>
      </c>
      <c r="C363" s="40">
        <f t="shared" si="171"/>
        <v>1.043267794769865</v>
      </c>
      <c r="D363" s="36">
        <v>1754497.03</v>
      </c>
      <c r="E363" s="40">
        <v>0</v>
      </c>
      <c r="F363" s="36">
        <v>38879456.25</v>
      </c>
      <c r="G363" s="40">
        <v>9.476601056116879E-2</v>
      </c>
      <c r="H363" s="36">
        <f t="shared" si="172"/>
        <v>17505238.34</v>
      </c>
      <c r="I363" s="40">
        <f t="shared" si="173"/>
        <v>3.2544712709978447</v>
      </c>
      <c r="J363" s="36">
        <v>2970414.16</v>
      </c>
      <c r="K363" s="40">
        <v>2.6537190294366195</v>
      </c>
      <c r="L363" s="36">
        <v>3296376.14</v>
      </c>
      <c r="M363" s="40">
        <v>3.58082465953051</v>
      </c>
      <c r="N363" s="36">
        <v>4060024.35</v>
      </c>
      <c r="O363" s="40">
        <v>3.1698614047967504</v>
      </c>
      <c r="P363" s="36">
        <v>4740582.17</v>
      </c>
      <c r="Q363" s="40">
        <v>3.37166441857077</v>
      </c>
      <c r="R363" s="36">
        <v>2161764.29</v>
      </c>
      <c r="S363" s="40">
        <v>3.2343540530498798</v>
      </c>
      <c r="T363" s="36">
        <v>276077.23</v>
      </c>
      <c r="U363" s="40">
        <v>5.2109618384681697</v>
      </c>
    </row>
    <row r="364" spans="1:21" ht="14.25" hidden="1" customHeight="1" x14ac:dyDescent="0.2">
      <c r="A364" s="38" t="s">
        <v>7</v>
      </c>
      <c r="B364" s="36">
        <f t="shared" si="170"/>
        <v>0</v>
      </c>
      <c r="C364" s="40" t="e">
        <f t="shared" si="171"/>
        <v>#DIV/0!</v>
      </c>
      <c r="D364" s="36"/>
      <c r="E364" s="40"/>
      <c r="F364" s="36"/>
      <c r="G364" s="40"/>
      <c r="H364" s="36">
        <f t="shared" si="172"/>
        <v>0</v>
      </c>
      <c r="I364" s="40" t="e">
        <f t="shared" si="17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70"/>
        <v>0</v>
      </c>
      <c r="C365" s="40" t="e">
        <f t="shared" si="171"/>
        <v>#DIV/0!</v>
      </c>
      <c r="D365" s="36"/>
      <c r="E365" s="40"/>
      <c r="F365" s="36"/>
      <c r="G365" s="40"/>
      <c r="H365" s="36">
        <f t="shared" si="172"/>
        <v>0</v>
      </c>
      <c r="I365" s="40" t="e">
        <f t="shared" si="17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70"/>
        <v>0</v>
      </c>
      <c r="C366" s="40" t="e">
        <f t="shared" si="171"/>
        <v>#DIV/0!</v>
      </c>
      <c r="D366" s="36"/>
      <c r="E366" s="40"/>
      <c r="F366" s="36"/>
      <c r="G366" s="40"/>
      <c r="H366" s="36">
        <f t="shared" si="172"/>
        <v>0</v>
      </c>
      <c r="I366" s="40" t="e">
        <f t="shared" si="17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70"/>
        <v>0</v>
      </c>
      <c r="C367" s="40" t="e">
        <f t="shared" si="171"/>
        <v>#DIV/0!</v>
      </c>
      <c r="D367" s="36"/>
      <c r="E367" s="40"/>
      <c r="F367" s="36"/>
      <c r="G367" s="40"/>
      <c r="H367" s="36">
        <f t="shared" si="172"/>
        <v>0</v>
      </c>
      <c r="I367" s="40" t="e">
        <f t="shared" si="17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4">D368+F368+J368+L368+N368+P368+R368+T368</f>
        <v>0</v>
      </c>
      <c r="C368" s="41" t="e">
        <f t="shared" ref="C368" si="17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6">J368+L368+N368+P368+R368+T368</f>
        <v>0</v>
      </c>
      <c r="I368" s="41" t="e">
        <f t="shared" ref="I368" si="17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4.5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12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8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x14ac:dyDescent="0.2">
      <c r="A334" s="38" t="s">
        <v>1</v>
      </c>
      <c r="B334" s="36">
        <f t="shared" ref="B334" si="124">D334+F334+J334+L334+N334+P334+R334+T334</f>
        <v>78052740.210000008</v>
      </c>
      <c r="C334" s="40">
        <f t="shared" ref="C334" si="125">(D334*E334+F334*G334+J334*K334+L334*M334+N334*O334+P334*Q334+R334*S334+T334*U334)/(D334+F334+J334+L334+N334+P334+R334+T334)</f>
        <v>0.60653414714496634</v>
      </c>
      <c r="D334" s="36">
        <v>68625178.329999998</v>
      </c>
      <c r="E334" s="40">
        <v>0.46300682315618502</v>
      </c>
      <c r="F334" s="36">
        <v>4098554.46</v>
      </c>
      <c r="G334" s="40">
        <v>0.79814515867138203</v>
      </c>
      <c r="H334" s="36">
        <f t="shared" ref="H334" si="126">J334+L334+N334+P334+R334+T334</f>
        <v>5329007.42</v>
      </c>
      <c r="I334" s="40">
        <f t="shared" ref="I334" si="127">(J334*K334+L334*M334+N334*O334+P334*Q334+R334*S334+T334*U334)/(J334+L334+N334+P334+R334+T334)</f>
        <v>2.3074625421895192</v>
      </c>
      <c r="J334" s="36">
        <v>114801.36</v>
      </c>
      <c r="K334" s="40">
        <v>2.9259756069091893</v>
      </c>
      <c r="L334" s="36">
        <v>1002000.73</v>
      </c>
      <c r="M334" s="40">
        <v>2.2810622248748302</v>
      </c>
      <c r="N334" s="36">
        <v>2275652.36</v>
      </c>
      <c r="O334" s="40">
        <v>1.8211984282608098</v>
      </c>
      <c r="P334" s="36">
        <v>1459288.9</v>
      </c>
      <c r="Q334" s="40">
        <v>2.9622031911570099</v>
      </c>
      <c r="R334" s="36">
        <v>426780.79</v>
      </c>
      <c r="S334" s="40">
        <v>2.1574327127048103</v>
      </c>
      <c r="T334" s="36">
        <v>50483.28</v>
      </c>
      <c r="U334" s="40">
        <v>5.6865845483890896</v>
      </c>
    </row>
    <row r="335" spans="1:21" ht="14.25" customHeight="1" x14ac:dyDescent="0.2">
      <c r="A335" s="38" t="s">
        <v>2</v>
      </c>
      <c r="B335" s="36">
        <f t="shared" ref="B335" si="128">D335+F335+J335+L335+N335+P335+R335+T335</f>
        <v>77377864.99000001</v>
      </c>
      <c r="C335" s="40">
        <f t="shared" ref="C335" si="129">(D335*E335+F335*G335+J335*K335+L335*M335+N335*O335+P335*Q335+R335*S335+T335*U335)/(D335+F335+J335+L335+N335+P335+R335+T335)</f>
        <v>0.60399129074109126</v>
      </c>
      <c r="D335" s="36">
        <v>68482208.629999995</v>
      </c>
      <c r="E335" s="40">
        <v>0.45392023735464604</v>
      </c>
      <c r="F335" s="36">
        <v>3186971.17</v>
      </c>
      <c r="G335" s="40">
        <v>0.64722959012522197</v>
      </c>
      <c r="H335" s="36">
        <f t="shared" ref="H335" si="130">J335+L335+N335+P335+R335+T335</f>
        <v>5708685.1900000004</v>
      </c>
      <c r="I335" s="40">
        <f t="shared" ref="I335" si="131">(J335*K335+L335*M335+N335*O335+P335*Q335+R335*S335+T335*U335)/(J335+L335+N335+P335+R335+T335)</f>
        <v>2.3801267118217115</v>
      </c>
      <c r="J335" s="36">
        <v>205996.52</v>
      </c>
      <c r="K335" s="40">
        <v>2.1075599917901497</v>
      </c>
      <c r="L335" s="36">
        <v>814020.56</v>
      </c>
      <c r="M335" s="40">
        <v>2.6477835729358001</v>
      </c>
      <c r="N335" s="36">
        <v>2558489.87</v>
      </c>
      <c r="O335" s="40">
        <v>1.9642335519194398</v>
      </c>
      <c r="P335" s="36">
        <v>1649589.78</v>
      </c>
      <c r="Q335" s="40">
        <v>2.8865278974994601</v>
      </c>
      <c r="R335" s="36">
        <v>430103.45</v>
      </c>
      <c r="S335" s="40">
        <v>2.1477343997124398</v>
      </c>
      <c r="T335" s="36">
        <v>50485.01</v>
      </c>
      <c r="U335" s="40">
        <v>5.6865845921393294</v>
      </c>
    </row>
    <row r="336" spans="1:21" ht="14.25" customHeight="1" x14ac:dyDescent="0.2">
      <c r="A336" s="38" t="s">
        <v>3</v>
      </c>
      <c r="B336" s="36">
        <f t="shared" ref="B336" si="132">D336+F336+J336+L336+N336+P336+R336+T336</f>
        <v>95314594.61999999</v>
      </c>
      <c r="C336" s="40">
        <f t="shared" ref="C336" si="133">(D336*E336+F336*G336+J336*K336+L336*M336+N336*O336+P336*Q336+R336*S336+T336*U336)/(D336+F336+J336+L336+N336+P336+R336+T336)</f>
        <v>0.5062820810492582</v>
      </c>
      <c r="D336" s="36">
        <v>79682044.739999995</v>
      </c>
      <c r="E336" s="40">
        <v>0.38816033343272899</v>
      </c>
      <c r="F336" s="36">
        <v>9765692.4600000009</v>
      </c>
      <c r="G336" s="40">
        <v>0.32112635607204004</v>
      </c>
      <c r="H336" s="36">
        <f t="shared" ref="H336" si="134">J336+L336+N336+P336+R336+T336</f>
        <v>5866857.4199999999</v>
      </c>
      <c r="I336" s="40">
        <f t="shared" ref="I336" si="135">(J336*K336+L336*M336+N336*O336+P336*Q336+R336*S336+T336*U336)/(J336+L336+N336+P336+R336+T336)</f>
        <v>2.4187806202898985</v>
      </c>
      <c r="J336" s="36">
        <v>747829.83</v>
      </c>
      <c r="K336" s="40">
        <v>2.6046357438028398</v>
      </c>
      <c r="L336" s="36">
        <v>377986.4</v>
      </c>
      <c r="M336" s="40">
        <v>3.2916649620198002</v>
      </c>
      <c r="N336" s="36">
        <v>2423597.06</v>
      </c>
      <c r="O336" s="40">
        <v>1.9232178417479999</v>
      </c>
      <c r="P336" s="36">
        <v>1786661.47</v>
      </c>
      <c r="Q336" s="40">
        <v>2.8015553466880299</v>
      </c>
      <c r="R336" s="36">
        <v>480239.8</v>
      </c>
      <c r="S336" s="40">
        <v>2.1752889993707303</v>
      </c>
      <c r="T336" s="36">
        <v>50542.86</v>
      </c>
      <c r="U336" s="40">
        <v>5.6865733359766297</v>
      </c>
    </row>
    <row r="337" spans="1:21" ht="14.25" customHeight="1" x14ac:dyDescent="0.2">
      <c r="A337" s="38" t="s">
        <v>4</v>
      </c>
      <c r="B337" s="36">
        <f t="shared" ref="B337" si="136">D337+F337+J337+L337+N337+P337+R337+T337</f>
        <v>90806437.38000001</v>
      </c>
      <c r="C337" s="40">
        <f t="shared" ref="C337" si="137">(D337*E337+F337*G337+J337*K337+L337*M337+N337*O337+P337*Q337+R337*S337+T337*U337)/(D337+F337+J337+L337+N337+P337+R337+T337)</f>
        <v>0.56292077977390609</v>
      </c>
      <c r="D337" s="36">
        <v>78144850.439999998</v>
      </c>
      <c r="E337" s="40">
        <v>0.39362329909963006</v>
      </c>
      <c r="F337" s="36">
        <v>5354597.37</v>
      </c>
      <c r="G337" s="40">
        <v>0.48324199408479501</v>
      </c>
      <c r="H337" s="36">
        <f t="shared" ref="H337" si="138">J337+L337+N337+P337+R337+T337</f>
        <v>7306989.5699999994</v>
      </c>
      <c r="I337" s="40">
        <f t="shared" ref="I337" si="139">(J337*K337+L337*M337+N337*O337+P337*Q337+R337*S337+T337*U337)/(J337+L337+N337+P337+R337+T337)</f>
        <v>2.4318674906771509</v>
      </c>
      <c r="J337" s="36">
        <v>102265.64</v>
      </c>
      <c r="K337" s="40">
        <v>2.8749441904436299</v>
      </c>
      <c r="L337" s="36">
        <v>2212043.1</v>
      </c>
      <c r="M337" s="40">
        <v>1.7711997044271</v>
      </c>
      <c r="N337" s="36">
        <v>2050739.76</v>
      </c>
      <c r="O337" s="40">
        <v>2.5938550875904398</v>
      </c>
      <c r="P337" s="36">
        <v>2368845.94</v>
      </c>
      <c r="Q337" s="40">
        <v>2.8604913644996297</v>
      </c>
      <c r="R337" s="36">
        <v>522511.93</v>
      </c>
      <c r="S337" s="40">
        <v>2.2480282555462399</v>
      </c>
      <c r="T337" s="36">
        <v>50583.199999999997</v>
      </c>
      <c r="U337" s="40">
        <v>5.6865836878647498</v>
      </c>
    </row>
    <row r="338" spans="1:21" ht="14.25" customHeight="1" x14ac:dyDescent="0.2">
      <c r="A338" s="38" t="s">
        <v>5</v>
      </c>
      <c r="B338" s="36">
        <f t="shared" ref="B338" si="140">D338+F338+J338+L338+N338+P338+R338+T338</f>
        <v>90035917.929999977</v>
      </c>
      <c r="C338" s="40">
        <f t="shared" ref="C338" si="141">(D338*E338+F338*G338+J338*K338+L338*M338+N338*O338+P338*Q338+R338*S338+T338*U338)/(D338+F338+J338+L338+N338+P338+R338+T338)</f>
        <v>0.60115407844679114</v>
      </c>
      <c r="D338" s="36">
        <v>77043347.090000004</v>
      </c>
      <c r="E338" s="40">
        <v>0.41186438828199201</v>
      </c>
      <c r="F338" s="36">
        <v>5730645.21</v>
      </c>
      <c r="G338" s="40">
        <v>0.78905493517718606</v>
      </c>
      <c r="H338" s="36">
        <f t="shared" ref="H338" si="142">J338+L338+N338+P338+R338+T338</f>
        <v>7261925.6299999999</v>
      </c>
      <c r="I338" s="40">
        <f t="shared" ref="I338" si="143">(J338*K338+L338*M338+N338*O338+P338*Q338+R338*S338+T338*U338)/(J338+L338+N338+P338+R338+T338)</f>
        <v>2.4610902501352125</v>
      </c>
      <c r="J338" s="36">
        <v>318373.52</v>
      </c>
      <c r="K338" s="40">
        <v>3.3454823453910403</v>
      </c>
      <c r="L338" s="36">
        <v>2903949.08</v>
      </c>
      <c r="M338" s="40">
        <v>1.9304953194978198</v>
      </c>
      <c r="N338" s="36">
        <v>1304918.69</v>
      </c>
      <c r="O338" s="40">
        <v>2.7969113324601098</v>
      </c>
      <c r="P338" s="36">
        <v>2135025.56</v>
      </c>
      <c r="Q338" s="40">
        <v>2.8181414140540801</v>
      </c>
      <c r="R338" s="36">
        <v>549285.32000000007</v>
      </c>
      <c r="S338" s="40">
        <v>2.2721942852942099</v>
      </c>
      <c r="T338" s="36">
        <v>50373.46</v>
      </c>
      <c r="U338" s="40">
        <v>5.6865754307923293</v>
      </c>
    </row>
    <row r="339" spans="1:21" ht="14.25" customHeight="1" x14ac:dyDescent="0.2">
      <c r="A339" s="38" t="s">
        <v>6</v>
      </c>
      <c r="B339" s="36">
        <f t="shared" ref="B339" si="144">D339+F339+J339+L339+N339+P339+R339+T339</f>
        <v>87705633.420000002</v>
      </c>
      <c r="C339" s="40">
        <f t="shared" ref="C339" si="145">(D339*E339+F339*G339+J339*K339+L339*M339+N339*O339+P339*Q339+R339*S339+T339*U339)/(D339+F339+J339+L339+N339+P339+R339+T339)</f>
        <v>0.6015991685463159</v>
      </c>
      <c r="D339" s="36">
        <v>73670308.230000004</v>
      </c>
      <c r="E339" s="40">
        <v>0.41870088003566897</v>
      </c>
      <c r="F339" s="36">
        <v>6785591.4400000004</v>
      </c>
      <c r="G339" s="40">
        <v>0.61257200741517104</v>
      </c>
      <c r="H339" s="36">
        <f t="shared" ref="H339" si="146">J339+L339+N339+P339+R339+T339</f>
        <v>7249733.75</v>
      </c>
      <c r="I339" s="40">
        <f t="shared" ref="I339" si="147">(J339*K339+L339*M339+N339*O339+P339*Q339+R339*S339+T339*U339)/(J339+L339+N339+P339+R339+T339)</f>
        <v>2.4499037477065966</v>
      </c>
      <c r="J339" s="36">
        <v>1929022.1800000004</v>
      </c>
      <c r="K339" s="40">
        <v>1.5152911085760599</v>
      </c>
      <c r="L339" s="36">
        <v>1540253.63</v>
      </c>
      <c r="M339" s="40">
        <v>2.62899007678365</v>
      </c>
      <c r="N339" s="36">
        <v>971480.97</v>
      </c>
      <c r="O339" s="40">
        <v>3.00366074901086</v>
      </c>
      <c r="P339" s="36">
        <v>2231592.91</v>
      </c>
      <c r="Q339" s="40">
        <v>2.83799372184777</v>
      </c>
      <c r="R339" s="36">
        <v>526772.59</v>
      </c>
      <c r="S339" s="40">
        <v>2.3724775260231401</v>
      </c>
      <c r="T339" s="36">
        <v>50611.47</v>
      </c>
      <c r="U339" s="40">
        <v>5.6865797417067698</v>
      </c>
    </row>
    <row r="340" spans="1:21" ht="14.25" customHeight="1" x14ac:dyDescent="0.2">
      <c r="A340" s="38" t="s">
        <v>7</v>
      </c>
      <c r="B340" s="36">
        <f t="shared" ref="B340" si="148">D340+F340+J340+L340+N340+P340+R340+T340</f>
        <v>78489505.790000007</v>
      </c>
      <c r="C340" s="40">
        <f t="shared" ref="C340" si="149">(D340*E340+F340*G340+J340*K340+L340*M340+N340*O340+P340*Q340+R340*S340+T340*U340)/(D340+F340+J340+L340+N340+P340+R340+T340)</f>
        <v>0.61373642597629141</v>
      </c>
      <c r="D340" s="36">
        <v>67737095.379999995</v>
      </c>
      <c r="E340" s="40">
        <v>0.44093442570492497</v>
      </c>
      <c r="F340" s="36">
        <v>5006638.6100000003</v>
      </c>
      <c r="G340" s="40">
        <v>0.53300427441876008</v>
      </c>
      <c r="H340" s="36">
        <f t="shared" ref="H340" si="150">J340+L340+N340+P340+R340+T340</f>
        <v>5745771.7999999998</v>
      </c>
      <c r="I340" s="40">
        <f t="shared" ref="I340" si="151">(J340*K340+L340*M340+N340*O340+P340*Q340+R340*S340+T340*U340)/(J340+L340+N340+P340+R340+T340)</f>
        <v>2.7212517786209358</v>
      </c>
      <c r="J340" s="36">
        <v>1038305.97</v>
      </c>
      <c r="K340" s="40">
        <v>2.6600510718434998</v>
      </c>
      <c r="L340" s="36">
        <v>986130.8</v>
      </c>
      <c r="M340" s="40">
        <v>2.6101336131068997</v>
      </c>
      <c r="N340" s="36">
        <v>1095110.67</v>
      </c>
      <c r="O340" s="40">
        <v>2.9556389490753503</v>
      </c>
      <c r="P340" s="36">
        <v>1955159.4</v>
      </c>
      <c r="Q340" s="40">
        <v>2.7088694179103801</v>
      </c>
      <c r="R340" s="36">
        <v>620098.28</v>
      </c>
      <c r="S340" s="40">
        <v>2.3818207950842902</v>
      </c>
      <c r="T340" s="36">
        <v>50966.68</v>
      </c>
      <c r="U340" s="40">
        <v>5.6865669884716796</v>
      </c>
    </row>
    <row r="341" spans="1:21" ht="14.25" customHeight="1" x14ac:dyDescent="0.2">
      <c r="A341" s="38" t="s">
        <v>8</v>
      </c>
      <c r="B341" s="36">
        <f t="shared" ref="B341" si="152">D341+F341+J341+L341+N341+P341+R341+T341</f>
        <v>82607246.620000005</v>
      </c>
      <c r="C341" s="40">
        <f t="shared" ref="C341" si="153">(D341*E341+F341*G341+J341*K341+L341*M341+N341*O341+P341*Q341+R341*S341+T341*U341)/(D341+F341+J341+L341+N341+P341+R341+T341)</f>
        <v>0.55969271589069203</v>
      </c>
      <c r="D341" s="36">
        <v>72973382.290000007</v>
      </c>
      <c r="E341" s="40">
        <v>0.389934458951334</v>
      </c>
      <c r="F341" s="36">
        <v>4473404.2</v>
      </c>
      <c r="G341" s="40">
        <v>0.81281123272965095</v>
      </c>
      <c r="H341" s="36">
        <f t="shared" ref="H341" si="154">J341+L341+N341+P341+R341+T341</f>
        <v>5160460.129999999</v>
      </c>
      <c r="I341" s="40">
        <f t="shared" ref="I341" si="155">(J341*K341+L341*M341+N341*O341+P341*Q341+R341*S341+T341*U341)/(J341+L341+N341+P341+R341+T341)</f>
        <v>2.7408030162612627</v>
      </c>
      <c r="J341" s="36">
        <v>545123</v>
      </c>
      <c r="K341" s="40">
        <v>2.4682667948334602</v>
      </c>
      <c r="L341" s="36">
        <v>922139.86</v>
      </c>
      <c r="M341" s="40">
        <v>3.0104668495731191</v>
      </c>
      <c r="N341" s="36">
        <v>1362145.66</v>
      </c>
      <c r="O341" s="40">
        <v>2.7337450100600797</v>
      </c>
      <c r="P341" s="36">
        <v>1661561.47</v>
      </c>
      <c r="Q341" s="40">
        <v>2.7278048296943198</v>
      </c>
      <c r="R341" s="36">
        <v>618260.07999999996</v>
      </c>
      <c r="S341" s="40">
        <v>2.3852845661651001</v>
      </c>
      <c r="T341" s="36">
        <v>51230.06</v>
      </c>
      <c r="U341" s="40">
        <v>5.6865769823420091</v>
      </c>
    </row>
    <row r="342" spans="1:21" ht="14.25" customHeight="1" x14ac:dyDescent="0.2">
      <c r="A342" s="38" t="s">
        <v>9</v>
      </c>
      <c r="B342" s="36">
        <f t="shared" ref="B342" si="156">D342+F342+J342+L342+N342+P342+R342+T342</f>
        <v>86184293.540000007</v>
      </c>
      <c r="C342" s="40">
        <f t="shared" ref="C342" si="157">(D342*E342+F342*G342+J342*K342+L342*M342+N342*O342+P342*Q342+R342*S342+T342*U342)/(D342+F342+J342+L342+N342+P342+R342+T342)</f>
        <v>0.57848748303611164</v>
      </c>
      <c r="D342" s="36">
        <v>76054828.939999998</v>
      </c>
      <c r="E342" s="40">
        <v>0.415787444292949</v>
      </c>
      <c r="F342" s="36">
        <v>4966979.1500000004</v>
      </c>
      <c r="G342" s="40">
        <v>0.80470516611691389</v>
      </c>
      <c r="H342" s="36">
        <f t="shared" ref="H342" si="158">J342+L342+N342+P342+R342+T342</f>
        <v>5162485.45</v>
      </c>
      <c r="I342" s="40">
        <f t="shared" ref="I342" si="159">(J342*K342+L342*M342+N342*O342+P342*Q342+R342*S342+T342*U342)/(J342+L342+N342+P342+R342+T342)</f>
        <v>2.7577682207511134</v>
      </c>
      <c r="J342" s="36">
        <v>470611.8</v>
      </c>
      <c r="K342" s="40">
        <v>2.6965630696042897</v>
      </c>
      <c r="L342" s="36">
        <v>709307.75</v>
      </c>
      <c r="M342" s="40">
        <v>3.0725897617782998</v>
      </c>
      <c r="N342" s="36">
        <v>1157994.1100000001</v>
      </c>
      <c r="O342" s="40">
        <v>2.7564763938220698</v>
      </c>
      <c r="P342" s="36">
        <v>2175118.2400000002</v>
      </c>
      <c r="Q342" s="40">
        <v>2.69178460744277</v>
      </c>
      <c r="R342" s="36">
        <v>597871.29</v>
      </c>
      <c r="S342" s="40">
        <v>2.4223141360408902</v>
      </c>
      <c r="T342" s="36">
        <v>51582.26</v>
      </c>
      <c r="U342" s="40">
        <v>5.6865844962977583</v>
      </c>
    </row>
    <row r="343" spans="1:21" ht="14.25" customHeight="1" x14ac:dyDescent="0.2">
      <c r="A343" s="38" t="s">
        <v>14</v>
      </c>
      <c r="B343" s="36">
        <f t="shared" ref="B343" si="160">D343+F343+J343+L343+N343+P343+R343+T343</f>
        <v>91107694.280000001</v>
      </c>
      <c r="C343" s="40">
        <f t="shared" ref="C343" si="161">(D343*E343+F343*G343+J343*K343+L343*M343+N343*O343+P343*Q343+R343*S343+T343*U343)/(D343+F343+J343+L343+N343+P343+R343+T343)</f>
        <v>0.60173861264848982</v>
      </c>
      <c r="D343" s="36">
        <v>80238139.549999997</v>
      </c>
      <c r="E343" s="40">
        <v>0.44336789035320995</v>
      </c>
      <c r="F343" s="36">
        <v>6140875.8200000003</v>
      </c>
      <c r="G343" s="40">
        <v>1.0146790011949798</v>
      </c>
      <c r="H343" s="36">
        <f t="shared" ref="H343" si="162">J343+L343+N343+P343+R343+T343</f>
        <v>4728678.91</v>
      </c>
      <c r="I343" s="40">
        <f t="shared" ref="I343" si="163">(J343*K343+L343*M343+N343*O343+P343*Q343+R343*S343+T343*U343)/(J343+L343+N343+P343+R343+T343)</f>
        <v>2.7527741688005611</v>
      </c>
      <c r="J343" s="36">
        <v>494273.77</v>
      </c>
      <c r="K343" s="40">
        <v>3.1247442606553899</v>
      </c>
      <c r="L343" s="36">
        <v>807904.08</v>
      </c>
      <c r="M343" s="40">
        <v>2.6841291815236303</v>
      </c>
      <c r="N343" s="36">
        <v>1269690.72</v>
      </c>
      <c r="O343" s="40">
        <v>2.8218469581316596</v>
      </c>
      <c r="P343" s="36">
        <v>1529632.9</v>
      </c>
      <c r="Q343" s="40">
        <v>2.6680036562367295</v>
      </c>
      <c r="R343" s="36">
        <v>575758.44000000006</v>
      </c>
      <c r="S343" s="40">
        <v>2.3406511367857701</v>
      </c>
      <c r="T343" s="36">
        <v>51419</v>
      </c>
      <c r="U343" s="40">
        <v>5.68658278068418</v>
      </c>
    </row>
    <row r="344" spans="1:21" ht="14.25" customHeight="1" thickBot="1" x14ac:dyDescent="0.25">
      <c r="A344" s="39" t="s">
        <v>15</v>
      </c>
      <c r="B344" s="37">
        <f t="shared" ref="B344:B355" si="164">D344+F344+J344+L344+N344+P344+R344+T344</f>
        <v>92316086.390000001</v>
      </c>
      <c r="C344" s="41">
        <f t="shared" ref="C344:C355" si="165">(D344*E344+F344*G344+J344*K344+L344*M344+N344*O344+P344*Q344+R344*S344+T344*U344)/(D344+F344+J344+L344+N344+P344+R344+T344)</f>
        <v>0.72847816417274758</v>
      </c>
      <c r="D344" s="37">
        <v>82148415.319999993</v>
      </c>
      <c r="E344" s="41">
        <v>0.58264313068066098</v>
      </c>
      <c r="F344" s="37">
        <v>5444629.3899999997</v>
      </c>
      <c r="G344" s="41">
        <v>1.1791850694175499</v>
      </c>
      <c r="H344" s="37">
        <f t="shared" ref="H344:H355" si="166">J344+L344+N344+P344+R344+T344</f>
        <v>4723041.6799999988</v>
      </c>
      <c r="I344" s="41">
        <f t="shared" ref="I344:I355" si="167">(J344*K344+L344*M344+N344*O344+P344*Q344+R344*S344+T344*U344)/(J344+L344+N344+P344+R344+T344)</f>
        <v>2.7454378868195821</v>
      </c>
      <c r="J344" s="37">
        <v>286925.93</v>
      </c>
      <c r="K344" s="41">
        <v>2.2798018499059998</v>
      </c>
      <c r="L344" s="37">
        <v>1220628.5</v>
      </c>
      <c r="M344" s="41">
        <v>2.6538926610348703</v>
      </c>
      <c r="N344" s="37">
        <v>841369.75</v>
      </c>
      <c r="O344" s="41">
        <v>2.8678866501915503</v>
      </c>
      <c r="P344" s="37">
        <v>1860123.47</v>
      </c>
      <c r="Q344" s="41">
        <v>2.7255130620442101</v>
      </c>
      <c r="R344" s="37">
        <v>462547.31</v>
      </c>
      <c r="S344" s="41">
        <v>2.8061264412066298</v>
      </c>
      <c r="T344" s="37">
        <v>51446.720000000001</v>
      </c>
      <c r="U344" s="41">
        <v>5.68658526724347</v>
      </c>
    </row>
    <row r="345" spans="1:21" ht="14.25" customHeight="1" x14ac:dyDescent="0.2">
      <c r="A345" s="38" t="s">
        <v>91</v>
      </c>
      <c r="B345" s="36">
        <f t="shared" si="164"/>
        <v>91959000.960000008</v>
      </c>
      <c r="C345" s="40">
        <f t="shared" si="165"/>
        <v>0.73266341510828858</v>
      </c>
      <c r="D345" s="36">
        <v>81788524.829999998</v>
      </c>
      <c r="E345" s="40">
        <v>0.57841499560152898</v>
      </c>
      <c r="F345" s="36">
        <v>5154740.49</v>
      </c>
      <c r="G345" s="40">
        <v>1.22391053821994</v>
      </c>
      <c r="H345" s="36">
        <f t="shared" si="166"/>
        <v>5015735.6400000006</v>
      </c>
      <c r="I345" s="40">
        <f t="shared" si="167"/>
        <v>2.7430363646517835</v>
      </c>
      <c r="J345" s="36">
        <v>611331.78</v>
      </c>
      <c r="K345" s="40">
        <v>2.5291813031542403</v>
      </c>
      <c r="L345" s="36">
        <v>677559.86</v>
      </c>
      <c r="M345" s="40">
        <v>2.6557199253214296</v>
      </c>
      <c r="N345" s="36">
        <v>1266186.1099999999</v>
      </c>
      <c r="O345" s="40">
        <v>2.6941415232394195</v>
      </c>
      <c r="P345" s="36">
        <v>1933741.4</v>
      </c>
      <c r="Q345" s="40">
        <v>2.7915135281790997</v>
      </c>
      <c r="R345" s="36">
        <v>502130.23</v>
      </c>
      <c r="S345" s="40">
        <v>3.0359821076695601</v>
      </c>
      <c r="T345" s="36">
        <v>24786.26</v>
      </c>
      <c r="U345" s="40">
        <v>3.1855907264750698</v>
      </c>
    </row>
    <row r="346" spans="1:21" ht="14.25" customHeight="1" x14ac:dyDescent="0.2">
      <c r="A346" s="38" t="s">
        <v>1</v>
      </c>
      <c r="B346" s="36">
        <f t="shared" si="164"/>
        <v>96756489.689999983</v>
      </c>
      <c r="C346" s="40">
        <f t="shared" si="165"/>
        <v>0.735822782799325</v>
      </c>
      <c r="D346" s="36">
        <v>86710411.700000003</v>
      </c>
      <c r="E346" s="40">
        <v>0.59778320083895997</v>
      </c>
      <c r="F346" s="36">
        <v>5512057.8600000003</v>
      </c>
      <c r="G346" s="40">
        <v>1.2574895469983298</v>
      </c>
      <c r="H346" s="36">
        <f t="shared" si="166"/>
        <v>4534020.1300000008</v>
      </c>
      <c r="I346" s="40">
        <f t="shared" si="167"/>
        <v>2.741550885902222</v>
      </c>
      <c r="J346" s="36">
        <v>680489.3</v>
      </c>
      <c r="K346" s="40">
        <v>2.5001874974375102</v>
      </c>
      <c r="L346" s="36">
        <v>754090.72</v>
      </c>
      <c r="M346" s="40">
        <v>2.7508108720659004</v>
      </c>
      <c r="N346" s="36">
        <v>921441.66</v>
      </c>
      <c r="O346" s="40">
        <v>2.1366752979239103</v>
      </c>
      <c r="P346" s="36">
        <v>1664043.13</v>
      </c>
      <c r="Q346" s="40">
        <v>3.0759983472303403</v>
      </c>
      <c r="R346" s="36">
        <v>489138.5</v>
      </c>
      <c r="S346" s="40">
        <v>3.0422127924912901</v>
      </c>
      <c r="T346" s="36">
        <v>24816.82</v>
      </c>
      <c r="U346" s="40">
        <v>3.1855878392155001</v>
      </c>
    </row>
    <row r="347" spans="1:21" ht="14.25" customHeight="1" x14ac:dyDescent="0.2">
      <c r="A347" s="38" t="s">
        <v>2</v>
      </c>
      <c r="B347" s="36">
        <f t="shared" si="164"/>
        <v>102814413.66999999</v>
      </c>
      <c r="C347" s="40">
        <f t="shared" si="165"/>
        <v>0.75430006426257579</v>
      </c>
      <c r="D347" s="36">
        <v>92668098.209999993</v>
      </c>
      <c r="E347" s="40">
        <v>0.62627505206465206</v>
      </c>
      <c r="F347" s="36">
        <v>6160077.7999999998</v>
      </c>
      <c r="G347" s="40">
        <v>1.2480885702287698</v>
      </c>
      <c r="H347" s="36">
        <f t="shared" si="166"/>
        <v>3986237.66</v>
      </c>
      <c r="I347" s="40">
        <f t="shared" si="167"/>
        <v>2.9674292207906174</v>
      </c>
      <c r="J347" s="36">
        <v>71952.67</v>
      </c>
      <c r="K347" s="40">
        <v>1.64103547234592</v>
      </c>
      <c r="L347" s="36">
        <v>859932.35</v>
      </c>
      <c r="M347" s="40">
        <v>2.78534844700284</v>
      </c>
      <c r="N347" s="36">
        <v>789119.35</v>
      </c>
      <c r="O347" s="40">
        <v>2.1731327978461099</v>
      </c>
      <c r="P347" s="36">
        <v>1826852.41</v>
      </c>
      <c r="Q347" s="40">
        <v>3.2980955757668498</v>
      </c>
      <c r="R347" s="36">
        <v>413552.76</v>
      </c>
      <c r="S347" s="40">
        <v>3.6186503555193301</v>
      </c>
      <c r="T347" s="36">
        <v>24828.12</v>
      </c>
      <c r="U347" s="40">
        <v>3.1855879543034304</v>
      </c>
    </row>
    <row r="348" spans="1:21" ht="14.25" customHeight="1" x14ac:dyDescent="0.2">
      <c r="A348" s="38" t="s">
        <v>3</v>
      </c>
      <c r="B348" s="36">
        <f t="shared" si="164"/>
        <v>98552608.579999998</v>
      </c>
      <c r="C348" s="40">
        <f t="shared" si="165"/>
        <v>0.75682833124862259</v>
      </c>
      <c r="D348" s="36">
        <v>88693224.900000006</v>
      </c>
      <c r="E348" s="40">
        <v>0.63425690372095211</v>
      </c>
      <c r="F348" s="36">
        <v>5533034.3099999996</v>
      </c>
      <c r="G348" s="40">
        <v>1.1995616973320398</v>
      </c>
      <c r="H348" s="36">
        <f t="shared" si="166"/>
        <v>4326349.37</v>
      </c>
      <c r="I348" s="40">
        <f t="shared" si="167"/>
        <v>2.7034109030820153</v>
      </c>
      <c r="J348" s="36">
        <v>742686.61</v>
      </c>
      <c r="K348" s="40">
        <v>2.6791411885021104</v>
      </c>
      <c r="L348" s="36">
        <v>718385.6</v>
      </c>
      <c r="M348" s="40">
        <v>1.6992671993982098</v>
      </c>
      <c r="N348" s="36">
        <v>1130354.8600000001</v>
      </c>
      <c r="O348" s="40">
        <v>2.32398198252538</v>
      </c>
      <c r="P348" s="36">
        <v>1368728.01</v>
      </c>
      <c r="Q348" s="40">
        <v>3.2331807999604001</v>
      </c>
      <c r="R348" s="36">
        <v>341590.66</v>
      </c>
      <c r="S348" s="40">
        <v>3.96603991748486</v>
      </c>
      <c r="T348" s="36">
        <v>24603.63</v>
      </c>
      <c r="U348" s="40">
        <v>3.1855884680431297</v>
      </c>
    </row>
    <row r="349" spans="1:21" ht="14.25" customHeight="1" x14ac:dyDescent="0.2">
      <c r="A349" s="38" t="s">
        <v>4</v>
      </c>
      <c r="B349" s="36">
        <f t="shared" si="164"/>
        <v>102428267.02000001</v>
      </c>
      <c r="C349" s="40">
        <f t="shared" si="165"/>
        <v>0.86200445578230755</v>
      </c>
      <c r="D349" s="36">
        <v>93235881.200000003</v>
      </c>
      <c r="E349" s="40">
        <v>0.74113477273382611</v>
      </c>
      <c r="F349" s="36">
        <v>4636779.51</v>
      </c>
      <c r="G349" s="40">
        <v>1.1441837474605299</v>
      </c>
      <c r="H349" s="36">
        <f t="shared" si="166"/>
        <v>4555606.3099999996</v>
      </c>
      <c r="I349" s="40">
        <f t="shared" si="167"/>
        <v>3.048538491817129</v>
      </c>
      <c r="J349" s="36">
        <v>113161.7</v>
      </c>
      <c r="K349" s="40">
        <v>2.9626296176179698</v>
      </c>
      <c r="L349" s="36">
        <v>926841.61</v>
      </c>
      <c r="M349" s="40">
        <v>1.29673544512098</v>
      </c>
      <c r="N349" s="36">
        <v>822888.38</v>
      </c>
      <c r="O349" s="40">
        <v>2.7749252028568003</v>
      </c>
      <c r="P349" s="36">
        <v>2375050.0099999998</v>
      </c>
      <c r="Q349" s="40">
        <v>3.6895852484386196</v>
      </c>
      <c r="R349" s="36">
        <v>293327.86</v>
      </c>
      <c r="S349" s="40">
        <v>4.1826461076694201</v>
      </c>
      <c r="T349" s="36">
        <v>24336.75</v>
      </c>
      <c r="U349" s="40">
        <v>3.1855855855855904</v>
      </c>
    </row>
    <row r="350" spans="1:21" ht="14.25" customHeight="1" x14ac:dyDescent="0.2">
      <c r="A350" s="38" t="s">
        <v>5</v>
      </c>
      <c r="B350" s="36">
        <f t="shared" si="164"/>
        <v>110089299.99000001</v>
      </c>
      <c r="C350" s="40">
        <f t="shared" si="165"/>
        <v>0.8771441936625215</v>
      </c>
      <c r="D350" s="36">
        <v>100732438.34</v>
      </c>
      <c r="E350" s="40">
        <v>0.75576167439768516</v>
      </c>
      <c r="F350" s="36">
        <v>4745587.7300000004</v>
      </c>
      <c r="G350" s="40">
        <v>1.2713398657577899</v>
      </c>
      <c r="H350" s="36">
        <f t="shared" si="166"/>
        <v>4611273.9200000009</v>
      </c>
      <c r="I350" s="40">
        <f t="shared" si="167"/>
        <v>3.1230456890750045</v>
      </c>
      <c r="J350" s="36">
        <v>563412.86</v>
      </c>
      <c r="K350" s="40">
        <v>1.2284555968424298</v>
      </c>
      <c r="L350" s="36">
        <v>511172.72</v>
      </c>
      <c r="M350" s="40">
        <v>2.2823074850316698</v>
      </c>
      <c r="N350" s="36">
        <v>1012355.91</v>
      </c>
      <c r="O350" s="40">
        <v>2.6502336260377</v>
      </c>
      <c r="P350" s="36">
        <v>2229365.66</v>
      </c>
      <c r="Q350" s="40">
        <v>3.8520283753271798</v>
      </c>
      <c r="R350" s="36">
        <v>270978.15000000002</v>
      </c>
      <c r="S350" s="40">
        <v>4.4116505899091898</v>
      </c>
      <c r="T350" s="36">
        <v>23988.62</v>
      </c>
      <c r="U350" s="40">
        <v>3.1855838309998701</v>
      </c>
    </row>
    <row r="351" spans="1:21" ht="14.25" customHeight="1" x14ac:dyDescent="0.2">
      <c r="A351" s="38" t="s">
        <v>6</v>
      </c>
      <c r="B351" s="36">
        <f t="shared" si="164"/>
        <v>116455496.69</v>
      </c>
      <c r="C351" s="40">
        <f t="shared" si="165"/>
        <v>0.92179692681880954</v>
      </c>
      <c r="D351" s="36">
        <v>107187060.2</v>
      </c>
      <c r="E351" s="40">
        <v>0.82237560536621601</v>
      </c>
      <c r="F351" s="36">
        <v>4892751.12</v>
      </c>
      <c r="G351" s="40">
        <v>1.0542070250857098</v>
      </c>
      <c r="H351" s="36">
        <f t="shared" si="166"/>
        <v>4375685.37</v>
      </c>
      <c r="I351" s="40">
        <f t="shared" si="167"/>
        <v>3.2091710556191098</v>
      </c>
      <c r="J351" s="36">
        <v>299077.3</v>
      </c>
      <c r="K351" s="40">
        <v>1.4754845820796201</v>
      </c>
      <c r="L351" s="36">
        <v>1045917.65</v>
      </c>
      <c r="M351" s="40">
        <v>2.1142996578172299</v>
      </c>
      <c r="N351" s="36">
        <v>760794.72</v>
      </c>
      <c r="O351" s="40">
        <v>3.0184995842242399</v>
      </c>
      <c r="P351" s="36">
        <v>1901805.05</v>
      </c>
      <c r="Q351" s="40">
        <v>3.9379633150621798</v>
      </c>
      <c r="R351" s="36">
        <v>358805.33</v>
      </c>
      <c r="S351" s="40">
        <v>4.2632475334187498</v>
      </c>
      <c r="T351" s="36">
        <v>9285.32</v>
      </c>
      <c r="U351" s="40">
        <v>8</v>
      </c>
    </row>
    <row r="352" spans="1:21" ht="14.25" customHeight="1" x14ac:dyDescent="0.2">
      <c r="A352" s="38" t="s">
        <v>7</v>
      </c>
      <c r="B352" s="36">
        <f t="shared" si="164"/>
        <v>109343560.78999998</v>
      </c>
      <c r="C352" s="40">
        <f t="shared" si="165"/>
        <v>0.81257174469779858</v>
      </c>
      <c r="D352" s="36">
        <v>99318469.879999995</v>
      </c>
      <c r="E352" s="40">
        <v>0.70038001380856618</v>
      </c>
      <c r="F352" s="36">
        <v>5713848.8300000001</v>
      </c>
      <c r="G352" s="40">
        <v>0.86591186035980594</v>
      </c>
      <c r="H352" s="36">
        <f t="shared" si="166"/>
        <v>4311242.08</v>
      </c>
      <c r="I352" s="40">
        <f t="shared" si="167"/>
        <v>3.3264490650917029</v>
      </c>
      <c r="J352" s="36">
        <v>199804.85</v>
      </c>
      <c r="K352" s="40">
        <v>3.5033258757232399</v>
      </c>
      <c r="L352" s="36">
        <v>486661.89</v>
      </c>
      <c r="M352" s="40">
        <v>1.22034586065492</v>
      </c>
      <c r="N352" s="36">
        <v>784183.91</v>
      </c>
      <c r="O352" s="40">
        <v>2.8462500193353901</v>
      </c>
      <c r="P352" s="36">
        <v>2510601.11</v>
      </c>
      <c r="Q352" s="40">
        <v>3.6920590637355404</v>
      </c>
      <c r="R352" s="36">
        <v>320607.19</v>
      </c>
      <c r="S352" s="40">
        <v>4.5879001331816696</v>
      </c>
      <c r="T352" s="36">
        <v>9383.130000000001</v>
      </c>
      <c r="U352" s="40">
        <v>8</v>
      </c>
    </row>
    <row r="353" spans="1:21" ht="14.25" customHeight="1" x14ac:dyDescent="0.2">
      <c r="A353" s="38" t="s">
        <v>8</v>
      </c>
      <c r="B353" s="36">
        <f t="shared" si="164"/>
        <v>130298523.97</v>
      </c>
      <c r="C353" s="40">
        <f t="shared" si="165"/>
        <v>0.86222097946302667</v>
      </c>
      <c r="D353" s="36">
        <v>117318092.62</v>
      </c>
      <c r="E353" s="40">
        <v>0.68932316511011504</v>
      </c>
      <c r="F353" s="36">
        <v>4376634.3</v>
      </c>
      <c r="G353" s="40">
        <v>0.98830422457275025</v>
      </c>
      <c r="H353" s="36">
        <f t="shared" si="166"/>
        <v>8603797.0499999989</v>
      </c>
      <c r="I353" s="40">
        <f t="shared" si="167"/>
        <v>3.1556527547799407</v>
      </c>
      <c r="J353" s="36">
        <v>402981.2</v>
      </c>
      <c r="K353" s="40">
        <v>0.96397826995403302</v>
      </c>
      <c r="L353" s="36">
        <v>467081.6</v>
      </c>
      <c r="M353" s="40">
        <v>2.7939890374615506</v>
      </c>
      <c r="N353" s="36">
        <v>851424.96</v>
      </c>
      <c r="O353" s="40">
        <v>3.4452215023153703</v>
      </c>
      <c r="P353" s="36">
        <v>6560596.1500000004</v>
      </c>
      <c r="Q353" s="40">
        <v>3.2024454000571301</v>
      </c>
      <c r="R353" s="36">
        <v>312409.03999999998</v>
      </c>
      <c r="S353" s="40">
        <v>4.6073523685486197</v>
      </c>
      <c r="T353" s="36">
        <v>9304.1</v>
      </c>
      <c r="U353" s="40">
        <v>8</v>
      </c>
    </row>
    <row r="354" spans="1:21" ht="14.25" customHeight="1" x14ac:dyDescent="0.2">
      <c r="A354" s="38" t="s">
        <v>9</v>
      </c>
      <c r="B354" s="36">
        <f t="shared" si="164"/>
        <v>130266593.78999998</v>
      </c>
      <c r="C354" s="40">
        <f t="shared" si="165"/>
        <v>1.0730537169210193</v>
      </c>
      <c r="D354" s="36">
        <v>114153861.27</v>
      </c>
      <c r="E354" s="40">
        <v>0.86279148776269909</v>
      </c>
      <c r="F354" s="36">
        <v>4522611.05</v>
      </c>
      <c r="G354" s="40">
        <v>0.92610781543993292</v>
      </c>
      <c r="H354" s="36">
        <f t="shared" si="166"/>
        <v>11590121.470000003</v>
      </c>
      <c r="I354" s="40">
        <f t="shared" si="167"/>
        <v>3.2013165275652602</v>
      </c>
      <c r="J354" s="36">
        <v>54633.5</v>
      </c>
      <c r="K354" s="40">
        <v>3.0109121692734302</v>
      </c>
      <c r="L354" s="36">
        <v>798522.6</v>
      </c>
      <c r="M354" s="40">
        <v>2.9316392047012796</v>
      </c>
      <c r="N354" s="36">
        <v>913387.02</v>
      </c>
      <c r="O354" s="40">
        <v>2.6922394955864402</v>
      </c>
      <c r="P354" s="36">
        <v>9450681.2100000009</v>
      </c>
      <c r="Q354" s="40">
        <v>3.2275959538793897</v>
      </c>
      <c r="R354" s="36">
        <v>363416.24</v>
      </c>
      <c r="S354" s="40">
        <v>4.2933864034254494</v>
      </c>
      <c r="T354" s="36">
        <v>9480.9</v>
      </c>
      <c r="U354" s="40">
        <v>8</v>
      </c>
    </row>
    <row r="355" spans="1:21" ht="14.25" customHeight="1" x14ac:dyDescent="0.2">
      <c r="A355" s="38" t="s">
        <v>14</v>
      </c>
      <c r="B355" s="36">
        <f t="shared" si="164"/>
        <v>139678630.70000005</v>
      </c>
      <c r="C355" s="40">
        <f t="shared" si="165"/>
        <v>1.3543073794637337</v>
      </c>
      <c r="D355" s="36">
        <v>121972027.54000001</v>
      </c>
      <c r="E355" s="40">
        <v>1.1586839351026799</v>
      </c>
      <c r="F355" s="36">
        <v>5074291.7</v>
      </c>
      <c r="G355" s="40">
        <v>1.1869510028956398</v>
      </c>
      <c r="H355" s="36">
        <f t="shared" si="166"/>
        <v>12632311.460000001</v>
      </c>
      <c r="I355" s="40">
        <f t="shared" si="167"/>
        <v>3.3103866998542175</v>
      </c>
      <c r="J355" s="36">
        <v>426231.4</v>
      </c>
      <c r="K355" s="40">
        <v>2.7658486915792704</v>
      </c>
      <c r="L355" s="36">
        <v>545149.17000000004</v>
      </c>
      <c r="M355" s="40">
        <v>2.4850767836627199</v>
      </c>
      <c r="N355" s="36">
        <v>1944972.83</v>
      </c>
      <c r="O355" s="40">
        <v>3.3872359888441199</v>
      </c>
      <c r="P355" s="36">
        <v>9318883.5500000007</v>
      </c>
      <c r="Q355" s="40">
        <v>3.3189690694761409</v>
      </c>
      <c r="R355" s="36">
        <v>387483.11</v>
      </c>
      <c r="S355" s="40">
        <v>4.3622735143217</v>
      </c>
      <c r="T355" s="36">
        <v>9591.4</v>
      </c>
      <c r="U355" s="40">
        <v>8</v>
      </c>
    </row>
    <row r="356" spans="1:21" ht="14.25" customHeight="1" thickBot="1" x14ac:dyDescent="0.25">
      <c r="A356" s="39" t="s">
        <v>15</v>
      </c>
      <c r="B356" s="37">
        <f t="shared" ref="B356:B367" si="168">D356+F356+J356+L356+N356+P356+R356+T356</f>
        <v>131451360.27</v>
      </c>
      <c r="C356" s="41">
        <f t="shared" ref="C356:C367" si="169">(D356*E356+F356*G356+J356*K356+L356*M356+N356*O356+P356*Q356+R356*S356+T356*U356)/(D356+F356+J356+L356+N356+P356+R356+T356)</f>
        <v>1.2221050505641913</v>
      </c>
      <c r="D356" s="37">
        <v>109501340.62</v>
      </c>
      <c r="E356" s="41">
        <v>0.87756982699578612</v>
      </c>
      <c r="F356" s="37">
        <v>4386082.16</v>
      </c>
      <c r="G356" s="41">
        <v>1.32578502478394</v>
      </c>
      <c r="H356" s="37">
        <f t="shared" ref="H356:H367" si="170">J356+L356+N356+P356+R356+T356</f>
        <v>17563937.490000002</v>
      </c>
      <c r="I356" s="41">
        <f t="shared" ref="I356:I367" si="171">(J356*K356+L356*M356+N356*O356+P356*Q356+R356*S356+T356*U356)/(J356+L356+N356+P356+R356+T356)</f>
        <v>3.3441986874550187</v>
      </c>
      <c r="J356" s="37">
        <v>380401.5</v>
      </c>
      <c r="K356" s="41">
        <v>3.1079175555301402</v>
      </c>
      <c r="L356" s="37">
        <v>643813.9</v>
      </c>
      <c r="M356" s="41">
        <v>3.2791287715285402</v>
      </c>
      <c r="N356" s="37">
        <v>1785797.66</v>
      </c>
      <c r="O356" s="41">
        <v>3.38082007745491</v>
      </c>
      <c r="P356" s="37">
        <v>9447466.3800000008</v>
      </c>
      <c r="Q356" s="41">
        <v>3.27599930738256</v>
      </c>
      <c r="R356" s="37">
        <v>5279444.55</v>
      </c>
      <c r="S356" s="41">
        <v>3.4681734874931096</v>
      </c>
      <c r="T356" s="37">
        <v>27013.5</v>
      </c>
      <c r="U356" s="41">
        <v>5.4235104669887289</v>
      </c>
    </row>
    <row r="357" spans="1:21" ht="14.25" customHeight="1" x14ac:dyDescent="0.2">
      <c r="A357" s="46" t="s">
        <v>92</v>
      </c>
      <c r="B357" s="36">
        <f t="shared" si="168"/>
        <v>130795651.91</v>
      </c>
      <c r="C357" s="40">
        <f t="shared" si="169"/>
        <v>0.99026931839235999</v>
      </c>
      <c r="D357" s="36">
        <v>106424580.48999999</v>
      </c>
      <c r="E357" s="40">
        <v>0.70544046884971712</v>
      </c>
      <c r="F357" s="36">
        <v>7020034.7800000003</v>
      </c>
      <c r="G357" s="40">
        <v>0.73119102238977807</v>
      </c>
      <c r="H357" s="36">
        <f t="shared" si="170"/>
        <v>17351036.640000001</v>
      </c>
      <c r="I357" s="40">
        <f t="shared" si="171"/>
        <v>2.8421200256078771</v>
      </c>
      <c r="J357" s="36">
        <v>165785.84</v>
      </c>
      <c r="K357" s="40">
        <v>1.2363338328532798</v>
      </c>
      <c r="L357" s="36">
        <v>870742.72</v>
      </c>
      <c r="M357" s="40">
        <v>2.8013123479229294</v>
      </c>
      <c r="N357" s="36">
        <v>1499483.12</v>
      </c>
      <c r="O357" s="40">
        <v>3.8541286143988098</v>
      </c>
      <c r="P357" s="36">
        <v>9446139.5999999996</v>
      </c>
      <c r="Q357" s="40">
        <v>3.2772549806483897</v>
      </c>
      <c r="R357" s="36">
        <v>5341732.13</v>
      </c>
      <c r="S357" s="40">
        <v>1.8319273212226799</v>
      </c>
      <c r="T357" s="36">
        <v>27153.23</v>
      </c>
      <c r="U357" s="40">
        <v>5.4235109414239098</v>
      </c>
    </row>
    <row r="358" spans="1:21" ht="14.25" customHeight="1" x14ac:dyDescent="0.2">
      <c r="A358" s="38" t="s">
        <v>1</v>
      </c>
      <c r="B358" s="36">
        <f t="shared" si="168"/>
        <v>120267248.05000001</v>
      </c>
      <c r="C358" s="40">
        <f t="shared" si="169"/>
        <v>1.1011887968147445</v>
      </c>
      <c r="D358" s="36">
        <v>98056493.790000007</v>
      </c>
      <c r="E358" s="40">
        <v>0.66801293898579206</v>
      </c>
      <c r="F358" s="36">
        <v>3846448.63</v>
      </c>
      <c r="G358" s="40">
        <v>1.2694734375277499</v>
      </c>
      <c r="H358" s="36">
        <f t="shared" si="170"/>
        <v>18364305.629999999</v>
      </c>
      <c r="I358" s="40">
        <f t="shared" si="171"/>
        <v>3.3788903571248152</v>
      </c>
      <c r="J358" s="36">
        <v>500403.20000000001</v>
      </c>
      <c r="K358" s="40">
        <v>3.8888450373618699</v>
      </c>
      <c r="L358" s="36">
        <v>492780.68</v>
      </c>
      <c r="M358" s="40">
        <v>1.5250363098650697</v>
      </c>
      <c r="N358" s="36">
        <v>2194996.9300000002</v>
      </c>
      <c r="O358" s="40">
        <v>3.4257593144332996</v>
      </c>
      <c r="P358" s="36">
        <v>8922722.6400000006</v>
      </c>
      <c r="Q358" s="40">
        <v>3.3211216777214498</v>
      </c>
      <c r="R358" s="36">
        <v>6226249.0499999998</v>
      </c>
      <c r="S358" s="40">
        <v>3.5419772094725293</v>
      </c>
      <c r="T358" s="36">
        <v>27153.13</v>
      </c>
      <c r="U358" s="40">
        <v>5.4235102914470597</v>
      </c>
    </row>
    <row r="359" spans="1:21" ht="14.25" customHeight="1" x14ac:dyDescent="0.2">
      <c r="A359" s="38" t="s">
        <v>2</v>
      </c>
      <c r="B359" s="36">
        <f t="shared" si="168"/>
        <v>122546428.18000001</v>
      </c>
      <c r="C359" s="40">
        <f t="shared" si="169"/>
        <v>1.1348855585217101</v>
      </c>
      <c r="D359" s="36">
        <v>98709757.120000005</v>
      </c>
      <c r="E359" s="40">
        <v>0.66785175556817289</v>
      </c>
      <c r="F359" s="36">
        <v>3295583.98</v>
      </c>
      <c r="G359" s="40">
        <v>1.2330717908150499</v>
      </c>
      <c r="H359" s="36">
        <f t="shared" si="170"/>
        <v>20541087.079999998</v>
      </c>
      <c r="I359" s="40">
        <f t="shared" si="171"/>
        <v>3.3634537011855166</v>
      </c>
      <c r="J359" s="36">
        <v>396390.7</v>
      </c>
      <c r="K359" s="40">
        <v>1.6451361321040099</v>
      </c>
      <c r="L359" s="36">
        <v>463813.05</v>
      </c>
      <c r="M359" s="40">
        <v>3.4138484956384896</v>
      </c>
      <c r="N359" s="36">
        <v>6612885.3600000003</v>
      </c>
      <c r="O359" s="40">
        <v>3.2082844294309698</v>
      </c>
      <c r="P359" s="36">
        <v>5850347.2999999998</v>
      </c>
      <c r="Q359" s="40">
        <v>3.4672277661191204</v>
      </c>
      <c r="R359" s="36">
        <v>7190823.4699999997</v>
      </c>
      <c r="S359" s="40">
        <v>3.5055080952362698</v>
      </c>
      <c r="T359" s="36">
        <v>26827.200000000001</v>
      </c>
      <c r="U359" s="40">
        <v>5.4235104669887289</v>
      </c>
    </row>
    <row r="360" spans="1:21" ht="14.25" customHeight="1" x14ac:dyDescent="0.2">
      <c r="A360" s="38" t="s">
        <v>3</v>
      </c>
      <c r="B360" s="36">
        <f t="shared" si="168"/>
        <v>128163044.95</v>
      </c>
      <c r="C360" s="40">
        <f t="shared" si="169"/>
        <v>1.099796874972734</v>
      </c>
      <c r="D360" s="36">
        <v>104967388.31</v>
      </c>
      <c r="E360" s="40">
        <v>0.65394610729073999</v>
      </c>
      <c r="F360" s="36">
        <v>2828189.33</v>
      </c>
      <c r="G360" s="40">
        <v>1.2426625698358</v>
      </c>
      <c r="H360" s="36">
        <f t="shared" si="170"/>
        <v>20367467.310000002</v>
      </c>
      <c r="I360" s="40">
        <f t="shared" si="171"/>
        <v>3.3777305384760687</v>
      </c>
      <c r="J360" s="36">
        <v>1108833.05</v>
      </c>
      <c r="K360" s="40">
        <v>3.9078075820341001</v>
      </c>
      <c r="L360" s="36">
        <v>670733.44000000006</v>
      </c>
      <c r="M360" s="40">
        <v>2.9653119729649999</v>
      </c>
      <c r="N360" s="36">
        <v>6558082.5499999998</v>
      </c>
      <c r="O360" s="40">
        <v>3.1692902724897802</v>
      </c>
      <c r="P360" s="36">
        <v>4820314.42</v>
      </c>
      <c r="Q360" s="40">
        <v>3.4059274462017397</v>
      </c>
      <c r="R360" s="36">
        <v>7191095.6200000001</v>
      </c>
      <c r="S360" s="40">
        <v>3.5035498484721903</v>
      </c>
      <c r="T360" s="36">
        <v>18408.23</v>
      </c>
      <c r="U360" s="40">
        <v>4.1995259728936496</v>
      </c>
    </row>
    <row r="361" spans="1:21" ht="14.25" customHeight="1" x14ac:dyDescent="0.2">
      <c r="A361" s="38" t="s">
        <v>4</v>
      </c>
      <c r="B361" s="36">
        <f t="shared" si="168"/>
        <v>134407810.27000001</v>
      </c>
      <c r="C361" s="40">
        <f t="shared" si="169"/>
        <v>1.116717300925343</v>
      </c>
      <c r="D361" s="36">
        <v>110158763.87</v>
      </c>
      <c r="E361" s="40">
        <v>0.72471132590878118</v>
      </c>
      <c r="F361" s="36">
        <v>4368724.8600000003</v>
      </c>
      <c r="G361" s="40">
        <v>0.88048765314096711</v>
      </c>
      <c r="H361" s="36">
        <f t="shared" si="170"/>
        <v>19880321.539999999</v>
      </c>
      <c r="I361" s="40">
        <f t="shared" si="171"/>
        <v>3.3407716696366858</v>
      </c>
      <c r="J361" s="36">
        <v>578602.68000000005</v>
      </c>
      <c r="K361" s="40">
        <v>2.9821111831006402</v>
      </c>
      <c r="L361" s="36">
        <v>741734.13</v>
      </c>
      <c r="M361" s="40">
        <v>2.4448382652959499</v>
      </c>
      <c r="N361" s="36">
        <v>7256765.7999999998</v>
      </c>
      <c r="O361" s="40">
        <v>3.4173473957365399</v>
      </c>
      <c r="P361" s="36">
        <v>4093714.98</v>
      </c>
      <c r="Q361" s="40">
        <v>3.1282538653680301</v>
      </c>
      <c r="R361" s="36">
        <v>7191095.7199999997</v>
      </c>
      <c r="S361" s="40">
        <v>3.50354983451673</v>
      </c>
      <c r="T361" s="36">
        <v>18408.23</v>
      </c>
      <c r="U361" s="40">
        <v>4.1995259728936496</v>
      </c>
    </row>
    <row r="362" spans="1:21" ht="14.25" customHeight="1" x14ac:dyDescent="0.2">
      <c r="A362" s="38" t="s">
        <v>5</v>
      </c>
      <c r="B362" s="36">
        <f t="shared" si="168"/>
        <v>128169501.85000001</v>
      </c>
      <c r="C362" s="40">
        <f t="shared" si="169"/>
        <v>1.2112910961064178</v>
      </c>
      <c r="D362" s="36">
        <v>90657709.900000006</v>
      </c>
      <c r="E362" s="40">
        <v>0.56010921564874006</v>
      </c>
      <c r="F362" s="36">
        <v>3956928.88</v>
      </c>
      <c r="G362" s="40">
        <v>1.0752063719932199</v>
      </c>
      <c r="H362" s="36">
        <f t="shared" si="170"/>
        <v>33554863.069999993</v>
      </c>
      <c r="I362" s="40">
        <f t="shared" si="171"/>
        <v>2.9866860801765767</v>
      </c>
      <c r="J362" s="36">
        <v>185508.45</v>
      </c>
      <c r="K362" s="40">
        <v>3.3473755885513601</v>
      </c>
      <c r="L362" s="36">
        <v>19516991.239999998</v>
      </c>
      <c r="M362" s="40">
        <v>2.6342752830994298</v>
      </c>
      <c r="N362" s="36">
        <v>2920055.95</v>
      </c>
      <c r="O362" s="40">
        <v>3.8182284576088303</v>
      </c>
      <c r="P362" s="36">
        <v>2999873.9</v>
      </c>
      <c r="Q362" s="40">
        <v>3.2714189267422196</v>
      </c>
      <c r="R362" s="36">
        <v>6166157.0899999999</v>
      </c>
      <c r="S362" s="40">
        <v>3.55157462782058</v>
      </c>
      <c r="T362" s="36">
        <v>1766276.44</v>
      </c>
      <c r="U362" s="40">
        <v>3.0124935143221396</v>
      </c>
    </row>
    <row r="363" spans="1:21" ht="14.25" customHeight="1" x14ac:dyDescent="0.2">
      <c r="A363" s="38" t="s">
        <v>6</v>
      </c>
      <c r="B363" s="36">
        <f t="shared" si="168"/>
        <v>132300643.63</v>
      </c>
      <c r="C363" s="40">
        <f t="shared" si="169"/>
        <v>1.2016300649572278</v>
      </c>
      <c r="D363" s="36">
        <v>94124710.959999993</v>
      </c>
      <c r="E363" s="40">
        <v>0.54884573399384806</v>
      </c>
      <c r="F363" s="36">
        <v>3717287.43</v>
      </c>
      <c r="G363" s="40">
        <v>1.1436070529256901</v>
      </c>
      <c r="H363" s="36">
        <f t="shared" si="170"/>
        <v>34458645.240000002</v>
      </c>
      <c r="I363" s="40">
        <f t="shared" si="171"/>
        <v>2.9909872568890337</v>
      </c>
      <c r="J363" s="36">
        <v>691740.6</v>
      </c>
      <c r="K363" s="40">
        <v>2.4566488145990002</v>
      </c>
      <c r="L363" s="36">
        <v>19764990.25</v>
      </c>
      <c r="M363" s="40">
        <v>2.6817211816737396</v>
      </c>
      <c r="N363" s="36">
        <v>4210291.0999999996</v>
      </c>
      <c r="O363" s="40">
        <v>3.47722014921961</v>
      </c>
      <c r="P363" s="36">
        <v>4049101.84</v>
      </c>
      <c r="Q363" s="40">
        <v>3.2318311551037699</v>
      </c>
      <c r="R363" s="36">
        <v>5724113.2199999997</v>
      </c>
      <c r="S363" s="40">
        <v>3.59154036872807</v>
      </c>
      <c r="T363" s="36">
        <v>18408.23</v>
      </c>
      <c r="U363" s="40">
        <v>4.1995259728936496</v>
      </c>
    </row>
    <row r="364" spans="1:21" ht="14.25" hidden="1" customHeight="1" x14ac:dyDescent="0.2">
      <c r="A364" s="38" t="s">
        <v>7</v>
      </c>
      <c r="B364" s="36">
        <f t="shared" si="168"/>
        <v>0</v>
      </c>
      <c r="C364" s="40" t="e">
        <f t="shared" si="169"/>
        <v>#DIV/0!</v>
      </c>
      <c r="D364" s="36"/>
      <c r="E364" s="40"/>
      <c r="F364" s="36"/>
      <c r="G364" s="40"/>
      <c r="H364" s="36">
        <f t="shared" si="170"/>
        <v>0</v>
      </c>
      <c r="I364" s="40" t="e">
        <f t="shared" si="171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8"/>
        <v>0</v>
      </c>
      <c r="C365" s="40" t="e">
        <f t="shared" si="169"/>
        <v>#DIV/0!</v>
      </c>
      <c r="D365" s="36"/>
      <c r="E365" s="40"/>
      <c r="F365" s="36"/>
      <c r="G365" s="40"/>
      <c r="H365" s="36">
        <f t="shared" si="170"/>
        <v>0</v>
      </c>
      <c r="I365" s="40" t="e">
        <f t="shared" si="171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8"/>
        <v>0</v>
      </c>
      <c r="C366" s="40" t="e">
        <f t="shared" si="169"/>
        <v>#DIV/0!</v>
      </c>
      <c r="D366" s="36"/>
      <c r="E366" s="40"/>
      <c r="F366" s="36"/>
      <c r="G366" s="40"/>
      <c r="H366" s="36">
        <f t="shared" si="170"/>
        <v>0</v>
      </c>
      <c r="I366" s="40" t="e">
        <f t="shared" si="171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8"/>
        <v>0</v>
      </c>
      <c r="C367" s="40" t="e">
        <f t="shared" si="169"/>
        <v>#DIV/0!</v>
      </c>
      <c r="D367" s="36"/>
      <c r="E367" s="40"/>
      <c r="F367" s="36"/>
      <c r="G367" s="40"/>
      <c r="H367" s="36">
        <f t="shared" si="170"/>
        <v>0</v>
      </c>
      <c r="I367" s="40" t="e">
        <f t="shared" si="171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2">D368+F368+J368+L368+N368+P368+R368+T368</f>
        <v>0</v>
      </c>
      <c r="C368" s="41" t="e">
        <f t="shared" ref="C368" si="173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4">J368+L368+N368+P368+R368+T368</f>
        <v>0</v>
      </c>
      <c r="I368" s="41" t="e">
        <f t="shared" ref="I368" si="175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30"/>
      <c r="U369" s="25"/>
    </row>
    <row r="370" spans="1:21" x14ac:dyDescent="0.2">
      <c r="A370" s="19" t="s">
        <v>55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3"/>
      <c r="B8" s="73"/>
      <c r="C8" s="73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38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x14ac:dyDescent="0.2">
      <c r="A166" s="38" t="s">
        <v>1</v>
      </c>
      <c r="B166" s="36">
        <f t="shared" ref="B166" si="115">D166+F166+H166</f>
        <v>48415255.939999998</v>
      </c>
      <c r="C166" s="40">
        <f t="shared" ref="C166" si="116">(D166*E166+F166*G166+J166*K166+L166*M166+N166*O166+P166*Q166+R166*S166+T166*U166)/(D166+F166+J166+L166+N166+P166+R166+T166)</f>
        <v>0.28038358369566418</v>
      </c>
      <c r="D166" s="36">
        <v>3666985.86</v>
      </c>
      <c r="E166" s="40">
        <v>0</v>
      </c>
      <c r="F166" s="36">
        <v>35935575.409999996</v>
      </c>
      <c r="G166" s="40">
        <v>1.6795017002345003E-3</v>
      </c>
      <c r="H166" s="36">
        <f t="shared" ref="H166" si="117">J166+L166+N166+P166+R166+T166</f>
        <v>8812694.6699999999</v>
      </c>
      <c r="I166" s="40">
        <f t="shared" ref="I166" si="118">(J166*K166+L166*M166+N166*O166+P166*Q166+R166*S166+T166*U166)/H166</f>
        <v>1.5335251715920386</v>
      </c>
      <c r="J166" s="36">
        <v>2418288.65</v>
      </c>
      <c r="K166" s="40">
        <v>0.562256919040661</v>
      </c>
      <c r="L166" s="36">
        <v>1122741.8999999999</v>
      </c>
      <c r="M166" s="40">
        <v>1.1602687776237799</v>
      </c>
      <c r="N166" s="36">
        <v>680392.5</v>
      </c>
      <c r="O166" s="40">
        <v>2.0020222406919497</v>
      </c>
      <c r="P166" s="36">
        <v>2057936.53</v>
      </c>
      <c r="Q166" s="40">
        <v>1.4787642167953499</v>
      </c>
      <c r="R166" s="36">
        <v>2428919.5699999998</v>
      </c>
      <c r="S166" s="40">
        <v>2.3892506219133502</v>
      </c>
      <c r="T166" s="36">
        <v>104415.52</v>
      </c>
      <c r="U166" s="40">
        <v>6.1623578257331895</v>
      </c>
    </row>
    <row r="167" spans="1:21" ht="14.25" customHeight="1" x14ac:dyDescent="0.2">
      <c r="A167" s="38" t="s">
        <v>2</v>
      </c>
      <c r="B167" s="36">
        <f t="shared" ref="B167" si="119">D167+F167+H167</f>
        <v>50139218.789999999</v>
      </c>
      <c r="C167" s="40">
        <f t="shared" ref="C167" si="120">(D167*E167+F167*G167+J167*K167+L167*M167+N167*O167+P167*Q167+R167*S167+T167*U167)/(D167+F167+J167+L167+N167+P167+R167+T167)</f>
        <v>0.26249188879314789</v>
      </c>
      <c r="D167" s="36">
        <v>3909145.22</v>
      </c>
      <c r="E167" s="40">
        <v>0</v>
      </c>
      <c r="F167" s="36">
        <v>36052405.530000001</v>
      </c>
      <c r="G167" s="40">
        <v>1.5161448229720903E-3</v>
      </c>
      <c r="H167" s="36">
        <f t="shared" ref="H167" si="121">J167+L167+N167+P167+R167+T167</f>
        <v>10177668.039999999</v>
      </c>
      <c r="I167" s="40">
        <f t="shared" ref="I167" si="122">(J167*K167+L167*M167+N167*O167+P167*Q167+R167*S167+T167*U167)/H167</f>
        <v>1.2877682317097847</v>
      </c>
      <c r="J167" s="36">
        <v>4287318.4400000004</v>
      </c>
      <c r="K167" s="40">
        <v>0.237790580258368</v>
      </c>
      <c r="L167" s="36">
        <v>652579.43000000005</v>
      </c>
      <c r="M167" s="40">
        <v>1.6973150895975999</v>
      </c>
      <c r="N167" s="36">
        <v>498968.79</v>
      </c>
      <c r="O167" s="40">
        <v>2.2633128302473602</v>
      </c>
      <c r="P167" s="36">
        <v>2186090.27</v>
      </c>
      <c r="Q167" s="40">
        <v>1.53563645708921</v>
      </c>
      <c r="R167" s="36">
        <v>2448244.86</v>
      </c>
      <c r="S167" s="40">
        <v>2.3892488852605998</v>
      </c>
      <c r="T167" s="36">
        <v>104466.25</v>
      </c>
      <c r="U167" s="40">
        <v>6.1601908511122012</v>
      </c>
    </row>
    <row r="168" spans="1:21" ht="14.25" customHeight="1" x14ac:dyDescent="0.2">
      <c r="A168" s="38" t="s">
        <v>3</v>
      </c>
      <c r="B168" s="36">
        <f t="shared" ref="B168" si="123">D168+F168+H168</f>
        <v>48231498.210000008</v>
      </c>
      <c r="C168" s="40">
        <f t="shared" ref="C168" si="124">(D168*E168+F168*G168+J168*K168+L168*M168+N168*O168+P168*Q168+R168*S168+T168*U168)/(D168+F168+J168+L168+N168+P168+R168+T168)</f>
        <v>0.27602846986079527</v>
      </c>
      <c r="D168" s="36">
        <v>3007080.2</v>
      </c>
      <c r="E168" s="40">
        <v>0</v>
      </c>
      <c r="F168" s="36">
        <v>35128244.460000001</v>
      </c>
      <c r="G168" s="40">
        <v>1.7205508823198402E-3</v>
      </c>
      <c r="H168" s="36">
        <f t="shared" ref="H168" si="125">J168+L168+N168+P168+R168+T168</f>
        <v>10096173.550000001</v>
      </c>
      <c r="I168" s="40">
        <f t="shared" ref="I168" si="126">(J168*K168+L168*M168+N168*O168+P168*Q168+R168*S168+T168*U168)/H168</f>
        <v>1.3126583702594916</v>
      </c>
      <c r="J168" s="36">
        <v>4336703.1900000004</v>
      </c>
      <c r="K168" s="40">
        <v>0.275430951616497</v>
      </c>
      <c r="L168" s="36">
        <v>541847.94000000006</v>
      </c>
      <c r="M168" s="40">
        <v>1.8924909973820301</v>
      </c>
      <c r="N168" s="36">
        <v>810639.99</v>
      </c>
      <c r="O168" s="40">
        <v>1.8302120957541199</v>
      </c>
      <c r="P168" s="36">
        <v>2386343.31</v>
      </c>
      <c r="Q168" s="40">
        <v>1.67900969974014</v>
      </c>
      <c r="R168" s="36">
        <v>1915929.9300000004</v>
      </c>
      <c r="S168" s="40">
        <v>2.5563454275177997</v>
      </c>
      <c r="T168" s="36">
        <v>104709.19</v>
      </c>
      <c r="U168" s="40">
        <v>6.1580715856936692</v>
      </c>
    </row>
    <row r="169" spans="1:21" ht="14.25" customHeight="1" x14ac:dyDescent="0.2">
      <c r="A169" s="38" t="s">
        <v>4</v>
      </c>
      <c r="B169" s="36">
        <f t="shared" ref="B169" si="127">D169+F169+H169</f>
        <v>48683088.669999994</v>
      </c>
      <c r="C169" s="40">
        <f t="shared" ref="C169" si="128">(D169*E169+F169*G169+J169*K169+L169*M169+N169*O169+P169*Q169+R169*S169+T169*U169)/(D169+F169+J169+L169+N169+P169+R169+T169)</f>
        <v>0.30197382832160413</v>
      </c>
      <c r="D169" s="36">
        <v>3438776.83</v>
      </c>
      <c r="E169" s="40">
        <v>0.37929589923403106</v>
      </c>
      <c r="F169" s="36">
        <v>34558708.979999997</v>
      </c>
      <c r="G169" s="40">
        <v>1.70261183755598E-3</v>
      </c>
      <c r="H169" s="36">
        <f t="shared" ref="H169" si="129">J169+L169+N169+P169+R169+T169</f>
        <v>10685602.859999999</v>
      </c>
      <c r="I169" s="40">
        <f t="shared" ref="I169" si="130">(J169*K169+L169*M169+N169*O169+P169*Q169+R169*S169+T169*U169)/H169</f>
        <v>1.2482089048179368</v>
      </c>
      <c r="J169" s="36">
        <v>2692083.28</v>
      </c>
      <c r="K169" s="40">
        <v>0.431310048030906</v>
      </c>
      <c r="L169" s="36">
        <v>676522.34</v>
      </c>
      <c r="M169" s="40">
        <v>1.5077083547603198</v>
      </c>
      <c r="N169" s="36">
        <v>1295862.3400000001</v>
      </c>
      <c r="O169" s="40">
        <v>1.7954796558869097</v>
      </c>
      <c r="P169" s="36">
        <v>3987635.16</v>
      </c>
      <c r="Q169" s="40">
        <v>0.805357789427255</v>
      </c>
      <c r="R169" s="36">
        <v>1927472.38</v>
      </c>
      <c r="S169" s="40">
        <v>2.5802186948069301</v>
      </c>
      <c r="T169" s="36">
        <v>106027.36</v>
      </c>
      <c r="U169" s="40">
        <v>6.0859377787016493</v>
      </c>
    </row>
    <row r="170" spans="1:21" ht="14.25" customHeight="1" x14ac:dyDescent="0.2">
      <c r="A170" s="38" t="s">
        <v>5</v>
      </c>
      <c r="B170" s="36">
        <f t="shared" ref="B170" si="131">D170+F170+H170</f>
        <v>49354811.749999993</v>
      </c>
      <c r="C170" s="40">
        <f t="shared" ref="C170" si="132">(D170*E170+F170*G170+J170*K170+L170*M170+N170*O170+P170*Q170+R170*S170+T170*U170)/(D170+F170+J170+L170+N170+P170+R170+T170)</f>
        <v>0.30407736320461187</v>
      </c>
      <c r="D170" s="36">
        <v>2768577.51</v>
      </c>
      <c r="E170" s="40">
        <v>0.17213523127983499</v>
      </c>
      <c r="F170" s="36">
        <v>35407013.049999997</v>
      </c>
      <c r="G170" s="40">
        <v>0</v>
      </c>
      <c r="H170" s="36">
        <f t="shared" ref="H170" si="133">J170+L170+N170+P170+R170+T170</f>
        <v>11179221.189999999</v>
      </c>
      <c r="I170" s="40">
        <f t="shared" ref="I170" si="134">(J170*K170+L170*M170+N170*O170+P170*Q170+R170*S170+T170*U170)/H170</f>
        <v>1.2998321655356737</v>
      </c>
      <c r="J170" s="36">
        <v>1348521.58</v>
      </c>
      <c r="K170" s="40">
        <v>0.77232448160006517</v>
      </c>
      <c r="L170" s="36">
        <v>847366.87</v>
      </c>
      <c r="M170" s="40">
        <v>2.18046014567456</v>
      </c>
      <c r="N170" s="36">
        <v>1368434.93</v>
      </c>
      <c r="O170" s="40">
        <v>1.7754854803362801</v>
      </c>
      <c r="P170" s="36">
        <v>5627470.79</v>
      </c>
      <c r="Q170" s="40">
        <v>0.71101074765418693</v>
      </c>
      <c r="R170" s="36">
        <v>1881911.62</v>
      </c>
      <c r="S170" s="40">
        <v>2.4277277819773504</v>
      </c>
      <c r="T170" s="36">
        <v>105515.4</v>
      </c>
      <c r="U170" s="40">
        <v>6.0879045475826299</v>
      </c>
    </row>
    <row r="171" spans="1:21" ht="14.25" customHeight="1" x14ac:dyDescent="0.2">
      <c r="A171" s="38" t="s">
        <v>6</v>
      </c>
      <c r="B171" s="36">
        <f t="shared" ref="B171" si="135">D171+F171+H171</f>
        <v>50005266.670000002</v>
      </c>
      <c r="C171" s="40">
        <f t="shared" ref="C171" si="136">(D171*E171+F171*G171+J171*K171+L171*M171+N171*O171+P171*Q171+R171*S171+T171*U171)/(D171+F171+J171+L171+N171+P171+R171+T171)</f>
        <v>0.30256105908893843</v>
      </c>
      <c r="D171" s="36">
        <v>2491798.17</v>
      </c>
      <c r="E171" s="40">
        <v>4.9592724438030998E-2</v>
      </c>
      <c r="F171" s="36">
        <v>36448357.159999996</v>
      </c>
      <c r="G171" s="40">
        <v>0</v>
      </c>
      <c r="H171" s="36">
        <f t="shared" ref="H171" si="137">J171+L171+N171+P171+R171+T171</f>
        <v>11065111.340000002</v>
      </c>
      <c r="I171" s="40">
        <f t="shared" ref="I171" si="138">(J171*K171+L171*M171+N171*O171+P171*Q171+R171*S171+T171*U171)/H171</f>
        <v>1.3561609027334007</v>
      </c>
      <c r="J171" s="36">
        <v>1643793.38</v>
      </c>
      <c r="K171" s="40">
        <v>0.57784405239544212</v>
      </c>
      <c r="L171" s="36">
        <v>1035792.64</v>
      </c>
      <c r="M171" s="40">
        <v>2.0189255679592399</v>
      </c>
      <c r="N171" s="36">
        <v>1634737.37</v>
      </c>
      <c r="O171" s="40">
        <v>1.51821468245997</v>
      </c>
      <c r="P171" s="36">
        <v>4783706.17</v>
      </c>
      <c r="Q171" s="40">
        <v>0.87819605287337299</v>
      </c>
      <c r="R171" s="36">
        <v>1849100.73</v>
      </c>
      <c r="S171" s="40">
        <v>2.5064751848321398</v>
      </c>
      <c r="T171" s="36">
        <v>117981.05</v>
      </c>
      <c r="U171" s="40">
        <v>5.4872173454974291</v>
      </c>
    </row>
    <row r="172" spans="1:21" ht="14.25" customHeight="1" x14ac:dyDescent="0.2">
      <c r="A172" s="38" t="s">
        <v>7</v>
      </c>
      <c r="B172" s="36">
        <f t="shared" ref="B172" si="139">D172+F172+H172</f>
        <v>50073116.850000001</v>
      </c>
      <c r="C172" s="40">
        <f t="shared" ref="C172" si="140">(D172*E172+F172*G172+J172*K172+L172*M172+N172*O172+P172*Q172+R172*S172+T172*U172)/(D172+F172+J172+L172+N172+P172+R172+T172)</f>
        <v>0.30202784158222401</v>
      </c>
      <c r="D172" s="36">
        <v>2642322.1</v>
      </c>
      <c r="E172" s="40">
        <v>0</v>
      </c>
      <c r="F172" s="36">
        <v>37253073.18</v>
      </c>
      <c r="G172" s="40">
        <v>0</v>
      </c>
      <c r="H172" s="36">
        <f t="shared" ref="H172" si="141">J172+L172+N172+P172+R172+T172</f>
        <v>10177721.57</v>
      </c>
      <c r="I172" s="40">
        <f t="shared" ref="I172" si="142">(J172*K172+L172*M172+N172*O172+P172*Q172+R172*S172+T172*U172)/H172</f>
        <v>1.4859391956720618</v>
      </c>
      <c r="J172" s="36">
        <v>1275850.74</v>
      </c>
      <c r="K172" s="40">
        <v>1.3495138049612299</v>
      </c>
      <c r="L172" s="36">
        <v>1201608.6100000001</v>
      </c>
      <c r="M172" s="40">
        <v>1.8505301321034999</v>
      </c>
      <c r="N172" s="36">
        <v>1325142.02</v>
      </c>
      <c r="O172" s="40">
        <v>1.3854066985212596</v>
      </c>
      <c r="P172" s="36">
        <v>4315234.59</v>
      </c>
      <c r="Q172" s="40">
        <v>0.92449224668918906</v>
      </c>
      <c r="R172" s="36">
        <v>1941503.55</v>
      </c>
      <c r="S172" s="40">
        <v>2.4211022806010298</v>
      </c>
      <c r="T172" s="36">
        <v>118382.06</v>
      </c>
      <c r="U172" s="40">
        <v>5.5096528325322298</v>
      </c>
    </row>
    <row r="173" spans="1:21" ht="14.25" customHeight="1" x14ac:dyDescent="0.2">
      <c r="A173" s="38" t="s">
        <v>8</v>
      </c>
      <c r="B173" s="36">
        <f t="shared" ref="B173" si="143">D173+F173+H173</f>
        <v>50293293.219999999</v>
      </c>
      <c r="C173" s="40">
        <f t="shared" ref="C173" si="144">(D173*E173+F173*G173+J173*K173+L173*M173+N173*O173+P173*Q173+R173*S173+T173*U173)/(D173+F173+J173+L173+N173+P173+R173+T173)</f>
        <v>0.31054563425942178</v>
      </c>
      <c r="D173" s="36">
        <v>2725319.12</v>
      </c>
      <c r="E173" s="40">
        <v>1.2743080157159701E-2</v>
      </c>
      <c r="F173" s="36">
        <v>37441480.840000004</v>
      </c>
      <c r="G173" s="40">
        <v>0</v>
      </c>
      <c r="H173" s="36">
        <f t="shared" ref="H173" si="145">J173+L173+N173+P173+R173+T173</f>
        <v>10126493.260000002</v>
      </c>
      <c r="I173" s="40">
        <f t="shared" ref="I173" si="146">(J173*K173+L173*M173+N173*O173+P173*Q173+R173*S173+T173*U173)/H173</f>
        <v>1.5388973538901041</v>
      </c>
      <c r="J173" s="36">
        <v>912680.65</v>
      </c>
      <c r="K173" s="40">
        <v>1.4493796581531599</v>
      </c>
      <c r="L173" s="36">
        <v>1218471.57</v>
      </c>
      <c r="M173" s="40">
        <v>1.76022581331134</v>
      </c>
      <c r="N173" s="36">
        <v>2753051.64</v>
      </c>
      <c r="O173" s="40">
        <v>0.77763101639459309</v>
      </c>
      <c r="P173" s="36">
        <v>3384348.69</v>
      </c>
      <c r="Q173" s="40">
        <v>1.50002546147217</v>
      </c>
      <c r="R173" s="36">
        <v>1750049.9</v>
      </c>
      <c r="S173" s="40">
        <v>2.4242175749960002</v>
      </c>
      <c r="T173" s="36">
        <v>107890.81</v>
      </c>
      <c r="U173" s="40">
        <v>6.0807637647729198</v>
      </c>
    </row>
    <row r="174" spans="1:21" ht="14.25" customHeight="1" x14ac:dyDescent="0.2">
      <c r="A174" s="38" t="s">
        <v>9</v>
      </c>
      <c r="B174" s="36">
        <f t="shared" ref="B174" si="147">D174+F174+H174</f>
        <v>53376227.500000007</v>
      </c>
      <c r="C174" s="40">
        <f t="shared" ref="C174" si="148">(D174*E174+F174*G174+J174*K174+L174*M174+N174*O174+P174*Q174+R174*S174+T174*U174)/(D174+F174+J174+L174+N174+P174+R174+T174)</f>
        <v>0.31703462701817942</v>
      </c>
      <c r="D174" s="36">
        <v>2813354.56</v>
      </c>
      <c r="E174" s="40">
        <v>0</v>
      </c>
      <c r="F174" s="36">
        <v>40290313.700000003</v>
      </c>
      <c r="G174" s="40">
        <v>0</v>
      </c>
      <c r="H174" s="36">
        <f t="shared" ref="H174" si="149">J174+L174+N174+P174+R174+T174</f>
        <v>10272559.240000002</v>
      </c>
      <c r="I174" s="40">
        <f t="shared" ref="I174" si="150">(J174*K174+L174*M174+N174*O174+P174*Q174+R174*S174+T174*U174)/H174</f>
        <v>1.6473122210098825</v>
      </c>
      <c r="J174" s="36">
        <v>1010158.84</v>
      </c>
      <c r="K174" s="40">
        <v>1.8520051219865599</v>
      </c>
      <c r="L174" s="36">
        <v>1394864.52</v>
      </c>
      <c r="M174" s="40">
        <v>1.13722443524479</v>
      </c>
      <c r="N174" s="36">
        <v>2350358.7000000002</v>
      </c>
      <c r="O174" s="40">
        <v>1.0019316554107298</v>
      </c>
      <c r="P174" s="36">
        <v>3328726.42</v>
      </c>
      <c r="Q174" s="40">
        <v>1.60601760913112</v>
      </c>
      <c r="R174" s="36">
        <v>2079492.46</v>
      </c>
      <c r="S174" s="40">
        <v>2.4535429418195598</v>
      </c>
      <c r="T174" s="36">
        <v>108958.3</v>
      </c>
      <c r="U174" s="40">
        <v>6.0757458403811393</v>
      </c>
    </row>
    <row r="175" spans="1:21" ht="14.25" customHeight="1" x14ac:dyDescent="0.2">
      <c r="A175" s="38" t="s">
        <v>14</v>
      </c>
      <c r="B175" s="36">
        <f t="shared" ref="B175" si="151">D175+F175+H175</f>
        <v>53226516.910000004</v>
      </c>
      <c r="C175" s="40">
        <f t="shared" ref="C175" si="152">(D175*E175+F175*G175+J175*K175+L175*M175+N175*O175+P175*Q175+R175*S175+T175*U175)/(D175+F175+J175+L175+N175+P175+R175+T175)</f>
        <v>0.33773596777704312</v>
      </c>
      <c r="D175" s="36">
        <v>2733706.97</v>
      </c>
      <c r="E175" s="40">
        <v>0</v>
      </c>
      <c r="F175" s="36">
        <v>39535049.920000002</v>
      </c>
      <c r="G175" s="40">
        <v>0</v>
      </c>
      <c r="H175" s="36">
        <f t="shared" ref="H175" si="153">J175+L175+N175+P175+R175+T175</f>
        <v>10957760.020000001</v>
      </c>
      <c r="I175" s="40">
        <f t="shared" ref="I175" si="154">(J175*K175+L175*M175+N175*O175+P175*Q175+R175*S175+T175*U175)/H175</f>
        <v>1.6405277326013201</v>
      </c>
      <c r="J175" s="36">
        <v>1293684.4100000001</v>
      </c>
      <c r="K175" s="40">
        <v>0.913398353467056</v>
      </c>
      <c r="L175" s="36">
        <v>1497140.15</v>
      </c>
      <c r="M175" s="40">
        <v>1.49430016762292</v>
      </c>
      <c r="N175" s="36">
        <v>2804094.91</v>
      </c>
      <c r="O175" s="40">
        <v>0.85840027476102809</v>
      </c>
      <c r="P175" s="36">
        <v>3096740.73</v>
      </c>
      <c r="Q175" s="40">
        <v>2.0153333710310299</v>
      </c>
      <c r="R175" s="36">
        <v>2157361.19</v>
      </c>
      <c r="S175" s="40">
        <v>2.4331463893164802</v>
      </c>
      <c r="T175" s="36">
        <v>108738.63</v>
      </c>
      <c r="U175" s="40">
        <v>6.0742612556365687</v>
      </c>
    </row>
    <row r="176" spans="1:21" ht="14.25" customHeight="1" thickBot="1" x14ac:dyDescent="0.25">
      <c r="A176" s="39" t="s">
        <v>15</v>
      </c>
      <c r="B176" s="37">
        <f t="shared" ref="B176:B186" si="155">D176+F176+H176</f>
        <v>56672889.959999993</v>
      </c>
      <c r="C176" s="41">
        <f t="shared" ref="C176:C187" si="156">(D176*E176+F176*G176+J176*K176+L176*M176+N176*O176+P176*Q176+R176*S176+T176*U176)/(D176+F176+J176+L176+N176+P176+R176+T176)</f>
        <v>0.31852858325102418</v>
      </c>
      <c r="D176" s="37">
        <v>3399106.4</v>
      </c>
      <c r="E176" s="41">
        <v>0</v>
      </c>
      <c r="F176" s="37">
        <v>42242475.899999999</v>
      </c>
      <c r="G176" s="41">
        <v>0</v>
      </c>
      <c r="H176" s="37">
        <f t="shared" ref="H176:H187" si="157">J176+L176+N176+P176+R176+T176</f>
        <v>11031307.66</v>
      </c>
      <c r="I176" s="41">
        <f t="shared" ref="I176:I187" si="158">(J176*K176+L176*M176+N176*O176+P176*Q176+R176*S176+T176*U176)/H176</f>
        <v>1.6364275119582685</v>
      </c>
      <c r="J176" s="37">
        <v>1352329.74</v>
      </c>
      <c r="K176" s="41">
        <v>1.14167910520107</v>
      </c>
      <c r="L176" s="37">
        <v>1891601.23</v>
      </c>
      <c r="M176" s="41">
        <v>0.80540220382495709</v>
      </c>
      <c r="N176" s="37">
        <v>2654593.98</v>
      </c>
      <c r="O176" s="41">
        <v>1.2486220567335098</v>
      </c>
      <c r="P176" s="37">
        <v>3417457.31</v>
      </c>
      <c r="Q176" s="41">
        <v>2.0920749586773897</v>
      </c>
      <c r="R176" s="37">
        <v>1606015.23</v>
      </c>
      <c r="S176" s="41">
        <v>2.4015367209811598</v>
      </c>
      <c r="T176" s="37">
        <v>109310.17</v>
      </c>
      <c r="U176" s="41">
        <v>6.0693614857611093</v>
      </c>
    </row>
    <row r="177" spans="1:21" ht="14.25" customHeight="1" x14ac:dyDescent="0.2">
      <c r="A177" s="38" t="s">
        <v>91</v>
      </c>
      <c r="B177" s="36">
        <f t="shared" si="155"/>
        <v>56523921.939999998</v>
      </c>
      <c r="C177" s="40">
        <f t="shared" si="156"/>
        <v>0.3228918113674687</v>
      </c>
      <c r="D177" s="36">
        <v>2971607.01</v>
      </c>
      <c r="E177" s="40">
        <v>0</v>
      </c>
      <c r="F177" s="36">
        <v>42778722.829999998</v>
      </c>
      <c r="G177" s="40">
        <v>2.2122406827356903E-3</v>
      </c>
      <c r="H177" s="36">
        <f t="shared" si="157"/>
        <v>10773592.1</v>
      </c>
      <c r="I177" s="40">
        <f t="shared" si="158"/>
        <v>1.6852758616877657</v>
      </c>
      <c r="J177" s="36">
        <v>1125797.5900000001</v>
      </c>
      <c r="K177" s="40">
        <v>0.950893957767311</v>
      </c>
      <c r="L177" s="36">
        <v>1905641.64</v>
      </c>
      <c r="M177" s="40">
        <v>0.97501429765147207</v>
      </c>
      <c r="N177" s="36">
        <v>2752479.9</v>
      </c>
      <c r="O177" s="40">
        <v>1.24338678106242</v>
      </c>
      <c r="P177" s="36">
        <v>3185390.87</v>
      </c>
      <c r="Q177" s="40">
        <v>2.21232182215679</v>
      </c>
      <c r="R177" s="36">
        <v>1694594.32</v>
      </c>
      <c r="S177" s="40">
        <v>2.41516487899003</v>
      </c>
      <c r="T177" s="36">
        <v>109687.78</v>
      </c>
      <c r="U177" s="40">
        <v>6.0690552420698092</v>
      </c>
    </row>
    <row r="178" spans="1:21" ht="14.25" customHeight="1" x14ac:dyDescent="0.2">
      <c r="A178" s="38" t="s">
        <v>1</v>
      </c>
      <c r="B178" s="36">
        <f t="shared" si="155"/>
        <v>59047256.400000006</v>
      </c>
      <c r="C178" s="40">
        <f t="shared" si="156"/>
        <v>0.34908647263753317</v>
      </c>
      <c r="D178" s="36">
        <v>2584894.59</v>
      </c>
      <c r="E178" s="40">
        <v>0</v>
      </c>
      <c r="F178" s="36">
        <v>44629524.590000004</v>
      </c>
      <c r="G178" s="40">
        <v>2.2574423081032401E-3</v>
      </c>
      <c r="H178" s="36">
        <f t="shared" si="157"/>
        <v>11832837.219999999</v>
      </c>
      <c r="I178" s="40">
        <f t="shared" si="158"/>
        <v>1.733468440175163</v>
      </c>
      <c r="J178" s="36">
        <v>2059412.73</v>
      </c>
      <c r="K178" s="40">
        <v>0.71789374187271304</v>
      </c>
      <c r="L178" s="36">
        <v>2091309.18</v>
      </c>
      <c r="M178" s="40">
        <v>1.03214057344692</v>
      </c>
      <c r="N178" s="36">
        <v>1649624.02</v>
      </c>
      <c r="O178" s="40">
        <v>2.0634936066219498</v>
      </c>
      <c r="P178" s="36">
        <v>4177609.29</v>
      </c>
      <c r="Q178" s="40">
        <v>1.9940048708576099</v>
      </c>
      <c r="R178" s="36">
        <v>1745137.23</v>
      </c>
      <c r="S178" s="40">
        <v>2.5638233431075204</v>
      </c>
      <c r="T178" s="36">
        <v>109744.77</v>
      </c>
      <c r="U178" s="40">
        <v>6.0731810080790209</v>
      </c>
    </row>
    <row r="179" spans="1:21" ht="14.25" customHeight="1" x14ac:dyDescent="0.2">
      <c r="A179" s="38" t="s">
        <v>2</v>
      </c>
      <c r="B179" s="36">
        <f t="shared" si="155"/>
        <v>59815858.860000007</v>
      </c>
      <c r="C179" s="40">
        <f t="shared" si="156"/>
        <v>0.34086701470627384</v>
      </c>
      <c r="D179" s="36">
        <v>2555743.42</v>
      </c>
      <c r="E179" s="40">
        <v>0</v>
      </c>
      <c r="F179" s="36">
        <v>46312636.950000003</v>
      </c>
      <c r="G179" s="40">
        <v>2.4378722403972301E-3</v>
      </c>
      <c r="H179" s="36">
        <f t="shared" si="157"/>
        <v>10947478.49</v>
      </c>
      <c r="I179" s="40">
        <f t="shared" si="158"/>
        <v>1.8521478684083739</v>
      </c>
      <c r="J179" s="36">
        <v>1412124.08</v>
      </c>
      <c r="K179" s="40">
        <v>1.0498859168947801</v>
      </c>
      <c r="L179" s="36">
        <v>2412496.71</v>
      </c>
      <c r="M179" s="40">
        <v>1.22600542895663</v>
      </c>
      <c r="N179" s="36">
        <v>1999371.92</v>
      </c>
      <c r="O179" s="40">
        <v>1.8889485158919299</v>
      </c>
      <c r="P179" s="36">
        <v>3367769.15</v>
      </c>
      <c r="Q179" s="40">
        <v>2.1024562770877604</v>
      </c>
      <c r="R179" s="36">
        <v>1645770.3</v>
      </c>
      <c r="S179" s="40">
        <v>2.6195221565245195</v>
      </c>
      <c r="T179" s="36">
        <v>109946.33</v>
      </c>
      <c r="U179" s="40">
        <v>6.0721983698773787</v>
      </c>
    </row>
    <row r="180" spans="1:21" ht="14.25" customHeight="1" x14ac:dyDescent="0.2">
      <c r="A180" s="38" t="s">
        <v>3</v>
      </c>
      <c r="B180" s="36">
        <f t="shared" si="155"/>
        <v>62209044.739999995</v>
      </c>
      <c r="C180" s="40">
        <f t="shared" si="156"/>
        <v>0.36993074503525936</v>
      </c>
      <c r="D180" s="36">
        <v>2779050.75</v>
      </c>
      <c r="E180" s="40">
        <v>0</v>
      </c>
      <c r="F180" s="36">
        <v>48147122.609999999</v>
      </c>
      <c r="G180" s="40">
        <v>2.83666511301827E-3</v>
      </c>
      <c r="H180" s="36">
        <f t="shared" si="157"/>
        <v>11282871.379999999</v>
      </c>
      <c r="I180" s="40">
        <f t="shared" si="158"/>
        <v>2.0275389335866012</v>
      </c>
      <c r="J180" s="36">
        <v>2342332.19</v>
      </c>
      <c r="K180" s="40">
        <v>0.72335586648792083</v>
      </c>
      <c r="L180" s="36">
        <v>1633407.61</v>
      </c>
      <c r="M180" s="40">
        <v>2.0690359582076403</v>
      </c>
      <c r="N180" s="36">
        <v>2423291.14</v>
      </c>
      <c r="O180" s="40">
        <v>2.0457405093718899</v>
      </c>
      <c r="P180" s="36">
        <v>3275018.28</v>
      </c>
      <c r="Q180" s="40">
        <v>2.52647798903278</v>
      </c>
      <c r="R180" s="36">
        <v>1501988.5</v>
      </c>
      <c r="S180" s="40">
        <v>2.6031130780295602</v>
      </c>
      <c r="T180" s="36">
        <v>106833.66</v>
      </c>
      <c r="U180" s="40">
        <v>6.1872806622931389</v>
      </c>
    </row>
    <row r="181" spans="1:21" ht="14.25" customHeight="1" x14ac:dyDescent="0.2">
      <c r="A181" s="38" t="s">
        <v>4</v>
      </c>
      <c r="B181" s="36">
        <f t="shared" si="155"/>
        <v>65049227.640000001</v>
      </c>
      <c r="C181" s="40">
        <f t="shared" si="156"/>
        <v>0.35424132096735794</v>
      </c>
      <c r="D181" s="36">
        <v>3056662.91</v>
      </c>
      <c r="E181" s="40">
        <v>0</v>
      </c>
      <c r="F181" s="36">
        <v>51583225.729999997</v>
      </c>
      <c r="G181" s="40">
        <v>0</v>
      </c>
      <c r="H181" s="36">
        <f>J181+L181+N181+P181+R181+T181</f>
        <v>10409339</v>
      </c>
      <c r="I181" s="40">
        <f t="shared" si="158"/>
        <v>2.2136971739608025</v>
      </c>
      <c r="J181" s="36">
        <v>1536591.47</v>
      </c>
      <c r="K181" s="40">
        <v>1.3800136388886799</v>
      </c>
      <c r="L181" s="36">
        <v>1479265.41</v>
      </c>
      <c r="M181" s="40">
        <v>1.9562277447560898</v>
      </c>
      <c r="N181" s="36">
        <v>2577094.08</v>
      </c>
      <c r="O181" s="40">
        <v>2.0510978814944898</v>
      </c>
      <c r="P181" s="36">
        <v>3182084.92</v>
      </c>
      <c r="Q181" s="40">
        <v>2.5279518933768697</v>
      </c>
      <c r="R181" s="36">
        <v>1528304.96</v>
      </c>
      <c r="S181" s="40">
        <v>2.6456348295172698</v>
      </c>
      <c r="T181" s="36">
        <v>105998.16</v>
      </c>
      <c r="U181" s="40">
        <v>6.1836966377529601</v>
      </c>
    </row>
    <row r="182" spans="1:21" ht="14.25" customHeight="1" x14ac:dyDescent="0.2">
      <c r="A182" s="38" t="s">
        <v>5</v>
      </c>
      <c r="B182" s="36">
        <f t="shared" si="155"/>
        <v>65815409.300000004</v>
      </c>
      <c r="C182" s="40">
        <f t="shared" si="156"/>
        <v>0.34470624373827274</v>
      </c>
      <c r="D182" s="36">
        <v>2147727.27</v>
      </c>
      <c r="E182" s="40">
        <v>0</v>
      </c>
      <c r="F182" s="36">
        <v>53629600.490000002</v>
      </c>
      <c r="G182" s="40">
        <v>2.8231789089727005E-3</v>
      </c>
      <c r="H182" s="36">
        <f t="shared" si="157"/>
        <v>10038081.539999999</v>
      </c>
      <c r="I182" s="40">
        <f>(J182*K182+L182*M182+N182*O182+P182*Q182+R182*S182+T182*U182)/H182</f>
        <v>2.2450083188804211</v>
      </c>
      <c r="J182" s="36">
        <v>1594749.6800000004</v>
      </c>
      <c r="K182" s="40">
        <v>1.2706899456471399</v>
      </c>
      <c r="L182" s="36">
        <v>1567851.16</v>
      </c>
      <c r="M182" s="40">
        <v>1.8975797069920799</v>
      </c>
      <c r="N182" s="36">
        <v>2687568.01</v>
      </c>
      <c r="O182" s="40">
        <v>2.2554587035734199</v>
      </c>
      <c r="P182" s="36">
        <v>2671285.09</v>
      </c>
      <c r="Q182" s="40">
        <v>2.5485722251008402</v>
      </c>
      <c r="R182" s="36">
        <v>1411398.35</v>
      </c>
      <c r="S182" s="40">
        <v>2.8461760732538801</v>
      </c>
      <c r="T182" s="36">
        <v>105229.25</v>
      </c>
      <c r="U182" s="40">
        <v>6.1510632737570594</v>
      </c>
    </row>
    <row r="183" spans="1:21" ht="14.25" customHeight="1" x14ac:dyDescent="0.2">
      <c r="A183" s="38" t="s">
        <v>6</v>
      </c>
      <c r="B183" s="36">
        <f t="shared" si="155"/>
        <v>62864503.829999998</v>
      </c>
      <c r="C183" s="40">
        <f t="shared" si="156"/>
        <v>0.34475703365779703</v>
      </c>
      <c r="D183" s="36">
        <v>2749013.33</v>
      </c>
      <c r="E183" s="40">
        <v>0.13048077871633998</v>
      </c>
      <c r="F183" s="36">
        <v>50604654.890000001</v>
      </c>
      <c r="G183" s="40">
        <v>3.2342708463434797E-4</v>
      </c>
      <c r="H183" s="36">
        <f t="shared" si="157"/>
        <v>9510835.6100000013</v>
      </c>
      <c r="I183" s="40">
        <f t="shared" si="158"/>
        <v>2.239332107097582</v>
      </c>
      <c r="J183" s="36">
        <v>1394435.75</v>
      </c>
      <c r="K183" s="40">
        <v>0.92127204763647219</v>
      </c>
      <c r="L183" s="36">
        <v>2207358.4300000002</v>
      </c>
      <c r="M183" s="40">
        <v>2.0865418644764504</v>
      </c>
      <c r="N183" s="36">
        <v>1951711.52</v>
      </c>
      <c r="O183" s="40">
        <v>2.3249547706210203</v>
      </c>
      <c r="P183" s="36">
        <v>2403516.5300000003</v>
      </c>
      <c r="Q183" s="40">
        <v>2.5853784829181103</v>
      </c>
      <c r="R183" s="36">
        <v>1492920.71</v>
      </c>
      <c r="S183" s="40">
        <v>2.9200336593227401</v>
      </c>
      <c r="T183" s="36">
        <v>60892.67</v>
      </c>
      <c r="U183" s="40">
        <v>4.8692139924230595</v>
      </c>
    </row>
    <row r="184" spans="1:21" ht="14.25" customHeight="1" x14ac:dyDescent="0.2">
      <c r="A184" s="38" t="s">
        <v>7</v>
      </c>
      <c r="B184" s="36">
        <f t="shared" si="155"/>
        <v>63692049.32</v>
      </c>
      <c r="C184" s="40">
        <f>(D184*E184+F184*G184+J184*K184+L184*M184+N184*O184+P184*Q184+R184*S184+T184*U184)/(D184+F184+J184+L184+N184+P184+R184+T184)</f>
        <v>0.3459215573140863</v>
      </c>
      <c r="D184" s="36">
        <v>3283925.82</v>
      </c>
      <c r="E184" s="40">
        <v>0.10366355717499101</v>
      </c>
      <c r="F184" s="36">
        <v>50736445.740000002</v>
      </c>
      <c r="G184" s="40">
        <v>1.0508484428180199E-3</v>
      </c>
      <c r="H184" s="36">
        <f t="shared" si="157"/>
        <v>9671677.7599999998</v>
      </c>
      <c r="I184" s="40">
        <f t="shared" si="158"/>
        <v>2.2373277604215787</v>
      </c>
      <c r="J184" s="36">
        <v>1866626.12</v>
      </c>
      <c r="K184" s="40">
        <v>1.0160598693433001</v>
      </c>
      <c r="L184" s="36">
        <v>2070602.66</v>
      </c>
      <c r="M184" s="40">
        <v>2.2800268195347497</v>
      </c>
      <c r="N184" s="36">
        <v>1783499.89</v>
      </c>
      <c r="O184" s="40">
        <v>2.1843599724584197</v>
      </c>
      <c r="P184" s="36">
        <v>2356554.33</v>
      </c>
      <c r="Q184" s="40">
        <v>2.7417392090001202</v>
      </c>
      <c r="R184" s="36">
        <v>1532329.91</v>
      </c>
      <c r="S184" s="40">
        <v>2.8446578857160101</v>
      </c>
      <c r="T184" s="36">
        <v>62064.85</v>
      </c>
      <c r="U184" s="40">
        <v>4.9184379886521903</v>
      </c>
    </row>
    <row r="185" spans="1:21" ht="14.25" customHeight="1" x14ac:dyDescent="0.2">
      <c r="A185" s="38" t="s">
        <v>8</v>
      </c>
      <c r="B185" s="36">
        <f t="shared" si="155"/>
        <v>62012814.530000001</v>
      </c>
      <c r="C185" s="40">
        <f t="shared" si="156"/>
        <v>0.3797340473735149</v>
      </c>
      <c r="D185" s="36">
        <v>2315064.59</v>
      </c>
      <c r="E185" s="40">
        <v>8.5436897032751896E-2</v>
      </c>
      <c r="F185" s="36">
        <v>49657024.719999999</v>
      </c>
      <c r="G185" s="40">
        <v>9.9669060478498983E-4</v>
      </c>
      <c r="H185" s="36">
        <f t="shared" si="157"/>
        <v>10040725.220000001</v>
      </c>
      <c r="I185" s="40">
        <f t="shared" si="158"/>
        <v>2.3206583105259018</v>
      </c>
      <c r="J185" s="36">
        <v>2104161.85</v>
      </c>
      <c r="K185" s="40">
        <v>1.4268239120959298</v>
      </c>
      <c r="L185" s="36">
        <v>2189043.9900000002</v>
      </c>
      <c r="M185" s="40">
        <v>2.2290549717093602</v>
      </c>
      <c r="N185" s="36">
        <v>1340502.99</v>
      </c>
      <c r="O185" s="40">
        <v>2.14221536148905</v>
      </c>
      <c r="P185" s="36">
        <v>2559635.48</v>
      </c>
      <c r="Q185" s="40">
        <v>2.8032275700053999</v>
      </c>
      <c r="R185" s="36">
        <v>1785753.58</v>
      </c>
      <c r="S185" s="40">
        <v>2.8387978782044501</v>
      </c>
      <c r="T185" s="36">
        <v>61627.33</v>
      </c>
      <c r="U185" s="40">
        <v>4.9173682504174696</v>
      </c>
    </row>
    <row r="186" spans="1:21" ht="14.25" customHeight="1" x14ac:dyDescent="0.2">
      <c r="A186" s="38" t="s">
        <v>9</v>
      </c>
      <c r="B186" s="36">
        <f t="shared" si="155"/>
        <v>61517650.260000005</v>
      </c>
      <c r="C186" s="40">
        <f t="shared" si="156"/>
        <v>0.4019389076370094</v>
      </c>
      <c r="D186" s="36">
        <v>2306246.8199999998</v>
      </c>
      <c r="E186" s="40">
        <v>0.16035508723216399</v>
      </c>
      <c r="F186" s="36">
        <v>48832527.130000003</v>
      </c>
      <c r="G186" s="40">
        <v>3.2244149802205797E-3</v>
      </c>
      <c r="H186" s="36">
        <f t="shared" si="157"/>
        <v>10378876.310000001</v>
      </c>
      <c r="I186" s="40">
        <f t="shared" si="158"/>
        <v>2.3315686285406736</v>
      </c>
      <c r="J186" s="36">
        <v>1811417.55</v>
      </c>
      <c r="K186" s="40">
        <v>1.0354030559105498</v>
      </c>
      <c r="L186" s="36">
        <v>2036457.89</v>
      </c>
      <c r="M186" s="40">
        <v>2.3585150221790196</v>
      </c>
      <c r="N186" s="36">
        <v>2126255.2200000002</v>
      </c>
      <c r="O186" s="40">
        <v>2.7406839057636692</v>
      </c>
      <c r="P186" s="36">
        <v>3054540.05</v>
      </c>
      <c r="Q186" s="40">
        <v>2.4865332536726803</v>
      </c>
      <c r="R186" s="36">
        <v>1287179.54</v>
      </c>
      <c r="S186" s="40">
        <v>2.9428779420312998</v>
      </c>
      <c r="T186" s="36">
        <v>63026.060000000012</v>
      </c>
      <c r="U186" s="40">
        <v>4.9166561546128698</v>
      </c>
    </row>
    <row r="187" spans="1:21" ht="14.25" customHeight="1" x14ac:dyDescent="0.2">
      <c r="A187" s="38" t="s">
        <v>14</v>
      </c>
      <c r="B187" s="36">
        <f>D187+F187+H187</f>
        <v>64056746.980000004</v>
      </c>
      <c r="C187" s="40">
        <f t="shared" si="156"/>
        <v>0.3871861283143796</v>
      </c>
      <c r="D187" s="36">
        <v>2392087.38</v>
      </c>
      <c r="E187" s="40">
        <v>0.13956749899328499</v>
      </c>
      <c r="F187" s="36">
        <v>51278081.960000001</v>
      </c>
      <c r="G187" s="40">
        <v>1.02510065218516E-2</v>
      </c>
      <c r="H187" s="36">
        <f t="shared" si="157"/>
        <v>10386577.640000001</v>
      </c>
      <c r="I187" s="40">
        <f t="shared" si="158"/>
        <v>2.3051263929126158</v>
      </c>
      <c r="J187" s="36">
        <v>2450534.15</v>
      </c>
      <c r="K187" s="40">
        <v>1.3838147097031899</v>
      </c>
      <c r="L187" s="36">
        <v>1328379.98</v>
      </c>
      <c r="M187" s="40">
        <v>2.1337456086924802</v>
      </c>
      <c r="N187" s="36">
        <v>2467583.56</v>
      </c>
      <c r="O187" s="40">
        <v>2.6698164263179001</v>
      </c>
      <c r="P187" s="36">
        <v>2889773.64</v>
      </c>
      <c r="Q187" s="40">
        <v>2.5286771369746504</v>
      </c>
      <c r="R187" s="36">
        <v>1184306.57</v>
      </c>
      <c r="S187" s="40">
        <v>2.9620795714238097</v>
      </c>
      <c r="T187" s="36">
        <v>65999.740000000005</v>
      </c>
      <c r="U187" s="40">
        <v>4.7508390790630397</v>
      </c>
    </row>
    <row r="188" spans="1:21" ht="14.25" customHeight="1" thickBot="1" x14ac:dyDescent="0.25">
      <c r="A188" s="39" t="s">
        <v>15</v>
      </c>
      <c r="B188" s="37">
        <f t="shared" ref="B188:B198" si="159">D188+F188+H188</f>
        <v>67895237.030000001</v>
      </c>
      <c r="C188" s="41">
        <f t="shared" ref="C188:C195" si="160">(D188*E188+F188*G188+J188*K188+L188*M188+N188*O188+P188*Q188+R188*S188+T188*U188)/(D188+F188+J188+L188+N188+P188+R188+T188)</f>
        <v>0.36813602318312727</v>
      </c>
      <c r="D188" s="37">
        <v>2525313.21</v>
      </c>
      <c r="E188" s="41">
        <v>0.134140647052648</v>
      </c>
      <c r="F188" s="37">
        <v>52977729.109999999</v>
      </c>
      <c r="G188" s="41">
        <v>9.12349147688864E-5</v>
      </c>
      <c r="H188" s="37">
        <f t="shared" ref="H188:H192" si="161">J188+L188+N188+P188+R188+T188</f>
        <v>12392194.710000001</v>
      </c>
      <c r="I188" s="41">
        <f t="shared" ref="I188:I193" si="162">(J188*K188+L188*M188+N188*O188+P188*Q188+R188*S188+T188*U188)/H188</f>
        <v>1.989244243136977</v>
      </c>
      <c r="J188" s="37">
        <v>2531023.54</v>
      </c>
      <c r="K188" s="41">
        <v>0.69596177216905697</v>
      </c>
      <c r="L188" s="37">
        <v>2572576.54</v>
      </c>
      <c r="M188" s="41">
        <v>1.38582549738248</v>
      </c>
      <c r="N188" s="37">
        <v>2780649.98</v>
      </c>
      <c r="O188" s="41">
        <v>2.2288471056324801</v>
      </c>
      <c r="P188" s="37">
        <v>3406069.84</v>
      </c>
      <c r="Q188" s="41">
        <v>2.9256792929413296</v>
      </c>
      <c r="R188" s="37">
        <v>1040421.66</v>
      </c>
      <c r="S188" s="41">
        <v>2.7588899618833396</v>
      </c>
      <c r="T188" s="37">
        <v>61453.15</v>
      </c>
      <c r="U188" s="41">
        <v>4.7409068615685293</v>
      </c>
    </row>
    <row r="189" spans="1:21" ht="14.25" customHeight="1" x14ac:dyDescent="0.2">
      <c r="A189" s="46" t="s">
        <v>92</v>
      </c>
      <c r="B189" s="36">
        <f t="shared" si="159"/>
        <v>68235295.820000008</v>
      </c>
      <c r="C189" s="40">
        <f t="shared" si="160"/>
        <v>0.3853788453437379</v>
      </c>
      <c r="D189" s="36">
        <v>3286363.19</v>
      </c>
      <c r="E189" s="40">
        <v>0.110494268285667</v>
      </c>
      <c r="F189" s="36">
        <v>51722565.310000002</v>
      </c>
      <c r="G189" s="40">
        <v>2.7368944782913004E-3</v>
      </c>
      <c r="H189" s="36">
        <f t="shared" si="161"/>
        <v>13226367.320000002</v>
      </c>
      <c r="I189" s="40">
        <f t="shared" si="162"/>
        <v>1.9500256866750909</v>
      </c>
      <c r="J189" s="36">
        <v>2612555.7000000002</v>
      </c>
      <c r="K189" s="40">
        <v>0.51508350221968502</v>
      </c>
      <c r="L189" s="36">
        <v>2996381.91</v>
      </c>
      <c r="M189" s="40">
        <v>1.94361653808676</v>
      </c>
      <c r="N189" s="36">
        <v>2399315.29</v>
      </c>
      <c r="O189" s="40">
        <v>1.7355191610519798</v>
      </c>
      <c r="P189" s="36">
        <v>4211235.08</v>
      </c>
      <c r="Q189" s="40">
        <v>2.7428984627949098</v>
      </c>
      <c r="R189" s="36">
        <v>944913.38</v>
      </c>
      <c r="S189" s="40">
        <v>2.7657287703979794</v>
      </c>
      <c r="T189" s="36">
        <v>61965.96</v>
      </c>
      <c r="U189" s="40">
        <v>4.7418329966968997</v>
      </c>
    </row>
    <row r="190" spans="1:21" ht="14.25" customHeight="1" x14ac:dyDescent="0.2">
      <c r="A190" s="38" t="s">
        <v>1</v>
      </c>
      <c r="B190" s="36">
        <f t="shared" si="159"/>
        <v>69647444.5</v>
      </c>
      <c r="C190" s="40">
        <f t="shared" si="160"/>
        <v>0.36963647937147232</v>
      </c>
      <c r="D190" s="36">
        <v>2590344.85</v>
      </c>
      <c r="E190" s="40">
        <v>1.9339181808167401E-2</v>
      </c>
      <c r="F190" s="36">
        <v>54134159.380000003</v>
      </c>
      <c r="G190" s="40">
        <v>3.0001504015226806E-3</v>
      </c>
      <c r="H190" s="36">
        <f t="shared" si="161"/>
        <v>12922940.270000001</v>
      </c>
      <c r="I190" s="40">
        <f t="shared" si="162"/>
        <v>1.975690506863266</v>
      </c>
      <c r="J190" s="36">
        <v>3326686.45</v>
      </c>
      <c r="K190" s="40">
        <v>0.33516907407970498</v>
      </c>
      <c r="L190" s="36">
        <v>2522682.6</v>
      </c>
      <c r="M190" s="40">
        <v>2.6717860997257401</v>
      </c>
      <c r="N190" s="36">
        <v>1888107.86</v>
      </c>
      <c r="O190" s="40">
        <v>1.7612487736267399</v>
      </c>
      <c r="P190" s="36">
        <v>4188686.93</v>
      </c>
      <c r="Q190" s="40">
        <v>2.7502288158117403</v>
      </c>
      <c r="R190" s="36">
        <v>934532.69</v>
      </c>
      <c r="S190" s="40">
        <v>2.7133851183953799</v>
      </c>
      <c r="T190" s="36">
        <v>62243.74</v>
      </c>
      <c r="U190" s="40">
        <v>4.7496735960917498</v>
      </c>
    </row>
    <row r="191" spans="1:21" ht="14.25" customHeight="1" x14ac:dyDescent="0.2">
      <c r="A191" s="38" t="s">
        <v>2</v>
      </c>
      <c r="B191" s="36">
        <f t="shared" si="159"/>
        <v>71700096.50999999</v>
      </c>
      <c r="C191" s="40">
        <f t="shared" si="160"/>
        <v>0.36054470134352673</v>
      </c>
      <c r="D191" s="36">
        <v>3017820.58</v>
      </c>
      <c r="E191" s="40">
        <v>6.4938442099165494E-2</v>
      </c>
      <c r="F191" s="36">
        <v>56512693.609999999</v>
      </c>
      <c r="G191" s="40">
        <v>3.17208480694821E-3</v>
      </c>
      <c r="H191" s="36">
        <f t="shared" si="161"/>
        <v>12169582.32</v>
      </c>
      <c r="I191" s="40">
        <f t="shared" si="162"/>
        <v>2.0934041603738449</v>
      </c>
      <c r="J191" s="36">
        <v>2175403.44</v>
      </c>
      <c r="K191" s="40">
        <v>0.44038856617786698</v>
      </c>
      <c r="L191" s="36">
        <v>2042127.49</v>
      </c>
      <c r="M191" s="40">
        <v>1.78660863705429</v>
      </c>
      <c r="N191" s="36">
        <v>2102693.09</v>
      </c>
      <c r="O191" s="40">
        <v>2.5945426141577297</v>
      </c>
      <c r="P191" s="36">
        <v>4678188.49</v>
      </c>
      <c r="Q191" s="40">
        <v>2.6017742990727601</v>
      </c>
      <c r="R191" s="36">
        <v>1087110.6299999999</v>
      </c>
      <c r="S191" s="40">
        <v>2.6414741564066899</v>
      </c>
      <c r="T191" s="36">
        <v>84059.18</v>
      </c>
      <c r="U191" s="40">
        <v>4.4094744321797998</v>
      </c>
    </row>
    <row r="192" spans="1:21" ht="14.25" customHeight="1" x14ac:dyDescent="0.2">
      <c r="A192" s="38" t="s">
        <v>3</v>
      </c>
      <c r="B192" s="36">
        <f t="shared" si="159"/>
        <v>75411234.870000005</v>
      </c>
      <c r="C192" s="40">
        <f t="shared" si="160"/>
        <v>0.34175990708319215</v>
      </c>
      <c r="D192" s="36">
        <v>3092467.04</v>
      </c>
      <c r="E192" s="40">
        <v>6.1194657065771006E-2</v>
      </c>
      <c r="F192" s="36">
        <v>59301757.009999998</v>
      </c>
      <c r="G192" s="40">
        <v>3.1733760260807503E-3</v>
      </c>
      <c r="H192" s="36">
        <f t="shared" si="161"/>
        <v>13017010.82</v>
      </c>
      <c r="I192" s="40">
        <f t="shared" si="162"/>
        <v>1.9509169762063687</v>
      </c>
      <c r="J192" s="36">
        <v>3481827.49</v>
      </c>
      <c r="K192" s="40">
        <v>0.66483783689696796</v>
      </c>
      <c r="L192" s="36">
        <v>2081727.91</v>
      </c>
      <c r="M192" s="40">
        <v>1.5049752660039</v>
      </c>
      <c r="N192" s="36">
        <v>2933611.64</v>
      </c>
      <c r="O192" s="40">
        <v>2.57368687864219</v>
      </c>
      <c r="P192" s="36">
        <v>3568666.44</v>
      </c>
      <c r="Q192" s="40">
        <v>2.7081249521599999</v>
      </c>
      <c r="R192" s="36">
        <v>888082.28</v>
      </c>
      <c r="S192" s="40">
        <v>2.7390520184683798</v>
      </c>
      <c r="T192" s="36">
        <v>63095.060000000012</v>
      </c>
      <c r="U192" s="40">
        <v>4.7580862527113892</v>
      </c>
    </row>
    <row r="193" spans="1:21" ht="14.25" customHeight="1" x14ac:dyDescent="0.2">
      <c r="A193" s="38" t="s">
        <v>4</v>
      </c>
      <c r="B193" s="36">
        <f t="shared" si="159"/>
        <v>75982065.99000001</v>
      </c>
      <c r="C193" s="40">
        <f t="shared" si="160"/>
        <v>0.33103945161494297</v>
      </c>
      <c r="D193" s="36">
        <v>4488694.49</v>
      </c>
      <c r="E193" s="40">
        <v>5.0481297068627196E-2</v>
      </c>
      <c r="F193" s="36">
        <v>58677746.200000003</v>
      </c>
      <c r="G193" s="40">
        <v>3.1256811462196197E-3</v>
      </c>
      <c r="H193" s="36">
        <f>J193+L193+N193+P193+R193+T193</f>
        <v>12815625.300000001</v>
      </c>
      <c r="I193" s="40">
        <f t="shared" si="162"/>
        <v>1.9306945883397515</v>
      </c>
      <c r="J193" s="36">
        <v>3974392.87</v>
      </c>
      <c r="K193" s="40">
        <v>0.54986647676328004</v>
      </c>
      <c r="L193" s="36">
        <v>1713186.63</v>
      </c>
      <c r="M193" s="40">
        <v>1.91674207573053</v>
      </c>
      <c r="N193" s="36">
        <v>2697982.01</v>
      </c>
      <c r="O193" s="40">
        <v>2.5284112934466898</v>
      </c>
      <c r="P193" s="36">
        <v>3511654.74</v>
      </c>
      <c r="Q193" s="40">
        <v>2.7896402197273007</v>
      </c>
      <c r="R193" s="36">
        <v>853772.08</v>
      </c>
      <c r="S193" s="40">
        <v>2.75215502268474</v>
      </c>
      <c r="T193" s="36">
        <v>64636.97</v>
      </c>
      <c r="U193" s="40">
        <v>4.7397257111526097</v>
      </c>
    </row>
    <row r="194" spans="1:21" ht="14.25" customHeight="1" x14ac:dyDescent="0.2">
      <c r="A194" s="38" t="s">
        <v>5</v>
      </c>
      <c r="B194" s="36">
        <f t="shared" si="159"/>
        <v>78060096.650000006</v>
      </c>
      <c r="C194" s="40">
        <f t="shared" si="160"/>
        <v>0.31877183435180911</v>
      </c>
      <c r="D194" s="36">
        <v>4400816.53</v>
      </c>
      <c r="E194" s="40">
        <v>4.2660719600596496E-2</v>
      </c>
      <c r="F194" s="36">
        <v>61497652.390000001</v>
      </c>
      <c r="G194" s="40">
        <v>3.5573230602795004E-3</v>
      </c>
      <c r="H194" s="36">
        <f t="shared" ref="H194:H200" si="163">J194+L194+N194+P194+R194+T194</f>
        <v>12161627.729999999</v>
      </c>
      <c r="I194" s="40">
        <f>(J194*K194+L194*M194+N194*O194+P194*Q194+R194*S194+T194*U194)/H194</f>
        <v>2.0126295365398437</v>
      </c>
      <c r="J194" s="36">
        <v>3311916.71</v>
      </c>
      <c r="K194" s="40">
        <v>0.46035086664362401</v>
      </c>
      <c r="L194" s="36">
        <v>1857561.65</v>
      </c>
      <c r="M194" s="40">
        <v>2.4715018547567502</v>
      </c>
      <c r="N194" s="36">
        <v>2962743.25</v>
      </c>
      <c r="O194" s="40">
        <v>2.7970269275611401</v>
      </c>
      <c r="P194" s="36">
        <v>3087838.38</v>
      </c>
      <c r="Q194" s="40">
        <v>2.4066281567819598</v>
      </c>
      <c r="R194" s="36">
        <v>879598.03</v>
      </c>
      <c r="S194" s="40">
        <v>2.6663289737017699</v>
      </c>
      <c r="T194" s="36">
        <v>61969.71</v>
      </c>
      <c r="U194" s="40">
        <v>4.8054321958259898</v>
      </c>
    </row>
    <row r="195" spans="1:21" ht="14.25" customHeight="1" x14ac:dyDescent="0.2">
      <c r="A195" s="38" t="s">
        <v>6</v>
      </c>
      <c r="B195" s="36">
        <f t="shared" si="159"/>
        <v>81005468.269999996</v>
      </c>
      <c r="C195" s="40">
        <f t="shared" si="160"/>
        <v>0.31391887135991742</v>
      </c>
      <c r="D195" s="36">
        <v>4520972.45</v>
      </c>
      <c r="E195" s="40">
        <v>7.5700560396027197E-2</v>
      </c>
      <c r="F195" s="36">
        <v>63450620.82</v>
      </c>
      <c r="G195" s="40">
        <v>3.5099952013361601E-3</v>
      </c>
      <c r="H195" s="36">
        <f t="shared" si="163"/>
        <v>13033875</v>
      </c>
      <c r="I195" s="40">
        <f t="shared" ref="I195:I200" si="164">(J195*K195+L195*M195+N195*O195+P195*Q195+R195*S195+T195*U195)/H195</f>
        <v>1.9076593607580248</v>
      </c>
      <c r="J195" s="36">
        <v>3368430.47</v>
      </c>
      <c r="K195" s="40">
        <v>0.52745569846956109</v>
      </c>
      <c r="L195" s="36">
        <v>2802935.19</v>
      </c>
      <c r="M195" s="40">
        <v>2.2813067349587897</v>
      </c>
      <c r="N195" s="36">
        <v>2800925.07</v>
      </c>
      <c r="O195" s="40">
        <v>2.5026031483234199</v>
      </c>
      <c r="P195" s="36">
        <v>3028581.52</v>
      </c>
      <c r="Q195" s="40">
        <v>2.3741830183260202</v>
      </c>
      <c r="R195" s="36">
        <v>970957.76</v>
      </c>
      <c r="S195" s="40">
        <v>2.27377913587096</v>
      </c>
      <c r="T195" s="36">
        <v>62044.99</v>
      </c>
      <c r="U195" s="40">
        <v>4.5996730517645306</v>
      </c>
    </row>
    <row r="196" spans="1:21" ht="14.25" hidden="1" customHeight="1" x14ac:dyDescent="0.2">
      <c r="A196" s="38" t="s">
        <v>7</v>
      </c>
      <c r="B196" s="36">
        <f t="shared" si="159"/>
        <v>0</v>
      </c>
      <c r="C196" s="40" t="e">
        <f>(D196*E196+F196*G196+J196*K196+L196*M196+N196*O196+P196*Q196+R196*S196+T196*U196)/(D196+F196+J196+L196+N196+P196+R196+T196)</f>
        <v>#DIV/0!</v>
      </c>
      <c r="D196" s="36"/>
      <c r="E196" s="40"/>
      <c r="F196" s="36"/>
      <c r="G196" s="40"/>
      <c r="H196" s="36">
        <f t="shared" si="163"/>
        <v>0</v>
      </c>
      <c r="I196" s="40" t="e">
        <f t="shared" si="164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9"/>
        <v>0</v>
      </c>
      <c r="C197" s="40" t="e">
        <f t="shared" ref="C197:C200" si="165">(D197*E197+F197*G197+J197*K197+L197*M197+N197*O197+P197*Q197+R197*S197+T197*U197)/(D197+F197+J197+L197+N197+P197+R197+T197)</f>
        <v>#DIV/0!</v>
      </c>
      <c r="D197" s="36"/>
      <c r="E197" s="40"/>
      <c r="F197" s="36"/>
      <c r="G197" s="40"/>
      <c r="H197" s="36">
        <f t="shared" si="163"/>
        <v>0</v>
      </c>
      <c r="I197" s="40" t="e">
        <f t="shared" si="164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9"/>
        <v>0</v>
      </c>
      <c r="C198" s="40" t="e">
        <f t="shared" si="165"/>
        <v>#DIV/0!</v>
      </c>
      <c r="D198" s="36"/>
      <c r="E198" s="40"/>
      <c r="F198" s="36"/>
      <c r="G198" s="40"/>
      <c r="H198" s="36">
        <f t="shared" si="163"/>
        <v>0</v>
      </c>
      <c r="I198" s="40" t="e">
        <f t="shared" si="164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>D199+F199+H199</f>
        <v>0</v>
      </c>
      <c r="C199" s="40" t="e">
        <f t="shared" si="165"/>
        <v>#DIV/0!</v>
      </c>
      <c r="D199" s="36"/>
      <c r="E199" s="40"/>
      <c r="F199" s="36"/>
      <c r="G199" s="40"/>
      <c r="H199" s="36">
        <f t="shared" si="163"/>
        <v>0</v>
      </c>
      <c r="I199" s="40" t="e">
        <f t="shared" si="164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7.25" hidden="1" customHeight="1" thickBot="1" x14ac:dyDescent="0.25">
      <c r="A200" s="39" t="s">
        <v>15</v>
      </c>
      <c r="B200" s="37">
        <f t="shared" ref="B200" si="166">D200+F200+H200</f>
        <v>0</v>
      </c>
      <c r="C200" s="41" t="e">
        <f t="shared" si="165"/>
        <v>#DIV/0!</v>
      </c>
      <c r="D200" s="37"/>
      <c r="E200" s="41"/>
      <c r="F200" s="37"/>
      <c r="G200" s="41"/>
      <c r="H200" s="37">
        <f t="shared" si="163"/>
        <v>0</v>
      </c>
      <c r="I200" s="41" t="e">
        <f t="shared" si="164"/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6"/>
    </row>
    <row r="202" spans="1:21" x14ac:dyDescent="0.2">
      <c r="A202" s="63" t="s">
        <v>52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1"/>
    </row>
    <row r="203" spans="1:21" x14ac:dyDescent="0.2">
      <c r="A203" s="11"/>
      <c r="B203" s="12"/>
      <c r="C203" s="1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x14ac:dyDescent="0.2">
      <c r="B204" s="12"/>
      <c r="C204" s="12"/>
    </row>
    <row r="205" spans="1:21" x14ac:dyDescent="0.2">
      <c r="B205" s="12"/>
      <c r="C205" s="12"/>
    </row>
    <row r="206" spans="1:21" x14ac:dyDescent="0.2">
      <c r="B206" s="12"/>
      <c r="C206" s="12"/>
    </row>
    <row r="207" spans="1:21" x14ac:dyDescent="0.2">
      <c r="B207" s="12"/>
      <c r="C207" s="12"/>
    </row>
    <row r="208" spans="1:21" x14ac:dyDescent="0.2">
      <c r="B208" s="12"/>
      <c r="C208" s="12"/>
    </row>
    <row r="209" spans="2:3" x14ac:dyDescent="0.2">
      <c r="B209" s="12"/>
      <c r="C209" s="12"/>
    </row>
    <row r="210" spans="2:3" x14ac:dyDescent="0.2">
      <c r="B210" s="12"/>
      <c r="C210" s="12"/>
    </row>
    <row r="211" spans="2:3" x14ac:dyDescent="0.2">
      <c r="B211" s="12"/>
      <c r="C211" s="12"/>
    </row>
    <row r="212" spans="2:3" x14ac:dyDescent="0.2">
      <c r="B212" s="12"/>
      <c r="C212" s="12"/>
    </row>
    <row r="213" spans="2:3" x14ac:dyDescent="0.2">
      <c r="B213" s="12"/>
      <c r="C213" s="12"/>
    </row>
    <row r="214" spans="2:3" x14ac:dyDescent="0.2">
      <c r="B214" s="12"/>
      <c r="C214" s="12"/>
    </row>
    <row r="215" spans="2:3" x14ac:dyDescent="0.2">
      <c r="B215" s="12"/>
      <c r="C215" s="12"/>
    </row>
    <row r="216" spans="2:3" x14ac:dyDescent="0.2">
      <c r="B216" s="12"/>
      <c r="C216" s="12"/>
    </row>
    <row r="217" spans="2:3" x14ac:dyDescent="0.2">
      <c r="B217" s="12"/>
      <c r="C217" s="12"/>
    </row>
    <row r="218" spans="2:3" x14ac:dyDescent="0.2">
      <c r="B218" s="12"/>
      <c r="C218" s="12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2025-08-26T10:43:54Z</dcterms:modified>
</cp:coreProperties>
</file>