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10050" windowHeight="4755" tabRatio="907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F334" i="9" l="1"/>
  <c r="G334" i="9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B359" i="6" s="1"/>
  <c r="D359" i="4" s="1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G367" i="13"/>
  <c r="F367" i="13"/>
  <c r="C367" i="13"/>
  <c r="B367" i="13"/>
  <c r="B367" i="11" s="1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B364" i="11" s="1"/>
  <c r="G363" i="13"/>
  <c r="F363" i="13"/>
  <c r="C363" i="13"/>
  <c r="B363" i="13"/>
  <c r="B363" i="11" s="1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B360" i="11" s="1"/>
  <c r="G359" i="13"/>
  <c r="F359" i="13"/>
  <c r="C359" i="13"/>
  <c r="B359" i="13"/>
  <c r="G358" i="13"/>
  <c r="F358" i="13"/>
  <c r="C358" i="13"/>
  <c r="B358" i="13"/>
  <c r="B358" i="11" s="1"/>
  <c r="G357" i="13"/>
  <c r="F357" i="13"/>
  <c r="C357" i="13"/>
  <c r="B357" i="13"/>
  <c r="B357" i="11" s="1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B358" i="8" s="1"/>
  <c r="G357" i="10"/>
  <c r="F357" i="10"/>
  <c r="C357" i="10"/>
  <c r="B357" i="10"/>
  <c r="G200" i="30"/>
  <c r="F200" i="30"/>
  <c r="C200" i="30"/>
  <c r="B200" i="30"/>
  <c r="B200" i="28" s="1"/>
  <c r="G199" i="30"/>
  <c r="F199" i="30"/>
  <c r="C199" i="30"/>
  <c r="B199" i="30"/>
  <c r="G198" i="30"/>
  <c r="F198" i="30"/>
  <c r="C198" i="30"/>
  <c r="B198" i="30"/>
  <c r="B198" i="28" s="1"/>
  <c r="G197" i="30"/>
  <c r="F197" i="30"/>
  <c r="C197" i="30"/>
  <c r="B197" i="30"/>
  <c r="B197" i="28" s="1"/>
  <c r="G196" i="30"/>
  <c r="F196" i="30"/>
  <c r="C196" i="30"/>
  <c r="B196" i="30"/>
  <c r="B196" i="28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193" i="28" s="1"/>
  <c r="G192" i="30"/>
  <c r="F192" i="30"/>
  <c r="C192" i="30"/>
  <c r="B192" i="30"/>
  <c r="B192" i="28" s="1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189" i="28" s="1"/>
  <c r="B363" i="6" l="1"/>
  <c r="D363" i="4" s="1"/>
  <c r="B361" i="11"/>
  <c r="F357" i="11"/>
  <c r="B358" i="6"/>
  <c r="D358" i="4" s="1"/>
  <c r="B366" i="11"/>
  <c r="B362" i="8"/>
  <c r="F189" i="28"/>
  <c r="F192" i="28"/>
  <c r="F195" i="28"/>
  <c r="F200" i="28"/>
  <c r="D357" i="5"/>
  <c r="R359" i="5"/>
  <c r="F367" i="11"/>
  <c r="G367" i="11"/>
  <c r="C363" i="11"/>
  <c r="C366" i="11"/>
  <c r="C360" i="11"/>
  <c r="C357" i="11"/>
  <c r="C366" i="6"/>
  <c r="E366" i="4" s="1"/>
  <c r="G359" i="6"/>
  <c r="G362" i="6"/>
  <c r="G365" i="6"/>
  <c r="M362" i="5"/>
  <c r="C357" i="6"/>
  <c r="E357" i="4" s="1"/>
  <c r="C360" i="6"/>
  <c r="E360" i="4" s="1"/>
  <c r="F359" i="6"/>
  <c r="F362" i="6"/>
  <c r="F365" i="6"/>
  <c r="I361" i="5"/>
  <c r="O361" i="5"/>
  <c r="G368" i="8"/>
  <c r="C363" i="6"/>
  <c r="E363" i="4" s="1"/>
  <c r="F358" i="8"/>
  <c r="F367" i="8"/>
  <c r="C360" i="8"/>
  <c r="C362" i="6"/>
  <c r="E362" i="4" s="1"/>
  <c r="C365" i="6"/>
  <c r="E365" i="4" s="1"/>
  <c r="C368" i="6"/>
  <c r="E368" i="4" s="1"/>
  <c r="S362" i="5"/>
  <c r="G368" i="6"/>
  <c r="F358" i="6"/>
  <c r="F361" i="6"/>
  <c r="F364" i="6"/>
  <c r="G367" i="6"/>
  <c r="C359" i="6"/>
  <c r="E359" i="4" s="1"/>
  <c r="G357" i="6"/>
  <c r="G360" i="6"/>
  <c r="G363" i="6"/>
  <c r="G366" i="6"/>
  <c r="C361" i="6"/>
  <c r="E361" i="4" s="1"/>
  <c r="F357" i="6"/>
  <c r="F360" i="6"/>
  <c r="F363" i="6"/>
  <c r="F366" i="6"/>
  <c r="G358" i="6"/>
  <c r="G361" i="6"/>
  <c r="G364" i="6"/>
  <c r="C358" i="6"/>
  <c r="E358" i="4" s="1"/>
  <c r="C364" i="6"/>
  <c r="E364" i="4" s="1"/>
  <c r="C367" i="6"/>
  <c r="E367" i="4" s="1"/>
  <c r="C191" i="28"/>
  <c r="B362" i="6"/>
  <c r="D362" i="4" s="1"/>
  <c r="B365" i="6"/>
  <c r="D365" i="4" s="1"/>
  <c r="B368" i="6"/>
  <c r="D368" i="4" s="1"/>
  <c r="B361" i="6"/>
  <c r="D361" i="4" s="1"/>
  <c r="G194" i="28"/>
  <c r="L364" i="5"/>
  <c r="C200" i="28"/>
  <c r="C190" i="28"/>
  <c r="C199" i="28"/>
  <c r="F190" i="28"/>
  <c r="F191" i="28"/>
  <c r="F193" i="28"/>
  <c r="F199" i="28"/>
  <c r="S367" i="5"/>
  <c r="E366" i="5"/>
  <c r="D367" i="5"/>
  <c r="C194" i="28"/>
  <c r="G196" i="28"/>
  <c r="G200" i="28"/>
  <c r="R362" i="5"/>
  <c r="J363" i="5"/>
  <c r="P363" i="5"/>
  <c r="K365" i="5"/>
  <c r="Q365" i="5"/>
  <c r="H366" i="5"/>
  <c r="N366" i="5"/>
  <c r="S358" i="5"/>
  <c r="H360" i="5"/>
  <c r="S361" i="5"/>
  <c r="R364" i="5"/>
  <c r="G197" i="28"/>
  <c r="S365" i="5"/>
  <c r="C192" i="28"/>
  <c r="K357" i="5"/>
  <c r="Q357" i="5"/>
  <c r="H367" i="5"/>
  <c r="I357" i="5"/>
  <c r="N360" i="5"/>
  <c r="G192" i="28"/>
  <c r="M365" i="5"/>
  <c r="S359" i="5"/>
  <c r="C195" i="28"/>
  <c r="B191" i="28"/>
  <c r="G191" i="28"/>
  <c r="B194" i="28"/>
  <c r="F198" i="28"/>
  <c r="H364" i="5"/>
  <c r="O364" i="5"/>
  <c r="M357" i="5"/>
  <c r="S357" i="5"/>
  <c r="R360" i="5"/>
  <c r="S363" i="5"/>
  <c r="O357" i="5"/>
  <c r="G189" i="28"/>
  <c r="G199" i="28"/>
  <c r="G190" i="28"/>
  <c r="G193" i="28"/>
  <c r="G195" i="28"/>
  <c r="G198" i="28"/>
  <c r="L357" i="5"/>
  <c r="L359" i="5"/>
  <c r="S366" i="5"/>
  <c r="P367" i="5"/>
  <c r="H368" i="5"/>
  <c r="C189" i="28"/>
  <c r="C198" i="28"/>
  <c r="C193" i="28"/>
  <c r="C197" i="28"/>
  <c r="B361" i="7"/>
  <c r="F361" i="4" s="1"/>
  <c r="B199" i="28"/>
  <c r="B190" i="28"/>
  <c r="B358" i="5" s="1"/>
  <c r="B358" i="4" s="1"/>
  <c r="B195" i="28"/>
  <c r="C196" i="28"/>
  <c r="E365" i="5"/>
  <c r="B364" i="7"/>
  <c r="F364" i="4" s="1"/>
  <c r="B357" i="7"/>
  <c r="F357" i="4" s="1"/>
  <c r="B363" i="7"/>
  <c r="F363" i="4" s="1"/>
  <c r="B367" i="7"/>
  <c r="F367" i="4" s="1"/>
  <c r="E368" i="5"/>
  <c r="E357" i="5"/>
  <c r="K361" i="5"/>
  <c r="Q358" i="5"/>
  <c r="K360" i="5"/>
  <c r="Q360" i="5"/>
  <c r="P361" i="5"/>
  <c r="F368" i="11"/>
  <c r="S368" i="5"/>
  <c r="O368" i="5"/>
  <c r="F359" i="11"/>
  <c r="F362" i="11"/>
  <c r="S364" i="5"/>
  <c r="G362" i="11"/>
  <c r="H359" i="5"/>
  <c r="N359" i="5"/>
  <c r="R367" i="5"/>
  <c r="E360" i="5"/>
  <c r="M358" i="5"/>
  <c r="K364" i="5"/>
  <c r="Q364" i="5"/>
  <c r="I367" i="5"/>
  <c r="O367" i="5"/>
  <c r="G359" i="11"/>
  <c r="F361" i="11"/>
  <c r="F366" i="11"/>
  <c r="R358" i="5"/>
  <c r="S360" i="5"/>
  <c r="I362" i="5"/>
  <c r="O362" i="5"/>
  <c r="M363" i="5"/>
  <c r="Q366" i="5"/>
  <c r="G357" i="11"/>
  <c r="G365" i="11"/>
  <c r="R361" i="5"/>
  <c r="R366" i="5"/>
  <c r="K359" i="5"/>
  <c r="Q359" i="5"/>
  <c r="G358" i="11"/>
  <c r="G360" i="11"/>
  <c r="F365" i="11"/>
  <c r="J362" i="5"/>
  <c r="P362" i="5"/>
  <c r="O365" i="5"/>
  <c r="M366" i="5"/>
  <c r="F360" i="11"/>
  <c r="G363" i="11"/>
  <c r="G368" i="11"/>
  <c r="R357" i="5"/>
  <c r="R363" i="5"/>
  <c r="R368" i="5"/>
  <c r="C359" i="11"/>
  <c r="C362" i="11"/>
  <c r="C365" i="11"/>
  <c r="C368" i="11"/>
  <c r="L358" i="5"/>
  <c r="M360" i="5"/>
  <c r="M361" i="5"/>
  <c r="K362" i="5"/>
  <c r="Q362" i="5"/>
  <c r="G361" i="11"/>
  <c r="F363" i="11"/>
  <c r="G364" i="11"/>
  <c r="G366" i="11"/>
  <c r="J367" i="5"/>
  <c r="C358" i="11"/>
  <c r="C361" i="11"/>
  <c r="C364" i="11"/>
  <c r="C367" i="11"/>
  <c r="D361" i="5"/>
  <c r="B359" i="11"/>
  <c r="B362" i="11"/>
  <c r="B365" i="11"/>
  <c r="B368" i="11"/>
  <c r="E363" i="5"/>
  <c r="D364" i="5"/>
  <c r="D366" i="5"/>
  <c r="E358" i="5"/>
  <c r="E359" i="5"/>
  <c r="F363" i="8"/>
  <c r="O363" i="5"/>
  <c r="G364" i="8"/>
  <c r="M364" i="5"/>
  <c r="K367" i="5"/>
  <c r="Q367" i="5"/>
  <c r="K368" i="5"/>
  <c r="Q368" i="5"/>
  <c r="D360" i="5"/>
  <c r="E361" i="5"/>
  <c r="Q363" i="5"/>
  <c r="P365" i="5"/>
  <c r="E367" i="5"/>
  <c r="I358" i="5"/>
  <c r="O358" i="5"/>
  <c r="F359" i="8"/>
  <c r="M359" i="5"/>
  <c r="G360" i="8"/>
  <c r="E362" i="5"/>
  <c r="M368" i="5"/>
  <c r="L360" i="5"/>
  <c r="Q361" i="5"/>
  <c r="P364" i="5"/>
  <c r="I366" i="5"/>
  <c r="L368" i="5"/>
  <c r="E364" i="5"/>
  <c r="O366" i="5"/>
  <c r="N367" i="5"/>
  <c r="N368" i="5"/>
  <c r="C366" i="8"/>
  <c r="G359" i="7"/>
  <c r="G362" i="7"/>
  <c r="G365" i="7"/>
  <c r="G368" i="7"/>
  <c r="I359" i="5"/>
  <c r="O359" i="5"/>
  <c r="I360" i="5"/>
  <c r="O360" i="5"/>
  <c r="N364" i="5"/>
  <c r="F366" i="8"/>
  <c r="K363" i="5"/>
  <c r="J364" i="5"/>
  <c r="J365" i="5"/>
  <c r="F360" i="8"/>
  <c r="F362" i="8"/>
  <c r="G363" i="8"/>
  <c r="F364" i="8"/>
  <c r="F368" i="8"/>
  <c r="H357" i="5"/>
  <c r="N357" i="5"/>
  <c r="H358" i="5"/>
  <c r="N358" i="5"/>
  <c r="L361" i="5"/>
  <c r="L362" i="5"/>
  <c r="L363" i="5"/>
  <c r="J366" i="5"/>
  <c r="P366" i="5"/>
  <c r="I368" i="5"/>
  <c r="C359" i="7"/>
  <c r="G359" i="4" s="1"/>
  <c r="C362" i="7"/>
  <c r="G362" i="4" s="1"/>
  <c r="C365" i="7"/>
  <c r="G365" i="4" s="1"/>
  <c r="C368" i="7"/>
  <c r="G368" i="4" s="1"/>
  <c r="G357" i="7"/>
  <c r="G360" i="7"/>
  <c r="G363" i="7"/>
  <c r="G366" i="7"/>
  <c r="B359" i="8"/>
  <c r="F365" i="8"/>
  <c r="C367" i="8"/>
  <c r="L365" i="5"/>
  <c r="R365" i="5"/>
  <c r="K366" i="5"/>
  <c r="J368" i="5"/>
  <c r="P368" i="5"/>
  <c r="G357" i="8"/>
  <c r="C359" i="8"/>
  <c r="G361" i="8"/>
  <c r="G365" i="8"/>
  <c r="B368" i="8"/>
  <c r="B368" i="5" s="1"/>
  <c r="B368" i="4" s="1"/>
  <c r="J357" i="5"/>
  <c r="P357" i="5"/>
  <c r="J358" i="5"/>
  <c r="P358" i="5"/>
  <c r="J359" i="5"/>
  <c r="P359" i="5"/>
  <c r="H361" i="5"/>
  <c r="N361" i="5"/>
  <c r="H362" i="5"/>
  <c r="N362" i="5"/>
  <c r="H363" i="5"/>
  <c r="N363" i="5"/>
  <c r="L366" i="5"/>
  <c r="G361" i="7"/>
  <c r="G364" i="7"/>
  <c r="G367" i="7"/>
  <c r="F357" i="8"/>
  <c r="G359" i="8"/>
  <c r="F361" i="8"/>
  <c r="G362" i="8"/>
  <c r="K358" i="5"/>
  <c r="J360" i="5"/>
  <c r="P360" i="5"/>
  <c r="I363" i="5"/>
  <c r="H365" i="5"/>
  <c r="N365" i="5"/>
  <c r="L367" i="5"/>
  <c r="G358" i="7"/>
  <c r="G358" i="8"/>
  <c r="C361" i="8"/>
  <c r="C365" i="8"/>
  <c r="G366" i="8"/>
  <c r="G367" i="8"/>
  <c r="J361" i="5"/>
  <c r="I364" i="5"/>
  <c r="I365" i="5"/>
  <c r="M367" i="5"/>
  <c r="B366" i="7"/>
  <c r="F366" i="4" s="1"/>
  <c r="C363" i="7"/>
  <c r="G363" i="4" s="1"/>
  <c r="C358" i="7"/>
  <c r="G358" i="4" s="1"/>
  <c r="C361" i="7"/>
  <c r="G361" i="4" s="1"/>
  <c r="C364" i="7"/>
  <c r="G364" i="4" s="1"/>
  <c r="C367" i="7"/>
  <c r="G367" i="4" s="1"/>
  <c r="C358" i="8"/>
  <c r="B361" i="8"/>
  <c r="B363" i="8"/>
  <c r="B365" i="8"/>
  <c r="B367" i="8"/>
  <c r="D358" i="5"/>
  <c r="D363" i="5"/>
  <c r="B359" i="7"/>
  <c r="F359" i="4" s="1"/>
  <c r="B362" i="7"/>
  <c r="F362" i="4" s="1"/>
  <c r="B365" i="7"/>
  <c r="F365" i="4" s="1"/>
  <c r="B368" i="7"/>
  <c r="F368" i="4" s="1"/>
  <c r="B357" i="8"/>
  <c r="C362" i="8"/>
  <c r="B364" i="8"/>
  <c r="C368" i="8"/>
  <c r="B360" i="7"/>
  <c r="F360" i="4" s="1"/>
  <c r="C363" i="8"/>
  <c r="C357" i="7"/>
  <c r="G357" i="4" s="1"/>
  <c r="C360" i="7"/>
  <c r="G360" i="4" s="1"/>
  <c r="C366" i="7"/>
  <c r="G366" i="4" s="1"/>
  <c r="C357" i="8"/>
  <c r="B360" i="8"/>
  <c r="C364" i="8"/>
  <c r="B366" i="8"/>
  <c r="D359" i="5"/>
  <c r="D362" i="5"/>
  <c r="D365" i="5"/>
  <c r="D368" i="5"/>
  <c r="B358" i="7"/>
  <c r="F358" i="4" s="1"/>
  <c r="F358" i="11"/>
  <c r="F364" i="11"/>
  <c r="F194" i="28"/>
  <c r="F196" i="28"/>
  <c r="F197" i="28"/>
  <c r="F367" i="6"/>
  <c r="F368" i="6"/>
  <c r="F358" i="7"/>
  <c r="F361" i="7"/>
  <c r="F363" i="7"/>
  <c r="F364" i="7"/>
  <c r="F365" i="7"/>
  <c r="F366" i="7"/>
  <c r="F367" i="7"/>
  <c r="F368" i="7"/>
  <c r="F357" i="7"/>
  <c r="F359" i="7"/>
  <c r="F360" i="7"/>
  <c r="F362" i="7"/>
  <c r="R343" i="8"/>
  <c r="S343" i="8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R345" i="5" s="1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B355" i="6" s="1"/>
  <c r="D355" i="4" s="1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B356" i="8" s="1"/>
  <c r="G355" i="10"/>
  <c r="F355" i="10"/>
  <c r="C355" i="10"/>
  <c r="B355" i="10"/>
  <c r="B355" i="8" s="1"/>
  <c r="G354" i="10"/>
  <c r="F354" i="10"/>
  <c r="C354" i="10"/>
  <c r="B354" i="10"/>
  <c r="B354" i="8" s="1"/>
  <c r="G353" i="10"/>
  <c r="F353" i="10"/>
  <c r="C353" i="10"/>
  <c r="B353" i="10"/>
  <c r="G352" i="10"/>
  <c r="F352" i="10"/>
  <c r="C352" i="10"/>
  <c r="B352" i="10"/>
  <c r="B352" i="8" s="1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B345" i="8" s="1"/>
  <c r="F177" i="30"/>
  <c r="G177" i="30"/>
  <c r="F178" i="30"/>
  <c r="G178" i="30"/>
  <c r="F179" i="30"/>
  <c r="G179" i="30"/>
  <c r="F180" i="30"/>
  <c r="G180" i="30"/>
  <c r="F181" i="30"/>
  <c r="G181" i="30"/>
  <c r="F182" i="30"/>
  <c r="G182" i="30"/>
  <c r="F183" i="30"/>
  <c r="G183" i="30"/>
  <c r="F184" i="30"/>
  <c r="G184" i="30"/>
  <c r="F185" i="30"/>
  <c r="G185" i="30"/>
  <c r="F186" i="30"/>
  <c r="G186" i="30"/>
  <c r="F187" i="30"/>
  <c r="G187" i="30"/>
  <c r="F188" i="30"/>
  <c r="G188" i="30"/>
  <c r="C188" i="30"/>
  <c r="B188" i="30"/>
  <c r="C187" i="30"/>
  <c r="B187" i="30"/>
  <c r="B187" i="28" s="1"/>
  <c r="C186" i="30"/>
  <c r="B186" i="30"/>
  <c r="C185" i="30"/>
  <c r="B185" i="30"/>
  <c r="B353" i="7" s="1"/>
  <c r="F353" i="4" s="1"/>
  <c r="C184" i="30"/>
  <c r="B184" i="30"/>
  <c r="C183" i="30"/>
  <c r="B183" i="30"/>
  <c r="B183" i="28" s="1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B188" i="28" l="1"/>
  <c r="B356" i="6"/>
  <c r="D356" i="4" s="1"/>
  <c r="B359" i="5"/>
  <c r="B359" i="4" s="1"/>
  <c r="F364" i="5"/>
  <c r="B362" i="5"/>
  <c r="B362" i="4" s="1"/>
  <c r="C362" i="5"/>
  <c r="C362" i="4" s="1"/>
  <c r="C358" i="5"/>
  <c r="C358" i="4" s="1"/>
  <c r="G364" i="5"/>
  <c r="F359" i="5"/>
  <c r="F362" i="5"/>
  <c r="F358" i="5"/>
  <c r="F367" i="5"/>
  <c r="F360" i="5"/>
  <c r="F361" i="5"/>
  <c r="G357" i="5"/>
  <c r="F363" i="5"/>
  <c r="G368" i="5"/>
  <c r="G367" i="5"/>
  <c r="G360" i="5"/>
  <c r="G363" i="5"/>
  <c r="G359" i="5"/>
  <c r="F366" i="5"/>
  <c r="F368" i="5"/>
  <c r="F365" i="5"/>
  <c r="G362" i="5"/>
  <c r="C368" i="5"/>
  <c r="C368" i="4" s="1"/>
  <c r="C359" i="5"/>
  <c r="C359" i="4" s="1"/>
  <c r="F357" i="5"/>
  <c r="G366" i="5"/>
  <c r="G365" i="5"/>
  <c r="G361" i="5"/>
  <c r="G358" i="5"/>
  <c r="B365" i="5"/>
  <c r="B365" i="4" s="1"/>
  <c r="C365" i="5"/>
  <c r="C365" i="4" s="1"/>
  <c r="C360" i="5"/>
  <c r="C360" i="4" s="1"/>
  <c r="B360" i="5"/>
  <c r="B360" i="4" s="1"/>
  <c r="C367" i="5"/>
  <c r="C367" i="4" s="1"/>
  <c r="B367" i="5"/>
  <c r="B367" i="4" s="1"/>
  <c r="C364" i="5"/>
  <c r="C364" i="4" s="1"/>
  <c r="B364" i="5"/>
  <c r="B364" i="4" s="1"/>
  <c r="C363" i="5"/>
  <c r="C363" i="4" s="1"/>
  <c r="B363" i="5"/>
  <c r="B363" i="4" s="1"/>
  <c r="C361" i="5"/>
  <c r="C361" i="4" s="1"/>
  <c r="B361" i="5"/>
  <c r="B361" i="4" s="1"/>
  <c r="C366" i="5"/>
  <c r="C366" i="4" s="1"/>
  <c r="B366" i="5"/>
  <c r="B366" i="4" s="1"/>
  <c r="B357" i="5"/>
  <c r="B357" i="4" s="1"/>
  <c r="C357" i="5"/>
  <c r="C357" i="4" s="1"/>
  <c r="F346" i="11"/>
  <c r="B184" i="28"/>
  <c r="F181" i="28"/>
  <c r="F349" i="11"/>
  <c r="F354" i="11"/>
  <c r="L351" i="5"/>
  <c r="P351" i="5"/>
  <c r="C356" i="8"/>
  <c r="C186" i="28"/>
  <c r="F350" i="6"/>
  <c r="F354" i="6"/>
  <c r="K353" i="5"/>
  <c r="O353" i="5"/>
  <c r="F178" i="28"/>
  <c r="B346" i="8"/>
  <c r="F350" i="11"/>
  <c r="G352" i="11"/>
  <c r="F356" i="6"/>
  <c r="C346" i="11"/>
  <c r="F346" i="6"/>
  <c r="F348" i="6"/>
  <c r="S356" i="5"/>
  <c r="C352" i="8"/>
  <c r="F349" i="6"/>
  <c r="C354" i="8"/>
  <c r="S353" i="5"/>
  <c r="H354" i="5"/>
  <c r="L354" i="5"/>
  <c r="P354" i="5"/>
  <c r="G350" i="6"/>
  <c r="F351" i="8"/>
  <c r="F353" i="8"/>
  <c r="C346" i="8"/>
  <c r="C346" i="6"/>
  <c r="E346" i="4" s="1"/>
  <c r="C347" i="6"/>
  <c r="E347" i="4" s="1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G349" i="6"/>
  <c r="G353" i="6"/>
  <c r="G346" i="8"/>
  <c r="G352" i="6"/>
  <c r="I351" i="5"/>
  <c r="C182" i="28"/>
  <c r="F345" i="6"/>
  <c r="B346" i="6"/>
  <c r="D346" i="4" s="1"/>
  <c r="B351" i="6"/>
  <c r="D351" i="4" s="1"/>
  <c r="G351" i="6"/>
  <c r="B352" i="6"/>
  <c r="D352" i="4" s="1"/>
  <c r="F352" i="6"/>
  <c r="C355" i="6"/>
  <c r="E355" i="4" s="1"/>
  <c r="C356" i="6"/>
  <c r="E356" i="4" s="1"/>
  <c r="B347" i="6"/>
  <c r="D347" i="4" s="1"/>
  <c r="F347" i="6"/>
  <c r="B348" i="6"/>
  <c r="D348" i="4" s="1"/>
  <c r="G348" i="6"/>
  <c r="G354" i="6"/>
  <c r="G186" i="28"/>
  <c r="C181" i="28"/>
  <c r="C345" i="6"/>
  <c r="E345" i="4" s="1"/>
  <c r="G346" i="6"/>
  <c r="G347" i="6"/>
  <c r="B349" i="6"/>
  <c r="D349" i="4" s="1"/>
  <c r="B350" i="6"/>
  <c r="D350" i="4" s="1"/>
  <c r="B353" i="6"/>
  <c r="D353" i="4" s="1"/>
  <c r="B354" i="6"/>
  <c r="D354" i="4" s="1"/>
  <c r="G356" i="6"/>
  <c r="F188" i="28"/>
  <c r="G355" i="6"/>
  <c r="G356" i="11"/>
  <c r="C347" i="11"/>
  <c r="C348" i="11"/>
  <c r="C349" i="11"/>
  <c r="C350" i="11"/>
  <c r="C351" i="11"/>
  <c r="C352" i="11"/>
  <c r="C353" i="11"/>
  <c r="C354" i="11"/>
  <c r="C355" i="11"/>
  <c r="C356" i="11"/>
  <c r="G350" i="11"/>
  <c r="F353" i="11"/>
  <c r="G354" i="11"/>
  <c r="G348" i="11"/>
  <c r="B349" i="11"/>
  <c r="B350" i="11"/>
  <c r="B353" i="11"/>
  <c r="B354" i="11"/>
  <c r="E351" i="5"/>
  <c r="S351" i="5"/>
  <c r="B346" i="11"/>
  <c r="G346" i="11"/>
  <c r="G349" i="11"/>
  <c r="G353" i="11"/>
  <c r="C345" i="11"/>
  <c r="F347" i="7"/>
  <c r="F349" i="7"/>
  <c r="F351" i="7"/>
  <c r="F353" i="7"/>
  <c r="F355" i="7"/>
  <c r="E346" i="5"/>
  <c r="B347" i="11"/>
  <c r="F347" i="11"/>
  <c r="B348" i="11"/>
  <c r="F348" i="11"/>
  <c r="B351" i="11"/>
  <c r="F351" i="11"/>
  <c r="B352" i="11"/>
  <c r="F352" i="11"/>
  <c r="B355" i="11"/>
  <c r="F355" i="11"/>
  <c r="B356" i="11"/>
  <c r="F356" i="11"/>
  <c r="K346" i="5"/>
  <c r="O346" i="5"/>
  <c r="S346" i="5"/>
  <c r="L349" i="5"/>
  <c r="P349" i="5"/>
  <c r="L353" i="5"/>
  <c r="P353" i="5"/>
  <c r="G347" i="11"/>
  <c r="G351" i="11"/>
  <c r="G355" i="11"/>
  <c r="C347" i="8"/>
  <c r="C348" i="8"/>
  <c r="C349" i="8"/>
  <c r="C350" i="8"/>
  <c r="C351" i="8"/>
  <c r="C353" i="8"/>
  <c r="E355" i="5"/>
  <c r="K355" i="5"/>
  <c r="G348" i="8"/>
  <c r="L347" i="5"/>
  <c r="P347" i="5"/>
  <c r="K350" i="5"/>
  <c r="O350" i="5"/>
  <c r="S350" i="5"/>
  <c r="B348" i="8"/>
  <c r="G350" i="8"/>
  <c r="B351" i="8"/>
  <c r="F352" i="8"/>
  <c r="B348" i="7"/>
  <c r="F348" i="4" s="1"/>
  <c r="K356" i="5"/>
  <c r="O356" i="5"/>
  <c r="B350" i="8"/>
  <c r="B347" i="8"/>
  <c r="G347" i="8"/>
  <c r="B349" i="8"/>
  <c r="G349" i="8"/>
  <c r="G352" i="8"/>
  <c r="B353" i="8"/>
  <c r="C355" i="8"/>
  <c r="C347" i="7"/>
  <c r="G347" i="4" s="1"/>
  <c r="G346" i="7"/>
  <c r="H346" i="5"/>
  <c r="L346" i="5"/>
  <c r="P346" i="5"/>
  <c r="H348" i="5"/>
  <c r="L348" i="5"/>
  <c r="P348" i="5"/>
  <c r="H350" i="5"/>
  <c r="L350" i="5"/>
  <c r="P350" i="5"/>
  <c r="K351" i="5"/>
  <c r="O351" i="5"/>
  <c r="H352" i="5"/>
  <c r="L352" i="5"/>
  <c r="P352" i="5"/>
  <c r="E353" i="5"/>
  <c r="G351" i="8"/>
  <c r="G354" i="8"/>
  <c r="G356" i="8"/>
  <c r="C346" i="7"/>
  <c r="G346" i="4" s="1"/>
  <c r="G353" i="8"/>
  <c r="G355" i="8"/>
  <c r="F179" i="28"/>
  <c r="E348" i="5"/>
  <c r="K348" i="5"/>
  <c r="O348" i="5"/>
  <c r="S348" i="5"/>
  <c r="E350" i="5"/>
  <c r="G184" i="28"/>
  <c r="O355" i="5"/>
  <c r="S355" i="5"/>
  <c r="G179" i="28"/>
  <c r="E352" i="5"/>
  <c r="K352" i="5"/>
  <c r="O352" i="5"/>
  <c r="S352" i="5"/>
  <c r="I353" i="5"/>
  <c r="E354" i="5"/>
  <c r="I356" i="5"/>
  <c r="M356" i="5"/>
  <c r="Q356" i="5"/>
  <c r="G353" i="7"/>
  <c r="E347" i="5"/>
  <c r="K347" i="5"/>
  <c r="O347" i="5"/>
  <c r="S347" i="5"/>
  <c r="E349" i="5"/>
  <c r="K349" i="5"/>
  <c r="O349" i="5"/>
  <c r="S349" i="5"/>
  <c r="F182" i="28"/>
  <c r="G182" i="28"/>
  <c r="K354" i="5"/>
  <c r="O354" i="5"/>
  <c r="S354" i="5"/>
  <c r="I355" i="5"/>
  <c r="M355" i="5"/>
  <c r="Q355" i="5"/>
  <c r="E356" i="5"/>
  <c r="G188" i="28"/>
  <c r="B355" i="5"/>
  <c r="B355" i="4" s="1"/>
  <c r="G347" i="7"/>
  <c r="C348" i="7"/>
  <c r="G348" i="4" s="1"/>
  <c r="C349" i="7"/>
  <c r="G349" i="4" s="1"/>
  <c r="G349" i="7"/>
  <c r="C350" i="7"/>
  <c r="G350" i="4" s="1"/>
  <c r="C351" i="7"/>
  <c r="G351" i="4" s="1"/>
  <c r="G351" i="7"/>
  <c r="C352" i="7"/>
  <c r="G352" i="4" s="1"/>
  <c r="C353" i="7"/>
  <c r="G353" i="4" s="1"/>
  <c r="B354" i="7"/>
  <c r="F354" i="4" s="1"/>
  <c r="G354" i="7"/>
  <c r="B355" i="7"/>
  <c r="F355" i="4" s="1"/>
  <c r="B356" i="7"/>
  <c r="F356" i="4" s="1"/>
  <c r="G356" i="7"/>
  <c r="B178" i="28"/>
  <c r="G178" i="28"/>
  <c r="C183" i="28"/>
  <c r="C184" i="28"/>
  <c r="C187" i="28"/>
  <c r="C188" i="28"/>
  <c r="I346" i="5"/>
  <c r="M346" i="5"/>
  <c r="Q346" i="5"/>
  <c r="I347" i="5"/>
  <c r="M347" i="5"/>
  <c r="Q347" i="5"/>
  <c r="I348" i="5"/>
  <c r="M348" i="5"/>
  <c r="Q348" i="5"/>
  <c r="I349" i="5"/>
  <c r="M349" i="5"/>
  <c r="Q349" i="5"/>
  <c r="I350" i="5"/>
  <c r="M350" i="5"/>
  <c r="Q350" i="5"/>
  <c r="M351" i="5"/>
  <c r="Q351" i="5"/>
  <c r="I352" i="5"/>
  <c r="M352" i="5"/>
  <c r="Q352" i="5"/>
  <c r="M353" i="5"/>
  <c r="Q353" i="5"/>
  <c r="I354" i="5"/>
  <c r="M354" i="5"/>
  <c r="Q354" i="5"/>
  <c r="H355" i="5"/>
  <c r="L355" i="5"/>
  <c r="P355" i="5"/>
  <c r="H356" i="5"/>
  <c r="L356" i="5"/>
  <c r="P356" i="5"/>
  <c r="C354" i="7"/>
  <c r="G354" i="4" s="1"/>
  <c r="C355" i="7"/>
  <c r="G355" i="4" s="1"/>
  <c r="G355" i="7"/>
  <c r="C356" i="7"/>
  <c r="G356" i="4" s="1"/>
  <c r="C178" i="28"/>
  <c r="B179" i="28"/>
  <c r="B180" i="28"/>
  <c r="F180" i="28"/>
  <c r="G180" i="28"/>
  <c r="B185" i="28"/>
  <c r="G185" i="28"/>
  <c r="B186" i="28"/>
  <c r="F186" i="28"/>
  <c r="D346" i="5"/>
  <c r="J346" i="5"/>
  <c r="N346" i="5"/>
  <c r="R346" i="5"/>
  <c r="D347" i="5"/>
  <c r="J347" i="5"/>
  <c r="N347" i="5"/>
  <c r="R347" i="5"/>
  <c r="D348" i="5"/>
  <c r="J348" i="5"/>
  <c r="N348" i="5"/>
  <c r="R348" i="5"/>
  <c r="D349" i="5"/>
  <c r="J349" i="5"/>
  <c r="N349" i="5"/>
  <c r="R349" i="5"/>
  <c r="D350" i="5"/>
  <c r="J350" i="5"/>
  <c r="N350" i="5"/>
  <c r="R350" i="5"/>
  <c r="D351" i="5"/>
  <c r="J351" i="5"/>
  <c r="N351" i="5"/>
  <c r="R351" i="5"/>
  <c r="D352" i="5"/>
  <c r="J352" i="5"/>
  <c r="N352" i="5"/>
  <c r="R352" i="5"/>
  <c r="D353" i="5"/>
  <c r="J353" i="5"/>
  <c r="N353" i="5"/>
  <c r="R353" i="5"/>
  <c r="D354" i="5"/>
  <c r="J354" i="5"/>
  <c r="N354" i="5"/>
  <c r="R354" i="5"/>
  <c r="D355" i="5"/>
  <c r="B346" i="7"/>
  <c r="F346" i="4" s="1"/>
  <c r="B347" i="7"/>
  <c r="F347" i="4" s="1"/>
  <c r="C179" i="28"/>
  <c r="C180" i="28"/>
  <c r="B181" i="28"/>
  <c r="B182" i="28"/>
  <c r="C185" i="28"/>
  <c r="J355" i="5"/>
  <c r="N355" i="5"/>
  <c r="R355" i="5"/>
  <c r="D356" i="5"/>
  <c r="J356" i="5"/>
  <c r="N356" i="5"/>
  <c r="R356" i="5"/>
  <c r="G348" i="7"/>
  <c r="B349" i="7"/>
  <c r="F349" i="4" s="1"/>
  <c r="B350" i="7"/>
  <c r="F350" i="4" s="1"/>
  <c r="G350" i="7"/>
  <c r="B351" i="7"/>
  <c r="F351" i="4" s="1"/>
  <c r="B352" i="7"/>
  <c r="F352" i="4" s="1"/>
  <c r="G352" i="7"/>
  <c r="G181" i="28"/>
  <c r="G183" i="28"/>
  <c r="F184" i="28"/>
  <c r="G187" i="28"/>
  <c r="H347" i="5"/>
  <c r="H349" i="5"/>
  <c r="H351" i="5"/>
  <c r="H353" i="5"/>
  <c r="H345" i="5"/>
  <c r="M345" i="5"/>
  <c r="Q345" i="5"/>
  <c r="D345" i="5"/>
  <c r="G345" i="6"/>
  <c r="B345" i="6"/>
  <c r="D345" i="4" s="1"/>
  <c r="F345" i="11"/>
  <c r="G345" i="11"/>
  <c r="B345" i="11"/>
  <c r="F345" i="7"/>
  <c r="J345" i="5"/>
  <c r="N345" i="5"/>
  <c r="G345" i="8"/>
  <c r="C345" i="8"/>
  <c r="O345" i="5"/>
  <c r="L345" i="5"/>
  <c r="P345" i="5"/>
  <c r="K345" i="5"/>
  <c r="F177" i="28"/>
  <c r="I345" i="5"/>
  <c r="S345" i="5"/>
  <c r="C177" i="28"/>
  <c r="G345" i="7"/>
  <c r="G177" i="28"/>
  <c r="C345" i="7"/>
  <c r="G345" i="4" s="1"/>
  <c r="E345" i="5"/>
  <c r="B177" i="28"/>
  <c r="B345" i="7"/>
  <c r="F345" i="4" s="1"/>
  <c r="F345" i="8"/>
  <c r="F346" i="8"/>
  <c r="F347" i="8"/>
  <c r="F348" i="8"/>
  <c r="F349" i="8"/>
  <c r="F350" i="8"/>
  <c r="F354" i="8"/>
  <c r="F355" i="8"/>
  <c r="F356" i="8"/>
  <c r="F183" i="28"/>
  <c r="F185" i="28"/>
  <c r="F187" i="28"/>
  <c r="F351" i="6"/>
  <c r="F353" i="6"/>
  <c r="F355" i="6"/>
  <c r="F346" i="7"/>
  <c r="F348" i="7"/>
  <c r="F350" i="7"/>
  <c r="F352" i="7"/>
  <c r="F354" i="7"/>
  <c r="F35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6" i="5" l="1"/>
  <c r="B356" i="4" s="1"/>
  <c r="B352" i="5"/>
  <c r="B352" i="4" s="1"/>
  <c r="B351" i="5"/>
  <c r="B351" i="4" s="1"/>
  <c r="C352" i="5"/>
  <c r="C352" i="4" s="1"/>
  <c r="C355" i="5"/>
  <c r="C355" i="4" s="1"/>
  <c r="C351" i="5"/>
  <c r="C351" i="4" s="1"/>
  <c r="F346" i="5"/>
  <c r="F354" i="5"/>
  <c r="C356" i="5"/>
  <c r="C356" i="4" s="1"/>
  <c r="G346" i="5"/>
  <c r="F350" i="5"/>
  <c r="F348" i="5"/>
  <c r="F356" i="5"/>
  <c r="G352" i="5"/>
  <c r="F352" i="5"/>
  <c r="G354" i="5"/>
  <c r="G348" i="5"/>
  <c r="G350" i="5"/>
  <c r="B354" i="5"/>
  <c r="B354" i="4" s="1"/>
  <c r="C354" i="5"/>
  <c r="C354" i="4" s="1"/>
  <c r="F353" i="5"/>
  <c r="F351" i="5"/>
  <c r="B348" i="5"/>
  <c r="B348" i="4" s="1"/>
  <c r="C348" i="5"/>
  <c r="C348" i="4" s="1"/>
  <c r="G355" i="5"/>
  <c r="F355" i="5"/>
  <c r="G349" i="5"/>
  <c r="G351" i="5"/>
  <c r="B353" i="5"/>
  <c r="B353" i="4" s="1"/>
  <c r="C353" i="5"/>
  <c r="C353" i="4" s="1"/>
  <c r="B347" i="5"/>
  <c r="B347" i="4" s="1"/>
  <c r="C347" i="5"/>
  <c r="C347" i="4" s="1"/>
  <c r="G356" i="5"/>
  <c r="B350" i="5"/>
  <c r="B350" i="4" s="1"/>
  <c r="C350" i="5"/>
  <c r="C350" i="4" s="1"/>
  <c r="B346" i="5"/>
  <c r="B346" i="4" s="1"/>
  <c r="C346" i="5"/>
  <c r="C346" i="4" s="1"/>
  <c r="G353" i="5"/>
  <c r="B349" i="5"/>
  <c r="B349" i="4" s="1"/>
  <c r="C349" i="5"/>
  <c r="C349" i="4" s="1"/>
  <c r="F349" i="5"/>
  <c r="F347" i="5"/>
  <c r="G347" i="5"/>
  <c r="F345" i="5"/>
  <c r="G345" i="5"/>
  <c r="C345" i="5"/>
  <c r="C345" i="4" s="1"/>
  <c r="B345" i="5"/>
  <c r="B345" i="4" s="1"/>
  <c r="C344" i="6"/>
  <c r="E344" i="4" s="1"/>
  <c r="B344" i="8"/>
  <c r="G176" i="28"/>
  <c r="B344" i="6"/>
  <c r="D344" i="4" s="1"/>
  <c r="F176" i="28"/>
  <c r="C176" i="28"/>
  <c r="N344" i="5"/>
  <c r="S344" i="5"/>
  <c r="G344" i="6"/>
  <c r="B176" i="28"/>
  <c r="C344" i="11"/>
  <c r="E344" i="5"/>
  <c r="D344" i="5"/>
  <c r="B344" i="11"/>
  <c r="G344" i="7"/>
  <c r="R344" i="5"/>
  <c r="K344" i="5"/>
  <c r="G344" i="11"/>
  <c r="M344" i="5"/>
  <c r="Q344" i="5"/>
  <c r="J344" i="5"/>
  <c r="F344" i="7"/>
  <c r="O344" i="5"/>
  <c r="G344" i="8"/>
  <c r="H344" i="5"/>
  <c r="L344" i="5"/>
  <c r="P344" i="5"/>
  <c r="C344" i="8"/>
  <c r="I344" i="5"/>
  <c r="B344" i="7"/>
  <c r="F344" i="4" s="1"/>
  <c r="C344" i="7"/>
  <c r="G344" i="4" s="1"/>
  <c r="F344" i="11"/>
  <c r="F344" i="8"/>
  <c r="F344" i="6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B342" i="12"/>
  <c r="C342" i="12"/>
  <c r="F342" i="12"/>
  <c r="G342" i="12"/>
  <c r="B343" i="12"/>
  <c r="C343" i="12"/>
  <c r="F343" i="12"/>
  <c r="G343" i="12"/>
  <c r="R342" i="6"/>
  <c r="S342" i="6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B344" i="5" l="1"/>
  <c r="B344" i="4" s="1"/>
  <c r="B343" i="11"/>
  <c r="C344" i="5"/>
  <c r="C344" i="4" s="1"/>
  <c r="F344" i="5"/>
  <c r="G344" i="5"/>
  <c r="G343" i="11"/>
  <c r="F343" i="8"/>
  <c r="B343" i="6"/>
  <c r="D343" i="4" s="1"/>
  <c r="C343" i="8"/>
  <c r="G343" i="6"/>
  <c r="C343" i="6"/>
  <c r="E343" i="4" s="1"/>
  <c r="G175" i="28"/>
  <c r="B175" i="28"/>
  <c r="F343" i="11"/>
  <c r="C343" i="11"/>
  <c r="K343" i="5"/>
  <c r="O343" i="5"/>
  <c r="S343" i="5"/>
  <c r="E343" i="5"/>
  <c r="F343" i="7"/>
  <c r="L343" i="5"/>
  <c r="P343" i="5"/>
  <c r="G343" i="8"/>
  <c r="B343" i="8"/>
  <c r="Q343" i="5"/>
  <c r="G343" i="7"/>
  <c r="J343" i="5"/>
  <c r="N343" i="5"/>
  <c r="R343" i="5"/>
  <c r="M343" i="5"/>
  <c r="H343" i="5"/>
  <c r="I343" i="5"/>
  <c r="C343" i="7"/>
  <c r="G343" i="4" s="1"/>
  <c r="D343" i="5"/>
  <c r="C175" i="28"/>
  <c r="B343" i="7"/>
  <c r="F343" i="4" s="1"/>
  <c r="F175" i="28"/>
  <c r="F343" i="6"/>
  <c r="R341" i="8"/>
  <c r="S341" i="8"/>
  <c r="R338" i="8"/>
  <c r="S338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G170" i="28"/>
  <c r="F339" i="6"/>
  <c r="F170" i="28"/>
  <c r="G338" i="6"/>
  <c r="G339" i="6"/>
  <c r="F338" i="6"/>
  <c r="G339" i="7"/>
  <c r="F339" i="7"/>
  <c r="F338" i="7"/>
  <c r="F171" i="28"/>
  <c r="F169" i="28"/>
  <c r="G341" i="6"/>
  <c r="F341" i="6"/>
  <c r="G342" i="6"/>
  <c r="G340" i="6"/>
  <c r="G172" i="28"/>
  <c r="F342" i="6"/>
  <c r="F340" i="6"/>
  <c r="G341" i="7"/>
  <c r="G174" i="28"/>
  <c r="F341" i="7"/>
  <c r="F174" i="28"/>
  <c r="F172" i="28"/>
  <c r="F342" i="7"/>
  <c r="F340" i="7"/>
  <c r="F173" i="28"/>
  <c r="G173" i="28"/>
  <c r="G171" i="28"/>
  <c r="G169" i="28"/>
  <c r="G342" i="7"/>
  <c r="G338" i="7"/>
  <c r="G340" i="7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E342" i="11"/>
  <c r="D342" i="11"/>
  <c r="Q342" i="8"/>
  <c r="P342" i="8"/>
  <c r="P342" i="5" s="1"/>
  <c r="O342" i="8"/>
  <c r="N342" i="8"/>
  <c r="N342" i="5" s="1"/>
  <c r="M342" i="8"/>
  <c r="L342" i="8"/>
  <c r="K342" i="8"/>
  <c r="J342" i="8"/>
  <c r="J342" i="5" s="1"/>
  <c r="I342" i="8"/>
  <c r="H342" i="8"/>
  <c r="E342" i="8"/>
  <c r="D342" i="8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S342" i="5" l="1"/>
  <c r="E342" i="5"/>
  <c r="C342" i="6"/>
  <c r="E342" i="4" s="1"/>
  <c r="C342" i="11"/>
  <c r="G342" i="8"/>
  <c r="M342" i="5"/>
  <c r="B342" i="6"/>
  <c r="D342" i="4" s="1"/>
  <c r="B342" i="11"/>
  <c r="G342" i="11"/>
  <c r="R342" i="5"/>
  <c r="D342" i="5"/>
  <c r="C342" i="8"/>
  <c r="L342" i="5"/>
  <c r="K342" i="5"/>
  <c r="O342" i="5"/>
  <c r="B342" i="8"/>
  <c r="I342" i="5"/>
  <c r="Q342" i="5"/>
  <c r="H342" i="5"/>
  <c r="B174" i="28"/>
  <c r="B342" i="7"/>
  <c r="F342" i="4" s="1"/>
  <c r="C342" i="7"/>
  <c r="G342" i="4" s="1"/>
  <c r="C174" i="28"/>
  <c r="F342" i="11"/>
  <c r="F342" i="8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E341" i="11"/>
  <c r="D341" i="11"/>
  <c r="Q341" i="8"/>
  <c r="P341" i="8"/>
  <c r="O341" i="8"/>
  <c r="N341" i="8"/>
  <c r="M341" i="8"/>
  <c r="L341" i="8"/>
  <c r="K341" i="8"/>
  <c r="J341" i="8"/>
  <c r="I341" i="8"/>
  <c r="H341" i="8"/>
  <c r="E341" i="8"/>
  <c r="D341" i="8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B341" i="8" s="1"/>
  <c r="G173" i="30"/>
  <c r="F173" i="30"/>
  <c r="C173" i="30"/>
  <c r="B173" i="30"/>
  <c r="B341" i="6" l="1"/>
  <c r="D341" i="4" s="1"/>
  <c r="C341" i="6"/>
  <c r="E341" i="4" s="1"/>
  <c r="F342" i="5"/>
  <c r="G342" i="5"/>
  <c r="B173" i="28"/>
  <c r="B341" i="7"/>
  <c r="F341" i="4" s="1"/>
  <c r="C173" i="28"/>
  <c r="C341" i="7"/>
  <c r="G341" i="4" s="1"/>
  <c r="B342" i="5"/>
  <c r="B342" i="4" s="1"/>
  <c r="C342" i="5"/>
  <c r="C342" i="4" s="1"/>
  <c r="G341" i="11"/>
  <c r="D341" i="5"/>
  <c r="E341" i="5"/>
  <c r="I341" i="5"/>
  <c r="M341" i="5"/>
  <c r="Q341" i="5"/>
  <c r="N341" i="5"/>
  <c r="R341" i="5"/>
  <c r="F341" i="11"/>
  <c r="C341" i="11"/>
  <c r="B341" i="11"/>
  <c r="G341" i="8"/>
  <c r="C341" i="8"/>
  <c r="K341" i="5"/>
  <c r="O341" i="5"/>
  <c r="S341" i="5"/>
  <c r="J341" i="5"/>
  <c r="H341" i="5"/>
  <c r="L341" i="5"/>
  <c r="P341" i="5"/>
  <c r="F341" i="8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F341" i="5" l="1"/>
  <c r="G341" i="5"/>
  <c r="C341" i="5"/>
  <c r="C341" i="4" s="1"/>
  <c r="B341" i="5"/>
  <c r="B341" i="4" s="1"/>
  <c r="F340" i="11"/>
  <c r="S340" i="5"/>
  <c r="G340" i="8"/>
  <c r="F340" i="8"/>
  <c r="G340" i="11"/>
  <c r="I340" i="5"/>
  <c r="M340" i="5"/>
  <c r="Q340" i="5"/>
  <c r="K340" i="5"/>
  <c r="O340" i="5"/>
  <c r="D340" i="5"/>
  <c r="E340" i="5"/>
  <c r="J340" i="5"/>
  <c r="N340" i="5"/>
  <c r="R340" i="5"/>
  <c r="H340" i="5"/>
  <c r="L340" i="5"/>
  <c r="P340" i="5"/>
  <c r="G172" i="29"/>
  <c r="F172" i="29"/>
  <c r="C172" i="29"/>
  <c r="B172" i="29"/>
  <c r="G340" i="12"/>
  <c r="F340" i="12"/>
  <c r="C340" i="12"/>
  <c r="B340" i="12"/>
  <c r="G340" i="9"/>
  <c r="F340" i="9"/>
  <c r="C340" i="9"/>
  <c r="B340" i="9"/>
  <c r="B339" i="13"/>
  <c r="C339" i="13"/>
  <c r="F339" i="13"/>
  <c r="G339" i="13"/>
  <c r="B340" i="13"/>
  <c r="C340" i="13"/>
  <c r="F340" i="13"/>
  <c r="G340" i="13"/>
  <c r="G340" i="10"/>
  <c r="F340" i="10"/>
  <c r="C340" i="10"/>
  <c r="B340" i="10"/>
  <c r="G172" i="30"/>
  <c r="F172" i="30"/>
  <c r="C172" i="30"/>
  <c r="B172" i="30"/>
  <c r="C340" i="6" l="1"/>
  <c r="E340" i="4" s="1"/>
  <c r="B340" i="6"/>
  <c r="D340" i="4" s="1"/>
  <c r="B172" i="28"/>
  <c r="B340" i="7"/>
  <c r="F340" i="4" s="1"/>
  <c r="C172" i="28"/>
  <c r="C340" i="7"/>
  <c r="G340" i="4" s="1"/>
  <c r="C340" i="11"/>
  <c r="B340" i="11"/>
  <c r="C340" i="8"/>
  <c r="B340" i="8"/>
  <c r="F340" i="5"/>
  <c r="G340" i="5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7"/>
  <c r="G339" i="4" s="1"/>
  <c r="B171" i="28"/>
  <c r="C171" i="28"/>
  <c r="B339" i="7"/>
  <c r="F339" i="4" s="1"/>
  <c r="C340" i="5"/>
  <c r="C340" i="4" s="1"/>
  <c r="B340" i="5"/>
  <c r="B340" i="4" s="1"/>
  <c r="G339" i="8"/>
  <c r="D339" i="5"/>
  <c r="F339" i="11"/>
  <c r="C339" i="11"/>
  <c r="C339" i="8"/>
  <c r="N339" i="5"/>
  <c r="R339" i="5"/>
  <c r="G339" i="11"/>
  <c r="B339" i="11"/>
  <c r="O339" i="5"/>
  <c r="S339" i="5"/>
  <c r="F339" i="8"/>
  <c r="I339" i="5"/>
  <c r="M339" i="5"/>
  <c r="Q339" i="5"/>
  <c r="J339" i="5"/>
  <c r="B339" i="8"/>
  <c r="E339" i="5"/>
  <c r="K339" i="5"/>
  <c r="H339" i="5"/>
  <c r="L339" i="5"/>
  <c r="P339" i="5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335" i="6"/>
  <c r="S335" i="6"/>
  <c r="R336" i="6"/>
  <c r="S336" i="6"/>
  <c r="R337" i="6"/>
  <c r="S337" i="6"/>
  <c r="R329" i="8"/>
  <c r="S329" i="8"/>
  <c r="R332" i="8"/>
  <c r="S332" i="8"/>
  <c r="R337" i="5" l="1"/>
  <c r="B339" i="5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C338" i="6"/>
  <c r="E338" i="4" s="1"/>
  <c r="C338" i="7"/>
  <c r="G338" i="4" s="1"/>
  <c r="C170" i="28"/>
  <c r="B170" i="28"/>
  <c r="B338" i="7"/>
  <c r="F338" i="4" s="1"/>
  <c r="G338" i="8"/>
  <c r="F338" i="8"/>
  <c r="I338" i="5"/>
  <c r="M338" i="5"/>
  <c r="Q338" i="5"/>
  <c r="C338" i="11"/>
  <c r="D338" i="4"/>
  <c r="C338" i="8"/>
  <c r="J338" i="5"/>
  <c r="N338" i="5"/>
  <c r="O338" i="5"/>
  <c r="G338" i="11"/>
  <c r="E338" i="5"/>
  <c r="B338" i="11"/>
  <c r="B338" i="8"/>
  <c r="K338" i="5"/>
  <c r="H338" i="5"/>
  <c r="L338" i="5"/>
  <c r="P338" i="5"/>
  <c r="D338" i="5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C169" i="28" l="1"/>
  <c r="B169" i="28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H337" i="5"/>
  <c r="L337" i="5"/>
  <c r="P337" i="5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E54" i="11"/>
  <c r="H54" i="11"/>
  <c r="I54" i="11"/>
  <c r="J54" i="11"/>
  <c r="K54" i="11"/>
  <c r="L54" i="11"/>
  <c r="M54" i="11"/>
  <c r="N54" i="11"/>
  <c r="O54" i="11"/>
  <c r="P54" i="11"/>
  <c r="P54" i="5" s="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P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P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R115" i="5" s="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D117" i="5" s="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D123" i="5" s="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R127" i="5" s="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R187" i="5" s="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L17" i="5" s="1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K54" i="8"/>
  <c r="L54" i="8"/>
  <c r="M54" i="8"/>
  <c r="N54" i="8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O64" i="8"/>
  <c r="H65" i="8"/>
  <c r="I65" i="8"/>
  <c r="J65" i="8"/>
  <c r="K65" i="8"/>
  <c r="L65" i="8"/>
  <c r="M65" i="8"/>
  <c r="N65" i="8"/>
  <c r="O65" i="8"/>
  <c r="P65" i="8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I77" i="8"/>
  <c r="J77" i="8"/>
  <c r="K77" i="8"/>
  <c r="L77" i="8"/>
  <c r="M77" i="8"/>
  <c r="N77" i="8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O89" i="8"/>
  <c r="P89" i="8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3" i="5"/>
  <c r="D129" i="5"/>
  <c r="R121" i="5"/>
  <c r="R117" i="5"/>
  <c r="S115" i="5"/>
  <c r="E113" i="5"/>
  <c r="D112" i="5"/>
  <c r="D16" i="5"/>
  <c r="P33" i="5"/>
  <c r="P30" i="5"/>
  <c r="D29" i="5"/>
  <c r="D21" i="5"/>
  <c r="E13" i="5"/>
  <c r="E14" i="5"/>
  <c r="B148" i="7"/>
  <c r="F148" i="4" s="1"/>
  <c r="D1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P32" i="5"/>
  <c r="P31" i="5"/>
  <c r="B10" i="11"/>
  <c r="E12" i="5"/>
  <c r="D12" i="5"/>
  <c r="E16" i="5"/>
  <c r="E15" i="5"/>
  <c r="D15" i="5"/>
  <c r="F29" i="11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Q62" i="5"/>
  <c r="P51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E129" i="5"/>
  <c r="Q60" i="5"/>
  <c r="F15" i="11"/>
  <c r="Q55" i="5"/>
  <c r="F167" i="11" l="1"/>
  <c r="S121" i="5"/>
  <c r="S117" i="5"/>
  <c r="E115" i="5"/>
  <c r="E112" i="5"/>
  <c r="Q61" i="5"/>
  <c r="Q51" i="5"/>
  <c r="F33" i="11"/>
  <c r="M91" i="5"/>
  <c r="Q49" i="5"/>
  <c r="Q52" i="5"/>
  <c r="Q53" i="5"/>
  <c r="Q54" i="5"/>
  <c r="Q50" i="5"/>
  <c r="P61" i="5"/>
  <c r="Q47" i="5"/>
  <c r="E119" i="5"/>
  <c r="Q58" i="5"/>
  <c r="Q63" i="5"/>
  <c r="Q59" i="5"/>
  <c r="D115" i="5"/>
  <c r="E117" i="5"/>
  <c r="Q64" i="5"/>
  <c r="R243" i="5"/>
  <c r="R195" i="5"/>
  <c r="J195" i="5"/>
  <c r="H192" i="5"/>
  <c r="L188" i="5"/>
  <c r="H188" i="5"/>
  <c r="R205" i="5"/>
  <c r="P176" i="5"/>
  <c r="H176" i="5"/>
  <c r="N175" i="5"/>
  <c r="L174" i="5"/>
  <c r="H174" i="5"/>
  <c r="P170" i="5"/>
  <c r="L170" i="5"/>
  <c r="L168" i="5"/>
  <c r="L166" i="5"/>
  <c r="H166" i="5"/>
  <c r="P164" i="5"/>
  <c r="L164" i="5"/>
  <c r="H164" i="5"/>
  <c r="P162" i="5"/>
  <c r="L162" i="5"/>
  <c r="H162" i="5"/>
  <c r="P160" i="5"/>
  <c r="L160" i="5"/>
  <c r="P156" i="5"/>
  <c r="N153" i="5"/>
  <c r="J153" i="5"/>
  <c r="R151" i="5"/>
  <c r="N151" i="5"/>
  <c r="J151" i="5"/>
  <c r="N149" i="5"/>
  <c r="J149" i="5"/>
  <c r="R147" i="5"/>
  <c r="N147" i="5"/>
  <c r="J147" i="5"/>
  <c r="J145" i="5"/>
  <c r="R143" i="5"/>
  <c r="J137" i="5"/>
  <c r="J133" i="5"/>
  <c r="P132" i="5"/>
  <c r="L132" i="5"/>
  <c r="H132" i="5"/>
  <c r="R129" i="5"/>
  <c r="N129" i="5"/>
  <c r="S207" i="5"/>
  <c r="R125" i="5"/>
  <c r="N125" i="5"/>
  <c r="J125" i="5"/>
  <c r="P124" i="5"/>
  <c r="L124" i="5"/>
  <c r="H124" i="5"/>
  <c r="P122" i="5"/>
  <c r="L122" i="5"/>
  <c r="H122" i="5"/>
  <c r="N121" i="5"/>
  <c r="J121" i="5"/>
  <c r="P120" i="5"/>
  <c r="L120" i="5"/>
  <c r="H120" i="5"/>
  <c r="L116" i="5"/>
  <c r="H116" i="5"/>
  <c r="N115" i="5"/>
  <c r="J115" i="5"/>
  <c r="P114" i="5"/>
  <c r="L114" i="5"/>
  <c r="H114" i="5"/>
  <c r="N112" i="5"/>
  <c r="J112" i="5"/>
  <c r="P111" i="5"/>
  <c r="H111" i="5"/>
  <c r="P109" i="5"/>
  <c r="L109" i="5"/>
  <c r="P107" i="5"/>
  <c r="L107" i="5"/>
  <c r="H107" i="5"/>
  <c r="L105" i="5"/>
  <c r="L99" i="5"/>
  <c r="H99" i="5"/>
  <c r="H97" i="5"/>
  <c r="P95" i="5"/>
  <c r="L95" i="5"/>
  <c r="H95" i="5"/>
  <c r="H93" i="5"/>
  <c r="H91" i="5"/>
  <c r="P89" i="5"/>
  <c r="H89" i="5"/>
  <c r="P87" i="5"/>
  <c r="L87" i="5"/>
  <c r="P83" i="5"/>
  <c r="L81" i="5"/>
  <c r="P79" i="5"/>
  <c r="L79" i="5"/>
  <c r="H79" i="5"/>
  <c r="P77" i="5"/>
  <c r="L77" i="5"/>
  <c r="H77" i="5"/>
  <c r="P75" i="5"/>
  <c r="L75" i="5"/>
  <c r="L73" i="5"/>
  <c r="H73" i="5"/>
  <c r="L71" i="5"/>
  <c r="H71" i="5"/>
  <c r="P69" i="5"/>
  <c r="L69" i="5"/>
  <c r="H69" i="5"/>
  <c r="P67" i="5"/>
  <c r="L67" i="5"/>
  <c r="H67" i="5"/>
  <c r="P65" i="5"/>
  <c r="L65" i="5"/>
  <c r="H65" i="5"/>
  <c r="L63" i="5"/>
  <c r="H63" i="5"/>
  <c r="H62" i="5"/>
  <c r="L61" i="5"/>
  <c r="H61" i="5"/>
  <c r="L60" i="5"/>
  <c r="L59" i="5"/>
  <c r="L58" i="5"/>
  <c r="L56" i="5"/>
  <c r="L55" i="5"/>
  <c r="H55" i="5"/>
  <c r="L54" i="5"/>
  <c r="H54" i="5"/>
  <c r="L53" i="5"/>
  <c r="L52" i="5"/>
  <c r="H51" i="5"/>
  <c r="L50" i="5"/>
  <c r="H46" i="5"/>
  <c r="L38" i="5"/>
  <c r="E50" i="5"/>
  <c r="E49" i="5"/>
  <c r="E44" i="5"/>
  <c r="E41" i="5"/>
  <c r="E133" i="5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B202" i="5" s="1"/>
  <c r="B202" i="4" s="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C114" i="5" s="1"/>
  <c r="C114" i="4" s="1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C13" i="5" s="1"/>
  <c r="C13" i="4" s="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B122" i="5" s="1"/>
  <c r="B122" i="4" s="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B149" i="5" s="1"/>
  <c r="B149" i="4" s="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5" s="1"/>
  <c r="B75" i="4" s="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5" s="1"/>
  <c r="B168" i="4" s="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24" i="5" l="1"/>
  <c r="C124" i="4" s="1"/>
  <c r="C92" i="5"/>
  <c r="C92" i="4" s="1"/>
  <c r="C149" i="5"/>
  <c r="C149" i="4" s="1"/>
  <c r="B123" i="5"/>
  <c r="B123" i="4" s="1"/>
  <c r="C122" i="5"/>
  <c r="C122" i="4" s="1"/>
  <c r="C202" i="5"/>
  <c r="C202" i="4" s="1"/>
  <c r="C101" i="5"/>
  <c r="C101" i="4" s="1"/>
  <c r="C200" i="5"/>
  <c r="C200" i="4" s="1"/>
  <c r="C52" i="5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<sst xmlns="http://schemas.openxmlformats.org/spreadsheetml/2006/main" count="4567" uniqueCount="81">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</sst>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40" sqref="D140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3" t="s">
        <v>0</v>
      </c>
      <c r="B6" s="47" t="s">
        <v>10</v>
      </c>
      <c r="C6" s="47" t="s">
        <v>34</v>
      </c>
      <c r="D6" s="42" t="s">
        <v>40</v>
      </c>
      <c r="E6" s="42"/>
      <c r="F6" s="42"/>
      <c r="G6" s="42"/>
    </row>
    <row r="7" spans="1:7" ht="13.5" customHeight="1" x14ac:dyDescent="0.2">
      <c r="A7" s="43"/>
      <c r="B7" s="47"/>
      <c r="C7" s="47"/>
      <c r="D7" s="45" t="s">
        <v>11</v>
      </c>
      <c r="E7" s="46"/>
      <c r="F7" s="45" t="s">
        <v>12</v>
      </c>
      <c r="G7" s="46"/>
    </row>
    <row r="8" spans="1:7" ht="15.75" customHeight="1" x14ac:dyDescent="0.2">
      <c r="A8" s="44"/>
      <c r="B8" s="48"/>
      <c r="C8" s="48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0.87911320687774674</v>
      </c>
      <c r="D334" s="32">
        <f>'6.по срокам в нацвал'!B334</f>
        <v>113522478.57000001</v>
      </c>
      <c r="E334" s="36">
        <f>'6.по срокам в нацвал'!C334</f>
        <v>1.2107251184728955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211705845.19</v>
      </c>
      <c r="C336" s="36">
        <f>'2.общ.по срокам'!C336</f>
        <v>0.96390219261947507</v>
      </c>
      <c r="D336" s="32">
        <f>'6.по срокам в нацвал'!B336</f>
        <v>139491126.31</v>
      </c>
      <c r="E336" s="36">
        <f>'6.по срокам в нацвал'!C336</f>
        <v>1.3162757024999188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7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7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7" x14ac:dyDescent="0.2">
      <c r="A339" s="34" t="s">
        <v>6</v>
      </c>
      <c r="B339" s="32">
        <f>'2.общ.по срокам'!B339</f>
        <v>246947985.16</v>
      </c>
      <c r="C339" s="36">
        <f>'2.общ.по срокам'!C339</f>
        <v>1.0258078659053267</v>
      </c>
      <c r="D339" s="32">
        <f>'6.по срокам в нацвал'!B339</f>
        <v>167761746.80000001</v>
      </c>
      <c r="E339" s="36">
        <f>'6.по срокам в нацвал'!C339</f>
        <v>1.4477084914062175</v>
      </c>
      <c r="F339" s="32">
        <f>'10.по срокам в инвал'!B339</f>
        <v>79186238.359999985</v>
      </c>
      <c r="G339" s="36">
        <f>'10.по срокам в инвал'!C339</f>
        <v>0.1319810169992775</v>
      </c>
    </row>
    <row r="340" spans="1:7" x14ac:dyDescent="0.2">
      <c r="A340" s="34" t="s">
        <v>7</v>
      </c>
      <c r="B340" s="32">
        <f>'2.общ.по срокам'!B340</f>
        <v>327976182.24000001</v>
      </c>
      <c r="C340" s="36">
        <f>'2.общ.по срокам'!C340</f>
        <v>0.80280424891014446</v>
      </c>
      <c r="D340" s="32">
        <f>'6.по срокам в нацвал'!B340</f>
        <v>174206356.29000002</v>
      </c>
      <c r="E340" s="36">
        <f>'6.по срокам в нацвал'!C340</f>
        <v>1.3771686102590937</v>
      </c>
      <c r="F340" s="32">
        <f>'10.по срокам в инвал'!B340</f>
        <v>153769825.94999999</v>
      </c>
      <c r="G340" s="36">
        <f>'10.по срокам в инвал'!C340</f>
        <v>0.15210491986253044</v>
      </c>
    </row>
    <row r="341" spans="1:7" x14ac:dyDescent="0.2">
      <c r="A341" s="34" t="s">
        <v>8</v>
      </c>
      <c r="B341" s="32">
        <f>'2.общ.по срокам'!B341</f>
        <v>258277459.70999998</v>
      </c>
      <c r="C341" s="36">
        <f>'2.общ.по срокам'!C341</f>
        <v>0.95323690091593172</v>
      </c>
      <c r="D341" s="32">
        <f>'6.по срокам в нацвал'!B341</f>
        <v>176586590.65999997</v>
      </c>
      <c r="E341" s="36">
        <f>'6.по срокам в нацвал'!C341</f>
        <v>1.3225407169854912</v>
      </c>
      <c r="F341" s="32">
        <f>'10.по срокам в инвал'!B341</f>
        <v>81690869.050000012</v>
      </c>
      <c r="G341" s="36">
        <f>'10.по срокам в инвал'!C341</f>
        <v>0.15493346069256927</v>
      </c>
    </row>
    <row r="342" spans="1:7" x14ac:dyDescent="0.2">
      <c r="A342" s="34" t="s">
        <v>9</v>
      </c>
      <c r="B342" s="32">
        <f>'2.общ.по срокам'!B342</f>
        <v>286480986.03999996</v>
      </c>
      <c r="C342" s="36">
        <f>'2.общ.по срокам'!C342</f>
        <v>1.00316085535664</v>
      </c>
      <c r="D342" s="32">
        <f>'6.по срокам в нацвал'!B342</f>
        <v>202489756.42999998</v>
      </c>
      <c r="E342" s="36">
        <f>'6.по срокам в нацвал'!C342</f>
        <v>1.3380350005051365</v>
      </c>
      <c r="F342" s="32">
        <f>'10.по срокам в инвал'!B342</f>
        <v>83991229.610000014</v>
      </c>
      <c r="G342" s="36">
        <f>'10.по срокам в инвал'!C342</f>
        <v>0.19583151393989945</v>
      </c>
    </row>
    <row r="343" spans="1:7" x14ac:dyDescent="0.2">
      <c r="A343" s="34" t="s">
        <v>14</v>
      </c>
      <c r="B343" s="32">
        <f>'2.общ.по срокам'!B343</f>
        <v>279455870.13</v>
      </c>
      <c r="C343" s="36">
        <f>'2.общ.по срокам'!C343</f>
        <v>1.0206582294106561</v>
      </c>
      <c r="D343" s="32">
        <f>'6.по срокам в нацвал'!B343</f>
        <v>199576562.15000001</v>
      </c>
      <c r="E343" s="36">
        <f>'6.по срокам в нацвал'!C343</f>
        <v>1.3567246169406975</v>
      </c>
      <c r="F343" s="32">
        <f>'10.по срокам в инвал'!B343</f>
        <v>79879307.980000004</v>
      </c>
      <c r="G343" s="36">
        <f>'10.по срокам в инвал'!C343</f>
        <v>0.18100430684276947</v>
      </c>
    </row>
    <row r="344" spans="1:7" ht="13.5" thickBot="1" x14ac:dyDescent="0.25">
      <c r="A344" s="35" t="s">
        <v>15</v>
      </c>
      <c r="B344" s="33">
        <f>'2.общ.по срокам'!B344</f>
        <v>310635488.86000001</v>
      </c>
      <c r="C344" s="37">
        <f>'2.общ.по срокам'!C344</f>
        <v>1.0873885346620342</v>
      </c>
      <c r="D344" s="33">
        <f>'6.по срокам в нацвал'!B344</f>
        <v>234431533.94999999</v>
      </c>
      <c r="E344" s="37">
        <f>'6.по срокам в нацвал'!C344</f>
        <v>1.3784636325590192</v>
      </c>
      <c r="F344" s="33">
        <f>'10.по срокам в инвал'!B344</f>
        <v>76203954.909999996</v>
      </c>
      <c r="G344" s="37">
        <f>'10.по срокам в инвал'!C344</f>
        <v>0.19193393817517812</v>
      </c>
    </row>
    <row r="345" spans="1:7" x14ac:dyDescent="0.2">
      <c r="A345" s="34" t="s">
        <v>79</v>
      </c>
      <c r="B345" s="32">
        <f>'2.общ.по срокам'!B345</f>
        <v>264948522.19999999</v>
      </c>
      <c r="C345" s="36">
        <f>'2.общ.по срокам'!C345</f>
        <v>1.4358974316600284</v>
      </c>
      <c r="D345" s="32">
        <f>'6.по срокам в нацвал'!B345</f>
        <v>195859099.16999996</v>
      </c>
      <c r="E345" s="36">
        <f>'6.по срокам в нацвал'!C345</f>
        <v>1.8929477301113236</v>
      </c>
      <c r="F345" s="32">
        <f>'10.по срокам в инвал'!B345</f>
        <v>69089423.030000001</v>
      </c>
      <c r="G345" s="36">
        <f>'10.по срокам в инвал'!C345</f>
        <v>0.14022211980831475</v>
      </c>
    </row>
    <row r="346" spans="1:7" x14ac:dyDescent="0.2">
      <c r="A346" s="34" t="s">
        <v>1</v>
      </c>
      <c r="B346" s="32">
        <f>'2.общ.по срокам'!B346</f>
        <v>280560592.07000005</v>
      </c>
      <c r="C346" s="36">
        <f>'2.общ.по срокам'!C346</f>
        <v>1.319869031658262</v>
      </c>
      <c r="D346" s="32">
        <f>'6.по срокам в нацвал'!B346</f>
        <v>209496878.10000002</v>
      </c>
      <c r="E346" s="36">
        <f>'6.по срокам в нацвал'!C346</f>
        <v>1.7179582472541846</v>
      </c>
      <c r="F346" s="32">
        <f>'10.по срокам в инвал'!B346</f>
        <v>71063713.969999999</v>
      </c>
      <c r="G346" s="36">
        <f>'10.по срокам в инвал'!C346</f>
        <v>0.14629614595416279</v>
      </c>
    </row>
    <row r="347" spans="1:7" x14ac:dyDescent="0.2">
      <c r="A347" s="34" t="s">
        <v>2</v>
      </c>
      <c r="B347" s="32">
        <f>'2.общ.по срокам'!B347</f>
        <v>303117351.52000004</v>
      </c>
      <c r="C347" s="36">
        <f>'2.общ.по срокам'!C347</f>
        <v>1.2568579911257969</v>
      </c>
      <c r="D347" s="32">
        <f>'6.по срокам в нацвал'!B347</f>
        <v>227038738.92000002</v>
      </c>
      <c r="E347" s="36">
        <f>'6.по срокам в нацвал'!C347</f>
        <v>1.6285864780802282</v>
      </c>
      <c r="F347" s="32">
        <f>'10.по срокам в инвал'!B347</f>
        <v>76078612.599999994</v>
      </c>
      <c r="G347" s="36">
        <f>'10.по срокам в инвал'!C347</f>
        <v>0.1475216873408125</v>
      </c>
    </row>
    <row r="348" spans="1:7" x14ac:dyDescent="0.2">
      <c r="A348" s="34" t="s">
        <v>3</v>
      </c>
      <c r="B348" s="32">
        <f>'2.общ.по срокам'!B348</f>
        <v>371252478.37999994</v>
      </c>
      <c r="C348" s="36">
        <f>'2.общ.по срокам'!C348</f>
        <v>1.2493874566572791</v>
      </c>
      <c r="D348" s="32">
        <f>'6.по срокам в нацвал'!B348</f>
        <v>279575999.69999999</v>
      </c>
      <c r="E348" s="36">
        <f>'6.по срокам в нацвал'!C348</f>
        <v>1.6100975709371654</v>
      </c>
      <c r="F348" s="32">
        <f>'10.по срокам в инвал'!B348</f>
        <v>91676478.680000007</v>
      </c>
      <c r="G348" s="36">
        <f>'10.по срокам в инвал'!C348</f>
        <v>0.14936821231319128</v>
      </c>
    </row>
    <row r="349" spans="1:7" x14ac:dyDescent="0.2">
      <c r="A349" s="34" t="s">
        <v>4</v>
      </c>
      <c r="B349" s="32">
        <f>'2.общ.по срокам'!B349</f>
        <v>396334298.16999996</v>
      </c>
      <c r="C349" s="36">
        <f>'2.общ.по срокам'!C349</f>
        <v>1.084334913370689</v>
      </c>
      <c r="D349" s="32">
        <f>'6.по срокам в нацвал'!B349</f>
        <v>307432159.90999997</v>
      </c>
      <c r="E349" s="36">
        <f>'6.по срокам в нацвал'!C349</f>
        <v>1.3511657503788959</v>
      </c>
      <c r="F349" s="32">
        <f>'10.по срокам в инвал'!B349</f>
        <v>88902138.25999999</v>
      </c>
      <c r="G349" s="36">
        <f>'10.по срокам в инвал'!C349</f>
        <v>0.16160816958734875</v>
      </c>
    </row>
    <row r="350" spans="1:7" x14ac:dyDescent="0.2">
      <c r="A350" s="34" t="s">
        <v>5</v>
      </c>
      <c r="B350" s="32">
        <f>'2.общ.по срокам'!B350</f>
        <v>385075028.4000001</v>
      </c>
      <c r="C350" s="36">
        <f>'2.общ.по срокам'!C350</f>
        <v>1.3409165953956181</v>
      </c>
      <c r="D350" s="32">
        <f>'6.по срокам в нацвал'!B350</f>
        <v>304502628.51000005</v>
      </c>
      <c r="E350" s="36">
        <f>'6.по срокам в нацвал'!C350</f>
        <v>1.6568921912476369</v>
      </c>
      <c r="F350" s="32">
        <f>'10.по срокам в инвал'!B350</f>
        <v>80572399.890000015</v>
      </c>
      <c r="G350" s="36">
        <f>'10.по срокам в инвал'!C350</f>
        <v>0.14676823177098497</v>
      </c>
    </row>
    <row r="351" spans="1:7" x14ac:dyDescent="0.2">
      <c r="A351" s="34" t="s">
        <v>6</v>
      </c>
      <c r="B351" s="32">
        <f>'2.общ.по срокам'!B351</f>
        <v>461533976.40000004</v>
      </c>
      <c r="C351" s="36">
        <f>'2.общ.по срокам'!C351</f>
        <v>1.3832189852775068</v>
      </c>
      <c r="D351" s="32">
        <f>'6.по срокам в нацвал'!B351</f>
        <v>366152839.75</v>
      </c>
      <c r="E351" s="36">
        <f>'6.по срокам в нацвал'!C351</f>
        <v>1.7122159567896695</v>
      </c>
      <c r="F351" s="32">
        <f>'10.по срокам в инвал'!B351</f>
        <v>95381136.650000006</v>
      </c>
      <c r="G351" s="36">
        <f>'10.по срокам в инвал'!C351</f>
        <v>0.12025253699154778</v>
      </c>
    </row>
    <row r="352" spans="1:7" x14ac:dyDescent="0.2">
      <c r="A352" s="34" t="s">
        <v>7</v>
      </c>
      <c r="B352" s="32">
        <f>'2.общ.по срокам'!B352</f>
        <v>443447745.53000009</v>
      </c>
      <c r="C352" s="36">
        <f>'2.общ.по срокам'!C352</f>
        <v>1.3755772157024795</v>
      </c>
      <c r="D352" s="32">
        <f>'6.по срокам в нацвал'!B352</f>
        <v>357243988.68000007</v>
      </c>
      <c r="E352" s="36">
        <f>'6.по срокам в нацвал'!C352</f>
        <v>1.6788154510846649</v>
      </c>
      <c r="F352" s="32">
        <f>'10.по срокам в инвал'!B352</f>
        <v>86203756.849999994</v>
      </c>
      <c r="G352" s="36">
        <f>'10.по срокам в инвал'!C352</f>
        <v>0.11890302090238894</v>
      </c>
    </row>
    <row r="353" spans="1:7" x14ac:dyDescent="0.2">
      <c r="A353" s="34" t="s">
        <v>8</v>
      </c>
      <c r="B353" s="32">
        <f>'2.общ.по срокам'!B353</f>
        <v>471814327.05000001</v>
      </c>
      <c r="C353" s="36">
        <f>'2.общ.по срокам'!C353</f>
        <v>1.4145635876637361</v>
      </c>
      <c r="D353" s="32">
        <f>'6.по срокам в нацвал'!B353</f>
        <v>363703165.11000001</v>
      </c>
      <c r="E353" s="36">
        <f>'6.по срокам в нацвал'!C353</f>
        <v>1.7661326047938701</v>
      </c>
      <c r="F353" s="32">
        <f>'10.по срокам в инвал'!B353</f>
        <v>108111161.94</v>
      </c>
      <c r="G353" s="36">
        <f>'10.по срокам в инвал'!C353</f>
        <v>0.23182942783844798</v>
      </c>
    </row>
    <row r="354" spans="1:7" x14ac:dyDescent="0.2">
      <c r="A354" s="34" t="s">
        <v>9</v>
      </c>
      <c r="B354" s="32">
        <f>'2.общ.по срокам'!B354</f>
        <v>481774059.85000002</v>
      </c>
      <c r="C354" s="36">
        <f>'2.общ.по срокам'!C354</f>
        <v>1.3997046531852617</v>
      </c>
      <c r="D354" s="32">
        <f>'6.по срокам в нацвал'!B354</f>
        <v>391175653.39000005</v>
      </c>
      <c r="E354" s="36">
        <f>'6.по срокам в нацвал'!C354</f>
        <v>1.6623987219934782</v>
      </c>
      <c r="F354" s="32">
        <f>'10.по срокам в инвал'!B354</f>
        <v>90598406.459999993</v>
      </c>
      <c r="G354" s="36">
        <f>'10.по срокам в инвал'!C354</f>
        <v>0.26547362172555367</v>
      </c>
    </row>
    <row r="355" spans="1:7" x14ac:dyDescent="0.2">
      <c r="A355" s="34" t="s">
        <v>14</v>
      </c>
      <c r="B355" s="32">
        <f>'2.общ.по срокам'!B355</f>
        <v>464328238.61999989</v>
      </c>
      <c r="C355" s="36">
        <f>'2.общ.по срокам'!C355</f>
        <v>1.4171309242176213</v>
      </c>
      <c r="D355" s="32">
        <f>'6.по срокам в нацвал'!B355</f>
        <v>377980422.54999995</v>
      </c>
      <c r="E355" s="36">
        <f>'6.по срокам в нацвал'!C355</f>
        <v>1.6925170857447647</v>
      </c>
      <c r="F355" s="32">
        <f>'10.по срокам в инвал'!B355</f>
        <v>86347816.069999993</v>
      </c>
      <c r="G355" s="36">
        <f>'10.по срокам в инвал'!C355</f>
        <v>0.21165078081632605</v>
      </c>
    </row>
    <row r="356" spans="1:7" ht="13.5" thickBot="1" x14ac:dyDescent="0.25">
      <c r="A356" s="35" t="s">
        <v>15</v>
      </c>
      <c r="B356" s="33">
        <f>'2.общ.по срокам'!B356</f>
        <v>589096975.71999991</v>
      </c>
      <c r="C356" s="37">
        <f>'2.общ.по срокам'!C356</f>
        <v>1.4191661971457232</v>
      </c>
      <c r="D356" s="33">
        <f>'6.по срокам в нацвал'!B356</f>
        <v>467897521.67999983</v>
      </c>
      <c r="E356" s="37">
        <f>'6.по срокам в нацвал'!C356</f>
        <v>1.7045038393536103</v>
      </c>
      <c r="F356" s="33">
        <f>'10.по срокам в инвал'!B356</f>
        <v>121199454.03999999</v>
      </c>
      <c r="G356" s="37">
        <f>'10.по срокам в инвал'!C356</f>
        <v>0.31760368031274994</v>
      </c>
    </row>
    <row r="357" spans="1:7" x14ac:dyDescent="0.2">
      <c r="A357" s="34" t="s">
        <v>80</v>
      </c>
      <c r="B357" s="32">
        <f>'2.общ.по срокам'!B357</f>
        <v>501655876.13</v>
      </c>
      <c r="C357" s="36">
        <f>'2.общ.по срокам'!C357</f>
        <v>1.6571777980829741</v>
      </c>
      <c r="D357" s="32">
        <f>'6.по срокам в нацвал'!B357</f>
        <v>415369918.58000004</v>
      </c>
      <c r="E357" s="36">
        <f>'6.по срокам в нацвал'!C357</f>
        <v>1.9729706797741078</v>
      </c>
      <c r="F357" s="32">
        <f>'10.по срокам в инвал'!B357</f>
        <v>86285957.550000012</v>
      </c>
      <c r="G357" s="36">
        <f>'10.по срокам в инвал'!C357</f>
        <v>0.1369899566235965</v>
      </c>
    </row>
    <row r="358" spans="1:7" x14ac:dyDescent="0.2">
      <c r="A358" s="34" t="s">
        <v>1</v>
      </c>
      <c r="B358" s="32">
        <f>'2.общ.по срокам'!B358</f>
        <v>488042282.28000009</v>
      </c>
      <c r="C358" s="36">
        <f>'2.общ.по срокам'!C358</f>
        <v>1.4563008418865562</v>
      </c>
      <c r="D358" s="32">
        <f>'6.по срокам в нацвал'!B358</f>
        <v>408230914.72000009</v>
      </c>
      <c r="E358" s="36">
        <f>'6.по срокам в нацвал'!C358</f>
        <v>1.698930611749482</v>
      </c>
      <c r="F358" s="32">
        <f>'10.по срокам в инвал'!B358</f>
        <v>79811367.560000002</v>
      </c>
      <c r="G358" s="36">
        <f>'10.по срокам в инвал'!C358</f>
        <v>0.21526242947014104</v>
      </c>
    </row>
    <row r="359" spans="1:7" x14ac:dyDescent="0.2">
      <c r="A359" s="34" t="s">
        <v>2</v>
      </c>
      <c r="B359" s="32">
        <f>'2.общ.по срокам'!B359</f>
        <v>581196626.63999999</v>
      </c>
      <c r="C359" s="36">
        <f>'2.общ.по срокам'!C359</f>
        <v>1.4277543581451126</v>
      </c>
      <c r="D359" s="32">
        <f>'6.по срокам в нацвал'!B359</f>
        <v>495845141.92000008</v>
      </c>
      <c r="E359" s="36">
        <f>'6.по срокам в нацвал'!C359</f>
        <v>1.6359390874372484</v>
      </c>
      <c r="F359" s="32">
        <f>'10.по срокам в инвал'!B359</f>
        <v>85351484.719999999</v>
      </c>
      <c r="G359" s="36">
        <f>'10.по срокам в инвал'!C359</f>
        <v>0.21831568253122241</v>
      </c>
    </row>
    <row r="360" spans="1:7" x14ac:dyDescent="0.2">
      <c r="A360" s="34" t="s">
        <v>3</v>
      </c>
      <c r="B360" s="32">
        <f>'2.общ.по срокам'!B360</f>
        <v>653241038.24000001</v>
      </c>
      <c r="C360" s="36">
        <f>'2.общ.по срокам'!C360</f>
        <v>1.4123153712890935</v>
      </c>
      <c r="D360" s="32">
        <f>'6.по срокам в нацвал'!B360</f>
        <v>560339053.09000003</v>
      </c>
      <c r="E360" s="36">
        <f>'6.по срокам в нацвал'!C360</f>
        <v>1.6222819091927421</v>
      </c>
      <c r="F360" s="32">
        <f>'10.по срокам в инвал'!B360</f>
        <v>92901985.150000006</v>
      </c>
      <c r="G360" s="36">
        <f>'10.по срокам в инвал'!C360</f>
        <v>0.14590054883342815</v>
      </c>
    </row>
    <row r="361" spans="1:7" x14ac:dyDescent="0.2">
      <c r="A361" s="34" t="s">
        <v>4</v>
      </c>
      <c r="B361" s="32">
        <f>'2.общ.по срокам'!B361</f>
        <v>652468496.24000001</v>
      </c>
      <c r="C361" s="36">
        <f>'2.общ.по срокам'!C361</f>
        <v>1.5137796894840319</v>
      </c>
      <c r="D361" s="32">
        <f>'6.по срокам в нацвал'!B361</f>
        <v>556631356.2299999</v>
      </c>
      <c r="E361" s="36">
        <f>'6.по срокам в нацвал'!C361</f>
        <v>1.7471564303006217</v>
      </c>
      <c r="F361" s="32">
        <f>'10.по срокам в инвал'!B361</f>
        <v>95837140.010000005</v>
      </c>
      <c r="G361" s="36">
        <f>'10.по срокам в инвал'!C361</f>
        <v>0.15830506096610297</v>
      </c>
    </row>
    <row r="362" spans="1:7" x14ac:dyDescent="0.2">
      <c r="A362" s="34" t="s">
        <v>5</v>
      </c>
      <c r="B362" s="32">
        <f>'2.общ.по срокам'!B362</f>
        <v>723891862.47000003</v>
      </c>
      <c r="C362" s="36">
        <f>'2.общ.по срокам'!C362</f>
        <v>1.5765828998490756</v>
      </c>
      <c r="D362" s="32">
        <f>'6.по срокам в нацвал'!B362</f>
        <v>640570897.13999999</v>
      </c>
      <c r="E362" s="36">
        <f>'6.по срокам в нацвал'!C362</f>
        <v>1.7541054752481613</v>
      </c>
      <c r="F362" s="32">
        <f>'10.по срокам в инвал'!B362</f>
        <v>83320965.330000013</v>
      </c>
      <c r="G362" s="36">
        <f>'10.по срокам в инвал'!C362</f>
        <v>0.21179079817797389</v>
      </c>
    </row>
    <row r="363" spans="1:7" x14ac:dyDescent="0.2">
      <c r="A363" s="34" t="s">
        <v>6</v>
      </c>
      <c r="B363" s="32">
        <f>'2.общ.по срокам'!B363</f>
        <v>784336264.14999998</v>
      </c>
      <c r="C363" s="36">
        <f>'2.общ.по срокам'!C363</f>
        <v>1.5432130751875073</v>
      </c>
      <c r="D363" s="32">
        <f>'6.по срокам в нацвал'!B363</f>
        <v>660715064.4000001</v>
      </c>
      <c r="E363" s="36">
        <f>'6.по срокам в нацвал'!C363</f>
        <v>1.8068923490973183</v>
      </c>
      <c r="F363" s="32">
        <f>'10.по срокам в инвал'!B363</f>
        <v>123621199.75</v>
      </c>
      <c r="G363" s="36">
        <f>'10.по срокам в инвал'!C363</f>
        <v>0.13393320414122584</v>
      </c>
    </row>
    <row r="364" spans="1:7" hidden="1" x14ac:dyDescent="0.2">
      <c r="A364" s="34" t="s">
        <v>7</v>
      </c>
      <c r="B364" s="32">
        <f>'2.общ.по срокам'!B364</f>
        <v>0</v>
      </c>
      <c r="C364" s="36" t="e">
        <f>'2.общ.по срокам'!C364</f>
        <v>#DIV/0!</v>
      </c>
      <c r="D364" s="32">
        <f>'6.по срокам в нацвал'!B364</f>
        <v>0</v>
      </c>
      <c r="E364" s="36" t="e">
        <f>'6.по срокам в нацвал'!C364</f>
        <v>#DIV/0!</v>
      </c>
      <c r="F364" s="32">
        <f>'10.по срокам в инвал'!B364</f>
        <v>0</v>
      </c>
      <c r="G364" s="36" t="e">
        <f>'10.по срокам в инвал'!C364</f>
        <v>#DIV/0!</v>
      </c>
    </row>
    <row r="365" spans="1:7" hidden="1" x14ac:dyDescent="0.2">
      <c r="A365" s="34" t="s">
        <v>8</v>
      </c>
      <c r="B365" s="32">
        <f>'2.общ.по срокам'!B365</f>
        <v>0</v>
      </c>
      <c r="C365" s="36" t="e">
        <f>'2.общ.по срокам'!C365</f>
        <v>#DIV/0!</v>
      </c>
      <c r="D365" s="32">
        <f>'6.по срокам в нацвал'!B365</f>
        <v>0</v>
      </c>
      <c r="E365" s="36" t="e">
        <f>'6.по срокам в нацвал'!C365</f>
        <v>#DIV/0!</v>
      </c>
      <c r="F365" s="32">
        <f>'10.по срокам в инвал'!B365</f>
        <v>0</v>
      </c>
      <c r="G365" s="36" t="e">
        <f>'10.по срокам в инвал'!C365</f>
        <v>#DIV/0!</v>
      </c>
    </row>
    <row r="366" spans="1:7" hidden="1" x14ac:dyDescent="0.2">
      <c r="A366" s="34" t="s">
        <v>9</v>
      </c>
      <c r="B366" s="32">
        <f>'2.общ.по срокам'!B366</f>
        <v>0</v>
      </c>
      <c r="C366" s="36" t="e">
        <f>'2.общ.по срокам'!C366</f>
        <v>#DIV/0!</v>
      </c>
      <c r="D366" s="32">
        <f>'6.по срокам в нацвал'!B366</f>
        <v>0</v>
      </c>
      <c r="E366" s="36" t="e">
        <f>'6.по срокам в нацвал'!C366</f>
        <v>#DIV/0!</v>
      </c>
      <c r="F366" s="32">
        <f>'10.по срокам в инвал'!B366</f>
        <v>0</v>
      </c>
      <c r="G366" s="36" t="e">
        <f>'10.по срокам в инвал'!C366</f>
        <v>#DIV/0!</v>
      </c>
    </row>
    <row r="367" spans="1:7" hidden="1" x14ac:dyDescent="0.2">
      <c r="A367" s="34" t="s">
        <v>14</v>
      </c>
      <c r="B367" s="32">
        <f>'2.общ.по срокам'!B367</f>
        <v>0</v>
      </c>
      <c r="C367" s="36" t="e">
        <f>'2.общ.по срокам'!C367</f>
        <v>#DIV/0!</v>
      </c>
      <c r="D367" s="32">
        <f>'6.по срокам в нацвал'!B367</f>
        <v>0</v>
      </c>
      <c r="E367" s="36" t="e">
        <f>'6.по срокам в нацвал'!C367</f>
        <v>#DIV/0!</v>
      </c>
      <c r="F367" s="32">
        <f>'10.по срокам в инвал'!B367</f>
        <v>0</v>
      </c>
      <c r="G367" s="36" t="e">
        <f>'10.по срокам в инвал'!C367</f>
        <v>#DIV/0!</v>
      </c>
    </row>
    <row r="368" spans="1:7" ht="13.5" hidden="1" thickBot="1" x14ac:dyDescent="0.25">
      <c r="A368" s="35" t="s">
        <v>15</v>
      </c>
      <c r="B368" s="33">
        <f>'2.общ.по срокам'!B368</f>
        <v>0</v>
      </c>
      <c r="C368" s="37" t="e">
        <f>'2.общ.по срокам'!C368</f>
        <v>#DIV/0!</v>
      </c>
      <c r="D368" s="33">
        <f>'6.по срокам в нацвал'!B368</f>
        <v>0</v>
      </c>
      <c r="E368" s="37" t="e">
        <f>'6.по срокам в нацвал'!C368</f>
        <v>#DIV/0!</v>
      </c>
      <c r="F368" s="33">
        <f>'10.по срокам в инвал'!B368</f>
        <v>0</v>
      </c>
      <c r="G368" s="37" t="e">
        <f>'10.по срокам в инвал'!C368</f>
        <v>#DIV/0!</v>
      </c>
    </row>
    <row r="369" spans="2:14" x14ac:dyDescent="0.2">
      <c r="B369" s="18"/>
      <c r="C369" s="19"/>
      <c r="D369" s="18"/>
      <c r="E369" s="19"/>
      <c r="F369" s="18"/>
      <c r="G369" s="19"/>
    </row>
    <row r="370" spans="2:14" x14ac:dyDescent="0.2">
      <c r="B370" s="18"/>
      <c r="C370" s="18"/>
      <c r="D370" s="18"/>
      <c r="E370" s="18"/>
      <c r="F370" s="18"/>
      <c r="G370" s="18"/>
    </row>
    <row r="371" spans="2:14" x14ac:dyDescent="0.2">
      <c r="B371" s="18"/>
      <c r="C371" s="18"/>
      <c r="D371" s="18"/>
      <c r="E371" s="18"/>
      <c r="F371" s="18"/>
      <c r="G371" s="18"/>
    </row>
    <row r="372" spans="2:14" x14ac:dyDescent="0.2">
      <c r="B372" s="18"/>
      <c r="C372" s="18"/>
      <c r="D372" s="18"/>
      <c r="E372" s="18"/>
      <c r="F372" s="18"/>
      <c r="G372" s="18"/>
      <c r="I372" s="38"/>
      <c r="J372" s="38"/>
      <c r="K372" s="38"/>
      <c r="L372" s="38"/>
      <c r="M372" s="38"/>
      <c r="N372" s="38"/>
    </row>
    <row r="373" spans="2:14" x14ac:dyDescent="0.2">
      <c r="B373" s="18"/>
      <c r="C373" s="18"/>
      <c r="D373" s="18"/>
      <c r="E373" s="18"/>
      <c r="F373" s="18"/>
      <c r="G373" s="18"/>
      <c r="I373" s="38"/>
      <c r="J373" s="38"/>
      <c r="K373" s="38"/>
      <c r="L373" s="38"/>
      <c r="M373" s="38"/>
      <c r="N373" s="38"/>
    </row>
    <row r="374" spans="2:14" x14ac:dyDescent="0.2">
      <c r="B374" s="18"/>
      <c r="C374" s="18"/>
      <c r="D374" s="40"/>
      <c r="E374" s="18"/>
      <c r="F374" s="18"/>
      <c r="G374" s="18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40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40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8"/>
      <c r="C377" s="18"/>
      <c r="D377" s="19"/>
      <c r="E377" s="19"/>
      <c r="F377" s="19"/>
      <c r="G377" s="19"/>
      <c r="I377" s="38"/>
      <c r="J377" s="38"/>
      <c r="K377" s="38"/>
      <c r="L377" s="38"/>
      <c r="M377" s="38"/>
      <c r="N377" s="38"/>
    </row>
    <row r="378" spans="2:14" x14ac:dyDescent="0.2">
      <c r="B378" s="18"/>
      <c r="C378" s="18"/>
      <c r="D378" s="18"/>
      <c r="E378" s="19"/>
      <c r="F378" s="18"/>
      <c r="G378" s="19"/>
      <c r="I378" s="38"/>
      <c r="J378" s="38"/>
      <c r="K378" s="38"/>
      <c r="L378" s="38"/>
      <c r="M378" s="38"/>
      <c r="N378" s="38"/>
    </row>
    <row r="379" spans="2:14" x14ac:dyDescent="0.2">
      <c r="B379" s="18"/>
      <c r="C379" s="18"/>
      <c r="D379" s="18"/>
      <c r="E379" s="19"/>
      <c r="F379" s="18"/>
      <c r="G379" s="19"/>
      <c r="I379" s="38"/>
      <c r="J379" s="38"/>
      <c r="K379" s="38"/>
      <c r="L379" s="38"/>
      <c r="M379" s="38"/>
      <c r="N379" s="38"/>
    </row>
    <row r="380" spans="2:14" x14ac:dyDescent="0.2">
      <c r="B380" s="18"/>
      <c r="C380" s="19"/>
      <c r="D380" s="18"/>
      <c r="E380" s="19"/>
      <c r="F380" s="18"/>
      <c r="G380" s="19"/>
      <c r="I380" s="38"/>
      <c r="J380" s="38"/>
      <c r="K380" s="38"/>
      <c r="L380" s="38"/>
      <c r="M380" s="38"/>
      <c r="N380" s="38"/>
    </row>
    <row r="381" spans="2:14" x14ac:dyDescent="0.2">
      <c r="B381" s="18"/>
      <c r="C381" s="19"/>
      <c r="D381" s="18"/>
      <c r="E381" s="19"/>
      <c r="F381" s="18"/>
      <c r="G381" s="19"/>
      <c r="I381" s="38"/>
      <c r="J381" s="38"/>
      <c r="K381" s="38"/>
      <c r="L381" s="38"/>
      <c r="M381" s="38"/>
      <c r="N381" s="38"/>
    </row>
    <row r="382" spans="2:14" x14ac:dyDescent="0.2">
      <c r="B382" s="18"/>
      <c r="C382" s="19"/>
      <c r="D382" s="18"/>
      <c r="E382" s="19"/>
      <c r="F382" s="18"/>
      <c r="G382" s="19"/>
      <c r="I382" s="38"/>
      <c r="J382" s="38"/>
      <c r="K382" s="38"/>
      <c r="L382" s="38"/>
      <c r="M382" s="38"/>
      <c r="N382" s="38"/>
    </row>
    <row r="383" spans="2:14" x14ac:dyDescent="0.2">
      <c r="B383" s="18"/>
      <c r="C383" s="19"/>
      <c r="D383" s="18"/>
      <c r="E383" s="19"/>
      <c r="F383" s="18"/>
      <c r="G383" s="19"/>
      <c r="I383" s="38"/>
      <c r="J383" s="38"/>
      <c r="K383" s="38"/>
      <c r="L383" s="38"/>
      <c r="M383" s="38"/>
      <c r="N383" s="38"/>
    </row>
    <row r="384" spans="2:14" x14ac:dyDescent="0.2">
      <c r="B384" s="18"/>
      <c r="C384" s="19"/>
      <c r="D384" s="18"/>
      <c r="E384" s="19"/>
      <c r="F384" s="18"/>
      <c r="G384" s="19"/>
      <c r="I384" s="38"/>
      <c r="J384" s="38"/>
      <c r="K384" s="38"/>
      <c r="L384" s="38"/>
      <c r="M384" s="38"/>
      <c r="N384" s="38"/>
    </row>
    <row r="385" spans="2:14" x14ac:dyDescent="0.2">
      <c r="B385" s="18"/>
      <c r="C385" s="19"/>
      <c r="D385" s="18"/>
      <c r="E385" s="19"/>
      <c r="F385" s="18"/>
      <c r="G385" s="19"/>
      <c r="I385" s="38"/>
      <c r="J385" s="38"/>
      <c r="K385" s="38"/>
      <c r="L385" s="38"/>
      <c r="M385" s="38"/>
      <c r="N385" s="38"/>
    </row>
    <row r="386" spans="2:14" x14ac:dyDescent="0.2">
      <c r="B386" s="19"/>
      <c r="C386" s="19"/>
      <c r="D386" s="19"/>
      <c r="E386" s="19"/>
      <c r="F386" s="19"/>
      <c r="G386" s="19"/>
    </row>
    <row r="387" spans="2:14" x14ac:dyDescent="0.2">
      <c r="B387" s="19"/>
      <c r="C387" s="19"/>
      <c r="D387" s="19"/>
      <c r="E387" s="19"/>
      <c r="F387" s="19"/>
      <c r="G387" s="19"/>
    </row>
    <row r="388" spans="2:14" x14ac:dyDescent="0.2">
      <c r="B388" s="19"/>
      <c r="C388" s="19"/>
      <c r="D388" s="19"/>
      <c r="E388" s="19"/>
      <c r="F388" s="19"/>
      <c r="G388" s="19"/>
    </row>
    <row r="389" spans="2:14" x14ac:dyDescent="0.2">
      <c r="B389" s="19"/>
      <c r="C389" s="19"/>
      <c r="D389" s="19"/>
      <c r="E389" s="19"/>
      <c r="F389" s="19"/>
      <c r="G389" s="19"/>
    </row>
    <row r="390" spans="2:14" x14ac:dyDescent="0.2">
      <c r="B390" s="19"/>
      <c r="C390" s="19"/>
      <c r="D390" s="19"/>
      <c r="E390" s="19"/>
      <c r="F390" s="19"/>
      <c r="G390" s="19"/>
    </row>
    <row r="391" spans="2:14" x14ac:dyDescent="0.2">
      <c r="B391" s="19"/>
      <c r="C391" s="19"/>
      <c r="D391" s="19"/>
      <c r="E391" s="19"/>
      <c r="F391" s="19"/>
      <c r="G391" s="19"/>
    </row>
    <row r="392" spans="2:14" x14ac:dyDescent="0.2">
      <c r="B392" s="19"/>
      <c r="C392" s="19"/>
      <c r="D392" s="19"/>
      <c r="E392" s="19"/>
      <c r="F392" s="19"/>
      <c r="G392" s="19"/>
    </row>
    <row r="393" spans="2:14" x14ac:dyDescent="0.2">
      <c r="B393" s="19"/>
      <c r="C393" s="19"/>
      <c r="D393" s="19"/>
      <c r="E393" s="19"/>
      <c r="F393" s="19"/>
      <c r="G393" s="19"/>
    </row>
    <row r="394" spans="2:14" x14ac:dyDescent="0.2">
      <c r="B394" s="19"/>
      <c r="C394" s="19"/>
      <c r="D394" s="19"/>
      <c r="E394" s="19"/>
      <c r="F394" s="19"/>
      <c r="G394" s="19"/>
    </row>
    <row r="395" spans="2:14" x14ac:dyDescent="0.2">
      <c r="B395" s="19"/>
      <c r="C395" s="19"/>
      <c r="D395" s="19"/>
      <c r="E395" s="19"/>
      <c r="F395" s="19"/>
      <c r="G395" s="19"/>
    </row>
    <row r="396" spans="2:14" x14ac:dyDescent="0.2">
      <c r="B396" s="18"/>
      <c r="C396" s="19"/>
      <c r="D396" s="18"/>
      <c r="E396" s="19"/>
      <c r="F396" s="18"/>
      <c r="G396" s="19"/>
    </row>
    <row r="397" spans="2:14" x14ac:dyDescent="0.2">
      <c r="B397" s="18"/>
      <c r="C397" s="19"/>
      <c r="D397" s="18"/>
      <c r="E397" s="19"/>
      <c r="F397" s="18"/>
      <c r="G397" s="19"/>
    </row>
    <row r="398" spans="2:14" x14ac:dyDescent="0.2">
      <c r="B398" s="18"/>
      <c r="C398" s="19"/>
      <c r="D398" s="18"/>
      <c r="E398" s="19"/>
      <c r="F398" s="18"/>
      <c r="G398" s="19"/>
    </row>
    <row r="399" spans="2:14" x14ac:dyDescent="0.2">
      <c r="B399" s="18"/>
      <c r="C399" s="19"/>
      <c r="D399" s="18"/>
      <c r="E399" s="19"/>
      <c r="F399" s="18"/>
      <c r="G399" s="19"/>
    </row>
    <row r="400" spans="2:14" x14ac:dyDescent="0.2">
      <c r="B400" s="18"/>
      <c r="C400" s="19"/>
      <c r="D400" s="18"/>
      <c r="E400" s="19"/>
      <c r="F400" s="18"/>
      <c r="G400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0.87911320687774674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0.41978366679859652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211705845.19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0.96390219261947507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1">
        <f>'3.физ-всего'!H336+'4.юрид-всего'!H336+'5.нерез-всего'!H168</f>
        <v>1834894.97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0.88219752359994685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x14ac:dyDescent="0.2">
      <c r="A339" s="23" t="s">
        <v>6</v>
      </c>
      <c r="B339" s="26">
        <f>'3.физ-всего'!B339+'4.юрид-всего'!B339+'5.нерез-всего'!B171</f>
        <v>246947985.16</v>
      </c>
      <c r="C339" s="28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1.0258078659053267</v>
      </c>
      <c r="D339" s="21">
        <f>'3.физ-всего'!D339+'4.юрид-всего'!D339+'5.нерез-всего'!D171</f>
        <v>234331940.38999999</v>
      </c>
      <c r="E339" s="28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1">
        <f t="shared" ref="F339" si="30">H339+J339+L339+N339+P339+R339</f>
        <v>12616044.77</v>
      </c>
      <c r="G339" s="28">
        <f t="shared" ref="G339" si="31">(H339*I339+J339*K339+L339*M339+N339*O339+P339*Q339+R339*S339)/(H339+J339+L339+N339+P339+R339)</f>
        <v>7.8067678291854889</v>
      </c>
      <c r="H339" s="21">
        <f>'3.физ-всего'!H339+'4.юрид-всего'!H339+'5.нерез-всего'!H171</f>
        <v>2713468.5300000003</v>
      </c>
      <c r="I339" s="28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1">
        <f>'3.физ-всего'!J339+'4.юрид-всего'!J339+'5.нерез-всего'!J171</f>
        <v>889240.86</v>
      </c>
      <c r="K339" s="28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1">
        <f>'3.физ-всего'!L339+'4.юрид-всего'!L339+'5.нерез-всего'!L171</f>
        <v>777438.23</v>
      </c>
      <c r="M339" s="28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1">
        <f>'3.физ-всего'!N339+'4.юрид-всего'!N339+'5.нерез-всего'!N171</f>
        <v>4858898.4700000007</v>
      </c>
      <c r="O339" s="28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1">
        <f>'3.физ-всего'!P339+'4.юрид-всего'!P339+'5.нерез-всего'!P171</f>
        <v>3332698.4099999997</v>
      </c>
      <c r="Q339" s="28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11.648072330283229</v>
      </c>
      <c r="R339" s="21">
        <f>'3.физ-всего'!R339+'4.юрид-всего'!R339+'5.нерез-всего'!R171</f>
        <v>44300.27</v>
      </c>
      <c r="S339" s="28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6.8125959977219184</v>
      </c>
    </row>
    <row r="340" spans="1:19" ht="14.25" customHeight="1" x14ac:dyDescent="0.2">
      <c r="A340" s="23" t="s">
        <v>7</v>
      </c>
      <c r="B340" s="26">
        <f>'3.физ-всего'!B340+'4.юрид-всего'!B340+'5.нерез-всего'!B172</f>
        <v>327976182.24000001</v>
      </c>
      <c r="C340" s="28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0.80280424891014446</v>
      </c>
      <c r="D340" s="21">
        <f>'3.физ-всего'!D340+'4.юрид-всего'!D340+'5.нерез-всего'!D172</f>
        <v>314650143.02999997</v>
      </c>
      <c r="E340" s="28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0.46122139835405479</v>
      </c>
      <c r="F340" s="21">
        <f t="shared" ref="F340" si="32">H340+J340+L340+N340+P340+R340</f>
        <v>13326039.210000001</v>
      </c>
      <c r="G340" s="28">
        <f t="shared" ref="G340" si="33">(H340*I340+J340*K340+L340*M340+N340*O340+P340*Q340+R340*S340)/(H340+J340+L340+N340+P340+R340)</f>
        <v>8.8681484288533703</v>
      </c>
      <c r="H340" s="21">
        <f>'3.физ-всего'!H340+'4.юрид-всего'!H340+'5.нерез-всего'!H172</f>
        <v>3100589.6799999997</v>
      </c>
      <c r="I340" s="28">
        <f>('3.физ-всего'!H340*'3.физ-всего'!I340+'4.юрид-всего'!H340*'4.юрид-всего'!I340+'5.нерез-всего'!H172*'5.нерез-всего'!I172)/('3.физ-всего'!H340+'4.юрид-всего'!H340+'5.нерез-всего'!H172)</f>
        <v>4.9282399280900693</v>
      </c>
      <c r="J340" s="21">
        <f>'3.физ-всего'!J340+'4.юрид-всего'!J340+'5.нерез-всего'!J172</f>
        <v>708865.09</v>
      </c>
      <c r="K340" s="28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4.3594159208771286</v>
      </c>
      <c r="L340" s="21">
        <f>'3.физ-всего'!L340+'4.юрид-всего'!L340+'5.нерез-всего'!L172</f>
        <v>875599.58000000007</v>
      </c>
      <c r="M340" s="28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5.5755529167796087</v>
      </c>
      <c r="N340" s="21">
        <f>'3.физ-всего'!N340+'4.юрид-всего'!N340+'5.нерез-всего'!N172</f>
        <v>4816146.1100000003</v>
      </c>
      <c r="O340" s="28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10.71893376920409</v>
      </c>
      <c r="P340" s="21">
        <f>'3.физ-всего'!P340+'4.юрид-всего'!P340+'5.нерез-всего'!P172</f>
        <v>3772190.2299999995</v>
      </c>
      <c r="Q340" s="28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11.312604950996864</v>
      </c>
      <c r="R340" s="21">
        <f>'3.физ-всего'!R340+'4.юрид-всего'!R340+'5.нерез-всего'!R172</f>
        <v>52648.520000000004</v>
      </c>
      <c r="S340" s="28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11.916863421801809</v>
      </c>
    </row>
    <row r="341" spans="1:19" ht="14.25" customHeight="1" x14ac:dyDescent="0.2">
      <c r="A341" s="23" t="s">
        <v>8</v>
      </c>
      <c r="B341" s="26">
        <f>'3.физ-всего'!B341+'4.юрид-всего'!B341+'5.нерез-всего'!B173</f>
        <v>258277459.70999998</v>
      </c>
      <c r="C341" s="28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0.95323690091593172</v>
      </c>
      <c r="D341" s="21">
        <f>'3.физ-всего'!D341+'4.юрид-всего'!D341+'5.нерез-всего'!D173</f>
        <v>247797191.91999999</v>
      </c>
      <c r="E341" s="28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0.58745970495217192</v>
      </c>
      <c r="F341" s="21">
        <f t="shared" ref="F341" si="34">H341+J341+L341+N341+P341+R341</f>
        <v>10480267.790000001</v>
      </c>
      <c r="G341" s="28">
        <f t="shared" ref="G341" si="35">(H341*I341+J341*K341+L341*M341+N341*O341+P341*Q341+R341*S341)/(H341+J341+L341+N341+P341+R341)</f>
        <v>9.6017336611491153</v>
      </c>
      <c r="H341" s="21">
        <f>'3.физ-всего'!H341+'4.юрид-всего'!H341+'5.нерез-всего'!H173</f>
        <v>256210.88</v>
      </c>
      <c r="I341" s="28">
        <f>('3.физ-всего'!H341*'3.физ-всего'!I341+'4.юрид-всего'!H341*'4.юрид-всего'!I341+'5.нерез-всего'!H173*'5.нерез-всего'!I173)/('3.физ-всего'!H341+'4.юрид-всего'!H341+'5.нерез-всего'!H173)</f>
        <v>5.1459081640092732</v>
      </c>
      <c r="J341" s="21">
        <f>'3.физ-всего'!J341+'4.юрид-всего'!J341+'5.нерез-всего'!J173</f>
        <v>1022524.96</v>
      </c>
      <c r="K341" s="28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3.8673534142384143</v>
      </c>
      <c r="L341" s="21">
        <f>'3.физ-всего'!L341+'4.юрид-всего'!L341+'5.нерез-всего'!L173</f>
        <v>1077137.82</v>
      </c>
      <c r="M341" s="28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5.8095942641768898</v>
      </c>
      <c r="N341" s="21">
        <f>'3.физ-всего'!N341+'4.юрид-всего'!N341+'5.нерез-всего'!N173</f>
        <v>4019368.3100000005</v>
      </c>
      <c r="O341" s="28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10.101223063307673</v>
      </c>
      <c r="P341" s="21">
        <f>'3.физ-всего'!P341+'4.юрид-всего'!P341+'5.нерез-всего'!P173</f>
        <v>4065087.2100000004</v>
      </c>
      <c r="Q341" s="28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11.819388520572444</v>
      </c>
      <c r="R341" s="21">
        <f>'3.физ-всего'!R341+'4.юрид-всего'!R341+'5.нерез-всего'!R173</f>
        <v>39938.61</v>
      </c>
      <c r="S341" s="28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11.285377335365466</v>
      </c>
    </row>
    <row r="342" spans="1:19" ht="14.25" customHeight="1" x14ac:dyDescent="0.2">
      <c r="A342" s="23" t="s">
        <v>9</v>
      </c>
      <c r="B342" s="26">
        <f>'3.физ-всего'!B342+'4.юрид-всего'!B342+'5.нерез-всего'!B174</f>
        <v>286480986.03999996</v>
      </c>
      <c r="C342" s="28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1.00316085535664</v>
      </c>
      <c r="D342" s="21">
        <f>'3.физ-всего'!D342+'4.юрид-всего'!D342+'5.нерез-всего'!D174</f>
        <v>275032425.52000004</v>
      </c>
      <c r="E342" s="28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0.6893256831788126</v>
      </c>
      <c r="F342" s="21">
        <f t="shared" ref="F342" si="36">H342+J342+L342+N342+P342+R342</f>
        <v>11448560.52</v>
      </c>
      <c r="G342" s="28">
        <f t="shared" ref="G342" si="37">(H342*I342+J342*K342+L342*M342+N342*O342+P342*Q342+R342*S342)/(H342+J342+L342+N342+P342+R342)</f>
        <v>8.5425234212239651</v>
      </c>
      <c r="H342" s="21">
        <f>'3.физ-всего'!H342+'4.юрид-всего'!H342+'5.нерез-всего'!H174</f>
        <v>268574.61000000004</v>
      </c>
      <c r="I342" s="28">
        <f>('3.физ-всего'!H342*'3.физ-всего'!I342+'4.юрид-всего'!H342*'4.юрид-всего'!I342+'5.нерез-всего'!H174*'5.нерез-всего'!I174)/('3.физ-всего'!H342+'4.юрид-всего'!H342+'5.нерез-всего'!H174)</f>
        <v>4.2414759898562284</v>
      </c>
      <c r="J342" s="21">
        <f>'3.физ-всего'!J342+'4.юрид-всего'!J342+'5.нерез-всего'!J174</f>
        <v>961994.38000000012</v>
      </c>
      <c r="K342" s="28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3.675560349843209</v>
      </c>
      <c r="L342" s="21">
        <f>'3.физ-всего'!L342+'4.юрид-всего'!L342+'5.нерез-всего'!L174</f>
        <v>1271424.21</v>
      </c>
      <c r="M342" s="28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5.5056855624135084</v>
      </c>
      <c r="N342" s="21">
        <f>'3.физ-всего'!N342+'4.юрид-всего'!N342+'5.нерез-всего'!N174</f>
        <v>5149716.72</v>
      </c>
      <c r="O342" s="28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8.7081735840413597</v>
      </c>
      <c r="P342" s="21">
        <f>'3.физ-всего'!P342+'4.юрид-всего'!P342+'5.нерез-всего'!P174</f>
        <v>3773696.6900000004</v>
      </c>
      <c r="Q342" s="28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10.860849410475511</v>
      </c>
      <c r="R342" s="21">
        <f>'3.физ-всего'!R342+'4.юрид-всего'!R342+'5.нерез-всего'!R174</f>
        <v>23153.91</v>
      </c>
      <c r="S342" s="28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12.712096043389625</v>
      </c>
    </row>
    <row r="343" spans="1:19" ht="14.25" customHeight="1" x14ac:dyDescent="0.2">
      <c r="A343" s="23" t="s">
        <v>14</v>
      </c>
      <c r="B343" s="26">
        <f>'3.физ-всего'!B343+'4.юрид-всего'!B343+'5.нерез-всего'!B175</f>
        <v>279455870.13</v>
      </c>
      <c r="C343" s="28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1.0206582294106561</v>
      </c>
      <c r="D343" s="21">
        <f>'3.физ-всего'!D343+'4.юрид-всего'!D343+'5.нерез-всего'!D175</f>
        <v>266480639.59999999</v>
      </c>
      <c r="E343" s="28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0.71021978721001278</v>
      </c>
      <c r="F343" s="21">
        <f t="shared" ref="F343" si="38">H343+J343+L343+N343+P343+R343</f>
        <v>12975230.529999999</v>
      </c>
      <c r="G343" s="28">
        <f t="shared" ref="G343" si="39">(H343*I343+J343*K343+L343*M343+N343*O343+P343*Q343+R343*S343)/(H343+J343+L343+N343+P343+R343)</f>
        <v>7.3963318209345097</v>
      </c>
      <c r="H343" s="21">
        <f>'3.физ-всего'!H343+'4.юрид-всего'!H343+'5.нерез-всего'!H175</f>
        <v>1188150.99</v>
      </c>
      <c r="I343" s="28">
        <f>('3.физ-всего'!H343*'3.физ-всего'!I343+'4.юрид-всего'!H343*'4.юрид-всего'!I343+'5.нерез-всего'!H175*'5.нерез-всего'!I175)/('3.физ-всего'!H343+'4.юрид-всего'!H343+'5.нерез-всего'!H175)</f>
        <v>1.2229344091191632</v>
      </c>
      <c r="J343" s="21">
        <f>'3.физ-всего'!J343+'4.юрид-всего'!J343+'5.нерез-всего'!J175</f>
        <v>1011097.0999999999</v>
      </c>
      <c r="K343" s="28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4.6996720684887707</v>
      </c>
      <c r="L343" s="21">
        <f>'3.физ-всего'!L343+'4.юрид-всего'!L343+'5.нерез-всего'!L175</f>
        <v>1839026.5899999999</v>
      </c>
      <c r="M343" s="28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5.7739948104828667</v>
      </c>
      <c r="N343" s="21">
        <f>'3.физ-всего'!N343+'4.юрид-всего'!N343+'5.нерез-всего'!N175</f>
        <v>4085864.81</v>
      </c>
      <c r="O343" s="28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10.220800059486038</v>
      </c>
      <c r="P343" s="21">
        <f>'3.физ-всего'!P343+'4.юрид-всего'!P343+'5.нерез-всего'!P175</f>
        <v>3290679.8</v>
      </c>
      <c r="Q343" s="28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11.263853848466212</v>
      </c>
      <c r="R343" s="21">
        <f>'3.физ-всего'!R343+'4.юрид-всего'!R343+'5.нерез-всего'!R175</f>
        <v>1560411.24</v>
      </c>
      <c r="S343" s="28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0.20454948485246727</v>
      </c>
    </row>
    <row r="344" spans="1:19" ht="14.25" customHeight="1" thickBot="1" x14ac:dyDescent="0.25">
      <c r="A344" s="24" t="s">
        <v>15</v>
      </c>
      <c r="B344" s="27">
        <f>'3.физ-всего'!B344+'4.юрид-всего'!B344+'5.нерез-всего'!B176</f>
        <v>310635488.86000001</v>
      </c>
      <c r="C344" s="29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1.0873885346620342</v>
      </c>
      <c r="D344" s="25">
        <f>'3.физ-всего'!D344+'4.юрид-всего'!D344+'5.нерез-всего'!D176</f>
        <v>297861629.26999998</v>
      </c>
      <c r="E344" s="29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0.74398030129260218</v>
      </c>
      <c r="F344" s="25">
        <f t="shared" ref="F344:F355" si="40">H344+J344+L344+N344+P344+R344</f>
        <v>12773859.59</v>
      </c>
      <c r="G344" s="29">
        <f t="shared" ref="G344:G355" si="41">(H344*I344+J344*K344+L344*M344+N344*O344+P344*Q344+R344*S344)/(H344+J344+L344+N344+P344+R344)</f>
        <v>9.0950024570999783</v>
      </c>
      <c r="H344" s="25">
        <f>'3.физ-всего'!H344+'4.юрид-всего'!H344+'5.нерез-всего'!H176</f>
        <v>526790.54</v>
      </c>
      <c r="I344" s="29">
        <f>('3.физ-всего'!H344*'3.физ-всего'!I344+'4.юрид-всего'!H344*'4.юрид-всего'!I344+'5.нерез-всего'!H176*'5.нерез-всего'!I176)/('3.физ-всего'!H344+'4.юрид-всего'!H344+'5.нерез-всего'!H176)</f>
        <v>2.6953607523020424</v>
      </c>
      <c r="J344" s="25">
        <f>'3.физ-всего'!J344+'4.юрид-всего'!J344+'5.нерез-всего'!J176</f>
        <v>1236337.1700000002</v>
      </c>
      <c r="K344" s="29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4.2278622012957827</v>
      </c>
      <c r="L344" s="25">
        <f>'3.физ-всего'!L344+'4.юрид-всего'!L344+'5.нерез-всего'!L176</f>
        <v>1673254.33</v>
      </c>
      <c r="M344" s="29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6.8711272799754184</v>
      </c>
      <c r="N344" s="25">
        <f>'3.физ-всего'!N344+'4.юрид-всего'!N344+'5.нерез-всего'!N176</f>
        <v>6124791</v>
      </c>
      <c r="O344" s="29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9.970783491730586</v>
      </c>
      <c r="P344" s="25">
        <f>'3.физ-всего'!P344+'4.юрид-всего'!P344+'5.нерез-всего'!P176</f>
        <v>3189514.57</v>
      </c>
      <c r="Q344" s="29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11.506599695576885</v>
      </c>
      <c r="R344" s="25">
        <f>'3.физ-всего'!R344+'4.юрид-всего'!R344+'5.нерез-всего'!R176</f>
        <v>23171.98</v>
      </c>
      <c r="S344" s="29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11.425643207874341</v>
      </c>
    </row>
    <row r="345" spans="1:19" ht="14.25" customHeight="1" x14ac:dyDescent="0.2">
      <c r="A345" s="23" t="s">
        <v>79</v>
      </c>
      <c r="B345" s="26">
        <f>'3.физ-всего'!B345+'4.юрид-всего'!B345+'5.нерез-всего'!B177</f>
        <v>264948522.19999999</v>
      </c>
      <c r="C345" s="28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1.4358974316600284</v>
      </c>
      <c r="D345" s="21">
        <f>'3.физ-всего'!D345+'4.юрид-всего'!D345+'5.нерез-всего'!D177</f>
        <v>249852647.95999998</v>
      </c>
      <c r="E345" s="28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0.92810108090399035</v>
      </c>
      <c r="F345" s="21">
        <f t="shared" si="40"/>
        <v>15095874.240000002</v>
      </c>
      <c r="G345" s="28">
        <f t="shared" si="41"/>
        <v>9.8404628674688688</v>
      </c>
      <c r="H345" s="21">
        <f>'3.физ-всего'!H345+'4.юрид-всего'!H345+'5.нерез-всего'!H177</f>
        <v>1187066.19</v>
      </c>
      <c r="I345" s="28">
        <f>('3.физ-всего'!H345*'3.физ-всего'!I345+'4.юрид-всего'!H345*'4.юрид-всего'!I345+'5.нерез-всего'!H177*'5.нерез-всего'!I177)/('3.физ-всего'!H345+'4.юрид-всего'!H345+'5.нерез-всего'!H177)</f>
        <v>1.0176543286941742</v>
      </c>
      <c r="J345" s="21">
        <f>'3.физ-всего'!J345+'4.юрид-всего'!J345+'5.нерез-всего'!J177</f>
        <v>844806.44000000006</v>
      </c>
      <c r="K345" s="28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4.7385826764057359</v>
      </c>
      <c r="L345" s="21">
        <f>'3.физ-всего'!L345+'4.юрид-всего'!L345+'5.нерез-всего'!L177</f>
        <v>1631039.68</v>
      </c>
      <c r="M345" s="28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7.2783124259735983</v>
      </c>
      <c r="N345" s="21">
        <f>'3.физ-всего'!N345+'4.юрид-всего'!N345+'5.нерез-всего'!N177</f>
        <v>8654928.3300000001</v>
      </c>
      <c r="O345" s="28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11.529019459679331</v>
      </c>
      <c r="P345" s="21">
        <f>'3.физ-всего'!P345+'4.юрид-всего'!P345+'5.нерез-всего'!P177</f>
        <v>2736884.21</v>
      </c>
      <c r="Q345" s="28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11.389015952523584</v>
      </c>
      <c r="R345" s="21">
        <f>'3.физ-всего'!R345+'4.юрид-всего'!R345+'5.нерез-всего'!R177</f>
        <v>41149.39</v>
      </c>
      <c r="S345" s="28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12.508332825832913</v>
      </c>
    </row>
    <row r="346" spans="1:19" ht="14.25" customHeight="1" x14ac:dyDescent="0.2">
      <c r="A346" s="23" t="s">
        <v>1</v>
      </c>
      <c r="B346" s="26">
        <f>'3.физ-всего'!B346+'4.юрид-всего'!B346+'5.нерез-всего'!B178</f>
        <v>280560592.07000005</v>
      </c>
      <c r="C346" s="28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1.319869031658262</v>
      </c>
      <c r="D346" s="21">
        <f>'3.физ-всего'!D346+'4.юрид-всего'!D346+'5.нерез-всего'!D178</f>
        <v>267519663</v>
      </c>
      <c r="E346" s="28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0.93643807269149937</v>
      </c>
      <c r="F346" s="21">
        <f t="shared" si="40"/>
        <v>13040929.070000002</v>
      </c>
      <c r="G346" s="28">
        <f t="shared" si="41"/>
        <v>9.1855142150619944</v>
      </c>
      <c r="H346" s="21">
        <f>'3.физ-всего'!H346+'4.юрид-всего'!H346+'5.нерез-всего'!H178</f>
        <v>899271.81</v>
      </c>
      <c r="I346" s="28">
        <f>('3.физ-всего'!H346*'3.физ-всего'!I346+'4.юрид-всего'!H346*'4.юрид-всего'!I346+'5.нерез-всего'!H178*'5.нерез-всего'!I178)/('3.физ-всего'!H346+'4.юрид-всего'!H346+'5.нерез-всего'!H178)</f>
        <v>0.87225209572620666</v>
      </c>
      <c r="J346" s="21">
        <f>'3.физ-всего'!J346+'4.юрид-всего'!J346+'5.нерез-всего'!J178</f>
        <v>1058090.1500000001</v>
      </c>
      <c r="K346" s="28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4.2100234611389222</v>
      </c>
      <c r="L346" s="21">
        <f>'3.физ-всего'!L346+'4.юрид-всего'!L346+'5.нерез-всего'!L178</f>
        <v>1498279.8900000001</v>
      </c>
      <c r="M346" s="28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7.0973750403204061</v>
      </c>
      <c r="N346" s="21">
        <f>'3.физ-всего'!N346+'4.юрид-всего'!N346+'5.нерез-всего'!N178</f>
        <v>6614281.9600000009</v>
      </c>
      <c r="O346" s="28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10.701997794436361</v>
      </c>
      <c r="P346" s="21">
        <f>'3.физ-всего'!P346+'4.юрид-всего'!P346+'5.нерез-всего'!P178</f>
        <v>2941284.64</v>
      </c>
      <c r="Q346" s="28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11.121953410500241</v>
      </c>
      <c r="R346" s="21">
        <f>'3.физ-всего'!R346+'4.юрид-всего'!R346+'5.нерез-всего'!R178</f>
        <v>29720.62</v>
      </c>
      <c r="S346" s="28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13.995242972723956</v>
      </c>
    </row>
    <row r="347" spans="1:19" ht="14.25" customHeight="1" x14ac:dyDescent="0.2">
      <c r="A347" s="23" t="s">
        <v>2</v>
      </c>
      <c r="B347" s="26">
        <f>'3.физ-всего'!B347+'4.юрид-всего'!B347+'5.нерез-всего'!B179</f>
        <v>303117351.52000004</v>
      </c>
      <c r="C347" s="28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1.2568579911257969</v>
      </c>
      <c r="D347" s="21">
        <f>'3.физ-всего'!D347+'4.юрид-всего'!D347+'5.нерез-всего'!D179</f>
        <v>292416531.74000001</v>
      </c>
      <c r="E347" s="28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0.94473821247299139</v>
      </c>
      <c r="F347" s="21">
        <f t="shared" si="40"/>
        <v>10700819.780000001</v>
      </c>
      <c r="G347" s="28">
        <f t="shared" si="41"/>
        <v>9.7860160404645136</v>
      </c>
      <c r="H347" s="21">
        <f>'3.физ-всего'!H347+'4.юрид-всего'!H347+'5.нерез-всего'!H179</f>
        <v>1041148.1000000001</v>
      </c>
      <c r="I347" s="28">
        <f>('3.физ-всего'!H347*'3.физ-всего'!I347+'4.юрид-всего'!H347*'4.юрид-всего'!I347+'5.нерез-всего'!H179*'5.нерез-всего'!I179)/('3.физ-всего'!H347+'4.юрид-всего'!H347+'5.нерез-всего'!H179)</f>
        <v>0.9273611854067626</v>
      </c>
      <c r="J347" s="21">
        <f>'3.физ-всего'!J347+'4.юрид-всего'!J347+'5.нерез-всего'!J179</f>
        <v>933141.85</v>
      </c>
      <c r="K347" s="28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4.8648588223751821</v>
      </c>
      <c r="L347" s="21">
        <f>'3.физ-всего'!L347+'4.юрид-всего'!L347+'5.нерез-всего'!L179</f>
        <v>1270205.9200000002</v>
      </c>
      <c r="M347" s="28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7.2138782395219803</v>
      </c>
      <c r="N347" s="21">
        <f>'3.физ-всего'!N347+'4.юрид-всего'!N347+'5.нерез-всего'!N179</f>
        <v>4689054.07</v>
      </c>
      <c r="O347" s="28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12.238756183675235</v>
      </c>
      <c r="P347" s="21">
        <f>'3.физ-всего'!P347+'4.юрид-всего'!P347+'5.нерез-всего'!P179</f>
        <v>2710749.86</v>
      </c>
      <c r="Q347" s="28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11.766664655956095</v>
      </c>
      <c r="R347" s="21">
        <f>'3.физ-всего'!R347+'4.юрид-всего'!R347+'5.нерез-всего'!R179</f>
        <v>56519.979999999996</v>
      </c>
      <c r="S347" s="28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13.543624854432016</v>
      </c>
    </row>
    <row r="348" spans="1:19" ht="14.25" customHeight="1" x14ac:dyDescent="0.2">
      <c r="A348" s="23" t="s">
        <v>3</v>
      </c>
      <c r="B348" s="26">
        <f>'3.физ-всего'!B348+'4.юрид-всего'!B348+'5.нерез-всего'!B180</f>
        <v>371252478.37999994</v>
      </c>
      <c r="C348" s="28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1.2493874566572791</v>
      </c>
      <c r="D348" s="21">
        <f>'3.физ-всего'!D348+'4.юрид-всего'!D348+'5.нерез-всего'!D180</f>
        <v>357709395.74000001</v>
      </c>
      <c r="E348" s="28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0.97093068246812742</v>
      </c>
      <c r="F348" s="21">
        <f t="shared" si="40"/>
        <v>13543082.640000001</v>
      </c>
      <c r="G348" s="28">
        <f t="shared" si="41"/>
        <v>8.6041830436471454</v>
      </c>
      <c r="H348" s="21">
        <f>'3.физ-всего'!H348+'4.юрид-всего'!H348+'5.нерез-всего'!H180</f>
        <v>1463007.7</v>
      </c>
      <c r="I348" s="28">
        <f>('3.физ-всего'!H348*'3.физ-всего'!I348+'4.юрид-всего'!H348*'4.юрид-всего'!I348+'5.нерез-всего'!H180*'5.нерез-всего'!I180)/('3.физ-всего'!H348+'4.юрид-всего'!H348+'5.нерез-всего'!H180)</f>
        <v>1.0637850625119751</v>
      </c>
      <c r="J348" s="21">
        <f>'3.физ-всего'!J348+'4.юрид-всего'!J348+'5.нерез-всего'!J180</f>
        <v>1514943.1099999999</v>
      </c>
      <c r="K348" s="28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4.0383121143737215</v>
      </c>
      <c r="L348" s="21">
        <f>'3.физ-всего'!L348+'4.юрид-всего'!L348+'5.нерез-всего'!L180</f>
        <v>1633802.61</v>
      </c>
      <c r="M348" s="28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5.2380547808648643</v>
      </c>
      <c r="N348" s="21">
        <f>'3.физ-всего'!N348+'4.юрид-всего'!N348+'5.нерез-всего'!N180</f>
        <v>5737603.1999999993</v>
      </c>
      <c r="O348" s="28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11.350372306227097</v>
      </c>
      <c r="P348" s="21">
        <f>'3.физ-всего'!P348+'4.юрид-всего'!P348+'5.нерез-всего'!P180</f>
        <v>3162543.8099999996</v>
      </c>
      <c r="Q348" s="28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10.98764689340385</v>
      </c>
      <c r="R348" s="21">
        <f>'3.физ-всего'!R348+'4.юрид-всего'!R348+'5.нерез-всего'!R180</f>
        <v>31182.21</v>
      </c>
      <c r="S348" s="28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13.540683986157482</v>
      </c>
    </row>
    <row r="349" spans="1:19" ht="14.25" customHeight="1" x14ac:dyDescent="0.2">
      <c r="A349" s="23" t="s">
        <v>4</v>
      </c>
      <c r="B349" s="26">
        <f>'3.физ-всего'!B349+'4.юрид-всего'!B349+'5.нерез-всего'!B181</f>
        <v>396334298.16999996</v>
      </c>
      <c r="C349" s="28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1.084334913370689</v>
      </c>
      <c r="D349" s="21">
        <f>'3.физ-всего'!D349+'4.юрид-всего'!D349+'5.нерез-всего'!D181</f>
        <v>383270661.63999999</v>
      </c>
      <c r="E349" s="28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0.80699400416126177</v>
      </c>
      <c r="F349" s="21">
        <f t="shared" si="40"/>
        <v>13063636.529999999</v>
      </c>
      <c r="G349" s="28">
        <f t="shared" si="41"/>
        <v>9.2211682926851974</v>
      </c>
      <c r="H349" s="21">
        <f>'3.физ-всего'!H349+'4.юрид-всего'!H349+'5.нерез-всего'!H181</f>
        <v>795361.40999999992</v>
      </c>
      <c r="I349" s="28">
        <f>('3.физ-всего'!H349*'3.физ-всего'!I349+'4.юрид-всего'!H349*'4.юрид-всего'!I349+'5.нерез-всего'!H181*'5.нерез-всего'!I181)/('3.физ-всего'!H349+'4.юрид-всего'!H349+'5.нерез-всего'!H181)</f>
        <v>1.9453700017957882</v>
      </c>
      <c r="J349" s="21">
        <f>'3.физ-всего'!J349+'4.юрид-всего'!J349+'5.нерез-всего'!J181</f>
        <v>1252334.02</v>
      </c>
      <c r="K349" s="28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5.1351670740366853</v>
      </c>
      <c r="L349" s="21">
        <f>'3.физ-всего'!L349+'4.юрид-всего'!L349+'5.нерез-всего'!L181</f>
        <v>1560206.78</v>
      </c>
      <c r="M349" s="28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7.4657043078610412</v>
      </c>
      <c r="N349" s="21">
        <f>'3.физ-всего'!N349+'4.юрид-всего'!N349+'5.нерез-всего'!N181</f>
        <v>4497518.79</v>
      </c>
      <c r="O349" s="28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10.674817386254903</v>
      </c>
      <c r="P349" s="21">
        <f>'3.физ-всего'!P349+'4.юрид-всего'!P349+'5.нерез-всего'!P181</f>
        <v>4923717.75</v>
      </c>
      <c r="Q349" s="28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10.622909656630895</v>
      </c>
      <c r="R349" s="21">
        <f>'3.физ-всего'!R349+'4.юрид-всего'!R349+'5.нерез-всего'!R181</f>
        <v>34497.78</v>
      </c>
      <c r="S349" s="28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15.112022243170472</v>
      </c>
    </row>
    <row r="350" spans="1:19" ht="14.25" customHeight="1" x14ac:dyDescent="0.2">
      <c r="A350" s="23" t="s">
        <v>5</v>
      </c>
      <c r="B350" s="26">
        <f>'3.физ-всего'!B350+'4.юрид-всего'!B350+'5.нерез-всего'!B182</f>
        <v>385075028.4000001</v>
      </c>
      <c r="C350" s="28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1.3409165953956181</v>
      </c>
      <c r="D350" s="21">
        <f>'3.физ-всего'!D350+'4.юрид-всего'!D350+'5.нерез-всего'!D182</f>
        <v>373855465.13</v>
      </c>
      <c r="E350" s="28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1.1076785147540926</v>
      </c>
      <c r="F350" s="21">
        <f t="shared" si="40"/>
        <v>11219563.27</v>
      </c>
      <c r="G350" s="28">
        <f t="shared" si="41"/>
        <v>9.1128172501584537</v>
      </c>
      <c r="H350" s="21">
        <f>'3.физ-всего'!H350+'4.юрид-всего'!H350+'5.нерез-всего'!H182</f>
        <v>1196849.1099999999</v>
      </c>
      <c r="I350" s="28">
        <f>('3.физ-всего'!H350*'3.физ-всего'!I350+'4.юрид-всего'!H350*'4.юрид-всего'!I350+'5.нерез-всего'!H182*'5.нерез-всего'!I182)/('3.физ-всего'!H350+'4.юрид-всего'!H350+'5.нерез-всего'!H182)</f>
        <v>1.250277832850625</v>
      </c>
      <c r="J350" s="21">
        <f>'3.физ-всего'!J350+'4.юрид-всего'!J350+'5.нерез-всего'!J182</f>
        <v>963256.31000000017</v>
      </c>
      <c r="K350" s="28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5.1715111944607948</v>
      </c>
      <c r="L350" s="21">
        <f>'3.физ-всего'!L350+'4.юрид-всего'!L350+'5.нерез-всего'!L182</f>
        <v>1007265.6300000001</v>
      </c>
      <c r="M350" s="28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7.0577232979745368</v>
      </c>
      <c r="N350" s="21">
        <f>'3.физ-всего'!N350+'4.юрид-всего'!N350+'5.нерез-всего'!N182</f>
        <v>4500679.5200000005</v>
      </c>
      <c r="O350" s="28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10.159098928421386</v>
      </c>
      <c r="P350" s="21">
        <f>'3.физ-всего'!P350+'4.юрид-всего'!P350+'5.нерез-всего'!P182</f>
        <v>3455119.6100000003</v>
      </c>
      <c r="Q350" s="28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12.114890945642278</v>
      </c>
      <c r="R350" s="21">
        <f>'3.физ-всего'!R350+'4.юрид-всего'!R350+'5.нерез-всего'!R182</f>
        <v>96393.09</v>
      </c>
      <c r="S350" s="28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11.138735485085087</v>
      </c>
    </row>
    <row r="351" spans="1:19" ht="14.25" customHeight="1" x14ac:dyDescent="0.2">
      <c r="A351" s="23" t="s">
        <v>6</v>
      </c>
      <c r="B351" s="26">
        <f>'3.физ-всего'!B351+'4.юрид-всего'!B351+'5.нерез-всего'!B183</f>
        <v>461533976.40000004</v>
      </c>
      <c r="C351" s="28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1.3832189852775068</v>
      </c>
      <c r="D351" s="21">
        <f>'3.физ-всего'!D351+'4.юрид-всего'!D351+'5.нерез-всего'!D183</f>
        <v>447761425.87000006</v>
      </c>
      <c r="E351" s="28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1.1601340346727824</v>
      </c>
      <c r="F351" s="21">
        <f t="shared" si="40"/>
        <v>13772550.529999999</v>
      </c>
      <c r="G351" s="28">
        <f t="shared" si="41"/>
        <v>8.6359667864438698</v>
      </c>
      <c r="H351" s="21">
        <f>'3.физ-всего'!H351+'4.юрид-всего'!H351+'5.нерез-всего'!H183</f>
        <v>1372870.85</v>
      </c>
      <c r="I351" s="28">
        <f>('3.физ-всего'!H351*'3.физ-всего'!I351+'4.юрид-всего'!H351*'4.юрид-всего'!I351+'5.нерез-всего'!H183*'5.нерез-всего'!I183)/('3.физ-всего'!H351+'4.юрид-всего'!H351+'5.нерез-всего'!H183)</f>
        <v>1.1838020711853559</v>
      </c>
      <c r="J351" s="21">
        <f>'3.физ-всего'!J351+'4.юрид-всего'!J351+'5.нерез-всего'!J183</f>
        <v>1680186.7700000003</v>
      </c>
      <c r="K351" s="28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3.7481243178697303</v>
      </c>
      <c r="L351" s="21">
        <f>'3.физ-всего'!L351+'4.юрид-всего'!L351+'5.нерез-всего'!L183</f>
        <v>1699618.62</v>
      </c>
      <c r="M351" s="28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7.5536731240329686</v>
      </c>
      <c r="N351" s="21">
        <f>'3.физ-всего'!N351+'4.юрид-всего'!N351+'5.нерез-всего'!N183</f>
        <v>4767163.62</v>
      </c>
      <c r="O351" s="28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10.359413667827889</v>
      </c>
      <c r="P351" s="21">
        <f>'3.физ-всего'!P351+'4.юрид-всего'!P351+'5.нерез-всего'!P183</f>
        <v>4215192.17</v>
      </c>
      <c r="Q351" s="28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11.501723776047918</v>
      </c>
      <c r="R351" s="21">
        <f>'3.физ-всего'!R351+'4.юрид-всего'!R351+'5.нерез-всего'!R183</f>
        <v>37518.5</v>
      </c>
      <c r="S351" s="28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8.2938614203659498</v>
      </c>
    </row>
    <row r="352" spans="1:19" ht="14.25" customHeight="1" x14ac:dyDescent="0.2">
      <c r="A352" s="23" t="s">
        <v>7</v>
      </c>
      <c r="B352" s="26">
        <f>'3.физ-всего'!B352+'4.юрид-всего'!B352+'5.нерез-всего'!B184</f>
        <v>443447745.53000009</v>
      </c>
      <c r="C352" s="28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1.3755772157024795</v>
      </c>
      <c r="D352" s="21">
        <f>'3.физ-всего'!D352+'4.юрид-всего'!D352+'5.нерез-всего'!D184</f>
        <v>431258672.68000007</v>
      </c>
      <c r="E352" s="28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1.1743188893694001</v>
      </c>
      <c r="F352" s="21">
        <f t="shared" si="40"/>
        <v>12189072.850000001</v>
      </c>
      <c r="G352" s="28">
        <f t="shared" si="41"/>
        <v>8.4962499484281864</v>
      </c>
      <c r="H352" s="21">
        <f>'3.физ-всего'!H352+'4.юрид-всего'!H352+'5.нерез-всего'!H184</f>
        <v>1437600.1099999999</v>
      </c>
      <c r="I352" s="28">
        <f>('3.физ-всего'!H352*'3.физ-всего'!I352+'4.юрид-всего'!H352*'4.юрид-всего'!I352+'5.нерез-всего'!H184*'5.нерез-всего'!I184)/('3.физ-всего'!H352+'4.юрид-всего'!H352+'5.нерез-всего'!H184)</f>
        <v>1.0288867615626436</v>
      </c>
      <c r="J352" s="21">
        <f>'3.физ-всего'!J352+'4.юрид-всего'!J352+'5.нерез-всего'!J184</f>
        <v>1039119.52</v>
      </c>
      <c r="K352" s="28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4.6086206661770719</v>
      </c>
      <c r="L352" s="21">
        <f>'3.физ-всего'!L352+'4.юрид-всего'!L352+'5.нерез-всего'!L184</f>
        <v>1180518.8900000001</v>
      </c>
      <c r="M352" s="28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5.5585045439637133</v>
      </c>
      <c r="N352" s="21">
        <f>'3.физ-всего'!N352+'4.юрид-всего'!N352+'5.нерез-всего'!N184</f>
        <v>5460875.2699999996</v>
      </c>
      <c r="O352" s="28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10.086545756446116</v>
      </c>
      <c r="P352" s="21">
        <f>'3.физ-всего'!P352+'4.юрид-всего'!P352+'5.нерез-всего'!P184</f>
        <v>3048551.3500000006</v>
      </c>
      <c r="Q352" s="28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11.59535807054715</v>
      </c>
      <c r="R352" s="21">
        <f>'3.физ-всего'!R352+'4.юрид-всего'!R352+'5.нерез-всего'!R184</f>
        <v>22407.71</v>
      </c>
      <c r="S352" s="28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13.434740185409376</v>
      </c>
    </row>
    <row r="353" spans="1:19" ht="14.25" customHeight="1" x14ac:dyDescent="0.2">
      <c r="A353" s="23" t="s">
        <v>8</v>
      </c>
      <c r="B353" s="26">
        <f>'3.физ-всего'!B353+'4.юрид-всего'!B353+'5.нерез-всего'!B185</f>
        <v>471814327.05000001</v>
      </c>
      <c r="C353" s="28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1.4145635876637361</v>
      </c>
      <c r="D353" s="21">
        <f>'3.физ-всего'!D353+'4.юрид-всего'!D353+'5.нерез-всего'!D185</f>
        <v>453263310.31</v>
      </c>
      <c r="E353" s="28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1.1680642790458804</v>
      </c>
      <c r="F353" s="21">
        <f t="shared" si="40"/>
        <v>18551016.740000002</v>
      </c>
      <c r="G353" s="28">
        <f t="shared" si="41"/>
        <v>7.4373651504666789</v>
      </c>
      <c r="H353" s="21">
        <f>'3.физ-всего'!H353+'4.юрид-всего'!H353+'5.нерез-всего'!H185</f>
        <v>1486625.05</v>
      </c>
      <c r="I353" s="28">
        <f>('3.физ-всего'!H353*'3.физ-всего'!I353+'4.юрид-всего'!H353*'4.юрид-всего'!I353+'5.нерез-всего'!H185*'5.нерез-всего'!I185)/('3.физ-всего'!H353+'4.юрид-всего'!H353+'5.нерез-всего'!H185)</f>
        <v>0.95474352493925629</v>
      </c>
      <c r="J353" s="21">
        <f>'3.физ-всего'!J353+'4.юрид-всего'!J353+'5.нерез-всего'!J185</f>
        <v>1368028.4</v>
      </c>
      <c r="K353" s="28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3.934300636448774</v>
      </c>
      <c r="L353" s="21">
        <f>'3.физ-всего'!L353+'4.юрид-всего'!L353+'5.нерез-всего'!L185</f>
        <v>1406157</v>
      </c>
      <c r="M353" s="28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6.0128670673331657</v>
      </c>
      <c r="N353" s="21">
        <f>'3.физ-всего'!N353+'4.юрид-всего'!N353+'5.нерез-всего'!N185</f>
        <v>9928977.7400000002</v>
      </c>
      <c r="O353" s="28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7.3491507066466726</v>
      </c>
      <c r="P353" s="21">
        <f>'3.физ-всего'!P353+'4.юрид-всего'!P353+'5.нерез-всего'!P185</f>
        <v>4321365.59</v>
      </c>
      <c r="Q353" s="28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11.387463175384779</v>
      </c>
      <c r="R353" s="21">
        <f>'3.физ-всего'!R353+'4.юрид-всего'!R353+'5.нерез-всего'!R185</f>
        <v>39862.960000000006</v>
      </c>
      <c r="S353" s="28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13.42409966545384</v>
      </c>
    </row>
    <row r="354" spans="1:19" ht="14.25" customHeight="1" x14ac:dyDescent="0.2">
      <c r="A354" s="23" t="s">
        <v>9</v>
      </c>
      <c r="B354" s="26">
        <f>'3.физ-всего'!B354+'4.юрид-всего'!B354+'5.нерез-всего'!B186</f>
        <v>481774059.85000002</v>
      </c>
      <c r="C354" s="28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1.3997046531852617</v>
      </c>
      <c r="D354" s="21">
        <f>'3.физ-всего'!D354+'4.юрид-всего'!D354+'5.нерез-всего'!D186</f>
        <v>465895902.91000003</v>
      </c>
      <c r="E354" s="28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1.2034181170623164</v>
      </c>
      <c r="F354" s="21">
        <f t="shared" si="40"/>
        <v>15878156.940000001</v>
      </c>
      <c r="G354" s="28">
        <f t="shared" si="41"/>
        <v>7.1591321057316621</v>
      </c>
      <c r="H354" s="21">
        <f>'3.физ-всего'!H354+'4.юрид-всего'!H354+'5.нерез-всего'!H186</f>
        <v>1258856.77</v>
      </c>
      <c r="I354" s="28">
        <f>('3.физ-всего'!H354*'3.физ-всего'!I354+'4.юрид-всего'!H354*'4.юрид-всего'!I354+'5.нерез-всего'!H186*'5.нерез-всего'!I186)/('3.физ-всего'!H354+'4.юрид-всего'!H354+'5.нерез-всего'!H186)</f>
        <v>1.2930416975872459</v>
      </c>
      <c r="J354" s="21">
        <f>'3.физ-всего'!J354+'4.юрид-всего'!J354+'5.нерез-всего'!J186</f>
        <v>1197307.6600000001</v>
      </c>
      <c r="K354" s="28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4.6263969714350583</v>
      </c>
      <c r="L354" s="21">
        <f>'3.физ-всего'!L354+'4.юрид-всего'!L354+'5.нерез-всего'!L186</f>
        <v>2114796.62</v>
      </c>
      <c r="M354" s="28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5.495489721418223</v>
      </c>
      <c r="N354" s="21">
        <f>'3.физ-всего'!N354+'4.юрид-всего'!N354+'5.нерез-всего'!N186</f>
        <v>7525739.8599999994</v>
      </c>
      <c r="O354" s="28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7.6113051220322214</v>
      </c>
      <c r="P354" s="21">
        <f>'3.физ-всего'!P354+'4.юрид-всего'!P354+'5.нерез-всего'!P186</f>
        <v>3758412.98</v>
      </c>
      <c r="Q354" s="28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9.9262415693604691</v>
      </c>
      <c r="R354" s="21">
        <f>'3.физ-всего'!R354+'4.юрид-всего'!R354+'5.нерез-всего'!R186</f>
        <v>23043.050000000003</v>
      </c>
      <c r="S354" s="28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12.905744400155394</v>
      </c>
    </row>
    <row r="355" spans="1:19" ht="14.25" customHeight="1" x14ac:dyDescent="0.2">
      <c r="A355" s="23" t="s">
        <v>14</v>
      </c>
      <c r="B355" s="26">
        <f>'3.физ-всего'!B355+'4.юрид-всего'!B355+'5.нерез-всего'!B187</f>
        <v>464328238.61999989</v>
      </c>
      <c r="C355" s="28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1.4171309242176213</v>
      </c>
      <c r="D355" s="21">
        <f>'3.физ-всего'!D355+'4.юрид-всего'!D355+'5.нерез-всего'!D187</f>
        <v>450980844.08999997</v>
      </c>
      <c r="E355" s="28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1.2162233461999128</v>
      </c>
      <c r="F355" s="21">
        <f t="shared" si="40"/>
        <v>13347394.529999999</v>
      </c>
      <c r="G355" s="28">
        <f t="shared" si="41"/>
        <v>8.2053822877969509</v>
      </c>
      <c r="H355" s="21">
        <f>'3.физ-всего'!H355+'4.юрид-всего'!H355+'5.нерез-всего'!H187</f>
        <v>1633458.0799999998</v>
      </c>
      <c r="I355" s="28">
        <f>('3.физ-всего'!H355*'3.физ-всего'!I355+'4.юрид-всего'!H355*'4.юрид-всего'!I355+'5.нерез-всего'!H187*'5.нерез-всего'!I187)/('3.физ-всего'!H355+'4.юрид-всего'!H355+'5.нерез-всего'!H187)</f>
        <v>2.137261182974465</v>
      </c>
      <c r="J355" s="21">
        <f>'3.физ-всего'!J355+'4.юрид-всего'!J355+'5.нерез-всего'!J187</f>
        <v>1023752.4000000001</v>
      </c>
      <c r="K355" s="28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4.5878100176370777</v>
      </c>
      <c r="L355" s="21">
        <f>'3.физ-всего'!L355+'4.юрид-всего'!L355+'5.нерез-всего'!L187</f>
        <v>1943457.8699999999</v>
      </c>
      <c r="M355" s="28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5.862636658236382</v>
      </c>
      <c r="N355" s="21">
        <f>'3.физ-всего'!N355+'4.юрид-всего'!N355+'5.нерез-всего'!N187</f>
        <v>5270034.0600000005</v>
      </c>
      <c r="O355" s="28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10.01080966159825</v>
      </c>
      <c r="P355" s="21">
        <f>'3.физ-всего'!P355+'4.юрид-всего'!P355+'5.нерез-всего'!P187</f>
        <v>3440982.09</v>
      </c>
      <c r="Q355" s="28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10.679930240409952</v>
      </c>
      <c r="R355" s="21">
        <f>'3.физ-всего'!R355+'4.юрид-всего'!R355+'5.нерез-всего'!R187</f>
        <v>35710.03</v>
      </c>
      <c r="S355" s="28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12.098076733623556</v>
      </c>
    </row>
    <row r="356" spans="1:19" ht="14.25" customHeight="1" thickBot="1" x14ac:dyDescent="0.25">
      <c r="A356" s="24" t="s">
        <v>15</v>
      </c>
      <c r="B356" s="27">
        <f>'3.физ-всего'!B356+'4.юрид-всего'!B356+'5.нерез-всего'!B188</f>
        <v>589096975.71999991</v>
      </c>
      <c r="C356" s="29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1.4191661971457232</v>
      </c>
      <c r="D356" s="25">
        <f>'3.физ-всего'!D356+'4.юрид-всего'!D356+'5.нерез-всего'!D188</f>
        <v>563722181.39999998</v>
      </c>
      <c r="E356" s="29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1.1888194076652288</v>
      </c>
      <c r="F356" s="25">
        <f t="shared" ref="F356:F367" si="42">H356+J356+L356+N356+P356+R356</f>
        <v>25357394.32</v>
      </c>
      <c r="G356" s="29">
        <f t="shared" ref="G356:G367" si="43">(H356*I356+J356*K356+L356*M356+N356*O356+P356*Q356+R356*S356)/(H356+J356+L356+N356+P356+R356)</f>
        <v>6.5382524288836317</v>
      </c>
      <c r="H356" s="25">
        <f>'3.физ-всего'!H356+'4.юрид-всего'!H356+'5.нерез-всего'!H188</f>
        <v>4319800.17</v>
      </c>
      <c r="I356" s="29">
        <f>('3.физ-всего'!H356*'3.физ-всего'!I356+'4.юрид-всего'!H356*'4.юрид-всего'!I356+'5.нерез-всего'!H188*'5.нерез-всего'!I188)/('3.физ-всего'!H356+'4.юрид-всего'!H356+'5.нерез-всего'!H188)</f>
        <v>0.7861183779943226</v>
      </c>
      <c r="J356" s="25">
        <f>'3.физ-всего'!J356+'4.юрид-всего'!J356+'5.нерез-всего'!J188</f>
        <v>2542697.6500000004</v>
      </c>
      <c r="K356" s="29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3.911171999864</v>
      </c>
      <c r="L356" s="25">
        <f>'3.физ-всего'!L356+'4.юрид-всего'!L356+'5.нерез-всего'!L188</f>
        <v>2383249.66</v>
      </c>
      <c r="M356" s="29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5.5819965911586467</v>
      </c>
      <c r="N356" s="25">
        <f>'3.физ-всего'!N356+'4.юрид-всего'!N356+'5.нерез-всего'!N188</f>
        <v>7122758.2899999991</v>
      </c>
      <c r="O356" s="29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10.474237784952273</v>
      </c>
      <c r="P356" s="25">
        <f>'3.физ-всего'!P356+'4.юрид-всего'!P356+'5.нерез-всего'!P188</f>
        <v>8957884.2699999996</v>
      </c>
      <c r="Q356" s="29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7.1686002753973925</v>
      </c>
      <c r="R356" s="25">
        <f>'3.физ-всего'!R356+'4.юрид-всего'!R356+'5.нерез-всего'!R188</f>
        <v>31004.280000000002</v>
      </c>
      <c r="S356" s="29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10.579046186526492</v>
      </c>
    </row>
    <row r="357" spans="1:19" ht="14.25" customHeight="1" x14ac:dyDescent="0.2">
      <c r="A357" s="34" t="s">
        <v>80</v>
      </c>
      <c r="B357" s="26">
        <f>'3.физ-всего'!B357+'4.юрид-всего'!B357+'5.нерез-всего'!B189</f>
        <v>501655876.13</v>
      </c>
      <c r="C357" s="28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1.6571777980829741</v>
      </c>
      <c r="D357" s="21">
        <f>'3.физ-всего'!D357+'4.юрид-всего'!D357+'5.нерез-всего'!D189</f>
        <v>479239980.68000001</v>
      </c>
      <c r="E357" s="28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1.3119949632377133</v>
      </c>
      <c r="F357" s="21">
        <f t="shared" si="42"/>
        <v>22415895.449999996</v>
      </c>
      <c r="G357" s="28">
        <f t="shared" si="43"/>
        <v>9.0370041124634</v>
      </c>
      <c r="H357" s="21">
        <f>'3.физ-всего'!H357+'4.юрид-всего'!H357+'5.нерез-всего'!H189</f>
        <v>2232517.19</v>
      </c>
      <c r="I357" s="28">
        <f>('3.физ-всего'!H357*'3.физ-всего'!I357+'4.юрид-всего'!H357*'4.юрид-всего'!I357+'5.нерез-всего'!H189*'5.нерез-всего'!I189)/('3.физ-всего'!H357+'4.юрид-всего'!H357+'5.нерез-всего'!H189)</f>
        <v>0.70754579945697971</v>
      </c>
      <c r="J357" s="21">
        <f>'3.физ-всего'!J357+'4.юрид-всего'!J357+'5.нерез-всего'!J189</f>
        <v>1438043.29</v>
      </c>
      <c r="K357" s="28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4.8275367718589308</v>
      </c>
      <c r="L357" s="21">
        <f>'3.физ-всего'!L357+'4.юрид-всего'!L357+'5.нерез-всего'!L189</f>
        <v>1838513.71</v>
      </c>
      <c r="M357" s="28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7.2438224130512481</v>
      </c>
      <c r="N357" s="21">
        <f>'3.физ-всего'!N357+'4.юрид-всего'!N357+'5.нерез-всего'!N189</f>
        <v>14458739.279999999</v>
      </c>
      <c r="O357" s="28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10.631829728815726</v>
      </c>
      <c r="P357" s="21">
        <f>'3.физ-всего'!P357+'4.юрид-всего'!P357+'5.нерез-всего'!P189</f>
        <v>2379828.08</v>
      </c>
      <c r="Q357" s="28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11.085766541547789</v>
      </c>
      <c r="R357" s="21">
        <f>'3.физ-всего'!R357+'4.юрид-всего'!R357+'5.нерез-всего'!R189</f>
        <v>68253.899999999994</v>
      </c>
      <c r="S357" s="28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9.1977880062531039</v>
      </c>
    </row>
    <row r="358" spans="1:19" ht="14.25" customHeight="1" x14ac:dyDescent="0.2">
      <c r="A358" s="23" t="s">
        <v>1</v>
      </c>
      <c r="B358" s="26">
        <f>'3.физ-всего'!B358+'4.юрид-всего'!B358+'5.нерез-всего'!B190</f>
        <v>488042282.28000009</v>
      </c>
      <c r="C358" s="28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1.4563008418865562</v>
      </c>
      <c r="D358" s="21">
        <f>'3.физ-всего'!D358+'4.юрид-всего'!D358+'5.нерез-всего'!D190</f>
        <v>472884944.51999998</v>
      </c>
      <c r="E358" s="28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1.2521965430733997</v>
      </c>
      <c r="F358" s="21">
        <f t="shared" si="42"/>
        <v>15157337.76</v>
      </c>
      <c r="G358" s="28">
        <f t="shared" si="43"/>
        <v>7.82403187413039</v>
      </c>
      <c r="H358" s="21">
        <f>'3.физ-всего'!H358+'4.юрид-всего'!H358+'5.нерез-всего'!H190</f>
        <v>2266270.96</v>
      </c>
      <c r="I358" s="28">
        <f>('3.физ-всего'!H358*'3.физ-всего'!I358+'4.юрид-всего'!H358*'4.юрид-всего'!I358+'5.нерез-всего'!H190*'5.нерез-всего'!I190)/('3.физ-всего'!H358+'4.юрид-всего'!H358+'5.нерез-всего'!H190)</f>
        <v>1.1867470432573508</v>
      </c>
      <c r="J358" s="21">
        <f>'3.физ-всего'!J358+'4.юрид-всего'!J358+'5.нерез-всего'!J190</f>
        <v>1239464.73</v>
      </c>
      <c r="K358" s="28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5.2367570821478724</v>
      </c>
      <c r="L358" s="21">
        <f>'3.физ-всего'!L358+'4.юрид-всего'!L358+'5.нерез-всего'!L190</f>
        <v>1914130.7399999998</v>
      </c>
      <c r="M358" s="28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6.1353269509166344</v>
      </c>
      <c r="N358" s="21">
        <f>'3.физ-всего'!N358+'4.юрид-всего'!N358+'5.нерез-всего'!N190</f>
        <v>5124041.82</v>
      </c>
      <c r="O358" s="28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11.440510027921697</v>
      </c>
      <c r="P358" s="21">
        <f>'3.физ-всего'!P358+'4.юрид-всего'!P358+'5.нерез-всего'!P190</f>
        <v>4570466.8499999996</v>
      </c>
      <c r="Q358" s="28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8.4453882094342294</v>
      </c>
      <c r="R358" s="21">
        <f>'3.физ-всего'!R358+'4.юрид-всего'!R358+'5.нерез-всего'!R190</f>
        <v>42962.66</v>
      </c>
      <c r="S358" s="28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10.390211146144148</v>
      </c>
    </row>
    <row r="359" spans="1:19" ht="14.25" customHeight="1" x14ac:dyDescent="0.2">
      <c r="A359" s="23" t="s">
        <v>2</v>
      </c>
      <c r="B359" s="26">
        <f>'3.физ-всего'!B359+'4.юрид-всего'!B359+'5.нерез-всего'!B191</f>
        <v>581196626.63999999</v>
      </c>
      <c r="C359" s="28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1.4277543581451126</v>
      </c>
      <c r="D359" s="21">
        <f>'3.физ-всего'!D359+'4.юрид-всего'!D359+'5.нерез-всего'!D191</f>
        <v>559257148.44000006</v>
      </c>
      <c r="E359" s="28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1.2403012445058017</v>
      </c>
      <c r="F359" s="21">
        <f t="shared" si="42"/>
        <v>21777778.199999999</v>
      </c>
      <c r="G359" s="28">
        <f t="shared" si="43"/>
        <v>6.166351139327884</v>
      </c>
      <c r="H359" s="21">
        <f>'3.физ-всего'!H359+'4.юрид-всего'!H359+'5.нерез-всего'!H191</f>
        <v>6296633.040000001</v>
      </c>
      <c r="I359" s="28">
        <f>('3.физ-всего'!H359*'3.физ-всего'!I359+'4.юрид-всего'!H359*'4.юрид-всего'!I359+'5.нерез-всего'!H191*'5.нерез-всего'!I191)/('3.физ-всего'!H359+'4.юрид-всего'!H359+'5.нерез-всего'!H191)</f>
        <v>0.4625096655148262</v>
      </c>
      <c r="J359" s="21">
        <f>'3.физ-всего'!J359+'4.юрид-всего'!J359+'5.нерез-всего'!J191</f>
        <v>2457642.33</v>
      </c>
      <c r="K359" s="28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3.6189090016609535</v>
      </c>
      <c r="L359" s="21">
        <f>'3.физ-всего'!L359+'4.юрид-всего'!L359+'5.нерез-всего'!L191</f>
        <v>2769650.25</v>
      </c>
      <c r="M359" s="28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8.2004200739064217</v>
      </c>
      <c r="N359" s="21">
        <f>'3.физ-всего'!N359+'4.юрид-всего'!N359+'5.нерез-всего'!N191</f>
        <v>5902366.7300000004</v>
      </c>
      <c r="O359" s="28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11.007287143237187</v>
      </c>
      <c r="P359" s="21">
        <f>'3.физ-всего'!P359+'4.юрид-всего'!P359+'5.нерез-всего'!P191</f>
        <v>4300017.5199999996</v>
      </c>
      <c r="Q359" s="28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7.9502455657901807</v>
      </c>
      <c r="R359" s="21">
        <f>'3.физ-всего'!R359+'4.юрид-всего'!R359+'5.нерез-всего'!R191</f>
        <v>51468.33</v>
      </c>
      <c r="S359" s="28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11.96179617057717</v>
      </c>
    </row>
    <row r="360" spans="1:19" ht="14.25" customHeight="1" x14ac:dyDescent="0.2">
      <c r="A360" s="23" t="s">
        <v>3</v>
      </c>
      <c r="B360" s="26">
        <f>'3.физ-всего'!B360+'4.юрид-всего'!B360+'5.нерез-всего'!B192</f>
        <v>653241038.24000001</v>
      </c>
      <c r="C360" s="28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1.4123153712890935</v>
      </c>
      <c r="D360" s="21">
        <f>'3.физ-всего'!D360+'4.юрид-всего'!D360+'5.нерез-всего'!D192</f>
        <v>635342276.17000008</v>
      </c>
      <c r="E360" s="28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1.2155483152064874</v>
      </c>
      <c r="F360" s="21">
        <f t="shared" si="42"/>
        <v>17898762.07</v>
      </c>
      <c r="G360" s="28">
        <f t="shared" si="43"/>
        <v>8.3968447369444306</v>
      </c>
      <c r="H360" s="21">
        <f>'3.физ-всего'!H360+'4.юрид-всего'!H360+'5.нерез-всего'!H192</f>
        <v>3483873.2800000003</v>
      </c>
      <c r="I360" s="28">
        <f>('3.физ-всего'!H360*'3.физ-всего'!I360+'4.юрид-всего'!H360*'4.юрид-всего'!I360+'5.нерез-всего'!H192*'5.нерез-всего'!I192)/('3.физ-всего'!H360+'4.юрид-всего'!H360+'5.нерез-всего'!H192)</f>
        <v>1.0098415499486817</v>
      </c>
      <c r="J360" s="21">
        <f>'3.физ-всего'!J360+'4.юрид-всего'!J360+'5.нерез-всего'!J192</f>
        <v>1655531.41</v>
      </c>
      <c r="K360" s="28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4.9344387368041529</v>
      </c>
      <c r="L360" s="21">
        <f>'3.физ-всего'!L360+'4.юрид-всего'!L360+'5.нерез-всего'!L192</f>
        <v>1908500.6199999999</v>
      </c>
      <c r="M360" s="28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6.8094201965205547</v>
      </c>
      <c r="N360" s="21">
        <f>'3.физ-всего'!N360+'4.юрид-всего'!N360+'5.нерез-всего'!N192</f>
        <v>8094809.5</v>
      </c>
      <c r="O360" s="28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11.810634659308553</v>
      </c>
      <c r="P360" s="21">
        <f>'3.физ-всего'!P360+'4.юрид-всего'!P360+'5.нерез-всего'!P192</f>
        <v>2630385.9099999997</v>
      </c>
      <c r="Q360" s="28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10.764722890984455</v>
      </c>
      <c r="R360" s="21">
        <f>'3.физ-всего'!R360+'4.юрид-всего'!R360+'5.нерез-всего'!R192</f>
        <v>125661.34999999999</v>
      </c>
      <c r="S360" s="28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13.4476674594058</v>
      </c>
    </row>
    <row r="361" spans="1:19" ht="14.25" customHeight="1" x14ac:dyDescent="0.2">
      <c r="A361" s="23" t="s">
        <v>4</v>
      </c>
      <c r="B361" s="26">
        <f>'3.физ-всего'!B361+'4.юрид-всего'!B361+'5.нерез-всего'!B193</f>
        <v>652468496.24000001</v>
      </c>
      <c r="C361" s="28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1.5137796894840319</v>
      </c>
      <c r="D361" s="21">
        <f>'3.физ-всего'!D361+'4.юрид-всего'!D361+'5.нерез-всего'!D193</f>
        <v>638357859.3900001</v>
      </c>
      <c r="E361" s="28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1.3868639182370015</v>
      </c>
      <c r="F361" s="21">
        <f t="shared" si="42"/>
        <v>13911946.85</v>
      </c>
      <c r="G361" s="28">
        <f t="shared" si="43"/>
        <v>7.2590304300436488</v>
      </c>
      <c r="H361" s="21">
        <f>'3.физ-всего'!H361+'4.юрид-всего'!H361+'5.нерез-всего'!H193</f>
        <v>3051252.2</v>
      </c>
      <c r="I361" s="28">
        <f>('3.физ-всего'!H361*'3.физ-всего'!I361+'4.юрид-всего'!H361*'4.юрид-всего'!I361+'5.нерез-всего'!H193*'5.нерез-всего'!I193)/('3.физ-всего'!H361+'4.юрид-всего'!H361+'5.нерез-всего'!H193)</f>
        <v>0.70848602694985363</v>
      </c>
      <c r="J361" s="21">
        <f>'3.физ-всего'!J361+'4.юрид-всего'!J361+'5.нерез-всего'!J193</f>
        <v>1622160.8900000001</v>
      </c>
      <c r="K361" s="28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4.7702193925412635</v>
      </c>
      <c r="L361" s="21">
        <f>'3.физ-всего'!L361+'4.юрид-всего'!L361+'5.нерез-всего'!L193</f>
        <v>1871617.78</v>
      </c>
      <c r="M361" s="28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6.1105627690713638</v>
      </c>
      <c r="N361" s="21">
        <f>'3.физ-всего'!N361+'4.юрид-всего'!N361+'5.нерез-всего'!N193</f>
        <v>4930507.8199999994</v>
      </c>
      <c r="O361" s="28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10.605761664667625</v>
      </c>
      <c r="P361" s="21">
        <f>'3.физ-всего'!P361+'4.юрид-всего'!P361+'5.нерез-всего'!P193</f>
        <v>2405079.6799999997</v>
      </c>
      <c r="Q361" s="28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11.223122345243858</v>
      </c>
      <c r="R361" s="21">
        <f>'3.физ-всего'!R361+'4.юрид-всего'!R361+'5.нерез-всего'!R193</f>
        <v>31328.480000000003</v>
      </c>
      <c r="S361" s="28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11.697994725566002</v>
      </c>
    </row>
    <row r="362" spans="1:19" ht="14.25" customHeight="1" x14ac:dyDescent="0.2">
      <c r="A362" s="23" t="s">
        <v>5</v>
      </c>
      <c r="B362" s="26">
        <f>'3.физ-всего'!B362+'4.юрид-всего'!B362+'5.нерез-всего'!B194</f>
        <v>723891862.47000003</v>
      </c>
      <c r="C362" s="28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1.5765828998490756</v>
      </c>
      <c r="D362" s="21">
        <f>'3.физ-всего'!D362+'4.юрид-всего'!D362+'5.нерез-всего'!D194</f>
        <v>708134259.84000003</v>
      </c>
      <c r="E362" s="28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1.4300909666071162</v>
      </c>
      <c r="F362" s="21">
        <f t="shared" si="42"/>
        <v>15757602.630000001</v>
      </c>
      <c r="G362" s="28">
        <f t="shared" si="43"/>
        <v>8.1598150801890164</v>
      </c>
      <c r="H362" s="21">
        <f>'3.физ-всего'!H362+'4.юрид-всего'!H362+'5.нерез-всего'!H194</f>
        <v>2666755.54</v>
      </c>
      <c r="I362" s="28">
        <f>('3.физ-всего'!H362*'3.физ-всего'!I362+'4.юрид-всего'!H362*'4.юрид-всего'!I362+'5.нерез-всего'!H194*'5.нерез-всего'!I194)/('3.физ-всего'!H362+'4.юрид-всего'!H362+'5.нерез-всего'!H194)</f>
        <v>0.78156858592295175</v>
      </c>
      <c r="J362" s="21">
        <f>'3.физ-всего'!J362+'4.юрид-всего'!J362+'5.нерез-всего'!J194</f>
        <v>1872059.1199999999</v>
      </c>
      <c r="K362" s="28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4.9947802241950585</v>
      </c>
      <c r="L362" s="21">
        <f>'3.физ-всего'!L362+'4.юрид-всего'!L362+'5.нерез-всего'!L194</f>
        <v>1418918.7</v>
      </c>
      <c r="M362" s="28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6.618473108290134</v>
      </c>
      <c r="N362" s="21">
        <f>'3.физ-всего'!N362+'4.юрид-всего'!N362+'5.нерез-всего'!N194</f>
        <v>6845499.3400000008</v>
      </c>
      <c r="O362" s="28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10.748728999935892</v>
      </c>
      <c r="P362" s="21">
        <f>'3.физ-всего'!P362+'4.юрид-всего'!P362+'5.нерез-всего'!P194</f>
        <v>2888304.33</v>
      </c>
      <c r="Q362" s="28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11.592232901371615</v>
      </c>
      <c r="R362" s="21">
        <f>'3.физ-всего'!R362+'4.юрид-всего'!R362+'5.нерез-всего'!R194</f>
        <v>66065.600000000006</v>
      </c>
      <c r="S362" s="28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10.458670220205358</v>
      </c>
    </row>
    <row r="363" spans="1:19" ht="14.25" customHeight="1" x14ac:dyDescent="0.2">
      <c r="A363" s="23" t="s">
        <v>6</v>
      </c>
      <c r="B363" s="26">
        <f>'3.физ-всего'!B363+'4.юрид-всего'!B363+'5.нерез-всего'!B195</f>
        <v>784336264.14999998</v>
      </c>
      <c r="C363" s="28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1.5432130751875073</v>
      </c>
      <c r="D363" s="21">
        <f>'3.физ-всего'!D363+'4.юрид-всего'!D363+'5.нерез-всего'!D195</f>
        <v>763748786.28000009</v>
      </c>
      <c r="E363" s="28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1.3628941260659395</v>
      </c>
      <c r="F363" s="21">
        <f t="shared" si="42"/>
        <v>20585477.870000001</v>
      </c>
      <c r="G363" s="28">
        <f t="shared" si="43"/>
        <v>8.2322229602435701</v>
      </c>
      <c r="H363" s="21">
        <f>'3.физ-всего'!H363+'4.юрид-всего'!H363+'5.нерез-всего'!H195</f>
        <v>2844100.62</v>
      </c>
      <c r="I363" s="28">
        <f>('3.физ-всего'!H363*'3.физ-всего'!I363+'4.юрид-всего'!H363*'4.юрид-всего'!I363+'5.нерез-всего'!H195*'5.нерез-всего'!I195)/('3.физ-всего'!H363+'4.юрид-всего'!H363+'5.нерез-всего'!H195)</f>
        <v>1.109528331631249</v>
      </c>
      <c r="J363" s="21">
        <f>'3.физ-всего'!J363+'4.юрид-всего'!J363+'5.нерез-всего'!J195</f>
        <v>2084402.62</v>
      </c>
      <c r="K363" s="28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4.6752631186483518</v>
      </c>
      <c r="L363" s="21">
        <f>'3.физ-всего'!L363+'4.юрид-всего'!L363+'5.нерез-всего'!L195</f>
        <v>1926607.69</v>
      </c>
      <c r="M363" s="28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5.935999821998009</v>
      </c>
      <c r="N363" s="21">
        <f>'3.физ-всего'!N363+'4.юрид-всего'!N363+'5.нерез-всего'!N195</f>
        <v>8269236.4000000004</v>
      </c>
      <c r="O363" s="28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10.44309348245261</v>
      </c>
      <c r="P363" s="21">
        <f>'3.физ-всего'!P363+'4.юрид-всего'!P363+'5.нерез-всего'!P195</f>
        <v>5386314.79</v>
      </c>
      <c r="Q363" s="28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10.732987073542359</v>
      </c>
      <c r="R363" s="21">
        <f>'3.физ-всего'!R363+'4.юрид-всего'!R363+'5.нерез-всего'!R195</f>
        <v>74815.75</v>
      </c>
      <c r="S363" s="28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12.82489296304589</v>
      </c>
    </row>
    <row r="364" spans="1:19" ht="14.25" hidden="1" customHeight="1" x14ac:dyDescent="0.2">
      <c r="A364" s="23" t="s">
        <v>7</v>
      </c>
      <c r="B364" s="26">
        <f>'3.физ-всего'!B364+'4.юрид-всего'!B364+'5.нерез-всего'!B196</f>
        <v>0</v>
      </c>
      <c r="C364" s="28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21">
        <f>'3.физ-всего'!D364+'4.юрид-всего'!D364+'5.нерез-всего'!D196</f>
        <v>0</v>
      </c>
      <c r="E364" s="28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21">
        <f t="shared" si="42"/>
        <v>0</v>
      </c>
      <c r="G364" s="28" t="e">
        <f t="shared" si="43"/>
        <v>#DIV/0!</v>
      </c>
      <c r="H364" s="21">
        <f>'3.физ-всего'!H364+'4.юрид-всего'!H364+'5.нерез-всего'!H196</f>
        <v>0</v>
      </c>
      <c r="I364" s="28" t="e">
        <f>('3.физ-всего'!H364*'3.физ-всего'!I364+'4.юрид-всего'!H364*'4.юрид-всего'!I364+'5.нерез-всего'!H196*'5.нерез-всего'!I196)/('3.физ-всего'!H364+'4.юрид-всего'!H364+'5.нерез-всего'!H196)</f>
        <v>#DIV/0!</v>
      </c>
      <c r="J364" s="21">
        <f>'3.физ-всего'!J364+'4.юрид-всего'!J364+'5.нерез-всего'!J196</f>
        <v>0</v>
      </c>
      <c r="K364" s="28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21">
        <f>'3.физ-всего'!L364+'4.юрид-всего'!L364+'5.нерез-всего'!L196</f>
        <v>0</v>
      </c>
      <c r="M364" s="28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21">
        <f>'3.физ-всего'!N364+'4.юрид-всего'!N364+'5.нерез-всего'!N196</f>
        <v>0</v>
      </c>
      <c r="O364" s="28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21">
        <f>'3.физ-всего'!P364+'4.юрид-всего'!P364+'5.нерез-всего'!P196</f>
        <v>0</v>
      </c>
      <c r="Q364" s="28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21">
        <f>'3.физ-всего'!R364+'4.юрид-всего'!R364+'5.нерез-всего'!R196</f>
        <v>0</v>
      </c>
      <c r="S364" s="28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</row>
    <row r="365" spans="1:19" ht="14.25" hidden="1" customHeight="1" x14ac:dyDescent="0.2">
      <c r="A365" s="23" t="s">
        <v>8</v>
      </c>
      <c r="B365" s="26">
        <f>'3.физ-всего'!B365+'4.юрид-всего'!B365+'5.нерез-всего'!B197</f>
        <v>0</v>
      </c>
      <c r="C365" s="28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21">
        <f>'3.физ-всего'!D365+'4.юрид-всего'!D365+'5.нерез-всего'!D197</f>
        <v>0</v>
      </c>
      <c r="E365" s="28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21">
        <f t="shared" si="42"/>
        <v>0</v>
      </c>
      <c r="G365" s="28" t="e">
        <f t="shared" si="43"/>
        <v>#DIV/0!</v>
      </c>
      <c r="H365" s="21">
        <f>'3.физ-всего'!H365+'4.юрид-всего'!H365+'5.нерез-всего'!H197</f>
        <v>0</v>
      </c>
      <c r="I365" s="28" t="e">
        <f>('3.физ-всего'!H365*'3.физ-всего'!I365+'4.юрид-всего'!H365*'4.юрид-всего'!I365+'5.нерез-всего'!H197*'5.нерез-всего'!I197)/('3.физ-всего'!H365+'4.юрид-всего'!H365+'5.нерез-всего'!H197)</f>
        <v>#DIV/0!</v>
      </c>
      <c r="J365" s="21">
        <f>'3.физ-всего'!J365+'4.юрид-всего'!J365+'5.нерез-всего'!J197</f>
        <v>0</v>
      </c>
      <c r="K365" s="28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21">
        <f>'3.физ-всего'!L365+'4.юрид-всего'!L365+'5.нерез-всего'!L197</f>
        <v>0</v>
      </c>
      <c r="M365" s="28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21">
        <f>'3.физ-всего'!N365+'4.юрид-всего'!N365+'5.нерез-всего'!N197</f>
        <v>0</v>
      </c>
      <c r="O365" s="28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21">
        <f>'3.физ-всего'!P365+'4.юрид-всего'!P365+'5.нерез-всего'!P197</f>
        <v>0</v>
      </c>
      <c r="Q365" s="28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21">
        <f>'3.физ-всего'!R365+'4.юрид-всего'!R365+'5.нерез-всего'!R197</f>
        <v>0</v>
      </c>
      <c r="S365" s="28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</row>
    <row r="366" spans="1:19" ht="14.25" hidden="1" customHeight="1" x14ac:dyDescent="0.2">
      <c r="A366" s="23" t="s">
        <v>9</v>
      </c>
      <c r="B366" s="26">
        <f>'3.физ-всего'!B366+'4.юрид-всего'!B366+'5.нерез-всего'!B198</f>
        <v>0</v>
      </c>
      <c r="C366" s="28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21">
        <f>'3.физ-всего'!D366+'4.юрид-всего'!D366+'5.нерез-всего'!D198</f>
        <v>0</v>
      </c>
      <c r="E366" s="28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21">
        <f t="shared" si="42"/>
        <v>0</v>
      </c>
      <c r="G366" s="28" t="e">
        <f t="shared" si="43"/>
        <v>#DIV/0!</v>
      </c>
      <c r="H366" s="21">
        <f>'3.физ-всего'!H366+'4.юрид-всего'!H366+'5.нерез-всего'!H198</f>
        <v>0</v>
      </c>
      <c r="I366" s="28" t="e">
        <f>('3.физ-всего'!H366*'3.физ-всего'!I366+'4.юрид-всего'!H366*'4.юрид-всего'!I366+'5.нерез-всего'!H198*'5.нерез-всего'!I198)/('3.физ-всего'!H366+'4.юрид-всего'!H366+'5.нерез-всего'!H198)</f>
        <v>#DIV/0!</v>
      </c>
      <c r="J366" s="21">
        <f>'3.физ-всего'!J366+'4.юрид-всего'!J366+'5.нерез-всего'!J198</f>
        <v>0</v>
      </c>
      <c r="K366" s="28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21">
        <f>'3.физ-всего'!L366+'4.юрид-всего'!L366+'5.нерез-всего'!L198</f>
        <v>0</v>
      </c>
      <c r="M366" s="28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21">
        <f>'3.физ-всего'!N366+'4.юрид-всего'!N366+'5.нерез-всего'!N198</f>
        <v>0</v>
      </c>
      <c r="O366" s="28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21">
        <f>'3.физ-всего'!P366+'4.юрид-всего'!P366+'5.нерез-всего'!P198</f>
        <v>0</v>
      </c>
      <c r="Q366" s="28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21">
        <f>'3.физ-всего'!R366+'4.юрид-всего'!R366+'5.нерез-всего'!R198</f>
        <v>0</v>
      </c>
      <c r="S366" s="28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</row>
    <row r="367" spans="1:19" ht="14.25" hidden="1" customHeight="1" x14ac:dyDescent="0.2">
      <c r="A367" s="23" t="s">
        <v>14</v>
      </c>
      <c r="B367" s="26">
        <f>'3.физ-всего'!B367+'4.юрид-всего'!B367+'5.нерез-всего'!B199</f>
        <v>0</v>
      </c>
      <c r="C367" s="28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21">
        <f>'3.физ-всего'!D367+'4.юрид-всего'!D367+'5.нерез-всего'!D199</f>
        <v>0</v>
      </c>
      <c r="E367" s="28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21">
        <f t="shared" si="42"/>
        <v>0</v>
      </c>
      <c r="G367" s="28" t="e">
        <f t="shared" si="43"/>
        <v>#DIV/0!</v>
      </c>
      <c r="H367" s="21">
        <f>'3.физ-всего'!H367+'4.юрид-всего'!H367+'5.нерез-всего'!H199</f>
        <v>0</v>
      </c>
      <c r="I367" s="28" t="e">
        <f>('3.физ-всего'!H367*'3.физ-всего'!I367+'4.юрид-всего'!H367*'4.юрид-всего'!I367+'5.нерез-всего'!H199*'5.нерез-всего'!I199)/('3.физ-всего'!H367+'4.юрид-всего'!H367+'5.нерез-всего'!H199)</f>
        <v>#DIV/0!</v>
      </c>
      <c r="J367" s="21">
        <f>'3.физ-всего'!J367+'4.юрид-всего'!J367+'5.нерез-всего'!J199</f>
        <v>0</v>
      </c>
      <c r="K367" s="28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21">
        <f>'3.физ-всего'!L367+'4.юрид-всего'!L367+'5.нерез-всего'!L199</f>
        <v>0</v>
      </c>
      <c r="M367" s="28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21">
        <f>'3.физ-всего'!N367+'4.юрид-всего'!N367+'5.нерез-всего'!N199</f>
        <v>0</v>
      </c>
      <c r="O367" s="28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21">
        <f>'3.физ-всего'!P367+'4.юрид-всего'!P367+'5.нерез-всего'!P199</f>
        <v>0</v>
      </c>
      <c r="Q367" s="28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21">
        <f>'3.физ-всего'!R367+'4.юрид-всего'!R367+'5.нерез-всего'!R199</f>
        <v>0</v>
      </c>
      <c r="S367" s="28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</row>
    <row r="368" spans="1:19" ht="14.25" hidden="1" customHeight="1" thickBot="1" x14ac:dyDescent="0.25">
      <c r="A368" s="24" t="s">
        <v>15</v>
      </c>
      <c r="B368" s="27">
        <f>'3.физ-всего'!B368+'4.юрид-всего'!B368+'5.нерез-всего'!B200</f>
        <v>0</v>
      </c>
      <c r="C368" s="29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25">
        <f>'3.физ-всего'!D368+'4.юрид-всего'!D368+'5.нерез-всего'!D200</f>
        <v>0</v>
      </c>
      <c r="E368" s="29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25">
        <f t="shared" ref="F368" si="44">H368+J368+L368+N368+P368+R368</f>
        <v>0</v>
      </c>
      <c r="G368" s="29" t="e">
        <f t="shared" ref="G368" si="45">(H368*I368+J368*K368+L368*M368+N368*O368+P368*Q368+R368*S368)/(H368+J368+L368+N368+P368+R368)</f>
        <v>#DIV/0!</v>
      </c>
      <c r="H368" s="25">
        <f>'3.физ-всего'!H368+'4.юрид-всего'!H368+'5.нерез-всего'!H200</f>
        <v>0</v>
      </c>
      <c r="I368" s="29" t="e">
        <f>('3.физ-всего'!H368*'3.физ-всего'!I368+'4.юрид-всего'!H368*'4.юрид-всего'!I368+'5.нерез-всего'!H200*'5.нерез-всего'!I200)/('3.физ-всего'!H368+'4.юрид-всего'!H368+'5.нерез-всего'!H200)</f>
        <v>#DIV/0!</v>
      </c>
      <c r="J368" s="25">
        <f>'3.физ-всего'!J368+'4.юрид-всего'!J368+'5.нерез-всего'!J200</f>
        <v>0</v>
      </c>
      <c r="K368" s="29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25">
        <f>'3.физ-всего'!L368+'4.юрид-всего'!L368+'5.нерез-всего'!L200</f>
        <v>0</v>
      </c>
      <c r="M368" s="29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25">
        <f>'3.физ-всего'!N368+'4.юрид-всего'!N368+'5.нерез-всего'!N200</f>
        <v>0</v>
      </c>
      <c r="O368" s="29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25">
        <f>'3.физ-всего'!P368+'4.юрид-всего'!P368+'5.нерез-всего'!P200</f>
        <v>0</v>
      </c>
      <c r="Q368" s="29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25">
        <f>'3.физ-всего'!R368+'4.юрид-всего'!R368+'5.нерез-всего'!R200</f>
        <v>0</v>
      </c>
      <c r="S368" s="29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64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B371" s="41"/>
      <c r="C371" s="41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81"/>
  <sheetViews>
    <sheetView zoomScale="75" zoomScaleNormal="75" workbookViewId="0">
      <pane xSplit="1" ySplit="8" topLeftCell="B345" activePane="bottomRight" state="frozen"/>
      <selection activeCell="H160" sqref="H160"/>
      <selection pane="topRight" activeCell="H160" sqref="H160"/>
      <selection pane="bottomLeft" activeCell="H160" sqref="H160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x14ac:dyDescent="0.2">
      <c r="A339" s="23" t="s">
        <v>6</v>
      </c>
      <c r="B339" s="26">
        <f>'7.физ-в нацвал'!B339+'11.физ-в инвал'!B339</f>
        <v>192986802.36000001</v>
      </c>
      <c r="C339" s="28">
        <f>('7.физ-в нацвал'!B339*'7.физ-в нацвал'!C339+'11.физ-в инвал'!B339*'11.физ-в инвал'!C339)/('7.физ-в нацвал'!B339+'11.физ-в инвал'!B339)</f>
        <v>0.96548086126338706</v>
      </c>
      <c r="D339" s="21">
        <f>'7.физ-в нацвал'!D339+'11.физ-в инвал'!D339</f>
        <v>184842675.56999999</v>
      </c>
      <c r="E339" s="28">
        <f>('7.физ-в нацвал'!D339*'7.физ-в нацвал'!E339+'11.физ-в инвал'!D339*'11.физ-в инвал'!E339)/('7.физ-в нацвал'!D339+'11.физ-в инвал'!D339)</f>
        <v>0.63660377943586821</v>
      </c>
      <c r="F339" s="21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1">
        <f>'7.физ-в нацвал'!H339+'11.физ-в инвал'!H339</f>
        <v>1493477.27</v>
      </c>
      <c r="I339" s="28">
        <f>('7.физ-в нацвал'!H339*'7.физ-в нацвал'!I339+'11.физ-в инвал'!H339*'11.физ-в инвал'!I339)/('7.физ-в нацвал'!H339+'11.физ-в инвал'!H339)</f>
        <v>1.0858423352502704</v>
      </c>
      <c r="J339" s="21">
        <f>'7.физ-в нацвал'!J339+'11.физ-в инвал'!J339</f>
        <v>656281.59</v>
      </c>
      <c r="K339" s="28">
        <f>('7.физ-в нацвал'!J339*'7.физ-в нацвал'!K339+'11.физ-в инвал'!J339*'11.физ-в инвал'!K339)/('7.физ-в нацвал'!J339+'11.физ-в инвал'!J339)</f>
        <v>5.0287021249521846</v>
      </c>
      <c r="L339" s="21">
        <f>'7.физ-в нацвал'!L339+'11.физ-в инвал'!L339</f>
        <v>646218.1</v>
      </c>
      <c r="M339" s="28">
        <f>('7.физ-в нацвал'!L339*'7.физ-в нацвал'!M339+'11.физ-в инвал'!L339*'11.физ-в инвал'!M339)/('7.физ-в нацвал'!L339+'11.физ-в инвал'!L339)</f>
        <v>6.3843762251475118</v>
      </c>
      <c r="N339" s="21">
        <f>'7.физ-в нацвал'!N339+'11.физ-в инвал'!N339</f>
        <v>2609552.2600000002</v>
      </c>
      <c r="O339" s="28">
        <f>('7.физ-в нацвал'!N339*'7.физ-в нацвал'!O339+'11.физ-в инвал'!N339*'11.физ-в инвал'!O339)/('7.физ-в нацвал'!N339+'11.физ-в инвал'!N339)</f>
        <v>10.452628434695519</v>
      </c>
      <c r="P339" s="21">
        <f>'7.физ-в нацвал'!P339+'11.физ-в инвал'!P339</f>
        <v>2709294.86</v>
      </c>
      <c r="Q339" s="28">
        <f>('7.физ-в нацвал'!P339*'7.физ-в нацвал'!Q339+'11.физ-в инвал'!P339*'11.физ-в инвал'!Q339)/('7.физ-в нацвал'!P339+'11.физ-в инвал'!P339)</f>
        <v>11.838662818080978</v>
      </c>
      <c r="R339" s="22">
        <f>'7.физ-в нацвал'!R339+'11.физ-в инвал'!R339</f>
        <v>29302.71</v>
      </c>
      <c r="S339" s="30">
        <f>('7.физ-в нацвал'!R339*'7.физ-в нацвал'!S339+'11.физ-в инвал'!R339*'11.физ-в инвал'!S339)/('7.физ-в нацвал'!R339+'11.физ-в инвал'!R339)</f>
        <v>8.6949248891996813</v>
      </c>
    </row>
    <row r="340" spans="1:19" ht="14.25" customHeight="1" x14ac:dyDescent="0.2">
      <c r="A340" s="23" t="s">
        <v>7</v>
      </c>
      <c r="B340" s="26">
        <f>'7.физ-в нацвал'!B340+'11.физ-в инвал'!B340</f>
        <v>217283523.69000003</v>
      </c>
      <c r="C340" s="28">
        <f>('7.физ-в нацвал'!B340*'7.физ-в нацвал'!C340+'11.физ-в инвал'!B340*'11.физ-в инвал'!C340)/('7.физ-в нацвал'!B340+'11.физ-в инвал'!B340)</f>
        <v>0.99298573872506501</v>
      </c>
      <c r="D340" s="21">
        <f>'7.физ-в нацвал'!D340+'11.физ-в инвал'!D340</f>
        <v>206956107.32999998</v>
      </c>
      <c r="E340" s="28">
        <f>('7.физ-в нацвал'!D340*'7.физ-в нацвал'!E340+'11.физ-в инвал'!D340*'11.физ-в инвал'!E340)/('7.физ-в нацвал'!D340+'11.физ-в инвал'!D340)</f>
        <v>0.6056017985313733</v>
      </c>
      <c r="F340" s="21">
        <f t="shared" ref="F340" si="30">H340+J340+L340+N340+P340+R340</f>
        <v>10327416.359999999</v>
      </c>
      <c r="G340" s="28">
        <f t="shared" ref="G340" si="31">(H340*I340+J340*K340+L340*M340+N340*O340+P340*Q340+R340*S340)/(H340+J340+L340+N340+P340+R340)</f>
        <v>8.7559604760623682</v>
      </c>
      <c r="H340" s="21">
        <f>'7.физ-в нацвал'!H340+'11.физ-в инвал'!H340</f>
        <v>2961335.5</v>
      </c>
      <c r="I340" s="28">
        <f>('7.физ-в нацвал'!H340*'7.физ-в нацвал'!I340+'11.физ-в инвал'!H340*'11.физ-в инвал'!I340)/('7.физ-в нацвал'!H340+'11.физ-в инвал'!H340)</f>
        <v>5.1317031177656194</v>
      </c>
      <c r="J340" s="21">
        <f>'7.физ-в нацвал'!J340+'11.физ-в инвал'!J340</f>
        <v>550454.93999999994</v>
      </c>
      <c r="K340" s="28">
        <f>('7.физ-в нацвал'!J340*'7.физ-в нацвал'!K340+'11.физ-в инвал'!J340*'11.физ-в инвал'!K340)/('7.физ-в нацвал'!J340+'11.физ-в инвал'!J340)</f>
        <v>5.0785209525052117</v>
      </c>
      <c r="L340" s="21">
        <f>'7.физ-в нацвал'!L340+'11.физ-в инвал'!L340</f>
        <v>734980.65</v>
      </c>
      <c r="M340" s="28">
        <f>('7.физ-в нацвал'!L340*'7.физ-в нацвал'!M340+'11.физ-в инвал'!L340*'11.физ-в инвал'!M340)/('7.физ-в нацвал'!L340+'11.физ-в инвал'!L340)</f>
        <v>6.0220864435002488</v>
      </c>
      <c r="N340" s="21">
        <f>'7.физ-в нацвал'!N340+'11.физ-в инвал'!N340</f>
        <v>3175434.89</v>
      </c>
      <c r="O340" s="28">
        <f>('7.физ-в нацвал'!N340*'7.физ-в нацвал'!O340+'11.физ-в инвал'!N340*'11.физ-в инвал'!O340)/('7.физ-в нацвал'!N340+'11.физ-в инвал'!N340)</f>
        <v>10.622324329471581</v>
      </c>
      <c r="P340" s="21">
        <f>'7.физ-в нацвал'!P340+'11.физ-в инвал'!P340</f>
        <v>2854255.5999999996</v>
      </c>
      <c r="Q340" s="28">
        <f>('7.физ-в нацвал'!P340*'7.физ-в нацвал'!Q340+'11.физ-в инвал'!P340*'11.физ-в инвал'!Q340)/('7.физ-в нацвал'!P340+'11.физ-в инвал'!P340)</f>
        <v>11.796729173869355</v>
      </c>
      <c r="R340" s="22">
        <f>'7.физ-в нацвал'!R340+'11.физ-в инвал'!R340</f>
        <v>50954.780000000006</v>
      </c>
      <c r="S340" s="30">
        <f>('7.физ-в нацвал'!R340*'7.физ-в нацвал'!S340+'11.физ-в инвал'!R340*'11.физ-в инвал'!S340)/('7.физ-в нацвал'!R340+'11.физ-в инвал'!R340)</f>
        <v>11.907838679707792</v>
      </c>
    </row>
    <row r="341" spans="1:19" ht="14.25" customHeight="1" x14ac:dyDescent="0.2">
      <c r="A341" s="23" t="s">
        <v>8</v>
      </c>
      <c r="B341" s="26">
        <f>'7.физ-в нацвал'!B341+'11.физ-в инвал'!B341</f>
        <v>211089310.15999997</v>
      </c>
      <c r="C341" s="28">
        <f>('7.физ-в нацвал'!B341*'7.физ-в нацвал'!C341+'11.физ-в инвал'!B341*'11.физ-в инвал'!C341)/('7.физ-в нацвал'!B341+'11.физ-в инвал'!B341)</f>
        <v>1.0323354622667826</v>
      </c>
      <c r="D341" s="21">
        <f>'7.физ-в нацвал'!D341+'11.физ-в инвал'!D341</f>
        <v>202840237.19999999</v>
      </c>
      <c r="E341" s="28">
        <f>('7.физ-в нацвал'!D341*'7.физ-в нацвал'!E341+'11.физ-в инвал'!D341*'11.физ-в инвал'!E341)/('7.физ-в нацвал'!D341+'11.физ-в инвал'!D341)</f>
        <v>0.64433123814548543</v>
      </c>
      <c r="F341" s="21">
        <f t="shared" ref="F341" si="32">H341+J341+L341+N341+P341+R341</f>
        <v>8249072.96</v>
      </c>
      <c r="G341" s="28">
        <f t="shared" ref="G341" si="33">(H341*I341+J341*K341+L341*M341+N341*O341+P341*Q341+R341*S341)/(H341+J341+L341+N341+P341+R341)</f>
        <v>10.573149228492197</v>
      </c>
      <c r="H341" s="21">
        <f>'7.физ-в нацвал'!H341+'11.физ-в инвал'!H341</f>
        <v>180293.52000000002</v>
      </c>
      <c r="I341" s="28">
        <f>('7.физ-в нацвал'!H341*'7.физ-в нацвал'!I341+'11.физ-в инвал'!H341*'11.физ-в инвал'!I341)/('7.физ-в нацвал'!H341+'11.физ-в инвал'!H341)</f>
        <v>6.5774776825035097</v>
      </c>
      <c r="J341" s="21">
        <f>'7.физ-в нацвал'!J341+'11.физ-в инвал'!J341</f>
        <v>625424.67999999993</v>
      </c>
      <c r="K341" s="28">
        <f>('7.физ-в нацвал'!J341*'7.физ-в нацвал'!K341+'11.физ-в инвал'!J341*'11.физ-в инвал'!K341)/('7.физ-в нацвал'!J341+'11.физ-в инвал'!J341)</f>
        <v>5.0190477436867349</v>
      </c>
      <c r="L341" s="21">
        <f>'7.физ-в нацвал'!L341+'11.физ-в инвал'!L341</f>
        <v>872022.05</v>
      </c>
      <c r="M341" s="28">
        <f>('7.физ-в нацвал'!L341*'7.физ-в нацвал'!M341+'11.физ-в инвал'!L341*'11.физ-в инвал'!M341)/('7.физ-в нацвал'!L341+'11.физ-в инвал'!L341)</f>
        <v>6.6033885011279239</v>
      </c>
      <c r="N341" s="21">
        <f>'7.физ-в нацвал'!N341+'11.физ-в инвал'!N341</f>
        <v>3094189.2800000003</v>
      </c>
      <c r="O341" s="28">
        <f>('7.физ-в нацвал'!N341*'7.физ-в нацвал'!O341+'11.физ-в инвал'!N341*'11.физ-в инвал'!O341)/('7.физ-в нацвал'!N341+'11.физ-в инвал'!N341)</f>
        <v>11.1587152631464</v>
      </c>
      <c r="P341" s="21">
        <f>'7.физ-в нацвал'!P341+'11.физ-в инвал'!P341</f>
        <v>3440248.64</v>
      </c>
      <c r="Q341" s="28">
        <f>('7.физ-в нацвал'!P341*'7.физ-в нацвал'!Q341+'11.физ-в инвал'!P341*'11.физ-в инвал'!Q341)/('7.физ-в нацвал'!P341+'11.физ-в инвал'!P341)</f>
        <v>12.267309777382797</v>
      </c>
      <c r="R341" s="22">
        <f>'7.физ-в нацвал'!R341+'11.физ-в инвал'!R341</f>
        <v>36894.79</v>
      </c>
      <c r="S341" s="30">
        <f>('7.физ-в нацвал'!R341*'7.физ-в нацвал'!S341+'11.физ-в инвал'!R341*'11.физ-в инвал'!S341)/('7.физ-в нацвал'!R341+'11.физ-в инвал'!R341)</f>
        <v>10.995947343784872</v>
      </c>
    </row>
    <row r="342" spans="1:19" ht="14.25" customHeight="1" x14ac:dyDescent="0.2">
      <c r="A342" s="23" t="s">
        <v>9</v>
      </c>
      <c r="B342" s="26">
        <f>'7.физ-в нацвал'!B342+'11.физ-в инвал'!B342</f>
        <v>231838663.33999997</v>
      </c>
      <c r="C342" s="28">
        <f>('7.физ-в нацвал'!B342*'7.физ-в нацвал'!C342+'11.физ-в инвал'!B342*'11.физ-в инвал'!C342)/('7.физ-в нацвал'!B342+'11.физ-в инвал'!B342)</f>
        <v>1.085018582238346</v>
      </c>
      <c r="D342" s="21">
        <f>'7.физ-в нацвал'!D342+'11.физ-в инвал'!D342</f>
        <v>223508375.52000001</v>
      </c>
      <c r="E342" s="28">
        <f>('7.физ-в нацвал'!D342*'7.физ-в нацвал'!E342+'11.физ-в инвал'!D342*'11.физ-в инвал'!E342)/('7.физ-в нацвал'!D342+'11.физ-в инвал'!D342)</f>
        <v>0.77645530336813184</v>
      </c>
      <c r="F342" s="21">
        <f t="shared" ref="F342" si="34">H342+J342+L342+N342+P342+R342</f>
        <v>8330287.8200000003</v>
      </c>
      <c r="G342" s="28">
        <f t="shared" ref="G342" si="35">(H342*I342+J342*K342+L342*M342+N342*O342+P342*Q342+R342*S342)/(H342+J342+L342+N342+P342+R342)</f>
        <v>9.3640215045414834</v>
      </c>
      <c r="H342" s="21">
        <f>'7.физ-в нацвал'!H342+'11.физ-в инвал'!H342</f>
        <v>215270.2</v>
      </c>
      <c r="I342" s="28">
        <f>('7.физ-в нацвал'!H342*'7.физ-в нацвал'!I342+'11.физ-в инвал'!H342*'11.физ-в инвал'!I342)/('7.физ-в нацвал'!H342+'11.физ-в инвал'!H342)</f>
        <v>4.9595112658417211</v>
      </c>
      <c r="J342" s="21">
        <f>'7.физ-в нацвал'!J342+'11.физ-в инвал'!J342</f>
        <v>661911.82000000007</v>
      </c>
      <c r="K342" s="28">
        <f>('7.физ-в нацвал'!J342*'7.физ-в нацвал'!K342+'11.физ-в инвал'!J342*'11.физ-в инвал'!K342)/('7.физ-в нацвал'!J342+'11.физ-в инвал'!J342)</f>
        <v>4.494765313754332</v>
      </c>
      <c r="L342" s="21">
        <f>'7.физ-в нацвал'!L342+'11.физ-в инвал'!L342</f>
        <v>1051584.26</v>
      </c>
      <c r="M342" s="28">
        <f>('7.физ-в нацвал'!L342*'7.физ-в нацвал'!M342+'11.физ-в инвал'!L342*'11.физ-в инвал'!M342)/('7.физ-в нацвал'!L342+'11.физ-в инвал'!L342)</f>
        <v>5.8437021528831181</v>
      </c>
      <c r="N342" s="21">
        <f>'7.физ-в нацвал'!N342+'11.физ-в инвал'!N342</f>
        <v>3475193.26</v>
      </c>
      <c r="O342" s="28">
        <f>('7.физ-в нацвал'!N342*'7.физ-в нацвал'!O342+'11.физ-в инвал'!N342*'11.физ-в инвал'!O342)/('7.физ-в нацвал'!N342+'11.физ-в инвал'!N342)</f>
        <v>9.2634809684512618</v>
      </c>
      <c r="P342" s="21">
        <f>'7.физ-в нацвал'!P342+'11.физ-в инвал'!P342</f>
        <v>2903418.74</v>
      </c>
      <c r="Q342" s="28">
        <f>('7.физ-в нацвал'!P342*'7.физ-в нацвал'!Q342+'11.физ-в инвал'!P342*'11.физ-в инвал'!Q342)/('7.физ-в нацвал'!P342+'11.физ-в инвал'!P342)</f>
        <v>12.169476637083323</v>
      </c>
      <c r="R342" s="22">
        <f>'7.физ-в нацвал'!R342+'11.физ-в инвал'!R342</f>
        <v>22909.54</v>
      </c>
      <c r="S342" s="30">
        <f>('7.физ-в нацвал'!R342*'7.физ-в нацвал'!S342+'11.физ-в инвал'!R342*'11.физ-в инвал'!S342)/('7.физ-в нацвал'!R342+'11.физ-в инвал'!R342)</f>
        <v>12.728438030619534</v>
      </c>
    </row>
    <row r="343" spans="1:19" ht="14.25" customHeight="1" x14ac:dyDescent="0.2">
      <c r="A343" s="23" t="s">
        <v>14</v>
      </c>
      <c r="B343" s="26">
        <f>'7.физ-в нацвал'!B343+'11.физ-в инвал'!B343</f>
        <v>219994783.30000001</v>
      </c>
      <c r="C343" s="28">
        <f>('7.физ-в нацвал'!B343*'7.физ-в нацвал'!C343+'11.физ-в инвал'!B343*'11.физ-в инвал'!C343)/('7.физ-в нацвал'!B343+'11.физ-в инвал'!B343)</f>
        <v>1.1367408844448723</v>
      </c>
      <c r="D343" s="21">
        <f>'7.физ-в нацвал'!D343+'11.физ-в инвал'!D343</f>
        <v>211795775.52000001</v>
      </c>
      <c r="E343" s="28">
        <f>('7.физ-в нацвал'!D343*'7.физ-в нацвал'!E343+'11.физ-в инвал'!D343*'11.физ-в инвал'!E343)/('7.физ-в нацвал'!D343+'11.физ-в инвал'!D343)</f>
        <v>0.80747122752054445</v>
      </c>
      <c r="F343" s="21">
        <f t="shared" ref="F343" si="36">H343+J343+L343+N343+P343+R343</f>
        <v>8199007.7799999993</v>
      </c>
      <c r="G343" s="28">
        <f t="shared" ref="G343" si="37">(H343*I343+J343*K343+L343*M343+N343*O343+P343*Q343+R343*S343)/(H343+J343+L343+N343+P343+R343)</f>
        <v>9.6423947653456104</v>
      </c>
      <c r="H343" s="21">
        <f>'7.физ-в нацвал'!H343+'11.физ-в инвал'!H343</f>
        <v>529713.21</v>
      </c>
      <c r="I343" s="28">
        <f>('7.физ-в нацвал'!H343*'7.физ-в нацвал'!I343+'11.физ-в инвал'!H343*'11.физ-в инвал'!I343)/('7.физ-в нацвал'!H343+'11.физ-в инвал'!H343)</f>
        <v>2.5078953052728266</v>
      </c>
      <c r="J343" s="21">
        <f>'7.физ-в нацвал'!J343+'11.физ-в инвал'!J343</f>
        <v>679590.45</v>
      </c>
      <c r="K343" s="28">
        <f>('7.физ-в нацвал'!J343*'7.физ-в нацвал'!K343+'11.физ-в инвал'!J343*'11.физ-в инвал'!K343)/('7.физ-в нацвал'!J343+'11.физ-в инвал'!J343)</f>
        <v>5.3536591238149356</v>
      </c>
      <c r="L343" s="21">
        <f>'7.физ-в нацвал'!L343+'11.физ-в инвал'!L343</f>
        <v>1303422.4099999999</v>
      </c>
      <c r="M343" s="28">
        <f>('7.физ-в нацвал'!L343*'7.физ-в нацвал'!M343+'11.физ-в инвал'!L343*'11.физ-в инвал'!M343)/('7.физ-в нацвал'!L343+'11.физ-в инвал'!L343)</f>
        <v>6.8033830220856801</v>
      </c>
      <c r="N343" s="21">
        <f>'7.физ-в нацвал'!N343+'11.физ-в инвал'!N343</f>
        <v>2967072.13</v>
      </c>
      <c r="O343" s="28">
        <f>('7.физ-в нацвал'!N343*'7.физ-в нацвал'!O343+'11.физ-в инвал'!N343*'11.физ-в инвал'!O343)/('7.физ-в нацвал'!N343+'11.физ-в инвал'!N343)</f>
        <v>11.158668352292434</v>
      </c>
      <c r="P343" s="21">
        <f>'7.физ-в нацвал'!P343+'11.физ-в инвал'!P343</f>
        <v>2698580.63</v>
      </c>
      <c r="Q343" s="28">
        <f>('7.физ-в нацвал'!P343*'7.физ-в нацвал'!Q343+'11.физ-в инвал'!P343*'11.физ-в инвал'!Q343)/('7.физ-в нацвал'!P343+'11.физ-в инвал'!P343)</f>
        <v>11.802135826121317</v>
      </c>
      <c r="R343" s="22">
        <f>'7.физ-в нацвал'!R343+'11.физ-в инвал'!R343</f>
        <v>20628.95</v>
      </c>
      <c r="S343" s="30">
        <f>('7.физ-в нацвал'!R343*'7.физ-в нацвал'!S343+'11.физ-в инвал'!R343*'11.физ-в инвал'!S343)/('7.физ-в нацвал'!R343+'11.физ-в инвал'!R343)</f>
        <v>12.896337889228477</v>
      </c>
    </row>
    <row r="344" spans="1:19" ht="14.25" customHeight="1" thickBot="1" x14ac:dyDescent="0.25">
      <c r="A344" s="24" t="s">
        <v>15</v>
      </c>
      <c r="B344" s="27">
        <f>'7.физ-в нацвал'!B344+'11.физ-в инвал'!B344</f>
        <v>242687346.72</v>
      </c>
      <c r="C344" s="29">
        <f>('7.физ-в нацвал'!B344*'7.физ-в нацвал'!C344+'11.физ-в инвал'!B344*'11.физ-в инвал'!C344)/('7.физ-в нацвал'!B344+'11.физ-в инвал'!B344)</f>
        <v>1.169933317729916</v>
      </c>
      <c r="D344" s="25">
        <f>'7.физ-в нацвал'!D344+'11.физ-в инвал'!D344</f>
        <v>233826041.00999999</v>
      </c>
      <c r="E344" s="29">
        <f>('7.физ-в нацвал'!D344*'7.физ-в нацвал'!E344+'11.физ-в инвал'!D344*'11.физ-в инвал'!E344)/('7.физ-в нацвал'!D344+'11.физ-в инвал'!D344)</f>
        <v>0.85259294211321002</v>
      </c>
      <c r="F344" s="25">
        <f t="shared" ref="F344:F355" si="38">H344+J344+L344+N344+P344+R344</f>
        <v>8861305.7100000009</v>
      </c>
      <c r="G344" s="29">
        <f t="shared" ref="G344:G355" si="39">(H344*I344+J344*K344+L344*M344+N344*O344+P344*Q344+R344*S344)/(H344+J344+L344+N344+P344+R344)</f>
        <v>9.5436929093150695</v>
      </c>
      <c r="H344" s="25">
        <f>'7.физ-в нацвал'!H344+'11.физ-в инвал'!H344</f>
        <v>391078.5</v>
      </c>
      <c r="I344" s="29">
        <f>('7.физ-в нацвал'!H344*'7.физ-в нацвал'!I344+'11.физ-в инвал'!H344*'11.физ-в инвал'!I344)/('7.физ-в нацвал'!H344+'11.физ-в инвал'!H344)</f>
        <v>3.3697472952361212</v>
      </c>
      <c r="J344" s="25">
        <f>'7.физ-в нацвал'!J344+'11.физ-в инвал'!J344</f>
        <v>820191.79</v>
      </c>
      <c r="K344" s="29">
        <f>('7.физ-в нацвал'!J344*'7.физ-в нацвал'!K344+'11.физ-в инвал'!J344*'11.физ-в инвал'!K344)/('7.физ-в нацвал'!J344+'11.физ-в инвал'!J344)</f>
        <v>5.3720690483868383</v>
      </c>
      <c r="L344" s="25">
        <f>'7.физ-в нацвал'!L344+'11.физ-в инвал'!L344</f>
        <v>1258375.6200000001</v>
      </c>
      <c r="M344" s="29">
        <f>('7.физ-в нацвал'!L344*'7.физ-в нацвал'!M344+'11.физ-в инвал'!L344*'11.физ-в инвал'!M344)/('7.физ-в нацвал'!L344+'11.физ-в инвал'!L344)</f>
        <v>7.5880868067834903</v>
      </c>
      <c r="N344" s="25">
        <f>'7.физ-в нацвал'!N344+'11.физ-в инвал'!N344</f>
        <v>4050419.17</v>
      </c>
      <c r="O344" s="29">
        <f>('7.физ-в нацвал'!N344*'7.физ-в нацвал'!O344+'11.физ-в инвал'!N344*'11.физ-в инвал'!O344)/('7.физ-в нацвал'!N344+'11.физ-в инвал'!N344)</f>
        <v>10.261673340218783</v>
      </c>
      <c r="P344" s="25">
        <f>'7.физ-в нацвал'!P344+'11.физ-в инвал'!P344</f>
        <v>2319583.54</v>
      </c>
      <c r="Q344" s="29">
        <f>('7.физ-в нацвал'!P344*'7.физ-в нацвал'!Q344+'11.физ-в инвал'!P344*'11.физ-в инвал'!Q344)/('7.физ-в нацвал'!P344+'11.физ-в инвал'!P344)</f>
        <v>11.850045118142218</v>
      </c>
      <c r="R344" s="25">
        <f>'7.физ-в нацвал'!R344+'11.физ-в инвал'!R344</f>
        <v>21657.09</v>
      </c>
      <c r="S344" s="39">
        <f>('7.физ-в нацвал'!R344*'7.физ-в нацвал'!S344+'11.физ-в инвал'!R344*'11.физ-в инвал'!S344)/('7.физ-в нацвал'!R344+'11.физ-в инвал'!R344)</f>
        <v>11.345308510977238</v>
      </c>
    </row>
    <row r="345" spans="1:19" ht="14.25" customHeight="1" x14ac:dyDescent="0.2">
      <c r="A345" s="23" t="s">
        <v>79</v>
      </c>
      <c r="B345" s="26">
        <f>'7.физ-в нацвал'!B345+'11.физ-в инвал'!B345</f>
        <v>200653189.65999997</v>
      </c>
      <c r="C345" s="28">
        <f>('7.физ-в нацвал'!B345*'7.физ-в нацвал'!C345+'11.физ-в инвал'!B345*'11.физ-в инвал'!C345)/('7.физ-в нацвал'!B345+'11.физ-в инвал'!B345)</f>
        <v>1.4215557341810969</v>
      </c>
      <c r="D345" s="21">
        <f>'7.физ-в нацвал'!D345+'11.физ-в инвал'!D345</f>
        <v>193076660.44999999</v>
      </c>
      <c r="E345" s="28">
        <f>('7.физ-в нацвал'!D345*'7.физ-в нацвал'!E345+'11.физ-в инвал'!D345*'11.физ-в инвал'!E345)/('7.физ-в нацвал'!D345+'11.физ-в инвал'!D345)</f>
        <v>1.1076208432395238</v>
      </c>
      <c r="F345" s="21">
        <f t="shared" si="38"/>
        <v>7576529.209999999</v>
      </c>
      <c r="G345" s="28">
        <f t="shared" si="39"/>
        <v>9.4217229165014995</v>
      </c>
      <c r="H345" s="21">
        <f>'7.физ-в нацвал'!H345+'11.физ-в инвал'!H345</f>
        <v>754362.29</v>
      </c>
      <c r="I345" s="28">
        <f>('7.физ-в нацвал'!H345*'7.физ-в нацвал'!I345+'11.физ-в инвал'!H345*'11.физ-в инвал'!I345)/('7.физ-в нацвал'!H345+'11.физ-в инвал'!H345)</f>
        <v>1.4514834182657785</v>
      </c>
      <c r="J345" s="21">
        <f>'7.физ-в нацвал'!J345+'11.физ-в инвал'!J345</f>
        <v>688244.57000000007</v>
      </c>
      <c r="K345" s="28">
        <f>('7.физ-в нацвал'!J345*'7.физ-в нацвал'!K345+'11.физ-в инвал'!J345*'11.физ-в инвал'!K345)/('7.физ-в нацвал'!J345+'11.физ-в инвал'!J345)</f>
        <v>5.2793238957192221</v>
      </c>
      <c r="L345" s="21">
        <f>'7.физ-в нацвал'!L345+'11.физ-в инвал'!L345</f>
        <v>1263583.3500000001</v>
      </c>
      <c r="M345" s="28">
        <f>('7.физ-в нацвал'!L345*'7.физ-в нацвал'!M345+'11.физ-в инвал'!L345*'11.физ-в инвал'!M345)/('7.физ-в нацвал'!L345+'11.физ-в инвал'!L345)</f>
        <v>8.0897369011707845</v>
      </c>
      <c r="N345" s="21">
        <f>'7.физ-в нацвал'!N345+'11.физ-в инвал'!N345</f>
        <v>2480813.56</v>
      </c>
      <c r="O345" s="28">
        <f>('7.физ-в нацвал'!N345*'7.физ-в нацвал'!O345+'11.физ-в инвал'!N345*'11.физ-в инвал'!O345)/('7.физ-в нацвал'!N345+'11.физ-в инвал'!N345)</f>
        <v>11.744770103401112</v>
      </c>
      <c r="P345" s="21">
        <f>'7.физ-в нацвал'!P345+'11.физ-в инвал'!P345</f>
        <v>2350586.17</v>
      </c>
      <c r="Q345" s="28">
        <f>('7.физ-в нацвал'!P345*'7.физ-в нацвал'!Q345+'11.физ-в инвал'!P345*'11.физ-в инвал'!Q345)/('7.физ-в нацвал'!P345+'11.физ-в инвал'!P345)</f>
        <v>11.406721442464676</v>
      </c>
      <c r="R345" s="22">
        <f>'7.физ-в нацвал'!R345+'11.физ-в инвал'!R345</f>
        <v>38939.269999999997</v>
      </c>
      <c r="S345" s="30">
        <f>('7.физ-в нацвал'!R345*'7.физ-в нацвал'!S345+'11.физ-в инвал'!R345*'11.физ-в инвал'!S345)/('7.физ-в нацвал'!R345+'11.физ-в инвал'!R345)</f>
        <v>12.440527829617775</v>
      </c>
    </row>
    <row r="346" spans="1:19" ht="14.25" customHeight="1" x14ac:dyDescent="0.2">
      <c r="A346" s="23" t="s">
        <v>1</v>
      </c>
      <c r="B346" s="26">
        <f>'7.физ-в нацвал'!B346+'11.физ-в инвал'!B346</f>
        <v>216640388.53000003</v>
      </c>
      <c r="C346" s="28">
        <f>('7.физ-в нацвал'!B346*'7.физ-в нацвал'!C346+'11.физ-в инвал'!B346*'11.физ-в инвал'!C346)/('7.физ-в нацвал'!B346+'11.физ-в инвал'!B346)</f>
        <v>1.3330038728074443</v>
      </c>
      <c r="D346" s="21">
        <f>'7.физ-в нацвал'!D346+'11.физ-в инвал'!D346</f>
        <v>209859983.59999999</v>
      </c>
      <c r="E346" s="28">
        <f>('7.физ-в нацвал'!D346*'7.физ-в нацвал'!E346+'11.физ-в инвал'!D346*'11.физ-в инвал'!E346)/('7.физ-в нацвал'!D346+'11.физ-в инвал'!D346)</f>
        <v>1.0618003385167492</v>
      </c>
      <c r="F346" s="21">
        <f t="shared" si="38"/>
        <v>6780404.9300000006</v>
      </c>
      <c r="G346" s="28">
        <f t="shared" si="39"/>
        <v>9.7270112877167136</v>
      </c>
      <c r="H346" s="21">
        <f>'7.физ-в нацвал'!H346+'11.физ-в инвал'!H346</f>
        <v>506062.82</v>
      </c>
      <c r="I346" s="28">
        <f>('7.физ-в нацвал'!H346*'7.физ-в нацвал'!I346+'11.физ-в инвал'!H346*'11.физ-в инвал'!I346)/('7.физ-в нацвал'!H346+'11.физ-в инвал'!H346)</f>
        <v>1.0885644875076956</v>
      </c>
      <c r="J346" s="21">
        <f>'7.физ-в нацвал'!J346+'11.физ-в инвал'!J346</f>
        <v>737741.6100000001</v>
      </c>
      <c r="K346" s="28">
        <f>('7.физ-в нацвал'!J346*'7.физ-в нацвал'!K346+'11.физ-в инвал'!J346*'11.физ-в инвал'!K346)/('7.физ-в нацвал'!J346+'11.физ-в инвал'!J346)</f>
        <v>5.0117506619966861</v>
      </c>
      <c r="L346" s="21">
        <f>'7.физ-в нацвал'!L346+'11.физ-в инвал'!L346</f>
        <v>1068091.01</v>
      </c>
      <c r="M346" s="28">
        <f>('7.физ-в нацвал'!L346*'7.физ-в нацвал'!M346+'11.физ-в инвал'!L346*'11.физ-в инвал'!M346)/('7.физ-в нацвал'!L346+'11.физ-в инвал'!L346)</f>
        <v>7.8479353494418076</v>
      </c>
      <c r="N346" s="21">
        <f>'7.физ-в нацвал'!N346+'11.физ-в инвал'!N346</f>
        <v>2516519.48</v>
      </c>
      <c r="O346" s="28">
        <f>('7.физ-в нацвал'!N346*'7.физ-в нацвал'!O346+'11.физ-в инвал'!N346*'11.физ-в инвал'!O346)/('7.физ-в нацвал'!N346+'11.физ-в инвал'!N346)</f>
        <v>11.391074305770955</v>
      </c>
      <c r="P346" s="21">
        <f>'7.физ-в нацвал'!P346+'11.физ-в инвал'!P346</f>
        <v>1925808.23</v>
      </c>
      <c r="Q346" s="28">
        <f>('7.физ-в нацвал'!P346*'7.физ-в нацвал'!Q346+'11.физ-в инвал'!P346*'11.физ-в инвал'!Q346)/('7.физ-в нацвал'!P346+'11.физ-в инвал'!P346)</f>
        <v>12.612395284030937</v>
      </c>
      <c r="R346" s="22">
        <f>'7.физ-в нацвал'!R346+'11.физ-в инвал'!R346</f>
        <v>26181.78</v>
      </c>
      <c r="S346" s="30">
        <f>('7.физ-в нацвал'!R346*'7.физ-в нацвал'!S346+'11.физ-в инвал'!R346*'11.физ-в инвал'!S346)/('7.физ-в нацвал'!R346+'11.физ-в инвал'!R346)</f>
        <v>14.039994698603337</v>
      </c>
    </row>
    <row r="347" spans="1:19" ht="14.25" customHeight="1" x14ac:dyDescent="0.2">
      <c r="A347" s="23" t="s">
        <v>2</v>
      </c>
      <c r="B347" s="26">
        <f>'7.физ-в нацвал'!B347+'11.физ-в инвал'!B347</f>
        <v>240522237.97000003</v>
      </c>
      <c r="C347" s="28">
        <f>('7.физ-в нацвал'!B347*'7.физ-в нацвал'!C347+'11.физ-в инвал'!B347*'11.физ-в инвал'!C347)/('7.физ-в нацвал'!B347+'11.физ-в инвал'!B347)</f>
        <v>1.3705358037680293</v>
      </c>
      <c r="D347" s="21">
        <f>'7.физ-в нацвал'!D347+'11.физ-в инвал'!D347</f>
        <v>233306478.99000001</v>
      </c>
      <c r="E347" s="28">
        <f>('7.физ-в нацвал'!D347*'7.физ-в нацвал'!E347+'11.физ-в инвал'!D347*'11.физ-в инвал'!E347)/('7.физ-в нацвал'!D347+'11.физ-в инвал'!D347)</f>
        <v>1.1216713592288023</v>
      </c>
      <c r="F347" s="21">
        <f t="shared" si="38"/>
        <v>7215758.9800000004</v>
      </c>
      <c r="G347" s="28">
        <f t="shared" si="39"/>
        <v>9.4170472604532485</v>
      </c>
      <c r="H347" s="21">
        <f>'7.физ-в нацвал'!H347+'11.физ-в инвал'!H347</f>
        <v>722642.74</v>
      </c>
      <c r="I347" s="28">
        <f>('7.физ-в нацвал'!H347*'7.физ-в нацвал'!I347+'11.физ-в инвал'!H347*'11.физ-в инвал'!I347)/('7.физ-в нацвал'!H347+'11.физ-в инвал'!H347)</f>
        <v>1.2043377063471208</v>
      </c>
      <c r="J347" s="21">
        <f>'7.физ-в нацвал'!J347+'11.физ-в инвал'!J347</f>
        <v>740789.24</v>
      </c>
      <c r="K347" s="28">
        <f>('7.физ-в нацвал'!J347*'7.физ-в нацвал'!K347+'11.физ-в инвал'!J347*'11.физ-в инвал'!K347)/('7.физ-в нацвал'!J347+'11.физ-в инвал'!J347)</f>
        <v>5.4924255928717312</v>
      </c>
      <c r="L347" s="21">
        <f>'7.физ-в нацвал'!L347+'11.физ-в инвал'!L347</f>
        <v>1094670.83</v>
      </c>
      <c r="M347" s="28">
        <f>('7.физ-в нацвал'!L347*'7.физ-в нацвал'!M347+'11.физ-в инвал'!L347*'11.физ-в инвал'!M347)/('7.физ-в нацвал'!L347+'11.физ-в инвал'!L347)</f>
        <v>7.5945653732273071</v>
      </c>
      <c r="N347" s="21">
        <f>'7.физ-в нацвал'!N347+'11.физ-в инвал'!N347</f>
        <v>2623796.4500000002</v>
      </c>
      <c r="O347" s="28">
        <f>('7.физ-в нацвал'!N347*'7.физ-в нацвал'!O347+'11.физ-в инвал'!N347*'11.физ-в инвал'!O347)/('7.физ-в нацвал'!N347+'11.физ-в инвал'!N347)</f>
        <v>11.949174288462803</v>
      </c>
      <c r="P347" s="21">
        <f>'7.физ-в нацвал'!P347+'11.физ-в инвал'!P347</f>
        <v>1978561.8199999998</v>
      </c>
      <c r="Q347" s="28">
        <f>('7.физ-в нацвал'!P347*'7.физ-в нацвал'!Q347+'11.физ-в инвал'!P347*'11.физ-в инвал'!Q347)/('7.физ-в нацвал'!P347+'11.физ-в инвал'!P347)</f>
        <v>11.420953846314466</v>
      </c>
      <c r="R347" s="22">
        <f>'7.физ-в нацвал'!R347+'11.физ-в инвал'!R347</f>
        <v>55297.899999999994</v>
      </c>
      <c r="S347" s="30">
        <f>('7.физ-в нацвал'!R347*'7.физ-в нацвал'!S347+'11.физ-в инвал'!R347*'11.физ-в инвал'!S347)/('7.физ-в нацвал'!R347+'11.физ-в инвал'!R347)</f>
        <v>13.550137828018793</v>
      </c>
    </row>
    <row r="348" spans="1:19" ht="14.25" customHeight="1" x14ac:dyDescent="0.2">
      <c r="A348" s="23" t="s">
        <v>3</v>
      </c>
      <c r="B348" s="26">
        <f>'7.физ-в нацвал'!B348+'11.физ-в инвал'!B348</f>
        <v>292802265.58999997</v>
      </c>
      <c r="C348" s="28">
        <f>('7.физ-в нацвал'!B348*'7.физ-в нацвал'!C348+'11.физ-в инвал'!B348*'11.физ-в инвал'!C348)/('7.физ-в нацвал'!B348+'11.физ-в инвал'!B348)</f>
        <v>1.373329457961793</v>
      </c>
      <c r="D348" s="21">
        <f>'7.физ-в нацвал'!D348+'11.физ-в инвал'!D348</f>
        <v>284908907.06</v>
      </c>
      <c r="E348" s="28">
        <f>('7.физ-в нацвал'!D348*'7.физ-в нацвал'!E348+'11.физ-в инвал'!D348*'11.физ-в инвал'!E348)/('7.физ-в нацвал'!D348+'11.физ-в инвал'!D348)</f>
        <v>1.1594311724144648</v>
      </c>
      <c r="F348" s="21">
        <f t="shared" si="38"/>
        <v>7893358.5300000003</v>
      </c>
      <c r="G348" s="28">
        <f t="shared" si="39"/>
        <v>9.0939374254928236</v>
      </c>
      <c r="H348" s="21">
        <f>'7.физ-в нацвал'!H348+'11.физ-в инвал'!H348</f>
        <v>643634.28</v>
      </c>
      <c r="I348" s="28">
        <f>('7.физ-в нацвал'!H348*'7.физ-в нацвал'!I348+'11.физ-в инвал'!H348*'11.физ-в инвал'!I348)/('7.физ-в нацвал'!H348+'11.физ-в инвал'!H348)</f>
        <v>1.8433768919206734</v>
      </c>
      <c r="J348" s="21">
        <f>'7.физ-в нацвал'!J348+'11.физ-в инвал'!J348</f>
        <v>862675.41</v>
      </c>
      <c r="K348" s="28">
        <f>('7.физ-в нацвал'!J348*'7.физ-в нацвал'!K348+'11.физ-в инвал'!J348*'11.физ-в инвал'!K348)/('7.физ-в нацвал'!J348+'11.физ-в инвал'!J348)</f>
        <v>5.5543277424587787</v>
      </c>
      <c r="L348" s="21">
        <f>'7.физ-в нацвал'!L348+'11.физ-в инвал'!L348</f>
        <v>1130491.51</v>
      </c>
      <c r="M348" s="28">
        <f>('7.физ-в нацвал'!L348*'7.физ-в нацвал'!M348+'11.физ-в инвал'!L348*'11.физ-в инвал'!M348)/('7.физ-в нацвал'!L348+'11.физ-в инвал'!L348)</f>
        <v>6.0669586546474799</v>
      </c>
      <c r="N348" s="21">
        <f>'7.физ-в нацвал'!N348+'11.физ-в инвал'!N348</f>
        <v>2967202.24</v>
      </c>
      <c r="O348" s="28">
        <f>('7.физ-в нацвал'!N348*'7.физ-в нацвал'!O348+'11.физ-в инвал'!N348*'11.физ-в инвал'!O348)/('7.физ-в нацвал'!N348+'11.физ-в инвал'!N348)</f>
        <v>10.573300211717264</v>
      </c>
      <c r="P348" s="21">
        <f>'7.физ-в нацвал'!P348+'11.физ-в инвал'!P348</f>
        <v>2259616.7799999998</v>
      </c>
      <c r="Q348" s="28">
        <f>('7.физ-в нацвал'!P348*'7.физ-в нацвал'!Q348+'11.физ-в инвал'!P348*'11.физ-в инвал'!Q348)/('7.физ-в нацвал'!P348+'11.физ-в инвал'!P348)</f>
        <v>12.023896340555623</v>
      </c>
      <c r="R348" s="22">
        <f>'7.физ-в нацвал'!R348+'11.физ-в инвал'!R348</f>
        <v>29738.309999999998</v>
      </c>
      <c r="S348" s="30">
        <f>('7.физ-в нацвал'!R348*'7.физ-в нацвал'!S348+'11.физ-в инвал'!R348*'11.физ-в инвал'!S348)/('7.физ-в нацвал'!R348+'11.физ-в инвал'!R348)</f>
        <v>13.534823350755298</v>
      </c>
    </row>
    <row r="349" spans="1:19" ht="14.25" customHeight="1" x14ac:dyDescent="0.2">
      <c r="A349" s="23" t="s">
        <v>4</v>
      </c>
      <c r="B349" s="26">
        <f>'7.физ-в нацвал'!B349+'11.физ-в инвал'!B349</f>
        <v>311827352.64999998</v>
      </c>
      <c r="C349" s="28">
        <f>('7.физ-в нацвал'!B349*'7.физ-в нацвал'!C349+'11.физ-в инвал'!B349*'11.физ-в инвал'!C349)/('7.физ-в нацвал'!B349+'11.физ-в инвал'!B349)</f>
        <v>1.2032487079064447</v>
      </c>
      <c r="D349" s="21">
        <f>'7.физ-в нацвал'!D349+'11.физ-в инвал'!D349</f>
        <v>303249767.35000002</v>
      </c>
      <c r="E349" s="28">
        <f>('7.физ-в нацвал'!D349*'7.физ-в нацвал'!E349+'11.физ-в инвал'!D349*'11.физ-в инвал'!E349)/('7.физ-в нацвал'!D349+'11.физ-в инвал'!D349)</f>
        <v>0.95985589371071178</v>
      </c>
      <c r="F349" s="21">
        <f t="shared" si="38"/>
        <v>8577585.3000000007</v>
      </c>
      <c r="G349" s="28">
        <f t="shared" si="39"/>
        <v>9.8080963075587277</v>
      </c>
      <c r="H349" s="21">
        <f>'7.физ-в нацвал'!H349+'11.физ-в инвал'!H349</f>
        <v>576393.09</v>
      </c>
      <c r="I349" s="28">
        <f>('7.физ-в нацвал'!H349*'7.физ-в нацвал'!I349+'11.физ-в инвал'!H349*'11.физ-в инвал'!I349)/('7.физ-в нацвал'!H349+'11.физ-в инвал'!H349)</f>
        <v>2.4729244809301938</v>
      </c>
      <c r="J349" s="21">
        <f>'7.физ-в нацвал'!J349+'11.физ-в инвал'!J349</f>
        <v>970276.41000000015</v>
      </c>
      <c r="K349" s="28">
        <f>('7.физ-в нацвал'!J349*'7.физ-в нацвал'!K349+'11.физ-в инвал'!J349*'11.физ-в инвал'!K349)/('7.физ-в нацвал'!J349+'11.физ-в инвал'!J349)</f>
        <v>5.7669278371922905</v>
      </c>
      <c r="L349" s="21">
        <f>'7.физ-в нацвал'!L349+'11.физ-в инвал'!L349</f>
        <v>1125004.73</v>
      </c>
      <c r="M349" s="28">
        <f>('7.физ-в нацвал'!L349*'7.физ-в нацвал'!M349+'11.физ-в инвал'!L349*'11.физ-в инвал'!M349)/('7.физ-в нацвал'!L349+'11.физ-в инвал'!L349)</f>
        <v>7.411533450086031</v>
      </c>
      <c r="N349" s="21">
        <f>'7.физ-в нацвал'!N349+'11.физ-в инвал'!N349</f>
        <v>3033017.25</v>
      </c>
      <c r="O349" s="28">
        <f>('7.физ-в нацвал'!N349*'7.физ-в нацвал'!O349+'11.физ-в инвал'!N349*'11.физ-в инвал'!O349)/('7.физ-в нацвал'!N349+'11.физ-в инвал'!N349)</f>
        <v>10.749558056189786</v>
      </c>
      <c r="P349" s="21">
        <f>'7.физ-в нацвал'!P349+'11.физ-в инвал'!P349</f>
        <v>2839602.0999999996</v>
      </c>
      <c r="Q349" s="28">
        <f>('7.физ-в нацвал'!P349*'7.физ-в нацвал'!Q349+'11.физ-в инвал'!P349*'11.физ-в инвал'!Q349)/('7.физ-в нацвал'!P349+'11.физ-в инвал'!P349)</f>
        <v>12.559313178208996</v>
      </c>
      <c r="R349" s="22">
        <f>'7.физ-в нацвал'!R349+'11.физ-в инвал'!R349</f>
        <v>33291.72</v>
      </c>
      <c r="S349" s="30">
        <f>('7.физ-в нацвал'!R349*'7.физ-в нацвал'!S349+'11.физ-в инвал'!R349*'11.физ-в инвал'!S349)/('7.физ-в нацвал'!R349+'11.физ-в инвал'!R349)</f>
        <v>15.133937495569512</v>
      </c>
    </row>
    <row r="350" spans="1:19" ht="14.25" customHeight="1" x14ac:dyDescent="0.2">
      <c r="A350" s="23" t="s">
        <v>5</v>
      </c>
      <c r="B350" s="26">
        <f>'7.физ-в нацвал'!B350+'11.физ-в инвал'!B350</f>
        <v>317813688.28000003</v>
      </c>
      <c r="C350" s="28">
        <f>('7.физ-в нацвал'!B350*'7.физ-в нацвал'!C350+'11.физ-в инвал'!B350*'11.физ-в инвал'!C350)/('7.физ-в нацвал'!B350+'11.физ-в инвал'!B350)</f>
        <v>1.5034218413180522</v>
      </c>
      <c r="D350" s="21">
        <f>'7.физ-в нацвал'!D350+'11.физ-в инвал'!D350</f>
        <v>309584751.51999998</v>
      </c>
      <c r="E350" s="28">
        <f>('7.физ-в нацвал'!D350*'7.физ-в нацвал'!E350+'11.физ-в инвал'!D350*'11.физ-в инвал'!E350)/('7.физ-в нацвал'!D350+'11.физ-в инвал'!D350)</f>
        <v>1.2873010972992089</v>
      </c>
      <c r="F350" s="21">
        <f t="shared" si="38"/>
        <v>8228936.7600000007</v>
      </c>
      <c r="G350" s="28">
        <f t="shared" si="39"/>
        <v>9.6342033489148058</v>
      </c>
      <c r="H350" s="21">
        <f>'7.физ-в нацвал'!H350+'11.физ-в инвал'!H350</f>
        <v>658461.40999999992</v>
      </c>
      <c r="I350" s="28">
        <f>('7.физ-в нацвал'!H350*'7.физ-в нацвал'!I350+'11.физ-в инвал'!H350*'11.физ-в инвал'!I350)/('7.физ-в нацвал'!H350+'11.физ-в инвал'!H350)</f>
        <v>2.2260406516457798</v>
      </c>
      <c r="J350" s="21">
        <f>'7.физ-в нацвал'!J350+'11.физ-в инвал'!J350</f>
        <v>847494.84000000008</v>
      </c>
      <c r="K350" s="28">
        <f>('7.физ-в нацвал'!J350*'7.физ-в нацвал'!K350+'11.физ-в инвал'!J350*'11.физ-в инвал'!K350)/('7.физ-в нацвал'!J350+'11.физ-в инвал'!J350)</f>
        <v>5.5755763819163757</v>
      </c>
      <c r="L350" s="21">
        <f>'7.физ-в нацвал'!L350+'11.физ-в инвал'!L350</f>
        <v>864797.57000000007</v>
      </c>
      <c r="M350" s="28">
        <f>('7.физ-в нацвал'!L350*'7.физ-в нацвал'!M350+'11.физ-в инвал'!L350*'11.физ-в инвал'!M350)/('7.физ-в нацвал'!L350+'11.физ-в инвал'!L350)</f>
        <v>7.5136925661111658</v>
      </c>
      <c r="N350" s="21">
        <f>'7.физ-в нацвал'!N350+'11.физ-в инвал'!N350</f>
        <v>3191630</v>
      </c>
      <c r="O350" s="28">
        <f>('7.физ-в нацвал'!N350*'7.физ-в нацвал'!O350+'11.физ-в инвал'!N350*'11.физ-в инвал'!O350)/('7.физ-в нацвал'!N350+'11.физ-в инвал'!N350)</f>
        <v>10.365776271842314</v>
      </c>
      <c r="P350" s="21">
        <f>'7.физ-в нацвал'!P350+'11.физ-в инвал'!P350</f>
        <v>2609961.2000000002</v>
      </c>
      <c r="Q350" s="28">
        <f>('7.физ-в нацвал'!P350*'7.физ-в нацвал'!Q350+'11.физ-в инвал'!P350*'11.физ-в инвал'!Q350)/('7.физ-в нацвал'!P350+'11.физ-в инвал'!P350)</f>
        <v>12.518047590822452</v>
      </c>
      <c r="R350" s="22">
        <f>'7.физ-в нацвал'!R350+'11.физ-в инвал'!R350</f>
        <v>56591.74</v>
      </c>
      <c r="S350" s="30">
        <f>('7.физ-в нацвал'!R350*'7.физ-в нацвал'!S350+'11.физ-в инвал'!R350*'11.физ-в инвал'!S350)/('7.физ-в нацвал'!R350+'11.физ-в инвал'!R350)</f>
        <v>14.755720606929572</v>
      </c>
    </row>
    <row r="351" spans="1:19" ht="14.25" customHeight="1" x14ac:dyDescent="0.2">
      <c r="A351" s="23" t="s">
        <v>6</v>
      </c>
      <c r="B351" s="26">
        <f>'7.физ-в нацвал'!B351+'11.физ-в инвал'!B351</f>
        <v>379742149.65000004</v>
      </c>
      <c r="C351" s="28">
        <f>('7.физ-в нацвал'!B351*'7.физ-в нацвал'!C351+'11.физ-в инвал'!B351*'11.физ-в инвал'!C351)/('7.физ-в нацвал'!B351+'11.физ-в инвал'!B351)</f>
        <v>1.5501363382715048</v>
      </c>
      <c r="D351" s="21">
        <f>'7.физ-в нацвал'!D351+'11.физ-в инвал'!D351</f>
        <v>370800171.57000005</v>
      </c>
      <c r="E351" s="28">
        <f>('7.физ-в нацвал'!D351*'7.физ-в нацвал'!E351+'11.физ-в инвал'!D351*'11.физ-в инвал'!E351)/('7.физ-в нацвал'!D351+'11.физ-в инвал'!D351)</f>
        <v>1.3547056862916571</v>
      </c>
      <c r="F351" s="21">
        <f t="shared" si="38"/>
        <v>8941978.0800000019</v>
      </c>
      <c r="G351" s="28">
        <f t="shared" si="39"/>
        <v>9.6541283896772807</v>
      </c>
      <c r="H351" s="21">
        <f>'7.физ-в нацвал'!H351+'11.физ-в инвал'!H351</f>
        <v>591382.55000000005</v>
      </c>
      <c r="I351" s="28">
        <f>('7.физ-в нацвал'!H351*'7.физ-в нацвал'!I351+'11.физ-в инвал'!H351*'11.физ-в инвал'!I351)/('7.физ-в нацвал'!H351+'11.физ-в инвал'!H351)</f>
        <v>2.3558263579133341</v>
      </c>
      <c r="J351" s="21">
        <f>'7.физ-в нацвал'!J351+'11.физ-в инвал'!J351</f>
        <v>977003.34000000008</v>
      </c>
      <c r="K351" s="28">
        <f>('7.физ-в нацвал'!J351*'7.физ-в нацвал'!K351+'11.физ-в инвал'!J351*'11.физ-в инвал'!K351)/('7.физ-в нацвал'!J351+'11.физ-в инвал'!J351)</f>
        <v>5.0111797202249031</v>
      </c>
      <c r="L351" s="21">
        <f>'7.физ-в нацвал'!L351+'11.физ-в инвал'!L351</f>
        <v>848896.3</v>
      </c>
      <c r="M351" s="28">
        <f>('7.физ-в нацвал'!L351*'7.физ-в нацвал'!M351+'11.физ-в инвал'!L351*'11.физ-в инвал'!M351)/('7.физ-в нацвал'!L351+'11.физ-в инвал'!L351)</f>
        <v>7.0696963292218404</v>
      </c>
      <c r="N351" s="21">
        <f>'7.физ-в нацвал'!N351+'11.физ-в инвал'!N351</f>
        <v>3520558.88</v>
      </c>
      <c r="O351" s="28">
        <f>('7.физ-в нацвал'!N351*'7.физ-в нацвал'!O351+'11.физ-в инвал'!N351*'11.физ-в инвал'!O351)/('7.физ-в нацвал'!N351+'11.физ-в инвал'!N351)</f>
        <v>10.493732771854647</v>
      </c>
      <c r="P351" s="21">
        <f>'7.физ-в нацвал'!P351+'11.физ-в инвал'!P351</f>
        <v>2968280.46</v>
      </c>
      <c r="Q351" s="28">
        <f>('7.физ-в нацвал'!P351*'7.физ-в нацвал'!Q351+'11.физ-в инвал'!P351*'11.физ-в инвал'!Q351)/('7.физ-в нацвал'!P351+'11.физ-в инвал'!P351)</f>
        <v>12.398051636434671</v>
      </c>
      <c r="R351" s="22">
        <f>'7.физ-в нацвал'!R351+'11.физ-в инвал'!R351</f>
        <v>35856.550000000003</v>
      </c>
      <c r="S351" s="30">
        <f>('7.физ-в нацвал'!R351*'7.физ-в нацвал'!S351+'11.физ-в инвал'!R351*'11.физ-в инвал'!S351)/('7.физ-в нацвал'!R351+'11.физ-в инвал'!R351)</f>
        <v>8.1361133265749181</v>
      </c>
    </row>
    <row r="352" spans="1:19" ht="14.25" customHeight="1" x14ac:dyDescent="0.2">
      <c r="A352" s="23" t="s">
        <v>7</v>
      </c>
      <c r="B352" s="26">
        <f>'7.физ-в нацвал'!B352+'11.физ-в инвал'!B352</f>
        <v>371441325.28000009</v>
      </c>
      <c r="C352" s="28">
        <f>('7.физ-в нацвал'!B352*'7.физ-в нацвал'!C352+'11.физ-в инвал'!B352*'11.физ-в инвал'!C352)/('7.физ-в нацвал'!B352+'11.физ-в инвал'!B352)</f>
        <v>1.5496669524361413</v>
      </c>
      <c r="D352" s="21">
        <f>'7.физ-в нацвал'!D352+'11.физ-в инвал'!D352</f>
        <v>362647160.78000003</v>
      </c>
      <c r="E352" s="28">
        <f>('7.физ-в нацвал'!D352*'7.физ-в нацвал'!E352+'11.физ-в инвал'!D352*'11.физ-в инвал'!E352)/('7.физ-в нацвал'!D352+'11.физ-в инвал'!D352)</f>
        <v>1.3587295706917717</v>
      </c>
      <c r="F352" s="21">
        <f t="shared" si="38"/>
        <v>8794164.5</v>
      </c>
      <c r="G352" s="28">
        <f t="shared" si="39"/>
        <v>9.4233995141096063</v>
      </c>
      <c r="H352" s="21">
        <f>'7.физ-в нацвал'!H352+'11.физ-в инвал'!H352</f>
        <v>562304.35</v>
      </c>
      <c r="I352" s="28">
        <f>('7.физ-в нацвал'!H352*'7.физ-в нацвал'!I352+'11.физ-в инвал'!H352*'11.физ-в инвал'!I352)/('7.физ-в нацвал'!H352+'11.физ-в инвал'!H352)</f>
        <v>1.9396848041456554</v>
      </c>
      <c r="J352" s="21">
        <f>'7.физ-в нацвал'!J352+'11.физ-в инвал'!J352</f>
        <v>922580.22</v>
      </c>
      <c r="K352" s="28">
        <f>('7.физ-в нацвал'!J352*'7.физ-в нацвал'!K352+'11.физ-в инвал'!J352*'11.физ-в инвал'!K352)/('7.физ-в нацвал'!J352+'11.физ-в инвал'!J352)</f>
        <v>4.8441863481530092</v>
      </c>
      <c r="L352" s="21">
        <f>'7.физ-в нацвал'!L352+'11.физ-в инвал'!L352</f>
        <v>917469.78</v>
      </c>
      <c r="M352" s="28">
        <f>('7.физ-в нацвал'!L352*'7.физ-в нацвал'!M352+'11.физ-в инвал'!L352*'11.физ-в инвал'!M352)/('7.физ-в нацвал'!L352+'11.физ-в инвал'!L352)</f>
        <v>6.2879110262356539</v>
      </c>
      <c r="N352" s="21">
        <f>'7.физ-в нацвал'!N352+'11.физ-в инвал'!N352</f>
        <v>3684738.65</v>
      </c>
      <c r="O352" s="28">
        <f>('7.физ-в нацвал'!N352*'7.физ-в нацвал'!O352+'11.физ-в инвал'!N352*'11.физ-в инвал'!O352)/('7.физ-в нацвал'!N352+'11.физ-в инвал'!N352)</f>
        <v>10.586101079679027</v>
      </c>
      <c r="P352" s="21">
        <f>'7.физ-в нацвал'!P352+'11.физ-в инвал'!P352</f>
        <v>2690008.8600000003</v>
      </c>
      <c r="Q352" s="28">
        <f>('7.физ-в нацвал'!P352*'7.физ-в нацвал'!Q352+'11.физ-в инвал'!P352*'11.физ-в инвал'!Q352)/('7.физ-в нацвал'!P352+'11.физ-в инвал'!P352)</f>
        <v>12.010856003017</v>
      </c>
      <c r="R352" s="22">
        <f>'7.физ-в нацвал'!R352+'11.физ-в инвал'!R352</f>
        <v>17062.64</v>
      </c>
      <c r="S352" s="30">
        <f>('7.физ-в нацвал'!R352*'7.физ-в нацвал'!S352+'11.физ-в инвал'!R352*'11.физ-в инвал'!S352)/('7.физ-в нацвал'!R352+'11.физ-в инвал'!R352)</f>
        <v>13.232920298382885</v>
      </c>
    </row>
    <row r="353" spans="1:19" ht="14.25" customHeight="1" x14ac:dyDescent="0.2">
      <c r="A353" s="23" t="s">
        <v>8</v>
      </c>
      <c r="B353" s="26">
        <f>'7.физ-в нацвал'!B353+'11.физ-в инвал'!B353</f>
        <v>374897176.09000003</v>
      </c>
      <c r="C353" s="28">
        <f>('7.физ-в нацвал'!B353*'7.физ-в нацвал'!C353+'11.физ-в инвал'!B353*'11.физ-в инвал'!C353)/('7.физ-в нацвал'!B353+'11.физ-в инвал'!B353)</f>
        <v>1.5983832768426742</v>
      </c>
      <c r="D353" s="21">
        <f>'7.физ-в нацвал'!D353+'11.физ-в инвал'!D353</f>
        <v>365944980.26999998</v>
      </c>
      <c r="E353" s="28">
        <f>('7.физ-в нацвал'!D353*'7.физ-в нацвал'!E353+'11.физ-в инвал'!D353*'11.физ-в инвал'!E353)/('7.физ-в нацвал'!D353+'11.физ-в инвал'!D353)</f>
        <v>1.4091419066342459</v>
      </c>
      <c r="F353" s="21">
        <f t="shared" si="38"/>
        <v>8952195.8200000003</v>
      </c>
      <c r="G353" s="28">
        <f t="shared" si="39"/>
        <v>9.3341311178892425</v>
      </c>
      <c r="H353" s="21">
        <f>'7.физ-в нацвал'!H353+'11.физ-в инвал'!H353</f>
        <v>817498.4</v>
      </c>
      <c r="I353" s="28">
        <f>('7.физ-в нацвал'!H353*'7.физ-в нацвал'!I353+'11.физ-в инвал'!H353*'11.физ-в инвал'!I353)/('7.физ-в нацвал'!H353+'11.физ-в инвал'!H353)</f>
        <v>1.6396773497049024</v>
      </c>
      <c r="J353" s="21">
        <f>'7.физ-в нацвал'!J353+'11.физ-в инвал'!J353</f>
        <v>787100.59000000008</v>
      </c>
      <c r="K353" s="28">
        <f>('7.физ-в нацвал'!J353*'7.физ-в нацвал'!K353+'11.физ-в инвал'!J353*'11.физ-в инвал'!K353)/('7.физ-в нацвал'!J353+'11.физ-в инвал'!J353)</f>
        <v>5.2857967604877496</v>
      </c>
      <c r="L353" s="21">
        <f>'7.физ-в нацвал'!L353+'11.физ-в инвал'!L353</f>
        <v>1036234.33</v>
      </c>
      <c r="M353" s="28">
        <f>('7.физ-в нацвал'!L353*'7.физ-в нацвал'!M353+'11.физ-в инвал'!L353*'11.физ-в инвал'!M353)/('7.физ-в нацвал'!L353+'11.физ-в инвал'!L353)</f>
        <v>6.8688447428681538</v>
      </c>
      <c r="N353" s="21">
        <f>'7.физ-в нацвал'!N353+'11.физ-в инвал'!N353</f>
        <v>3785219.57</v>
      </c>
      <c r="O353" s="28">
        <f>('7.физ-в нацвал'!N353*'7.физ-в нацвал'!O353+'11.физ-в инвал'!N353*'11.физ-в инвал'!O353)/('7.физ-в нацвал'!N353+'11.физ-в инвал'!N353)</f>
        <v>10.689843549762719</v>
      </c>
      <c r="P353" s="21">
        <f>'7.физ-в нацвал'!P353+'11.физ-в инвал'!P353</f>
        <v>2496145.77</v>
      </c>
      <c r="Q353" s="28">
        <f>('7.физ-в нацвал'!P353*'7.физ-в нацвал'!Q353+'11.физ-в инвал'!P353*'11.физ-в инвал'!Q353)/('7.физ-в нацвал'!P353+'11.физ-в инвал'!P353)</f>
        <v>12.052117350742657</v>
      </c>
      <c r="R353" s="22">
        <f>'7.физ-в нацвал'!R353+'11.физ-в инвал'!R353</f>
        <v>29997.16</v>
      </c>
      <c r="S353" s="30">
        <f>('7.физ-в нацвал'!R353*'7.физ-в нацвал'!S353+'11.физ-в инвал'!R353*'11.физ-в инвал'!S353)/('7.физ-в нацвал'!R353+'11.физ-в инвал'!R353)</f>
        <v>13.171338180014379</v>
      </c>
    </row>
    <row r="354" spans="1:19" ht="14.25" customHeight="1" x14ac:dyDescent="0.2">
      <c r="A354" s="23" t="s">
        <v>9</v>
      </c>
      <c r="B354" s="26">
        <f>'7.физ-в нацвал'!B354+'11.физ-в инвал'!B354</f>
        <v>404951076.37</v>
      </c>
      <c r="C354" s="28">
        <f>('7.физ-в нацвал'!B354*'7.физ-в нацвал'!C354+'11.физ-в инвал'!B354*'11.физ-в инвал'!C354)/('7.физ-в нацвал'!B354+'11.физ-в инвал'!B354)</f>
        <v>1.5505500912838575</v>
      </c>
      <c r="D354" s="21">
        <f>'7.физ-в нацвал'!D354+'11.физ-в инвал'!D354</f>
        <v>395642832.44</v>
      </c>
      <c r="E354" s="28">
        <f>('7.физ-в нацвал'!D354*'7.физ-в нацвал'!E354+'11.физ-в инвал'!D354*'11.физ-в инвал'!E354)/('7.физ-в нацвал'!D354+'11.физ-в инвал'!D354)</f>
        <v>1.3781049299658077</v>
      </c>
      <c r="F354" s="21">
        <f t="shared" si="38"/>
        <v>9308243.9299999997</v>
      </c>
      <c r="G354" s="28">
        <f t="shared" si="39"/>
        <v>8.8802561644729039</v>
      </c>
      <c r="H354" s="21">
        <f>'7.физ-в нацвал'!H354+'11.физ-в инвал'!H354</f>
        <v>921001.54</v>
      </c>
      <c r="I354" s="28">
        <f>('7.физ-в нацвал'!H354*'7.физ-в нацвал'!I354+'11.физ-в инвал'!H354*'11.физ-в инвал'!I354)/('7.физ-в нацвал'!H354+'11.физ-в инвал'!H354)</f>
        <v>1.4162969892536736</v>
      </c>
      <c r="J354" s="21">
        <f>'7.физ-в нацвал'!J354+'11.физ-в инвал'!J354</f>
        <v>811957.3600000001</v>
      </c>
      <c r="K354" s="28">
        <f>('7.физ-в нацвал'!J354*'7.физ-в нацвал'!K354+'11.физ-в инвал'!J354*'11.физ-в инвал'!K354)/('7.физ-в нацвал'!J354+'11.физ-в инвал'!J354)</f>
        <v>5.299968278260323</v>
      </c>
      <c r="L354" s="21">
        <f>'7.физ-в нацвал'!L354+'11.физ-в инвал'!L354</f>
        <v>1380325.3599999999</v>
      </c>
      <c r="M354" s="28">
        <f>('7.физ-в нацвал'!L354*'7.физ-в нацвал'!M354+'11.физ-в инвал'!L354*'11.физ-в инвал'!M354)/('7.физ-в нацвал'!L354+'11.физ-в инвал'!L354)</f>
        <v>6.8786148191177174</v>
      </c>
      <c r="N354" s="21">
        <f>'7.физ-в нацвал'!N354+'11.физ-в инвал'!N354</f>
        <v>3371095.95</v>
      </c>
      <c r="O354" s="28">
        <f>('7.физ-в нацвал'!N354*'7.физ-в нацвал'!O354+'11.физ-в инвал'!N354*'11.физ-в инвал'!O354)/('7.физ-в нацвал'!N354+'11.физ-в инвал'!N354)</f>
        <v>10.651092671479743</v>
      </c>
      <c r="P354" s="21">
        <f>'7.физ-в нацвал'!P354+'11.физ-в инвал'!P354</f>
        <v>2802580.14</v>
      </c>
      <c r="Q354" s="28">
        <f>('7.физ-в нацвал'!P354*'7.физ-в нацвал'!Q354+'11.физ-в инвал'!P354*'11.физ-в инвал'!Q354)/('7.физ-в нацвал'!P354+'11.физ-в инвал'!P354)</f>
        <v>11.195269182810931</v>
      </c>
      <c r="R354" s="22">
        <f>'7.физ-в нацвал'!R354+'11.физ-в инвал'!R354</f>
        <v>21283.58</v>
      </c>
      <c r="S354" s="30">
        <f>('7.физ-в нацвал'!R354*'7.физ-в нацвал'!S354+'11.физ-в инвал'!R354*'11.физ-в инвал'!S354)/('7.физ-в нацвал'!R354+'11.физ-в инвал'!R354)</f>
        <v>12.949403352255624</v>
      </c>
    </row>
    <row r="355" spans="1:19" ht="14.25" customHeight="1" x14ac:dyDescent="0.2">
      <c r="A355" s="23" t="s">
        <v>14</v>
      </c>
      <c r="B355" s="26">
        <f>'7.физ-в нацвал'!B355+'11.физ-в инвал'!B355</f>
        <v>394284542.70999992</v>
      </c>
      <c r="C355" s="28">
        <f>('7.физ-в нацвал'!B355*'7.физ-в нацвал'!C355+'11.физ-в инвал'!B355*'11.физ-в инвал'!C355)/('7.физ-в нацвал'!B355+'11.физ-в инвал'!B355)</f>
        <v>1.549994292336738</v>
      </c>
      <c r="D355" s="21">
        <f>'7.физ-в нацвал'!D355+'11.физ-в инвал'!D355</f>
        <v>385001222.94</v>
      </c>
      <c r="E355" s="28">
        <f>('7.физ-в нацвал'!D355*'7.физ-в нацвал'!E355+'11.физ-в инвал'!D355*'11.физ-в инвал'!E355)/('7.физ-в нацвал'!D355+'11.физ-в инвал'!D355)</f>
        <v>1.3806713608749788</v>
      </c>
      <c r="F355" s="21">
        <f t="shared" si="38"/>
        <v>9283319.7700000014</v>
      </c>
      <c r="G355" s="28">
        <f t="shared" si="39"/>
        <v>8.5722166545599823</v>
      </c>
      <c r="H355" s="21">
        <f>'7.физ-в нацвал'!H355+'11.физ-в инвал'!H355</f>
        <v>1129845.93</v>
      </c>
      <c r="I355" s="28">
        <f>('7.физ-в нацвал'!H355*'7.физ-в нацвал'!I355+'11.физ-в инвал'!H355*'11.физ-в инвал'!I355)/('7.физ-в нацвал'!H355+'11.физ-в инвал'!H355)</f>
        <v>1.3568622438636377</v>
      </c>
      <c r="J355" s="21">
        <f>'7.физ-в нацвал'!J355+'11.физ-в инвал'!J355</f>
        <v>860882.35000000009</v>
      </c>
      <c r="K355" s="28">
        <f>('7.физ-в нацвал'!J355*'7.физ-в нацвал'!K355+'11.физ-в инвал'!J355*'11.физ-в инвал'!K355)/('7.физ-в нацвал'!J355+'11.физ-в инвал'!J355)</f>
        <v>5.1804586670873212</v>
      </c>
      <c r="L355" s="21">
        <f>'7.физ-в нацвал'!L355+'11.физ-в инвал'!L355</f>
        <v>1444293.17</v>
      </c>
      <c r="M355" s="28">
        <f>('7.физ-в нацвал'!L355*'7.физ-в нацвал'!M355+'11.физ-в инвал'!L355*'11.физ-в инвал'!M355)/('7.физ-в нацвал'!L355+'11.физ-в инвал'!L355)</f>
        <v>7.0905853682047084</v>
      </c>
      <c r="N355" s="21">
        <f>'7.физ-в нацвал'!N355+'11.физ-в инвал'!N355</f>
        <v>3145797.7800000003</v>
      </c>
      <c r="O355" s="28">
        <f>('7.физ-в нацвал'!N355*'7.физ-в нацвал'!O355+'11.физ-в инвал'!N355*'11.физ-в инвал'!O355)/('7.физ-в нацвал'!N355+'11.физ-в инвал'!N355)</f>
        <v>10.922188249684593</v>
      </c>
      <c r="P355" s="21">
        <f>'7.физ-в нацвал'!P355+'11.физ-в инвал'!P355</f>
        <v>2667653.14</v>
      </c>
      <c r="Q355" s="28">
        <f>('7.физ-в нацвал'!P355*'7.физ-в нацвал'!Q355+'11.физ-в инвал'!P355*'11.физ-в инвал'!Q355)/('7.физ-в нацвал'!P355+'11.физ-в инвал'!P355)</f>
        <v>10.706138690504591</v>
      </c>
      <c r="R355" s="22">
        <f>'7.физ-в нацвал'!R355+'11.физ-в инвал'!R355</f>
        <v>34847.4</v>
      </c>
      <c r="S355" s="30">
        <f>('7.физ-в нацвал'!R355*'7.физ-в нацвал'!S355+'11.физ-в инвал'!R355*'11.физ-в инвал'!S355)/('7.физ-в нацвал'!R355+'11.физ-в инвал'!R355)</f>
        <v>12.215360818884598</v>
      </c>
    </row>
    <row r="356" spans="1:19" ht="14.25" customHeight="1" thickBot="1" x14ac:dyDescent="0.25">
      <c r="A356" s="24" t="s">
        <v>15</v>
      </c>
      <c r="B356" s="27">
        <f>'7.физ-в нацвал'!B356+'11.физ-в инвал'!B356</f>
        <v>478226841.98999989</v>
      </c>
      <c r="C356" s="29">
        <f>('7.физ-в нацвал'!B356*'7.физ-в нацвал'!C356+'11.физ-в инвал'!B356*'11.физ-в инвал'!C356)/('7.физ-в нацвал'!B356+'11.физ-в инвал'!B356)</f>
        <v>1.5307818376453799</v>
      </c>
      <c r="D356" s="25">
        <f>'7.физ-в нацвал'!D356+'11.физ-в инвал'!D356</f>
        <v>466129470.91999996</v>
      </c>
      <c r="E356" s="29">
        <f>('7.физ-в нацвал'!D356*'7.физ-в нацвал'!E356+'11.физ-в инвал'!D356*'11.физ-в инвал'!E356)/('7.физ-в нацвал'!D356+'11.физ-в инвал'!D356)</f>
        <v>1.3769273887189015</v>
      </c>
      <c r="F356" s="25">
        <f t="shared" ref="F356:F367" si="40">H356+J356+L356+N356+P356+R356</f>
        <v>12097371.069999998</v>
      </c>
      <c r="G356" s="29">
        <f t="shared" ref="G356:G367" si="41">(H356*I356+J356*K356+L356*M356+N356*O356+P356*Q356+R356*S356)/(H356+J356+L356+N356+P356+R356)</f>
        <v>7.4590196722799247</v>
      </c>
      <c r="H356" s="25">
        <f>'7.физ-в нацвал'!H356+'11.физ-в инвал'!H356</f>
        <v>2897199.77</v>
      </c>
      <c r="I356" s="29">
        <f>('7.физ-в нацвал'!H356*'7.физ-в нацвал'!I356+'11.физ-в инвал'!H356*'11.физ-в инвал'!I356)/('7.физ-в нацвал'!H356+'11.физ-в инвал'!H356)</f>
        <v>0.59130925904360376</v>
      </c>
      <c r="J356" s="25">
        <f>'7.физ-в нацвал'!J356+'11.физ-в инвал'!J356</f>
        <v>1100016.26</v>
      </c>
      <c r="K356" s="29">
        <f>('7.физ-в нацвал'!J356*'7.физ-в нацвал'!K356+'11.физ-в инвал'!J356*'11.физ-в инвал'!K356)/('7.физ-в нацвал'!J356+'11.физ-в инвал'!J356)</f>
        <v>5.1059044492669567</v>
      </c>
      <c r="L356" s="25">
        <f>'7.физ-в нацвал'!L356+'11.физ-в инвал'!L356</f>
        <v>1587997.79</v>
      </c>
      <c r="M356" s="29">
        <f>('7.физ-в нацвал'!L356*'7.физ-в нацвал'!M356+'11.физ-в инвал'!L356*'11.физ-в инвал'!M356)/('7.физ-в нацвал'!L356+'11.физ-в инвал'!L356)</f>
        <v>6.8538832414873827</v>
      </c>
      <c r="N356" s="25">
        <f>'7.физ-в нацвал'!N356+'11.физ-в инвал'!N356</f>
        <v>3929817.36</v>
      </c>
      <c r="O356" s="29">
        <f>('7.физ-в нацвал'!N356*'7.физ-в нацвал'!O356+'11.физ-в инвал'!N356*'11.физ-в инвал'!O356)/('7.физ-в нацвал'!N356+'11.физ-в инвал'!N356)</f>
        <v>10.736047816787098</v>
      </c>
      <c r="P356" s="25">
        <f>'7.физ-в нацвал'!P356+'11.физ-в инвал'!P356</f>
        <v>2553378.8499999996</v>
      </c>
      <c r="Q356" s="29">
        <f>('7.физ-в нацвал'!P356*'7.физ-в нацвал'!Q356+'11.физ-в инвал'!P356*'11.физ-в инвал'!Q356)/('7.физ-в нацвал'!P356+'11.физ-в инвал'!P356)</f>
        <v>11.564500207479981</v>
      </c>
      <c r="R356" s="25">
        <f>'7.физ-в нацвал'!R356+'11.физ-в инвал'!R356</f>
        <v>28961.040000000001</v>
      </c>
      <c r="S356" s="39">
        <f>('7.физ-в нацвал'!R356*'7.физ-в нацвал'!S356+'11.физ-в инвал'!R356*'11.физ-в инвал'!S356)/('7.физ-в нацвал'!R356+'11.физ-в инвал'!R356)</f>
        <v>10.414027234519187</v>
      </c>
    </row>
    <row r="357" spans="1:19" ht="14.25" customHeight="1" x14ac:dyDescent="0.2">
      <c r="A357" s="34" t="s">
        <v>80</v>
      </c>
      <c r="B357" s="26">
        <f>'7.физ-в нацвал'!B357+'11.физ-в инвал'!B357</f>
        <v>366676342.75999999</v>
      </c>
      <c r="C357" s="28">
        <f>('7.физ-в нацвал'!B357*'7.физ-в нацвал'!C357+'11.физ-в инвал'!B357*'11.физ-в инвал'!C357)/('7.физ-в нацвал'!B357+'11.физ-в инвал'!B357)</f>
        <v>1.6355680535134367</v>
      </c>
      <c r="D357" s="21">
        <f>'7.физ-в нацвал'!D357+'11.физ-в инвал'!D357</f>
        <v>357738765.98000002</v>
      </c>
      <c r="E357" s="28">
        <f>('7.физ-в нацвал'!D357*'7.физ-в нацвал'!E357+'11.физ-в инвал'!D357*'11.физ-в инвал'!E357)/('7.физ-в нацвал'!D357+'11.физ-в инвал'!D357)</f>
        <v>1.4774440653120271</v>
      </c>
      <c r="F357" s="21">
        <f t="shared" si="40"/>
        <v>8937576.7800000012</v>
      </c>
      <c r="G357" s="28">
        <f t="shared" si="41"/>
        <v>7.9646975036336167</v>
      </c>
      <c r="H357" s="21">
        <f>'7.физ-в нацвал'!H357+'11.физ-в инвал'!H357</f>
        <v>1269735.76</v>
      </c>
      <c r="I357" s="28">
        <f>('7.физ-в нацвал'!H357*'7.физ-в нацвал'!I357+'11.физ-в инвал'!H357*'11.физ-в инвал'!I357)/('7.физ-в нацвал'!H357+'11.физ-в инвал'!H357)</f>
        <v>1.0380685180513463</v>
      </c>
      <c r="J357" s="21">
        <f>'7.физ-в нацвал'!J357+'11.физ-в инвал'!J357</f>
        <v>1054764.95</v>
      </c>
      <c r="K357" s="28">
        <f>('7.физ-в нацвал'!J357*'7.физ-в нацвал'!K357+'11.физ-в инвал'!J357*'11.физ-в инвал'!K357)/('7.физ-в нацвал'!J357+'11.физ-в инвал'!J357)</f>
        <v>5.4018958919710007</v>
      </c>
      <c r="L357" s="21">
        <f>'7.физ-в нацвал'!L357+'11.физ-в инвал'!L357</f>
        <v>1117172.5899999999</v>
      </c>
      <c r="M357" s="28">
        <f>('7.физ-в нацвал'!L357*'7.физ-в нацвал'!M357+'11.физ-в инвал'!L357*'11.физ-в инвал'!M357)/('7.физ-в нацвал'!L357+'11.физ-в инвал'!L357)</f>
        <v>7.1011660479425105</v>
      </c>
      <c r="N357" s="21">
        <f>'7.физ-в нацвал'!N357+'11.физ-в инвал'!N357</f>
        <v>3366088.74</v>
      </c>
      <c r="O357" s="28">
        <f>('7.физ-в нацвал'!N357*'7.физ-в нацвал'!O357+'11.физ-в инвал'!N357*'11.физ-в инвал'!O357)/('7.физ-в нацвал'!N357+'11.физ-в инвал'!N357)</f>
        <v>9.429783096360044</v>
      </c>
      <c r="P357" s="21">
        <f>'7.физ-в нацвал'!P357+'11.физ-в инвал'!P357</f>
        <v>2086686.08</v>
      </c>
      <c r="Q357" s="28">
        <f>('7.физ-в нацвал'!P357*'7.физ-в нацвал'!Q357+'11.физ-в инвал'!P357*'11.физ-в инвал'!Q357)/('7.физ-в нацвал'!P357+'11.физ-в инвал'!P357)</f>
        <v>11.495846148070303</v>
      </c>
      <c r="R357" s="22">
        <f>'7.физ-в нацвал'!R357+'11.физ-в инвал'!R357</f>
        <v>43128.66</v>
      </c>
      <c r="S357" s="30">
        <f>('7.физ-в нацвал'!R357*'7.физ-в нацвал'!S357+'11.физ-в инвал'!R357*'11.физ-в инвал'!S357)/('7.физ-в нацвал'!R357+'11.физ-в инвал'!R357)</f>
        <v>11.740578005437651</v>
      </c>
    </row>
    <row r="358" spans="1:19" ht="14.25" customHeight="1" x14ac:dyDescent="0.2">
      <c r="A358" s="23" t="s">
        <v>1</v>
      </c>
      <c r="B358" s="26">
        <f>'7.физ-в нацвал'!B358+'11.физ-в инвал'!B358</f>
        <v>410093256.9600001</v>
      </c>
      <c r="C358" s="28">
        <f>('7.физ-в нацвал'!B358*'7.физ-в нацвал'!C358+'11.физ-в инвал'!B358*'11.физ-в инвал'!C358)/('7.физ-в нацвал'!B358+'11.физ-в инвал'!B358)</f>
        <v>1.5278213598313639</v>
      </c>
      <c r="D358" s="21">
        <f>'7.физ-в нацвал'!D358+'11.физ-в инвал'!D358</f>
        <v>400532658.13</v>
      </c>
      <c r="E358" s="28">
        <f>('7.физ-в нацвал'!D358*'7.физ-в нацвал'!E358+'11.физ-в инвал'!D358*'11.физ-в инвал'!E358)/('7.физ-в нацвал'!D358+'11.физ-в инвал'!D358)</f>
        <v>1.3645422546605668</v>
      </c>
      <c r="F358" s="21">
        <f t="shared" si="40"/>
        <v>9560598.8300000001</v>
      </c>
      <c r="G358" s="28">
        <f t="shared" si="41"/>
        <v>8.3682520874479707</v>
      </c>
      <c r="H358" s="21">
        <f>'7.физ-в нацвал'!H358+'11.физ-в инвал'!H358</f>
        <v>1590212.24</v>
      </c>
      <c r="I358" s="28">
        <f>('7.физ-в нацвал'!H358*'7.физ-в нацвал'!I358+'11.физ-в инвал'!H358*'11.физ-в инвал'!I358)/('7.физ-в нацвал'!H358+'11.физ-в инвал'!H358)</f>
        <v>0.75745780569516807</v>
      </c>
      <c r="J358" s="21">
        <f>'7.физ-в нацвал'!J358+'11.физ-в инвал'!J358</f>
        <v>937609.64</v>
      </c>
      <c r="K358" s="28">
        <f>('7.физ-в нацвал'!J358*'7.физ-в нацвал'!K358+'11.физ-в инвал'!J358*'11.физ-в инвал'!K358)/('7.физ-в нацвал'!J358+'11.физ-в инвал'!J358)</f>
        <v>6.0374465143084493</v>
      </c>
      <c r="L358" s="21">
        <f>'7.физ-в нацвал'!L358+'11.физ-в инвал'!L358</f>
        <v>1221614.02</v>
      </c>
      <c r="M358" s="28">
        <f>('7.физ-в нацвал'!L358*'7.физ-в нацвал'!M358+'11.физ-в инвал'!L358*'11.физ-в инвал'!M358)/('7.физ-в нацвал'!L358+'11.физ-в инвал'!L358)</f>
        <v>7.5627616681249297</v>
      </c>
      <c r="N358" s="21">
        <f>'7.физ-в нацвал'!N358+'11.физ-в инвал'!N358</f>
        <v>3389874.59</v>
      </c>
      <c r="O358" s="28">
        <f>('7.физ-в нацвал'!N358*'7.физ-в нацвал'!O358+'11.физ-в инвал'!N358*'11.физ-в инвал'!O358)/('7.физ-в нацвал'!N358+'11.физ-в инвал'!N358)</f>
        <v>11.625643426443133</v>
      </c>
      <c r="P358" s="21">
        <f>'7.физ-в нацвал'!P358+'11.физ-в инвал'!P358</f>
        <v>2378800.1799999997</v>
      </c>
      <c r="Q358" s="28">
        <f>('7.физ-в нацвал'!P358*'7.физ-в нацвал'!Q358+'11.физ-в инвал'!P358*'11.физ-в инвал'!Q358)/('7.физ-в нацвал'!P358+'11.физ-в инвал'!P358)</f>
        <v>10.110263046137831</v>
      </c>
      <c r="R358" s="22">
        <f>'7.физ-в нацвал'!R358+'11.физ-в инвал'!R358</f>
        <v>42488.160000000003</v>
      </c>
      <c r="S358" s="30">
        <f>('7.физ-в нацвал'!R358*'7.физ-в нацвал'!S358+'11.физ-в инвал'!R358*'11.физ-в инвал'!S358)/('7.физ-в нацвал'!R358+'11.физ-в инвал'!R358)</f>
        <v>10.395129097141448</v>
      </c>
    </row>
    <row r="359" spans="1:19" ht="14.25" customHeight="1" x14ac:dyDescent="0.2">
      <c r="A359" s="23" t="s">
        <v>2</v>
      </c>
      <c r="B359" s="26">
        <f>'7.физ-в нацвал'!B359+'11.физ-в инвал'!B359</f>
        <v>490102033.80000001</v>
      </c>
      <c r="C359" s="28">
        <f>('7.физ-в нацвал'!B359*'7.физ-в нацвал'!C359+'11.физ-в инвал'!B359*'11.физ-в инвал'!C359)/('7.физ-в нацвал'!B359+'11.физ-в инвал'!B359)</f>
        <v>1.5401253185062742</v>
      </c>
      <c r="D359" s="21">
        <f>'7.физ-в нацвал'!D359+'11.физ-в инвал'!D359</f>
        <v>477599585.42000002</v>
      </c>
      <c r="E359" s="28">
        <f>('7.физ-в нацвал'!D359*'7.физ-в нацвал'!E359+'11.физ-в инвал'!D359*'11.физ-в инвал'!E359)/('7.физ-в нацвал'!D359+'11.физ-в инвал'!D359)</f>
        <v>1.391868575201993</v>
      </c>
      <c r="F359" s="21">
        <f t="shared" si="40"/>
        <v>12502448.380000001</v>
      </c>
      <c r="G359" s="28">
        <f t="shared" si="41"/>
        <v>7.2036047415538214</v>
      </c>
      <c r="H359" s="21">
        <f>'7.физ-в нацвал'!H359+'11.физ-в инвал'!H359</f>
        <v>3806986.0100000002</v>
      </c>
      <c r="I359" s="28">
        <f>('7.физ-в нацвал'!H359*'7.физ-в нацвал'!I359+'11.физ-в инвал'!H359*'11.физ-в инвал'!I359)/('7.физ-в нацвал'!H359+'11.физ-в инвал'!H359)</f>
        <v>0.41400265035384293</v>
      </c>
      <c r="J359" s="21">
        <f>'7.физ-в нацвал'!J359+'11.физ-в инвал'!J359</f>
        <v>1132404.97</v>
      </c>
      <c r="K359" s="28">
        <f>('7.физ-в нацвал'!J359*'7.физ-в нацвал'!K359+'11.физ-в инвал'!J359*'11.физ-в инвал'!K359)/('7.физ-в нацвал'!J359+'11.физ-в инвал'!J359)</f>
        <v>5.8772975944286108</v>
      </c>
      <c r="L359" s="21">
        <f>'7.физ-в нацвал'!L359+'11.физ-в инвал'!L359</f>
        <v>1638327.4300000002</v>
      </c>
      <c r="M359" s="28">
        <f>('7.физ-в нацвал'!L359*'7.физ-в нацвал'!M359+'11.физ-в инвал'!L359*'11.физ-в инвал'!M359)/('7.физ-в нацвал'!L359+'11.физ-в инвал'!L359)</f>
        <v>9.4095797156981842</v>
      </c>
      <c r="N359" s="21">
        <f>'7.физ-в нацвал'!N359+'11.физ-в инвал'!N359</f>
        <v>3657990.84</v>
      </c>
      <c r="O359" s="28">
        <f>('7.физ-в нацвал'!N359*'7.физ-в нацвал'!O359+'11.физ-в инвал'!N359*'11.физ-в инвал'!O359)/('7.физ-в нацвал'!N359+'11.физ-в инвал'!N359)</f>
        <v>11.870524012465784</v>
      </c>
      <c r="P359" s="21">
        <f>'7.физ-в нацвал'!P359+'11.физ-в инвал'!P359</f>
        <v>2215818.31</v>
      </c>
      <c r="Q359" s="28">
        <f>('7.физ-в нацвал'!P359*'7.физ-в нацвал'!Q359+'11.физ-в инвал'!P359*'11.физ-в инвал'!Q359)/('7.физ-в нацвал'!P359+'11.физ-в инвал'!P359)</f>
        <v>10.099571226803372</v>
      </c>
      <c r="R359" s="22">
        <f>'7.физ-в нацвал'!R359+'11.физ-в инвал'!R359</f>
        <v>50920.82</v>
      </c>
      <c r="S359" s="30">
        <f>('7.физ-в нацвал'!R359*'7.физ-в нацвал'!S359+'11.физ-в инвал'!R359*'11.физ-в инвал'!S359)/('7.физ-в нацвал'!R359+'11.физ-в инвал'!R359)</f>
        <v>12.059067842976647</v>
      </c>
    </row>
    <row r="360" spans="1:19" ht="14.25" customHeight="1" x14ac:dyDescent="0.2">
      <c r="A360" s="23" t="s">
        <v>3</v>
      </c>
      <c r="B360" s="26">
        <f>'7.физ-в нацвал'!B360+'11.физ-в инвал'!B360</f>
        <v>550672644.12</v>
      </c>
      <c r="C360" s="28">
        <f>('7.физ-в нацвал'!B360*'7.физ-в нацвал'!C360+'11.физ-в инвал'!B360*'11.физ-в инвал'!C360)/('7.физ-в нацвал'!B360+'11.физ-в инвал'!B360)</f>
        <v>1.4968330265479439</v>
      </c>
      <c r="D360" s="21">
        <f>'7.физ-в нацвал'!D360+'11.физ-в инвал'!D360</f>
        <v>540250375.24000001</v>
      </c>
      <c r="E360" s="28">
        <f>('7.физ-в нацвал'!D360*'7.физ-в нацвал'!E360+'11.физ-в инвал'!D360*'11.физ-в инвал'!E360)/('7.физ-в нацвал'!D360+'11.физ-в инвал'!D360)</f>
        <v>1.3541256263237358</v>
      </c>
      <c r="F360" s="21">
        <f t="shared" si="40"/>
        <v>10422268.879999999</v>
      </c>
      <c r="G360" s="28">
        <f t="shared" si="41"/>
        <v>8.8942363567001106</v>
      </c>
      <c r="H360" s="21">
        <f>'7.физ-в нацвал'!H360+'11.физ-в инвал'!H360</f>
        <v>1462014.15</v>
      </c>
      <c r="I360" s="28">
        <f>('7.физ-в нацвал'!H360*'7.физ-в нацвал'!I360+'11.физ-в инвал'!H360*'11.физ-в инвал'!I360)/('7.физ-в нацвал'!H360+'11.физ-в инвал'!H360)</f>
        <v>1.1918545095476656</v>
      </c>
      <c r="J360" s="21">
        <f>'7.физ-в нацвал'!J360+'11.физ-в инвал'!J360</f>
        <v>1239417.52</v>
      </c>
      <c r="K360" s="28">
        <f>('7.физ-в нацвал'!J360*'7.физ-в нацвал'!K360+'11.физ-в инвал'!J360*'11.физ-в инвал'!K360)/('7.физ-в нацвал'!J360+'11.физ-в инвал'!J360)</f>
        <v>5.4557894404300482</v>
      </c>
      <c r="L360" s="21">
        <f>'7.физ-в нацвал'!L360+'11.физ-в инвал'!L360</f>
        <v>1483394.67</v>
      </c>
      <c r="M360" s="28">
        <f>('7.физ-в нацвал'!L360*'7.физ-в нацвал'!M360+'11.физ-в инвал'!L360*'11.физ-в инвал'!M360)/('7.физ-в нацвал'!L360+'11.физ-в инвал'!L360)</f>
        <v>7.703315504160468</v>
      </c>
      <c r="N360" s="21">
        <f>'7.физ-в нацвал'!N360+'11.физ-в инвал'!N360</f>
        <v>3983434.27</v>
      </c>
      <c r="O360" s="28">
        <f>('7.физ-в нацвал'!N360*'7.физ-в нацвал'!O360+'11.физ-в инвал'!N360*'11.физ-в инвал'!O360)/('7.физ-в нацвал'!N360+'11.физ-в инвал'!N360)</f>
        <v>11.642684885296267</v>
      </c>
      <c r="P360" s="21">
        <f>'7.физ-в нацвал'!P360+'11.физ-в инвал'!P360</f>
        <v>2130950.2599999998</v>
      </c>
      <c r="Q360" s="28">
        <f>('7.физ-в нацвал'!P360*'7.физ-в нацвал'!Q360+'11.физ-в инвал'!P360*'11.физ-в инвал'!Q360)/('7.физ-в нацвал'!P360+'11.физ-в инвал'!P360)</f>
        <v>11.604842725892615</v>
      </c>
      <c r="R360" s="22">
        <f>'7.физ-в нацвал'!R360+'11.физ-в инвал'!R360</f>
        <v>123058.01</v>
      </c>
      <c r="S360" s="30">
        <f>('7.физ-в нацвал'!R360*'7.физ-в нацвал'!S360+'11.физ-в инвал'!R360*'11.физ-в инвал'!S360)/('7.физ-в нацвал'!R360+'11.физ-в инвал'!R360)</f>
        <v>13.484241010398291</v>
      </c>
    </row>
    <row r="361" spans="1:19" ht="14.25" customHeight="1" x14ac:dyDescent="0.2">
      <c r="A361" s="23" t="s">
        <v>4</v>
      </c>
      <c r="B361" s="26">
        <f>'7.физ-в нацвал'!B361+'11.физ-в инвал'!B361</f>
        <v>548555955.3499999</v>
      </c>
      <c r="C361" s="28">
        <f>('7.физ-в нацвал'!B361*'7.физ-в нацвал'!C361+'11.физ-в инвал'!B361*'11.физ-в инвал'!C361)/('7.физ-в нацвал'!B361+'11.физ-в инвал'!B361)</f>
        <v>1.6948703081495049</v>
      </c>
      <c r="D361" s="21">
        <f>'7.физ-в нацвал'!D361+'11.физ-в инвал'!D361</f>
        <v>538966619.96000004</v>
      </c>
      <c r="E361" s="28">
        <f>('7.физ-в нацвал'!D361*'7.физ-в нацвал'!E361+'11.физ-в инвал'!D361*'11.физ-в инвал'!E361)/('7.физ-в нацвал'!D361+'11.физ-в инвал'!D361)</f>
        <v>1.5813162337362432</v>
      </c>
      <c r="F361" s="21">
        <f t="shared" si="40"/>
        <v>9589335.3900000006</v>
      </c>
      <c r="G361" s="28">
        <f t="shared" si="41"/>
        <v>8.0771536656618981</v>
      </c>
      <c r="H361" s="21">
        <f>'7.физ-в нацвал'!H361+'11.физ-в инвал'!H361</f>
        <v>1789359.94</v>
      </c>
      <c r="I361" s="28">
        <f>('7.физ-в нацвал'!H361*'7.физ-в нацвал'!I361+'11.физ-в инвал'!H361*'11.физ-в инвал'!I361)/('7.физ-в нацвал'!H361+'11.физ-в инвал'!H361)</f>
        <v>0.9545168959689575</v>
      </c>
      <c r="J361" s="21">
        <f>'7.физ-в нацвал'!J361+'11.физ-в инвал'!J361</f>
        <v>1112836.9100000001</v>
      </c>
      <c r="K361" s="28">
        <f>('7.физ-в нацвал'!J361*'7.физ-в нацвал'!K361+'11.физ-в инвал'!J361*'11.физ-в инвал'!K361)/('7.физ-в нацвал'!J361+'11.физ-в инвал'!J361)</f>
        <v>5.7930660042539355</v>
      </c>
      <c r="L361" s="21">
        <f>'7.физ-в нацвал'!L361+'11.физ-в инвал'!L361</f>
        <v>1348675.99</v>
      </c>
      <c r="M361" s="28">
        <f>('7.физ-в нацвал'!L361*'7.физ-в нацвал'!M361+'11.физ-в инвал'!L361*'11.физ-в инвал'!M361)/('7.физ-в нацвал'!L361+'11.физ-в инвал'!L361)</f>
        <v>6.9119616361673337</v>
      </c>
      <c r="N361" s="21">
        <f>'7.физ-в нацвал'!N361+'11.физ-в инвал'!N361</f>
        <v>3365066.8</v>
      </c>
      <c r="O361" s="28">
        <f>('7.физ-в нацвал'!N361*'7.физ-в нацвал'!O361+'11.физ-в инвал'!N361*'11.физ-в инвал'!O361)/('7.физ-в нацвал'!N361+'11.физ-в инвал'!N361)</f>
        <v>11.27158253250721</v>
      </c>
      <c r="P361" s="21">
        <f>'7.физ-в нацвал'!P361+'11.физ-в инвал'!P361</f>
        <v>1953158.0299999998</v>
      </c>
      <c r="Q361" s="28">
        <f>('7.физ-в нацвал'!P361*'7.физ-в нацвал'!Q361+'11.физ-в инвал'!P361*'11.физ-в инвал'!Q361)/('7.физ-в нацвал'!P361+'11.физ-в инвал'!P361)</f>
        <v>11.172625846153347</v>
      </c>
      <c r="R361" s="22">
        <f>'7.физ-в нацвал'!R361+'11.физ-в инвал'!R361</f>
        <v>20237.72</v>
      </c>
      <c r="S361" s="30">
        <f>('7.физ-в нацвал'!R361*'7.физ-в нацвал'!S361+'11.физ-в инвал'!R361*'11.физ-в инвал'!S361)/('7.физ-в нацвал'!R361+'11.физ-в инвал'!R361)</f>
        <v>11.181831530429312</v>
      </c>
    </row>
    <row r="362" spans="1:19" ht="14.25" customHeight="1" x14ac:dyDescent="0.2">
      <c r="A362" s="23" t="s">
        <v>5</v>
      </c>
      <c r="B362" s="26">
        <f>'7.физ-в нацвал'!B362+'11.физ-в инвал'!B362</f>
        <v>623773291.06999993</v>
      </c>
      <c r="C362" s="28">
        <f>('7.физ-в нацвал'!B362*'7.физ-в нацвал'!C362+'11.физ-в инвал'!B362*'11.физ-в инвал'!C362)/('7.физ-в нацвал'!B362+'11.физ-в инвал'!B362)</f>
        <v>1.6773431514649235</v>
      </c>
      <c r="D362" s="21">
        <f>'7.физ-в нацвал'!D362+'11.физ-в инвал'!D362</f>
        <v>612436074.71000004</v>
      </c>
      <c r="E362" s="28">
        <f>('7.физ-в нацвал'!D362*'7.физ-в нацвал'!E362+'11.физ-в инвал'!D362*'11.физ-в инвал'!E362)/('7.физ-в нацвал'!D362+'11.физ-в инвал'!D362)</f>
        <v>1.5545923206828274</v>
      </c>
      <c r="F362" s="21">
        <f t="shared" si="40"/>
        <v>11337216.359999999</v>
      </c>
      <c r="G362" s="28">
        <f t="shared" si="41"/>
        <v>8.3083392076765659</v>
      </c>
      <c r="H362" s="21">
        <f>'7.физ-в нацвал'!H362+'11.физ-в инвал'!H362</f>
        <v>2107124.85</v>
      </c>
      <c r="I362" s="28">
        <f>('7.физ-в нацвал'!H362*'7.физ-в нацвал'!I362+'11.физ-в инвал'!H362*'11.физ-в инвал'!I362)/('7.физ-в нацвал'!H362+'11.физ-в инвал'!H362)</f>
        <v>0.75545694285746656</v>
      </c>
      <c r="J362" s="21">
        <f>'7.физ-в нацвал'!J362+'11.физ-в инвал'!J362</f>
        <v>1444730.93</v>
      </c>
      <c r="K362" s="28">
        <f>('7.физ-в нацвал'!J362*'7.физ-в нацвал'!K362+'11.физ-в инвал'!J362*'11.физ-в инвал'!K362)/('7.физ-в нацвал'!J362+'11.физ-в инвал'!J362)</f>
        <v>5.5586522674502463</v>
      </c>
      <c r="L362" s="21">
        <f>'7.физ-в нацвал'!L362+'11.физ-в инвал'!L362</f>
        <v>1282189.6599999999</v>
      </c>
      <c r="M362" s="28">
        <f>('7.физ-в нацвал'!L362*'7.физ-в нацвал'!M362+'11.физ-в инвал'!L362*'11.физ-в инвал'!M362)/('7.физ-в нацвал'!L362+'11.физ-в инвал'!L362)</f>
        <v>6.8365387069179739</v>
      </c>
      <c r="N362" s="21">
        <f>'7.физ-в нацвал'!N362+'11.физ-в инвал'!N362</f>
        <v>4228128.99</v>
      </c>
      <c r="O362" s="28">
        <f>('7.физ-в нацвал'!N362*'7.физ-в нацвал'!O362+'11.физ-в инвал'!N362*'11.физ-в инвал'!O362)/('7.физ-в нацвал'!N362+'11.физ-в инвал'!N362)</f>
        <v>11.560464555576415</v>
      </c>
      <c r="P362" s="21">
        <f>'7.физ-в нацвал'!P362+'11.физ-в инвал'!P362</f>
        <v>2222481.7599999998</v>
      </c>
      <c r="Q362" s="28">
        <f>('7.физ-в нацвал'!P362*'7.физ-в нацвал'!Q362+'11.физ-в инвал'!P362*'11.физ-в инвал'!Q362)/('7.физ-в нацвал'!P362+'11.физ-в инвал'!P362)</f>
        <v>11.88265809956528</v>
      </c>
      <c r="R362" s="22">
        <f>'7.физ-в нацвал'!R362+'11.физ-в инвал'!R362</f>
        <v>52560.170000000006</v>
      </c>
      <c r="S362" s="30">
        <f>('7.физ-в нацвал'!R362*'7.физ-в нацвал'!S362+'11.физ-в инвал'!R362*'11.физ-в инвал'!S362)/('7.физ-в нацвал'!R362+'11.физ-в инвал'!R362)</f>
        <v>9.8358658333867393</v>
      </c>
    </row>
    <row r="363" spans="1:19" ht="14.25" customHeight="1" x14ac:dyDescent="0.2">
      <c r="A363" s="23" t="s">
        <v>6</v>
      </c>
      <c r="B363" s="26">
        <f>'7.физ-в нацвал'!B363+'11.физ-в инвал'!B363</f>
        <v>661329319.38</v>
      </c>
      <c r="C363" s="28">
        <f>('7.физ-в нацвал'!B363*'7.физ-в нацвал'!C363+'11.физ-в инвал'!B363*'11.физ-в инвал'!C363)/('7.физ-в нацвал'!B363+'11.физ-в инвал'!B363)</f>
        <v>1.6795804448295779</v>
      </c>
      <c r="D363" s="21">
        <f>'7.физ-в нацвал'!D363+'11.физ-в инвал'!D363</f>
        <v>649140718.09000003</v>
      </c>
      <c r="E363" s="28">
        <f>('7.физ-в нацвал'!D363*'7.физ-в нацвал'!E363+'11.физ-в инвал'!D363*'11.физ-в инвал'!E363)/('7.физ-в нацвал'!D363+'11.физ-в инвал'!D363)</f>
        <v>1.5500301581500853</v>
      </c>
      <c r="F363" s="21">
        <f t="shared" si="40"/>
        <v>12188601.289999999</v>
      </c>
      <c r="G363" s="28">
        <f t="shared" si="41"/>
        <v>8.5791716385203003</v>
      </c>
      <c r="H363" s="21">
        <f>'7.физ-в нацвал'!H363+'11.физ-в инвал'!H363</f>
        <v>2176307.66</v>
      </c>
      <c r="I363" s="28">
        <f>('7.физ-в нацвал'!H363*'7.физ-в нацвал'!I363+'11.физ-в инвал'!H363*'11.физ-в инвал'!I363)/('7.физ-в нацвал'!H363+'11.физ-в инвал'!H363)</f>
        <v>0.8241018395349492</v>
      </c>
      <c r="J363" s="21">
        <f>'7.физ-в нацвал'!J363+'11.физ-в инвал'!J363</f>
        <v>1445905.55</v>
      </c>
      <c r="K363" s="28">
        <f>('7.физ-в нацвал'!J363*'7.физ-в нацвал'!K363+'11.физ-в инвал'!J363*'11.физ-в инвал'!K363)/('7.физ-в нацвал'!J363+'11.физ-в инвал'!J363)</f>
        <v>5.1942214815483592</v>
      </c>
      <c r="L363" s="21">
        <f>'7.физ-в нацвал'!L363+'11.физ-в инвал'!L363</f>
        <v>1191378.1099999999</v>
      </c>
      <c r="M363" s="28">
        <f>('7.физ-в нацвал'!L363*'7.физ-в нацвал'!M363+'11.физ-в инвал'!L363*'11.физ-в инвал'!M363)/('7.физ-в нацвал'!L363+'11.физ-в инвал'!L363)</f>
        <v>7.4605559619523287</v>
      </c>
      <c r="N363" s="21">
        <f>'7.физ-в нацвал'!N363+'11.физ-в инвал'!N363</f>
        <v>4650177.2700000005</v>
      </c>
      <c r="O363" s="28">
        <f>('7.физ-в нацвал'!N363*'7.физ-в нацвал'!O363+'11.физ-в инвал'!N363*'11.физ-в инвал'!O363)/('7.физ-в нацвал'!N363+'11.физ-в инвал'!N363)</f>
        <v>11.629627679699182</v>
      </c>
      <c r="P363" s="21">
        <f>'7.физ-в нацвал'!P363+'11.физ-в инвал'!P363</f>
        <v>2675032.2600000002</v>
      </c>
      <c r="Q363" s="28">
        <f>('7.физ-в нацвал'!P363*'7.физ-в нацвал'!Q363+'11.физ-в инвал'!P363*'11.физ-в инвал'!Q363)/('7.физ-в нацвал'!P363+'11.физ-в инвал'!P363)</f>
        <v>11.836082659952655</v>
      </c>
      <c r="R363" s="22">
        <f>'7.физ-в нацвал'!R363+'11.физ-в инвал'!R363</f>
        <v>49800.439999999995</v>
      </c>
      <c r="S363" s="30">
        <f>('7.физ-в нацвал'!R363*'7.физ-в нацвал'!S363+'11.физ-в инвал'!R363*'11.физ-в инвал'!S363)/('7.физ-в нацвал'!R363+'11.физ-в инвал'!R363)</f>
        <v>12.734292763276793</v>
      </c>
    </row>
    <row r="364" spans="1:19" ht="14.25" hidden="1" customHeight="1" x14ac:dyDescent="0.2">
      <c r="A364" s="23" t="s">
        <v>7</v>
      </c>
      <c r="B364" s="26">
        <f>'7.физ-в нацвал'!B364+'11.физ-в инвал'!B364</f>
        <v>0</v>
      </c>
      <c r="C364" s="28" t="e">
        <f>('7.физ-в нацвал'!B364*'7.физ-в нацвал'!C364+'11.физ-в инвал'!B364*'11.физ-в инвал'!C364)/('7.физ-в нацвал'!B364+'11.физ-в инвал'!B364)</f>
        <v>#DIV/0!</v>
      </c>
      <c r="D364" s="21">
        <f>'7.физ-в нацвал'!D364+'11.физ-в инвал'!D364</f>
        <v>0</v>
      </c>
      <c r="E364" s="28" t="e">
        <f>('7.физ-в нацвал'!D364*'7.физ-в нацвал'!E364+'11.физ-в инвал'!D364*'11.физ-в инвал'!E364)/('7.физ-в нацвал'!D364+'11.физ-в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'7.физ-в нацвал'!H364+'11.физ-в инвал'!H364</f>
        <v>0</v>
      </c>
      <c r="I364" s="28" t="e">
        <f>('7.физ-в нацвал'!H364*'7.физ-в нацвал'!I364+'11.физ-в инвал'!H364*'11.физ-в инвал'!I364)/('7.физ-в нацвал'!H364+'11.физ-в инвал'!H364)</f>
        <v>#DIV/0!</v>
      </c>
      <c r="J364" s="21">
        <f>'7.физ-в нацвал'!J364+'11.физ-в инвал'!J364</f>
        <v>0</v>
      </c>
      <c r="K364" s="28" t="e">
        <f>('7.физ-в нацвал'!J364*'7.физ-в нацвал'!K364+'11.физ-в инвал'!J364*'11.физ-в инвал'!K364)/('7.физ-в нацвал'!J364+'11.физ-в инвал'!J364)</f>
        <v>#DIV/0!</v>
      </c>
      <c r="L364" s="21">
        <f>'7.физ-в нацвал'!L364+'11.физ-в инвал'!L364</f>
        <v>0</v>
      </c>
      <c r="M364" s="28" t="e">
        <f>('7.физ-в нацвал'!L364*'7.физ-в нацвал'!M364+'11.физ-в инвал'!L364*'11.физ-в инвал'!M364)/('7.физ-в нацвал'!L364+'11.физ-в инвал'!L364)</f>
        <v>#DIV/0!</v>
      </c>
      <c r="N364" s="21">
        <f>'7.физ-в нацвал'!N364+'11.физ-в инвал'!N364</f>
        <v>0</v>
      </c>
      <c r="O364" s="28" t="e">
        <f>('7.физ-в нацвал'!N364*'7.физ-в нацвал'!O364+'11.физ-в инвал'!N364*'11.физ-в инвал'!O364)/('7.физ-в нацвал'!N364+'11.физ-в инвал'!N364)</f>
        <v>#DIV/0!</v>
      </c>
      <c r="P364" s="21">
        <f>'7.физ-в нацвал'!P364+'11.физ-в инвал'!P364</f>
        <v>0</v>
      </c>
      <c r="Q364" s="28" t="e">
        <f>('7.физ-в нацвал'!P364*'7.физ-в нацвал'!Q364+'11.физ-в инвал'!P364*'11.физ-в инвал'!Q364)/('7.физ-в нацвал'!P364+'11.физ-в инвал'!P364)</f>
        <v>#DIV/0!</v>
      </c>
      <c r="R364" s="22">
        <f>'7.физ-в нацвал'!R364+'11.физ-в инвал'!R364</f>
        <v>0</v>
      </c>
      <c r="S364" s="30" t="e">
        <f>('7.физ-в нацвал'!R364*'7.физ-в нацвал'!S364+'11.физ-в инвал'!R364*'11.физ-в инвал'!S364)/('7.физ-в нацвал'!R364+'11.физ-в инвал'!R364)</f>
        <v>#DIV/0!</v>
      </c>
    </row>
    <row r="365" spans="1:19" ht="14.25" hidden="1" customHeight="1" x14ac:dyDescent="0.2">
      <c r="A365" s="23" t="s">
        <v>8</v>
      </c>
      <c r="B365" s="26">
        <f>'7.физ-в нацвал'!B365+'11.физ-в инвал'!B365</f>
        <v>0</v>
      </c>
      <c r="C365" s="28" t="e">
        <f>('7.физ-в нацвал'!B365*'7.физ-в нацвал'!C365+'11.физ-в инвал'!B365*'11.физ-в инвал'!C365)/('7.физ-в нацвал'!B365+'11.физ-в инвал'!B365)</f>
        <v>#DIV/0!</v>
      </c>
      <c r="D365" s="21">
        <f>'7.физ-в нацвал'!D365+'11.физ-в инвал'!D365</f>
        <v>0</v>
      </c>
      <c r="E365" s="28" t="e">
        <f>('7.физ-в нацвал'!D365*'7.физ-в нацвал'!E365+'11.физ-в инвал'!D365*'11.физ-в инвал'!E365)/('7.физ-в нацвал'!D365+'11.физ-в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'7.физ-в нацвал'!H365+'11.физ-в инвал'!H365</f>
        <v>0</v>
      </c>
      <c r="I365" s="28" t="e">
        <f>('7.физ-в нацвал'!H365*'7.физ-в нацвал'!I365+'11.физ-в инвал'!H365*'11.физ-в инвал'!I365)/('7.физ-в нацвал'!H365+'11.физ-в инвал'!H365)</f>
        <v>#DIV/0!</v>
      </c>
      <c r="J365" s="21">
        <f>'7.физ-в нацвал'!J365+'11.физ-в инвал'!J365</f>
        <v>0</v>
      </c>
      <c r="K365" s="28" t="e">
        <f>('7.физ-в нацвал'!J365*'7.физ-в нацвал'!K365+'11.физ-в инвал'!J365*'11.физ-в инвал'!K365)/('7.физ-в нацвал'!J365+'11.физ-в инвал'!J365)</f>
        <v>#DIV/0!</v>
      </c>
      <c r="L365" s="21">
        <f>'7.физ-в нацвал'!L365+'11.физ-в инвал'!L365</f>
        <v>0</v>
      </c>
      <c r="M365" s="28" t="e">
        <f>('7.физ-в нацвал'!L365*'7.физ-в нацвал'!M365+'11.физ-в инвал'!L365*'11.физ-в инвал'!M365)/('7.физ-в нацвал'!L365+'11.физ-в инвал'!L365)</f>
        <v>#DIV/0!</v>
      </c>
      <c r="N365" s="21">
        <f>'7.физ-в нацвал'!N365+'11.физ-в инвал'!N365</f>
        <v>0</v>
      </c>
      <c r="O365" s="28" t="e">
        <f>('7.физ-в нацвал'!N365*'7.физ-в нацвал'!O365+'11.физ-в инвал'!N365*'11.физ-в инвал'!O365)/('7.физ-в нацвал'!N365+'11.физ-в инвал'!N365)</f>
        <v>#DIV/0!</v>
      </c>
      <c r="P365" s="21">
        <f>'7.физ-в нацвал'!P365+'11.физ-в инвал'!P365</f>
        <v>0</v>
      </c>
      <c r="Q365" s="28" t="e">
        <f>('7.физ-в нацвал'!P365*'7.физ-в нацвал'!Q365+'11.физ-в инвал'!P365*'11.физ-в инвал'!Q365)/('7.физ-в нацвал'!P365+'11.физ-в инвал'!P365)</f>
        <v>#DIV/0!</v>
      </c>
      <c r="R365" s="22">
        <f>'7.физ-в нацвал'!R365+'11.физ-в инвал'!R365</f>
        <v>0</v>
      </c>
      <c r="S365" s="30" t="e">
        <f>('7.физ-в нацвал'!R365*'7.физ-в нацвал'!S365+'11.физ-в инвал'!R365*'11.физ-в инвал'!S365)/('7.физ-в нацвал'!R365+'11.физ-в инвал'!R365)</f>
        <v>#DIV/0!</v>
      </c>
    </row>
    <row r="366" spans="1:19" ht="14.25" hidden="1" customHeight="1" x14ac:dyDescent="0.2">
      <c r="A366" s="23" t="s">
        <v>9</v>
      </c>
      <c r="B366" s="26">
        <f>'7.физ-в нацвал'!B366+'11.физ-в инвал'!B366</f>
        <v>0</v>
      </c>
      <c r="C366" s="28" t="e">
        <f>('7.физ-в нацвал'!B366*'7.физ-в нацвал'!C366+'11.физ-в инвал'!B366*'11.физ-в инвал'!C366)/('7.физ-в нацвал'!B366+'11.физ-в инвал'!B366)</f>
        <v>#DIV/0!</v>
      </c>
      <c r="D366" s="21">
        <f>'7.физ-в нацвал'!D366+'11.физ-в инвал'!D366</f>
        <v>0</v>
      </c>
      <c r="E366" s="28" t="e">
        <f>('7.физ-в нацвал'!D366*'7.физ-в нацвал'!E366+'11.физ-в инвал'!D366*'11.физ-в инвал'!E366)/('7.физ-в нацвал'!D366+'11.физ-в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'7.физ-в нацвал'!H366+'11.физ-в инвал'!H366</f>
        <v>0</v>
      </c>
      <c r="I366" s="28" t="e">
        <f>('7.физ-в нацвал'!H366*'7.физ-в нацвал'!I366+'11.физ-в инвал'!H366*'11.физ-в инвал'!I366)/('7.физ-в нацвал'!H366+'11.физ-в инвал'!H366)</f>
        <v>#DIV/0!</v>
      </c>
      <c r="J366" s="21">
        <f>'7.физ-в нацвал'!J366+'11.физ-в инвал'!J366</f>
        <v>0</v>
      </c>
      <c r="K366" s="28" t="e">
        <f>('7.физ-в нацвал'!J366*'7.физ-в нацвал'!K366+'11.физ-в инвал'!J366*'11.физ-в инвал'!K366)/('7.физ-в нацвал'!J366+'11.физ-в инвал'!J366)</f>
        <v>#DIV/0!</v>
      </c>
      <c r="L366" s="21">
        <f>'7.физ-в нацвал'!L366+'11.физ-в инвал'!L366</f>
        <v>0</v>
      </c>
      <c r="M366" s="28" t="e">
        <f>('7.физ-в нацвал'!L366*'7.физ-в нацвал'!M366+'11.физ-в инвал'!L366*'11.физ-в инвал'!M366)/('7.физ-в нацвал'!L366+'11.физ-в инвал'!L366)</f>
        <v>#DIV/0!</v>
      </c>
      <c r="N366" s="21">
        <f>'7.физ-в нацвал'!N366+'11.физ-в инвал'!N366</f>
        <v>0</v>
      </c>
      <c r="O366" s="28" t="e">
        <f>('7.физ-в нацвал'!N366*'7.физ-в нацвал'!O366+'11.физ-в инвал'!N366*'11.физ-в инвал'!O366)/('7.физ-в нацвал'!N366+'11.физ-в инвал'!N366)</f>
        <v>#DIV/0!</v>
      </c>
      <c r="P366" s="21">
        <f>'7.физ-в нацвал'!P366+'11.физ-в инвал'!P366</f>
        <v>0</v>
      </c>
      <c r="Q366" s="28" t="e">
        <f>('7.физ-в нацвал'!P366*'7.физ-в нацвал'!Q366+'11.физ-в инвал'!P366*'11.физ-в инвал'!Q366)/('7.физ-в нацвал'!P366+'11.физ-в инвал'!P366)</f>
        <v>#DIV/0!</v>
      </c>
      <c r="R366" s="22">
        <f>'7.физ-в нацвал'!R366+'11.физ-в инвал'!R366</f>
        <v>0</v>
      </c>
      <c r="S366" s="30" t="e">
        <f>('7.физ-в нацвал'!R366*'7.физ-в нацвал'!S366+'11.физ-в инвал'!R366*'11.физ-в инвал'!S366)/('7.физ-в нацвал'!R366+'11.физ-в инвал'!R366)</f>
        <v>#DIV/0!</v>
      </c>
    </row>
    <row r="367" spans="1:19" ht="14.25" hidden="1" customHeight="1" x14ac:dyDescent="0.2">
      <c r="A367" s="23" t="s">
        <v>14</v>
      </c>
      <c r="B367" s="26">
        <f>'7.физ-в нацвал'!B367+'11.физ-в инвал'!B367</f>
        <v>0</v>
      </c>
      <c r="C367" s="28" t="e">
        <f>('7.физ-в нацвал'!B367*'7.физ-в нацвал'!C367+'11.физ-в инвал'!B367*'11.физ-в инвал'!C367)/('7.физ-в нацвал'!B367+'11.физ-в инвал'!B367)</f>
        <v>#DIV/0!</v>
      </c>
      <c r="D367" s="21">
        <f>'7.физ-в нацвал'!D367+'11.физ-в инвал'!D367</f>
        <v>0</v>
      </c>
      <c r="E367" s="28" t="e">
        <f>('7.физ-в нацвал'!D367*'7.физ-в нацвал'!E367+'11.физ-в инвал'!D367*'11.физ-в инвал'!E367)/('7.физ-в нацвал'!D367+'11.физ-в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'7.физ-в нацвал'!H367+'11.физ-в инвал'!H367</f>
        <v>0</v>
      </c>
      <c r="I367" s="28" t="e">
        <f>('7.физ-в нацвал'!H367*'7.физ-в нацвал'!I367+'11.физ-в инвал'!H367*'11.физ-в инвал'!I367)/('7.физ-в нацвал'!H367+'11.физ-в инвал'!H367)</f>
        <v>#DIV/0!</v>
      </c>
      <c r="J367" s="21">
        <f>'7.физ-в нацвал'!J367+'11.физ-в инвал'!J367</f>
        <v>0</v>
      </c>
      <c r="K367" s="28" t="e">
        <f>('7.физ-в нацвал'!J367*'7.физ-в нацвал'!K367+'11.физ-в инвал'!J367*'11.физ-в инвал'!K367)/('7.физ-в нацвал'!J367+'11.физ-в инвал'!J367)</f>
        <v>#DIV/0!</v>
      </c>
      <c r="L367" s="21">
        <f>'7.физ-в нацвал'!L367+'11.физ-в инвал'!L367</f>
        <v>0</v>
      </c>
      <c r="M367" s="28" t="e">
        <f>('7.физ-в нацвал'!L367*'7.физ-в нацвал'!M367+'11.физ-в инвал'!L367*'11.физ-в инвал'!M367)/('7.физ-в нацвал'!L367+'11.физ-в инвал'!L367)</f>
        <v>#DIV/0!</v>
      </c>
      <c r="N367" s="21">
        <f>'7.физ-в нацвал'!N367+'11.физ-в инвал'!N367</f>
        <v>0</v>
      </c>
      <c r="O367" s="28" t="e">
        <f>('7.физ-в нацвал'!N367*'7.физ-в нацвал'!O367+'11.физ-в инвал'!N367*'11.физ-в инвал'!O367)/('7.физ-в нацвал'!N367+'11.физ-в инвал'!N367)</f>
        <v>#DIV/0!</v>
      </c>
      <c r="P367" s="21">
        <f>'7.физ-в нацвал'!P367+'11.физ-в инвал'!P367</f>
        <v>0</v>
      </c>
      <c r="Q367" s="28" t="e">
        <f>('7.физ-в нацвал'!P367*'7.физ-в нацвал'!Q367+'11.физ-в инвал'!P367*'11.физ-в инвал'!Q367)/('7.физ-в нацвал'!P367+'11.физ-в инвал'!P367)</f>
        <v>#DIV/0!</v>
      </c>
      <c r="R367" s="22">
        <f>'7.физ-в нацвал'!R367+'11.физ-в инвал'!R367</f>
        <v>0</v>
      </c>
      <c r="S367" s="30" t="e">
        <f>('7.физ-в нацвал'!R367*'7.физ-в нацвал'!S367+'11.физ-в инвал'!R367*'11.физ-в инвал'!S367)/('7.физ-в нацвал'!R367+'11.физ-в инвал'!R367)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нацвал'!B368+'11.физ-в инвал'!B368</f>
        <v>0</v>
      </c>
      <c r="C368" s="29" t="e">
        <f>('7.физ-в нацвал'!B368*'7.физ-в нацвал'!C368+'11.физ-в инвал'!B368*'11.физ-в инвал'!C368)/('7.физ-в нацвал'!B368+'11.физ-в инвал'!B368)</f>
        <v>#DIV/0!</v>
      </c>
      <c r="D368" s="25">
        <f>'7.физ-в нацвал'!D368+'11.физ-в инвал'!D368</f>
        <v>0</v>
      </c>
      <c r="E368" s="29" t="e">
        <f>('7.физ-в нацвал'!D368*'7.физ-в нацвал'!E368+'11.физ-в инвал'!D368*'11.физ-в инвал'!E368)/('7.физ-в нацвал'!D368+'11.физ-в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'7.физ-в нацвал'!H368+'11.физ-в инвал'!H368</f>
        <v>0</v>
      </c>
      <c r="I368" s="29" t="e">
        <f>('7.физ-в нацвал'!H368*'7.физ-в нацвал'!I368+'11.физ-в инвал'!H368*'11.физ-в инвал'!I368)/('7.физ-в нацвал'!H368+'11.физ-в инвал'!H368)</f>
        <v>#DIV/0!</v>
      </c>
      <c r="J368" s="25">
        <f>'7.физ-в нацвал'!J368+'11.физ-в инвал'!J368</f>
        <v>0</v>
      </c>
      <c r="K368" s="29" t="e">
        <f>('7.физ-в нацвал'!J368*'7.физ-в нацвал'!K368+'11.физ-в инвал'!J368*'11.физ-в инвал'!K368)/('7.физ-в нацвал'!J368+'11.физ-в инвал'!J368)</f>
        <v>#DIV/0!</v>
      </c>
      <c r="L368" s="25">
        <f>'7.физ-в нацвал'!L368+'11.физ-в инвал'!L368</f>
        <v>0</v>
      </c>
      <c r="M368" s="29" t="e">
        <f>('7.физ-в нацвал'!L368*'7.физ-в нацвал'!M368+'11.физ-в инвал'!L368*'11.физ-в инвал'!M368)/('7.физ-в нацвал'!L368+'11.физ-в инвал'!L368)</f>
        <v>#DIV/0!</v>
      </c>
      <c r="N368" s="25">
        <f>'7.физ-в нацвал'!N368+'11.физ-в инвал'!N368</f>
        <v>0</v>
      </c>
      <c r="O368" s="29" t="e">
        <f>('7.физ-в нацвал'!N368*'7.физ-в нацвал'!O368+'11.физ-в инвал'!N368*'11.физ-в инвал'!O368)/('7.физ-в нацвал'!N368+'11.физ-в инвал'!N368)</f>
        <v>#DIV/0!</v>
      </c>
      <c r="P368" s="25">
        <f>'7.физ-в нацвал'!P368+'11.физ-в инвал'!P368</f>
        <v>0</v>
      </c>
      <c r="Q368" s="29" t="e">
        <f>('7.физ-в нацвал'!P368*'7.физ-в нацвал'!Q368+'11.физ-в инвал'!P368*'11.физ-в инвал'!Q368)/('7.физ-в нацвал'!P368+'11.физ-в инвал'!P368)</f>
        <v>#DIV/0!</v>
      </c>
      <c r="R368" s="25">
        <f>'7.физ-в нацвал'!R368+'11.физ-в инвал'!R368</f>
        <v>0</v>
      </c>
      <c r="S368" s="39" t="e">
        <f>('7.физ-в нацвал'!R368*'7.физ-в нацвал'!S368+'11.физ-в инвал'!R368*'11.физ-в инвал'!S368)/('7.физ-в нацвал'!R368+'11.физ-в инвал'!R368)</f>
        <v>#DIV/0!</v>
      </c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  <row r="381" spans="2:3" x14ac:dyDescent="0.2">
      <c r="B381" s="41"/>
      <c r="C38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2.623433327252553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0.92485738143358431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25991667.879999995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2.3765022947730943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1">
        <f>'8.юрид-в нацвал'!H336+'12.юрид-в инвал'!H336</f>
        <v>22302.720000000001</v>
      </c>
      <c r="I336" s="28">
        <f>('8.юрид-в нацвал'!H336*'8.юрид-в нацвал'!I336+'12.юрид-в инвал'!H336*'12.юрид-в инвал'!I336)/('8.юрид-в нацвал'!H336+'12.юрид-в инвал'!H336)</f>
        <v>6.5331020162563238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x14ac:dyDescent="0.2">
      <c r="A339" s="23" t="s">
        <v>6</v>
      </c>
      <c r="B339" s="26">
        <f>'8.юрид-в нацвал'!B339+'12.юрид-в инвал'!B339</f>
        <v>21303637.600000001</v>
      </c>
      <c r="C339" s="28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1">
        <f>'8.юрид-в нацвал'!D339+'12.юрид-в инвал'!D339</f>
        <v>19112599.699999999</v>
      </c>
      <c r="E339" s="28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1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1">
        <f>'8.юрид-в нацвал'!H339+'12.юрид-в инвал'!H339</f>
        <v>22156.22</v>
      </c>
      <c r="I339" s="28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1">
        <f>'8.юрид-в нацвал'!J339+'12.юрид-в инвал'!J339</f>
        <v>44533.8</v>
      </c>
      <c r="K339" s="28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1">
        <f>'8.юрид-в нацвал'!L339+'12.юрид-в инвал'!L339</f>
        <v>26886.95</v>
      </c>
      <c r="M339" s="28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1">
        <f>'8.юрид-в нацвал'!N339+'12.юрид-в инвал'!N339</f>
        <v>1637509.44</v>
      </c>
      <c r="O339" s="28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1">
        <f>'8.юрид-в нацвал'!P339+'12.юрид-в инвал'!P339</f>
        <v>459951.49</v>
      </c>
      <c r="Q339" s="28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2"/>
      <c r="S339" s="30"/>
    </row>
    <row r="340" spans="1:19" ht="14.25" customHeight="1" x14ac:dyDescent="0.2">
      <c r="A340" s="23" t="s">
        <v>7</v>
      </c>
      <c r="B340" s="26">
        <f>'8.юрид-в нацвал'!B340+'12.юрид-в инвал'!B340</f>
        <v>18142708.789999999</v>
      </c>
      <c r="C340" s="28">
        <f>('8.юрид-в нацвал'!B340*'8.юрид-в нацвал'!C340+'12.юрид-в инвал'!B340*'12.юрид-в инвал'!C340)/('8.юрид-в нацвал'!B340+'12.юрид-в инвал'!B340)</f>
        <v>2.2267323715446152</v>
      </c>
      <c r="D340" s="21">
        <f>'8.юрид-в нацвал'!D340+'12.юрид-в инвал'!D340</f>
        <v>15974593.699999999</v>
      </c>
      <c r="E340" s="28">
        <f>('8.юрид-в нацвал'!D340*'8.юрид-в нацвал'!E340+'12.юрид-в инвал'!D340*'12.юрид-в инвал'!E340)/('8.юрид-в нацвал'!D340+'12.юрид-в инвал'!D340)</f>
        <v>1.0611555382532207</v>
      </c>
      <c r="F340" s="21">
        <f t="shared" ref="F340" si="30">H340+J340+L340+N340+P340+R340</f>
        <v>2168115.09</v>
      </c>
      <c r="G340" s="28">
        <f t="shared" ref="G340" si="31">(H340*I340+J340*K340+L340*M340+N340*O340+P340*Q340+R340*S340)/(H340+J340+L340+N340+P340+R340)</f>
        <v>10.814660394296702</v>
      </c>
      <c r="H340" s="21">
        <f>'8.юрид-в нацвал'!H340+'12.юрид-в инвал'!H340</f>
        <v>88806.61</v>
      </c>
      <c r="I340" s="28">
        <f>('8.юрид-в нацвал'!H340*'8.юрид-в нацвал'!I340+'12.юрид-в инвал'!H340*'12.юрид-в инвал'!I340)/('8.юрид-в нацвал'!H340+'12.юрид-в инвал'!H340)</f>
        <v>0.1255413893177546</v>
      </c>
      <c r="J340" s="21">
        <f>'8.юрид-в нацвал'!J340+'12.юрид-в инвал'!J340</f>
        <v>23226.52</v>
      </c>
      <c r="K340" s="28">
        <f>('8.юрид-в нацвал'!J340*'8.юрид-в нацвал'!K340+'12.юрид-в инвал'!J340*'12.юрид-в инвал'!K340)/('8.юрид-в нацвал'!J340+'12.юрид-в инвал'!J340)</f>
        <v>2.977950928507584</v>
      </c>
      <c r="L340" s="21">
        <f>'8.юрид-в нацвал'!L340+'12.юрид-в инвал'!L340</f>
        <v>27499.67</v>
      </c>
      <c r="M340" s="28">
        <f>('8.юрид-в нацвал'!L340*'8.юрид-в нацвал'!M340+'12.юрид-в инвал'!L340*'12.юрид-в инвал'!M340)/('8.юрид-в нацвал'!L340+'12.юрид-в инвал'!L340)</f>
        <v>5.9588013237977062</v>
      </c>
      <c r="N340" s="21">
        <f>'8.юрид-в нацвал'!N340+'12.юрид-в инвал'!N340</f>
        <v>1405104.0999999999</v>
      </c>
      <c r="O340" s="28">
        <f>('8.юрид-в нацвал'!N340*'8.юрид-в нацвал'!O340+'12.юрид-в инвал'!N340*'12.юрид-в инвал'!O340)/('8.юрид-в нацвал'!N340+'12.юрид-в инвал'!N340)</f>
        <v>11.585822861025035</v>
      </c>
      <c r="P340" s="21">
        <f>'8.юрид-в нацвал'!P340+'12.юрид-в инвал'!P340</f>
        <v>623478.19000000006</v>
      </c>
      <c r="Q340" s="28">
        <f>('8.юрид-в нацвал'!P340*'8.юрид-в нацвал'!Q340+'12.юрид-в инвал'!P340*'12.юрид-в инвал'!Q340)/('8.юрид-в нацвал'!P340+'12.юрид-в инвал'!P340)</f>
        <v>11.105376080917956</v>
      </c>
      <c r="R340" s="22"/>
      <c r="S340" s="30"/>
    </row>
    <row r="341" spans="1:19" ht="14.25" customHeight="1" x14ac:dyDescent="0.2">
      <c r="A341" s="23" t="s">
        <v>8</v>
      </c>
      <c r="B341" s="26">
        <f>'8.юрид-в нацвал'!B341+'12.юрид-в инвал'!B341</f>
        <v>16280290.190000001</v>
      </c>
      <c r="C341" s="28">
        <f>('8.юрид-в нацвал'!B341*'8.юрид-в нацвал'!C341+'12.юрид-в инвал'!B341*'12.юрид-в инвал'!C341)/('8.юрид-в нацвал'!B341+'12.юрид-в инвал'!B341)</f>
        <v>1.2983525377442913</v>
      </c>
      <c r="D341" s="21">
        <f>'8.юрид-в нацвал'!D341+'12.юрид-в инвал'!D341</f>
        <v>15205035.600000001</v>
      </c>
      <c r="E341" s="28">
        <f>('8.юрид-в нацвал'!D341*'8.юрид-в нацвал'!E341+'12.юрид-в инвал'!D341*'12.юрид-в инвал'!E341)/('8.юрид-в нацвал'!D341+'12.юрид-в инвал'!D341)</f>
        <v>0.78720343341386145</v>
      </c>
      <c r="F341" s="21">
        <f t="shared" ref="F341" si="32">H341+J341+L341+N341+P341+R341</f>
        <v>1075254.5900000001</v>
      </c>
      <c r="G341" s="28">
        <f t="shared" ref="G341" si="33">(H341*I341+J341*K341+L341*M341+N341*O341+P341*Q341+R341*S341)/(H341+J341+L341+N341+P341+R341)</f>
        <v>8.5264456800877291</v>
      </c>
      <c r="H341" s="21">
        <f>'8.юрид-в нацвал'!H341+'12.юрид-в инвал'!H341</f>
        <v>29269.47</v>
      </c>
      <c r="I341" s="28">
        <f>('8.юрид-в нацвал'!H341*'8.юрид-в нацвал'!I341+'12.юрид-в инвал'!H341*'12.юрид-в инвал'!I341)/('8.юрид-в нацвал'!H341+'12.юрид-в инвал'!H341)</f>
        <v>2.5883998992807187</v>
      </c>
      <c r="J341" s="21">
        <f>'8.юрид-в нацвал'!J341+'12.юрид-в инвал'!J341</f>
        <v>148123.79999999999</v>
      </c>
      <c r="K341" s="28">
        <f>('8.юрид-в нацвал'!J341*'8.юрид-в нацвал'!K341+'12.юрид-в инвал'!J341*'12.юрид-в инвал'!K341)/('8.юрид-в нацвал'!J341+'12.юрид-в инвал'!J341)</f>
        <v>2.9354539918635623</v>
      </c>
      <c r="L341" s="21">
        <f>'8.юрид-в нацвал'!L341+'12.юрид-в инвал'!L341</f>
        <v>56121.9</v>
      </c>
      <c r="M341" s="28">
        <f>('8.юрид-в нацвал'!L341*'8.юрид-в нацвал'!M341+'12.юрид-в инвал'!L341*'12.юрид-в инвал'!M341)/('8.юрид-в нацвал'!L341+'12.юрид-в инвал'!L341)</f>
        <v>2.9420652900204729</v>
      </c>
      <c r="N341" s="21">
        <f>'8.юрид-в нацвал'!N341+'12.юрид-в инвал'!N341</f>
        <v>385231.33</v>
      </c>
      <c r="O341" s="28">
        <f>('8.юрид-в нацвал'!N341*'8.юрид-в нацвал'!O341+'12.юрид-в инвал'!N341*'12.юрид-в инвал'!O341)/('8.юрид-в нацвал'!N341+'12.юрид-в инвал'!N341)</f>
        <v>10.829823732924339</v>
      </c>
      <c r="P341" s="21">
        <f>'8.юрид-в нацвал'!P341+'12.юрид-в инвал'!P341</f>
        <v>456453.89</v>
      </c>
      <c r="Q341" s="28">
        <f>('8.юрид-в нацвал'!P341*'8.юрид-в нацвал'!Q341+'12.юрид-в инвал'!P341*'12.юрид-в инвал'!Q341)/('8.юрид-в нацвал'!P341+'12.юрид-в инвал'!P341)</f>
        <v>9.4635356627150067</v>
      </c>
      <c r="R341" s="22">
        <f>'8.юрид-в нацвал'!R341+'12.юрид-в инвал'!R341</f>
        <v>54.2</v>
      </c>
      <c r="S341" s="30">
        <f>('8.юрид-в нацвал'!R341*'8.юрид-в нацвал'!S341+'12.юрид-в инвал'!R341*'12.юрид-в инвал'!S341)/('8.юрид-в нацвал'!R341+'12.юрид-в инвал'!R341)</f>
        <v>14</v>
      </c>
    </row>
    <row r="342" spans="1:19" ht="14.25" customHeight="1" x14ac:dyDescent="0.2">
      <c r="A342" s="23" t="s">
        <v>9</v>
      </c>
      <c r="B342" s="26">
        <f>'8.юрид-в нацвал'!B342+'12.юрид-в инвал'!B342</f>
        <v>17814229.550000001</v>
      </c>
      <c r="C342" s="28">
        <f>('8.юрид-в нацвал'!B342*'8.юрид-в нацвал'!C342+'12.юрид-в инвал'!B342*'12.юрид-в инвал'!C342)/('8.юрид-в нацвал'!B342+'12.юрид-в инвал'!B342)</f>
        <v>1.3314979532696105</v>
      </c>
      <c r="D342" s="21">
        <f>'8.юрид-в нацвал'!D342+'12.юрид-в инвал'!D342</f>
        <v>16405653.27</v>
      </c>
      <c r="E342" s="28">
        <f>('8.юрид-в нацвал'!D342*'8.юрид-в нацвал'!E342+'12.юрид-в инвал'!D342*'12.юрид-в инвал'!E342)/('8.юрид-в нацвал'!D342+'12.юрид-в инвал'!D342)</f>
        <v>0.70207864987384327</v>
      </c>
      <c r="F342" s="21">
        <f t="shared" ref="F342" si="34">H342+J342+L342+N342+P342+R342</f>
        <v>1408576.28</v>
      </c>
      <c r="G342" s="28">
        <f t="shared" ref="G342" si="35">(H342*I342+J342*K342+L342*M342+N342*O342+P342*Q342+R342*S342)/(H342+J342+L342+N342+P342+R342)</f>
        <v>8.662329090761073</v>
      </c>
      <c r="H342" s="21">
        <f>'8.юрид-в нацвал'!H342+'12.юрид-в инвал'!H342</f>
        <v>18569.57</v>
      </c>
      <c r="I342" s="28">
        <f>('8.юрид-в нацвал'!H342*'8.юрид-в нацвал'!I342+'12.юрид-в инвал'!H342*'12.юрид-в инвал'!I342)/('8.юрид-в нацвал'!H342+'12.юрид-в инвал'!H342)</f>
        <v>0.49697262779913598</v>
      </c>
      <c r="J342" s="21">
        <f>'8.юрид-в нацвал'!J342+'12.юрид-в инвал'!J342</f>
        <v>20470</v>
      </c>
      <c r="K342" s="28">
        <f>('8.юрид-в нацвал'!J342*'8.юрид-в нацвал'!K342+'12.юрид-в инвал'!J342*'12.юрид-в инвал'!K342)/('8.юрид-в нацвал'!J342+'12.юрид-в инвал'!J342)</f>
        <v>3.6695798729848601</v>
      </c>
      <c r="L342" s="21">
        <f>'8.юрид-в нацвал'!L342+'12.юрид-в инвал'!L342</f>
        <v>51513.7</v>
      </c>
      <c r="M342" s="28">
        <f>('8.юрид-в нацвал'!L342*'8.юрид-в нацвал'!M342+'12.юрид-в инвал'!L342*'12.юрид-в инвал'!M342)/('8.юрид-в нацвал'!L342+'12.юрид-в инвал'!L342)</f>
        <v>7.8810793245291997</v>
      </c>
      <c r="N342" s="21">
        <f>'8.юрид-в нацвал'!N342+'12.юрид-в инвал'!N342</f>
        <v>1090978.8700000001</v>
      </c>
      <c r="O342" s="28">
        <f>('8.юрид-в нацвал'!N342*'8.юрид-в нацвал'!O342+'12.юрид-в инвал'!N342*'12.юрид-в инвал'!O342)/('8.юрид-в нацвал'!N342+'12.юрид-в инвал'!N342)</f>
        <v>8.0788117108079476</v>
      </c>
      <c r="P342" s="21">
        <f>'8.юрид-в нацвал'!P342+'12.юрид-в инвал'!P342</f>
        <v>227044.13999999998</v>
      </c>
      <c r="Q342" s="28">
        <f>('8.юрид-в нацвал'!P342*'8.юрид-в нацвал'!Q342+'12.юрид-в инвал'!P342*'12.юрид-в инвал'!Q342)/('8.юрид-в нацвал'!P342+'12.юрид-в инвал'!P342)</f>
        <v>12.761439214418804</v>
      </c>
      <c r="R342" s="22"/>
      <c r="S342" s="30"/>
    </row>
    <row r="343" spans="1:19" ht="14.25" customHeight="1" x14ac:dyDescent="0.2">
      <c r="A343" s="23" t="s">
        <v>14</v>
      </c>
      <c r="B343" s="26">
        <f>'8.юрид-в нацвал'!B343+'12.юрид-в инвал'!B343</f>
        <v>18227984.390000001</v>
      </c>
      <c r="C343" s="28">
        <f>('8.юрид-в нацвал'!B343*'8.юрид-в нацвал'!C343+'12.юрид-в инвал'!B343*'12.юрид-в инвал'!C343)/('8.юрид-в нацвал'!B343+'12.юрид-в инвал'!B343)</f>
        <v>1.3501949528057513</v>
      </c>
      <c r="D343" s="21">
        <f>'8.юрид-в нацвал'!D343+'12.юрид-в инвал'!D343</f>
        <v>15771061.199999999</v>
      </c>
      <c r="E343" s="28">
        <f>('8.юрид-в нацвал'!D343*'8.юрид-в нацвал'!E343+'12.юрид-в инвал'!D343*'12.юрид-в инвал'!E343)/('8.юрид-в нацвал'!D343+'12.юрид-в инвал'!D343)</f>
        <v>0.85685032801724359</v>
      </c>
      <c r="F343" s="21">
        <f t="shared" ref="F343" si="36">H343+J343+L343+N343+P343+R343</f>
        <v>2456923.19</v>
      </c>
      <c r="G343" s="28">
        <f t="shared" ref="G343" si="37">(H343*I343+J343*K343+L343*M343+N343*O343+P343*Q343+R343*S343)/(H343+J343+L343+N343+P343+R343)</f>
        <v>4.5169884048349118</v>
      </c>
      <c r="H343" s="21">
        <f>'8.юрид-в нацвал'!H343+'12.юрид-в инвал'!H343</f>
        <v>31784.149999999998</v>
      </c>
      <c r="I343" s="28">
        <f>('8.юрид-в нацвал'!H343*'8.юрид-в нацвал'!I343+'12.юрид-в инвал'!H343*'12.юрид-в инвал'!I343)/('8.юрид-в нацвал'!H343+'12.юрид-в инвал'!H343)</f>
        <v>1.8894417500546676</v>
      </c>
      <c r="J343" s="21">
        <f>'8.юрид-в нацвал'!J343+'12.юрид-в инвал'!J343</f>
        <v>35064.94</v>
      </c>
      <c r="K343" s="28">
        <f>('8.юрид-в нацвал'!J343*'8.юрид-в нацвал'!K343+'12.юрид-в инвал'!J343*'12.юрид-в инвал'!K343)/('8.юрид-в нацвал'!J343+'12.юрид-в инвал'!J343)</f>
        <v>5.3006969354574691</v>
      </c>
      <c r="L343" s="21">
        <f>'8.юрид-в нацвал'!L343+'12.юрид-в инвал'!L343</f>
        <v>123484.29999999999</v>
      </c>
      <c r="M343" s="28">
        <f>('8.юрид-в нацвал'!L343*'8.юрид-в нацвал'!M343+'12.юрид-в инвал'!L343*'12.юрид-в инвал'!M343)/('8.юрид-в нацвал'!L343+'12.юрид-в инвал'!L343)</f>
        <v>8.5940289899201794</v>
      </c>
      <c r="N343" s="21">
        <f>'8.юрид-в нацвал'!N343+'12.юрид-в инвал'!N343</f>
        <v>455240.03</v>
      </c>
      <c r="O343" s="28">
        <f>('8.юрид-в нацвал'!N343*'8.юрид-в нацвал'!O343+'12.юрид-в инвал'!N343*'12.юрид-в инвал'!O343)/('8.юрид-в нацвал'!N343+'12.юрид-в инвал'!N343)</f>
        <v>13.725370027982832</v>
      </c>
      <c r="P343" s="21">
        <f>'8.юрид-в нацвал'!P343+'12.юрид-в инвал'!P343</f>
        <v>275458.07</v>
      </c>
      <c r="Q343" s="28">
        <f>('8.юрид-в нацвал'!P343*'8.юрид-в нацвал'!Q343+'12.юрид-в инвал'!P343*'12.юрид-в инвал'!Q343)/('8.юрид-в нацвал'!P343+'12.юрид-в инвал'!P343)</f>
        <v>12.860052070719862</v>
      </c>
      <c r="R343" s="22">
        <f>'8.юрид-в нацвал'!R343+'12.юрид-в инвал'!R343</f>
        <v>1535891.7</v>
      </c>
      <c r="S343" s="30">
        <f>('8.юрид-в нацвал'!R343*'8.юрид-в нацвал'!S343+'12.юрид-в инвал'!R343*'12.юрид-в инвал'!S343)/('8.юрид-в нацвал'!R343+'12.юрид-в инвал'!R343)</f>
        <v>0</v>
      </c>
    </row>
    <row r="344" spans="1:19" ht="14.25" customHeight="1" thickBot="1" x14ac:dyDescent="0.25">
      <c r="A344" s="24" t="s">
        <v>15</v>
      </c>
      <c r="B344" s="27">
        <f>'8.юрид-в нацвал'!B344+'12.юрид-в инвал'!B344</f>
        <v>19788752.129999999</v>
      </c>
      <c r="C344" s="29">
        <f>('8.юрид-в нацвал'!B344*'8.юрид-в нацвал'!C344+'12.юрид-в инвал'!B344*'12.юрид-в инвал'!C344)/('8.юрид-в нацвал'!B344+'12.юрид-в инвал'!B344)</f>
        <v>2.1417410168551116</v>
      </c>
      <c r="D344" s="25">
        <f>'8.юрид-в нацвал'!D344+'12.юрид-в инвал'!D344</f>
        <v>17519818.32</v>
      </c>
      <c r="E344" s="29">
        <f>('8.юрид-в нацвал'!D344*'8.юрид-в нацвал'!E344+'12.юрид-в инвал'!D344*'12.юрид-в инвал'!E344)/('8.юрид-в нацвал'!D344+'12.юрид-в инвал'!D344)</f>
        <v>0.95042044267614201</v>
      </c>
      <c r="F344" s="25">
        <f t="shared" ref="F344:F355" si="38">H344+J344+L344+N344+P344+R344</f>
        <v>2268933.8099999996</v>
      </c>
      <c r="G344" s="29">
        <f t="shared" ref="G344:G355" si="39">(H344*I344+J344*K344+L344*M344+N344*O344+P344*Q344+R344*S344)/(H344+J344+L344+N344+P344+R344)</f>
        <v>11.3406519451971</v>
      </c>
      <c r="H344" s="25">
        <f>'8.юрид-в нацвал'!H344+'12.юрид-в инвал'!H344</f>
        <v>36206.81</v>
      </c>
      <c r="I344" s="29">
        <f>('8.юрид-в нацвал'!H344*'8.юрид-в нацвал'!I344+'12.юрид-в инвал'!H344*'12.юрид-в инвал'!I344)/('8.юрид-в нацвал'!H344+'12.юрид-в инвал'!H344)</f>
        <v>1.4198940862230076</v>
      </c>
      <c r="J344" s="25">
        <f>'8.юрид-в нацвал'!J344+'12.юрид-в инвал'!J344</f>
        <v>123822.76999999999</v>
      </c>
      <c r="K344" s="29">
        <f>('8.юрид-в нацвал'!J344*'8.юрид-в нацвал'!K344+'12.юрид-в инвал'!J344*'12.юрид-в инвал'!K344)/('8.юрид-в нацвал'!J344+'12.юрид-в инвал'!J344)</f>
        <v>3.0633316925473402</v>
      </c>
      <c r="L344" s="25">
        <f>'8.юрид-в нацвал'!L344+'12.юрид-в инвал'!L344</f>
        <v>106141.08</v>
      </c>
      <c r="M344" s="29">
        <f>('8.юрид-в нацвал'!L344*'8.юрид-в нацвал'!M344+'12.юрид-в инвал'!L344*'12.юрид-в инвал'!M344)/('8.юрид-в нацвал'!L344+'12.юрид-в инвал'!L344)</f>
        <v>9.9510943726971473</v>
      </c>
      <c r="N344" s="25">
        <f>'8.юрид-в нацвал'!N344+'12.юрид-в инвал'!N344</f>
        <v>1318467.92</v>
      </c>
      <c r="O344" s="29">
        <f>('8.юрид-в нацвал'!N344*'8.юрид-в нацвал'!O344+'12.юрид-в инвал'!N344*'12.юрид-в инвал'!O344)/('8.юрид-в нацвал'!N344+'12.юрид-в инвал'!N344)</f>
        <v>12.635898703625625</v>
      </c>
      <c r="P344" s="25">
        <f>'8.юрид-в нацвал'!P344+'12.юрид-в инвал'!P344</f>
        <v>684295.23</v>
      </c>
      <c r="Q344" s="29">
        <f>('8.юрид-в нацвал'!P344*'8.юрид-в нацвал'!Q344+'12.юрид-в инвал'!P344*'12.юрид-в инвал'!Q344)/('8.юрид-в нацвал'!P344+'12.юрид-в инвал'!P344)</f>
        <v>11.083259472523277</v>
      </c>
      <c r="R344" s="25"/>
      <c r="S344" s="39"/>
    </row>
    <row r="345" spans="1:19" ht="14.25" customHeight="1" x14ac:dyDescent="0.2">
      <c r="A345" s="23" t="s">
        <v>79</v>
      </c>
      <c r="B345" s="26">
        <f>'8.юрид-в нацвал'!B345+'12.юрид-в инвал'!B345</f>
        <v>20112805.050000001</v>
      </c>
      <c r="C345" s="28">
        <f>('8.юрид-в нацвал'!B345*'8.юрид-в нацвал'!C345+'12.юрид-в инвал'!B345*'12.юрид-в инвал'!C345)/('8.юрид-в нацвал'!B345+'12.юрид-в инвал'!B345)</f>
        <v>4.3063839436110793</v>
      </c>
      <c r="D345" s="21">
        <f>'8.юрид-в нацвал'!D345+'12.юрид-в инвал'!D345</f>
        <v>13823686.130000001</v>
      </c>
      <c r="E345" s="28">
        <f>('8.юрид-в нацвал'!D345*'8.юрид-в нацвал'!E345+'12.юрид-в инвал'!D345*'12.юрид-в инвал'!E345)/('8.юрид-в нацвал'!D345+'12.юрид-в инвал'!D345)</f>
        <v>0.98034493694049019</v>
      </c>
      <c r="F345" s="21">
        <f t="shared" si="38"/>
        <v>6289118.9200000009</v>
      </c>
      <c r="G345" s="28">
        <f t="shared" si="39"/>
        <v>11.617124902592851</v>
      </c>
      <c r="H345" s="21">
        <f>'8.юрид-в нацвал'!H345+'12.юрид-в инвал'!H345</f>
        <v>20023.52</v>
      </c>
      <c r="I345" s="28">
        <f>('8.юрид-в нацвал'!H345*'8.юрид-в нацвал'!I345+'12.юрид-в инвал'!H345*'12.юрид-в инвал'!I345)/('8.юрид-в нацвал'!H345+'12.юрид-в инвал'!H345)</f>
        <v>2.4041302428344302</v>
      </c>
      <c r="J345" s="21">
        <f>'8.юрид-в нацвал'!J345+'12.юрид-в инвал'!J345</f>
        <v>47369.11</v>
      </c>
      <c r="K345" s="28">
        <f>('8.юрид-в нацвал'!J345*'8.юрид-в нацвал'!K345+'12.юрид-в инвал'!J345*'12.юрид-в инвал'!K345)/('8.юрид-в нацвал'!J345+'12.юрид-в инвал'!J345)</f>
        <v>3.9337343049088336</v>
      </c>
      <c r="L345" s="21">
        <f>'8.юрид-в нацвал'!L345+'12.юрид-в инвал'!L345</f>
        <v>203829.65000000002</v>
      </c>
      <c r="M345" s="28">
        <f>('8.юрид-в нацвал'!L345*'8.юрид-в нацвал'!M345+'12.юрид-в инвал'!L345*'12.юрид-в инвал'!M345)/('8.юрид-в нацвал'!L345+'12.юрид-в инвал'!L345)</f>
        <v>5.0295063255026911</v>
      </c>
      <c r="N345" s="21">
        <f>'8.юрид-в нацвал'!N345+'12.юрид-в инвал'!N345</f>
        <v>5809821.0100000007</v>
      </c>
      <c r="O345" s="28">
        <f>('8.юрид-в нацвал'!N345*'8.юрид-в нацвал'!O345+'12.юрид-в инвал'!N345*'12.юрид-в инвал'!O345)/('8.юрид-в нацвал'!N345+'12.юрид-в инвал'!N345)</f>
        <v>11.832205899730438</v>
      </c>
      <c r="P345" s="21">
        <f>'8.юрид-в нацвал'!P345+'12.юрид-в инвал'!P345</f>
        <v>208075.62999999998</v>
      </c>
      <c r="Q345" s="28">
        <f>('8.юрид-в нацвал'!P345*'8.юрид-в нацвал'!Q345+'12.юрид-в инвал'!P345*'12.юрид-в инвал'!Q345)/('8.юрид-в нацвал'!P345+'12.юрид-в инвал'!P345)</f>
        <v>14.700628002423899</v>
      </c>
      <c r="R345" s="22"/>
      <c r="S345" s="30"/>
    </row>
    <row r="346" spans="1:19" ht="14.25" customHeight="1" x14ac:dyDescent="0.2">
      <c r="A346" s="23" t="s">
        <v>1</v>
      </c>
      <c r="B346" s="26">
        <f>'8.юрид-в нацвал'!B346+'12.юрид-в инвал'!B346</f>
        <v>21942408.870000001</v>
      </c>
      <c r="C346" s="28">
        <f>('8.юрид-в нацвал'!B346*'8.юрид-в нацвал'!C346+'12.юрид-в инвал'!B346*'12.юрид-в инвал'!C346)/('8.юрид-в нацвал'!B346+'12.юрид-в инвал'!B346)</f>
        <v>3.1003093783248845</v>
      </c>
      <c r="D346" s="21">
        <f>'8.юрид-в нацвал'!D346+'12.юрид-в инвал'!D346</f>
        <v>18027659.140000001</v>
      </c>
      <c r="E346" s="28">
        <f>('8.юрид-в нацвал'!D346*'8.юрид-в нацвал'!E346+'12.юрид-в инвал'!D346*'12.юрид-в инвал'!E346)/('8.юрид-в нацвал'!D346+'12.юрид-в инвал'!D346)</f>
        <v>1.250764503371899</v>
      </c>
      <c r="F346" s="21">
        <f t="shared" si="38"/>
        <v>3914749.7300000004</v>
      </c>
      <c r="G346" s="28">
        <f t="shared" si="39"/>
        <v>11.617575326201031</v>
      </c>
      <c r="H346" s="21">
        <f>'8.юрид-в нацвал'!H346+'12.юрид-в инвал'!H346</f>
        <v>10987.38</v>
      </c>
      <c r="I346" s="28">
        <f>('8.юрид-в нацвал'!H346*'8.юрид-в нацвал'!I346+'12.юрид-в инвал'!H346*'12.юрид-в инвал'!I346)/('8.юрид-в нацвал'!H346+'12.юрид-в инвал'!H346)</f>
        <v>2.1436115070198754</v>
      </c>
      <c r="J346" s="21">
        <f>'8.юрид-в нацвал'!J346+'12.юрид-в инвал'!J346</f>
        <v>51222.81</v>
      </c>
      <c r="K346" s="28">
        <f>('8.юрид-в нацвал'!J346*'8.юрид-в нацвал'!K346+'12.юрид-в инвал'!J346*'12.юрид-в инвал'!K346)/('8.юрид-в нацвал'!J346+'12.юрид-в инвал'!J346)</f>
        <v>4.9507767340370421</v>
      </c>
      <c r="L346" s="21">
        <f>'8.юрид-в нацвал'!L346+'12.юрид-в инвал'!L346</f>
        <v>164870.75</v>
      </c>
      <c r="M346" s="28">
        <f>('8.юрид-в нацвал'!L346*'8.юрид-в нацвал'!M346+'12.юрид-в инвал'!L346*'12.юрид-в инвал'!M346)/('8.юрид-в нацвал'!L346+'12.юрид-в инвал'!L346)</f>
        <v>8.9843262252400766</v>
      </c>
      <c r="N346" s="21">
        <f>'8.юрид-в нацвал'!N346+'12.юрид-в инвал'!N346</f>
        <v>3448477.4000000004</v>
      </c>
      <c r="O346" s="28">
        <f>('8.юрид-в нацвал'!N346*'8.юрид-в нацвал'!O346+'12.юрид-в инвал'!N346*'12.юрид-в инвал'!O346)/('8.юрид-в нацвал'!N346+'12.юрид-в инвал'!N346)</f>
        <v>11.628497265372868</v>
      </c>
      <c r="P346" s="21">
        <f>'8.юрид-в нацвал'!P346+'12.юрид-в инвал'!P346</f>
        <v>239191.39</v>
      </c>
      <c r="Q346" s="28">
        <f>('8.юрид-в нацвал'!P346*'8.юрид-в нацвал'!Q346+'12.юрид-в инвал'!P346*'12.юрид-в инвал'!Q346)/('8.юрид-в нацвал'!P346+'12.юрид-в инвал'!P346)</f>
        <v>15.138052764775569</v>
      </c>
      <c r="R346" s="22"/>
      <c r="S346" s="30"/>
    </row>
    <row r="347" spans="1:19" ht="14.25" customHeight="1" x14ac:dyDescent="0.2">
      <c r="A347" s="23" t="s">
        <v>2</v>
      </c>
      <c r="B347" s="26">
        <f>'8.юрид-в нацвал'!B347+'12.юрид-в инвал'!B347</f>
        <v>16880127.170000002</v>
      </c>
      <c r="C347" s="28">
        <f>('8.юрид-в нацвал'!B347*'8.юрид-в нацвал'!C347+'12.юрид-в инвал'!B347*'12.юрид-в инвал'!C347)/('8.юрид-в нацвал'!B347+'12.юрид-в инвал'!B347)</f>
        <v>2.5333203005306526</v>
      </c>
      <c r="D347" s="21">
        <f>'8.юрид-в нацвал'!D347+'12.юрид-в инвал'!D347</f>
        <v>14412273.880000001</v>
      </c>
      <c r="E347" s="28">
        <f>('8.юрид-в нацвал'!D347*'8.юрид-в нацвал'!E347+'12.юрид-в инвал'!D347*'12.юрид-в инвал'!E347)/('8.юрид-в нацвал'!D347+'12.юрид-в инвал'!D347)</f>
        <v>0.68356506341246381</v>
      </c>
      <c r="F347" s="21">
        <f t="shared" si="38"/>
        <v>2467853.29</v>
      </c>
      <c r="G347" s="28">
        <f t="shared" si="39"/>
        <v>13.335898880196416</v>
      </c>
      <c r="H347" s="21">
        <f>'8.юрид-в нацвал'!H347+'12.юрид-в инвал'!H347</f>
        <v>14178.31</v>
      </c>
      <c r="I347" s="28">
        <f>('8.юрид-в нацвал'!H347*'8.юрид-в нацвал'!I347+'12.юрид-в инвал'!H347*'12.юрид-в инвал'!I347)/('8.юрид-в нацвал'!H347+'12.юрид-в инвал'!H347)</f>
        <v>2.2600930576352201</v>
      </c>
      <c r="J347" s="21">
        <f>'8.юрид-в нацвал'!J347+'12.юрид-в инвал'!J347</f>
        <v>14046.88</v>
      </c>
      <c r="K347" s="28">
        <f>('8.юрид-в нацвал'!J347*'8.юрид-в нацвал'!K347+'12.юрид-в инвал'!J347*'12.юрид-в инвал'!K347)/('8.юрид-в нацвал'!J347+'12.юрид-в инвал'!J347)</f>
        <v>6.8017477190664382</v>
      </c>
      <c r="L347" s="21">
        <f>'8.юрид-в нацвал'!L347+'12.юрид-в инвал'!L347</f>
        <v>45340.56</v>
      </c>
      <c r="M347" s="28">
        <f>('8.юрид-в нацвал'!L347*'8.юрид-в нацвал'!M347+'12.юрид-в инвал'!L347*'12.юрид-в инвал'!M347)/('8.юрид-в нацвал'!L347+'12.юрид-в инвал'!L347)</f>
        <v>6.1369108012781517</v>
      </c>
      <c r="N347" s="21">
        <f>'8.юрид-в нацвал'!N347+'12.юрид-в инвал'!N347</f>
        <v>1836405.2200000002</v>
      </c>
      <c r="O347" s="28">
        <f>('8.юрид-в нацвал'!N347*'8.юрид-в нацвал'!O347+'12.юрид-в инвал'!N347*'12.юрид-в инвал'!O347)/('8.юрид-в нацвал'!N347+'12.юрид-в инвал'!N347)</f>
        <v>13.454191212928512</v>
      </c>
      <c r="P347" s="21">
        <f>'8.юрид-в нацвал'!P347+'12.юрид-в инвал'!P347</f>
        <v>557882.31999999995</v>
      </c>
      <c r="Q347" s="28">
        <f>('8.юрид-в нацвал'!P347*'8.юрид-в нацвал'!Q347+'12.юрид-в инвал'!P347*'12.юрид-в инвал'!Q347)/('8.юрид-в нацвал'!P347+'12.юрид-в инвал'!P347)</f>
        <v>13.97760077053524</v>
      </c>
      <c r="R347" s="22"/>
      <c r="S347" s="30"/>
    </row>
    <row r="348" spans="1:19" ht="14.25" customHeight="1" x14ac:dyDescent="0.2">
      <c r="A348" s="23" t="s">
        <v>3</v>
      </c>
      <c r="B348" s="26">
        <f>'8.юрид-в нацвал'!B348+'12.юрид-в инвал'!B348</f>
        <v>19636474.710000001</v>
      </c>
      <c r="C348" s="28">
        <f>('8.юрид-в нацвал'!B348*'8.юрид-в нацвал'!C348+'12.юрид-в инвал'!B348*'12.юрид-в инвал'!C348)/('8.юрид-в нацвал'!B348+'12.юрид-в инвал'!B348)</f>
        <v>2.5195962902599862</v>
      </c>
      <c r="D348" s="21">
        <f>'8.юрид-в нацвал'!D348+'12.юрид-в инвал'!D348</f>
        <v>15691098.57</v>
      </c>
      <c r="E348" s="28">
        <f>('8.юрид-в нацвал'!D348*'8.юрид-в нацвал'!E348+'12.юрид-в инвал'!D348*'12.юрид-в инвал'!E348)/('8.юрид-в нацвал'!D348+'12.юрид-в инвал'!D348)</f>
        <v>0.71931424322191528</v>
      </c>
      <c r="F348" s="21">
        <f t="shared" si="38"/>
        <v>3945376.1399999997</v>
      </c>
      <c r="G348" s="28">
        <f t="shared" si="39"/>
        <v>9.6794720667368406</v>
      </c>
      <c r="H348" s="21">
        <f>'8.юрид-в нацвал'!H348+'12.юрид-в инвал'!H348</f>
        <v>648169.76</v>
      </c>
      <c r="I348" s="28">
        <f>('8.юрид-в нацвал'!H348*'8.юрид-в нацвал'!I348+'12.юрид-в инвал'!H348*'12.юрид-в инвал'!I348)/('8.юрид-в нацвал'!H348+'12.юрид-в инвал'!H348)</f>
        <v>0.51765259150627507</v>
      </c>
      <c r="J348" s="21">
        <f>'8.юрид-в нацвал'!J348+'12.юрид-в инвал'!J348</f>
        <v>354184.33999999997</v>
      </c>
      <c r="K348" s="28">
        <f>('8.юрид-в нацвал'!J348*'8.юрид-в нацвал'!K348+'12.юрид-в инвал'!J348*'12.юрид-в инвал'!K348)/('8.юрид-в нацвал'!J348+'12.юрид-в инвал'!J348)</f>
        <v>1.0615136033400006</v>
      </c>
      <c r="L348" s="21">
        <f>'8.юрид-в нацвал'!L348+'12.юрид-в инвал'!L348</f>
        <v>76593.11</v>
      </c>
      <c r="M348" s="28">
        <f>('8.юрид-в нацвал'!L348*'8.юрид-в нацвал'!M348+'12.юрид-в инвал'!L348*'12.юрид-в инвал'!M348)/('8.юрид-в нацвал'!L348+'12.юрид-в инвал'!L348)</f>
        <v>1.4475067143767861</v>
      </c>
      <c r="N348" s="21">
        <f>'8.юрид-в нацвал'!N348+'12.юрид-в инвал'!N348</f>
        <v>2463222.11</v>
      </c>
      <c r="O348" s="28">
        <f>('8.юрид-в нацвал'!N348*'8.юрид-в нацвал'!O348+'12.юрид-в инвал'!N348*'12.юрид-в инвал'!O348)/('8.юрид-в нацвал'!N348+'12.юрид-в инвал'!N348)</f>
        <v>13.081049982252727</v>
      </c>
      <c r="P348" s="21">
        <f>'8.юрид-в нацвал'!P348+'12.юрид-в инвал'!P348</f>
        <v>403206.82</v>
      </c>
      <c r="Q348" s="28">
        <f>('8.юрид-в нацвал'!P348*'8.юрид-в нацвал'!Q348+'12.юрид-в инвал'!P348*'12.юрид-в инвал'!Q348)/('8.юрид-в нацвал'!P348+'12.юрид-в инвал'!P348)</f>
        <v>12.760843950010548</v>
      </c>
      <c r="R348" s="22"/>
      <c r="S348" s="30"/>
    </row>
    <row r="349" spans="1:19" ht="14.25" customHeight="1" x14ac:dyDescent="0.2">
      <c r="A349" s="23" t="s">
        <v>4</v>
      </c>
      <c r="B349" s="26">
        <f>'8.юрид-в нацвал'!B349+'12.юрид-в инвал'!B349</f>
        <v>27907225.140000001</v>
      </c>
      <c r="C349" s="28">
        <f>('8.юрид-в нацвал'!B349*'8.юрид-в нацвал'!C349+'12.юрид-в инвал'!B349*'12.юрид-в инвал'!C349)/('8.юрид-в нацвал'!B349+'12.юрид-в инвал'!B349)</f>
        <v>1.5347651653875625</v>
      </c>
      <c r="D349" s="21">
        <f>'8.юрид-в нацвал'!D349+'12.юрид-в инвал'!D349</f>
        <v>24928304.650000002</v>
      </c>
      <c r="E349" s="28">
        <f>('8.юрид-в нацвал'!D349*'8.юрид-в нацвал'!E349+'12.юрид-в инвал'!D349*'12.юрид-в инвал'!E349)/('8.юрид-в нацвал'!D349+'12.юрид-в инвал'!D349)</f>
        <v>0.54960488724611323</v>
      </c>
      <c r="F349" s="21">
        <f t="shared" si="38"/>
        <v>2978920.49</v>
      </c>
      <c r="G349" s="28">
        <f t="shared" si="39"/>
        <v>9.7788172053897373</v>
      </c>
      <c r="H349" s="21">
        <f>'8.юрид-в нацвал'!H349+'12.юрид-в инвал'!H349</f>
        <v>6987</v>
      </c>
      <c r="I349" s="28">
        <f>('8.юрид-в нацвал'!H349*'8.юрид-в нацвал'!I349+'12.юрид-в инвал'!H349*'12.юрид-в инвал'!I349)/('8.юрид-в нацвал'!H349+'12.юрид-в инвал'!H349)</f>
        <v>3.6127908973808518</v>
      </c>
      <c r="J349" s="21">
        <f>'8.юрид-в нацвал'!J349+'12.юрид-в инвал'!J349</f>
        <v>77386.000000000015</v>
      </c>
      <c r="K349" s="28">
        <f>('8.юрид-в нацвал'!J349*'8.юрид-в нацвал'!K349+'12.юрид-в инвал'!J349*'12.юрид-в инвал'!K349)/('8.юрид-в нацвал'!J349+'12.юрид-в инвал'!J349)</f>
        <v>6.6381352957899384</v>
      </c>
      <c r="L349" s="21">
        <f>'8.юрид-в нацвал'!L349+'12.юрид-в инвал'!L349</f>
        <v>92534.07</v>
      </c>
      <c r="M349" s="28">
        <f>('8.юрид-в нацвал'!L349*'8.юрид-в нацвал'!M349+'12.юрид-в инвал'!L349*'12.юрид-в инвал'!M349)/('8.юрид-в нацвал'!L349+'12.юрид-в инвал'!L349)</f>
        <v>7.6302668789992687</v>
      </c>
      <c r="N349" s="21">
        <f>'8.юрид-в нацвал'!N349+'12.юрид-в инвал'!N349</f>
        <v>980996.68</v>
      </c>
      <c r="O349" s="28">
        <f>('8.юрид-в нацвал'!N349*'8.юрид-в нацвал'!O349+'12.юрид-в инвал'!N349*'12.юрид-в инвал'!O349)/('8.юрид-в нацвал'!N349+'12.юрид-в инвал'!N349)</f>
        <v>13.48589171657545</v>
      </c>
      <c r="P349" s="21">
        <f>'8.юрид-в нацвал'!P349+'12.юрид-в инвал'!P349</f>
        <v>1821016.74</v>
      </c>
      <c r="Q349" s="28">
        <f>('8.юрид-в нацвал'!P349*'8.юрид-в нацвал'!Q349+'12.юрид-в инвал'!P349*'12.юрид-в инвал'!Q349)/('8.юрид-в нацвал'!P349+'12.юрид-в инвал'!P349)</f>
        <v>8.0480880053853934</v>
      </c>
      <c r="R349" s="22"/>
      <c r="S349" s="30"/>
    </row>
    <row r="350" spans="1:19" ht="14.25" customHeight="1" x14ac:dyDescent="0.2">
      <c r="A350" s="23" t="s">
        <v>5</v>
      </c>
      <c r="B350" s="26">
        <f>'8.юрид-в нацвал'!B350+'12.юрид-в инвал'!B350</f>
        <v>16448987.280000001</v>
      </c>
      <c r="C350" s="28">
        <f>('8.юрид-в нацвал'!B350*'8.юрид-в нацвал'!C350+'12.юрид-в инвал'!B350*'12.юрид-в инвал'!C350)/('8.юрид-в нацвал'!B350+'12.юрид-в инвал'!B350)</f>
        <v>1.6630128419310204</v>
      </c>
      <c r="D350" s="21">
        <f>'8.юрид-в нацвал'!D350+'12.юрид-в инвал'!D350</f>
        <v>14783268.08</v>
      </c>
      <c r="E350" s="28">
        <f>('8.юрид-в нацвал'!D350*'8.юрид-в нацвал'!E350+'12.юрид-в инвал'!D350*'12.юрид-в инвал'!E350)/('8.юрид-в нацвал'!D350+'12.юрид-в инвал'!D350)</f>
        <v>0.65369781744497757</v>
      </c>
      <c r="F350" s="21">
        <f t="shared" si="38"/>
        <v>1665719.2000000002</v>
      </c>
      <c r="G350" s="28">
        <f t="shared" si="39"/>
        <v>10.620689852647436</v>
      </c>
      <c r="H350" s="21">
        <f>'8.юрид-в нацвал'!H350+'12.юрид-в инвал'!H350</f>
        <v>71345.8</v>
      </c>
      <c r="I350" s="28">
        <f>('8.юрид-в нацвал'!H350*'8.юрид-в нацвал'!I350+'12.юрид-в инвал'!H350*'12.юрид-в инвал'!I350)/('8.юрид-в нацвал'!H350+'12.юрид-в инвал'!H350)</f>
        <v>1.8078849771114767E-2</v>
      </c>
      <c r="J350" s="21">
        <f>'8.юрид-в нацвал'!J350+'12.юрид-в инвал'!J350</f>
        <v>2586.54</v>
      </c>
      <c r="K350" s="28">
        <f>('8.юрид-в нацвал'!J350*'8.юрид-в нацвал'!K350+'12.юрид-в инвал'!J350*'12.юрид-в инвал'!K350)/('8.юрид-в нацвал'!J350+'12.юрид-в инвал'!J350)</f>
        <v>3.9950976980831499</v>
      </c>
      <c r="L350" s="21">
        <f>'8.юрид-в нацвал'!L350+'12.юрид-в инвал'!L350</f>
        <v>31119.379999999997</v>
      </c>
      <c r="M350" s="28">
        <f>('8.юрид-в нацвал'!L350*'8.юрид-в нацвал'!M350+'12.юрид-в инвал'!L350*'12.юрид-в инвал'!M350)/('8.юрид-в нацвал'!L350+'12.юрид-в инвал'!L350)</f>
        <v>6.7671299203261723</v>
      </c>
      <c r="N350" s="21">
        <f>'8.юрид-в нацвал'!N350+'12.юрид-в инвал'!N350</f>
        <v>1009031.5700000001</v>
      </c>
      <c r="O350" s="28">
        <f>('8.юрид-в нацвал'!N350*'8.юрид-в нацвал'!O350+'12.юрид-в инвал'!N350*'12.юрид-в инвал'!O350)/('8.юрид-в нацвал'!N350+'12.юрид-в инвал'!N350)</f>
        <v>10.44522148221785</v>
      </c>
      <c r="P350" s="21">
        <f>'8.юрид-в нацвал'!P350+'12.юрид-в инвал'!P350</f>
        <v>515275.91000000003</v>
      </c>
      <c r="Q350" s="28">
        <f>('8.юрид-в нацвал'!P350*'8.юрид-в нацвал'!Q350+'12.юрид-в инвал'!P350*'12.юрид-в инвал'!Q350)/('8.юрид-в нацвал'!P350+'12.юрид-в инвал'!P350)</f>
        <v>13.055442386390629</v>
      </c>
      <c r="R350" s="22">
        <f>'8.юрид-в нацвал'!R350+'12.юрид-в инвал'!R350</f>
        <v>36360</v>
      </c>
      <c r="S350" s="30">
        <f>('8.юрид-в нацвал'!R350*'8.юрид-в нацвал'!S350+'12.юрид-в инвал'!R350*'12.юрид-в инвал'!S350)/('8.юрид-в нацвал'!R350+'12.юрид-в инвал'!R350)</f>
        <v>5.56</v>
      </c>
    </row>
    <row r="351" spans="1:19" ht="14.25" customHeight="1" x14ac:dyDescent="0.2">
      <c r="A351" s="23" t="s">
        <v>6</v>
      </c>
      <c r="B351" s="26">
        <f>'8.юрид-в нацвал'!B351+'12.юрид-в инвал'!B351</f>
        <v>23805506.5</v>
      </c>
      <c r="C351" s="28">
        <f>('8.юрид-в нацвал'!B351*'8.юрид-в нацвал'!C351+'12.юрид-в инвал'!B351*'12.юрид-в инвал'!C351)/('8.юрид-в нацвал'!B351+'12.юрид-в инвал'!B351)</f>
        <v>1.611647847925435</v>
      </c>
      <c r="D351" s="21">
        <f>'8.юрид-в нацвал'!D351+'12.юрид-в инвал'!D351</f>
        <v>20220428.18</v>
      </c>
      <c r="E351" s="28">
        <f>('8.юрид-в нацвал'!D351*'8.юрид-в нацвал'!E351+'12.юрид-в инвал'!D351*'12.юрид-в инвал'!E351)/('8.юрид-в нацвал'!D351+'12.юрид-в инвал'!D351)</f>
        <v>0.53657748562078167</v>
      </c>
      <c r="F351" s="21">
        <f t="shared" si="38"/>
        <v>3585078.3200000003</v>
      </c>
      <c r="G351" s="28">
        <f t="shared" si="39"/>
        <v>7.675220553759047</v>
      </c>
      <c r="H351" s="21">
        <f>'8.юрид-в нацвал'!H351+'12.юрид-в инвал'!H351</f>
        <v>609813.60000000009</v>
      </c>
      <c r="I351" s="28">
        <f>('8.юрид-в нацвал'!H351*'8.юрид-в нацвал'!I351+'12.юрид-в инвал'!H351*'12.юрид-в инвал'!I351)/('8.юрид-в нацвал'!H351+'12.юрид-в инвал'!H351)</f>
        <v>0.3088232617311254</v>
      </c>
      <c r="J351" s="21">
        <f>'8.юрид-в нацвал'!J351+'12.юрид-в инвал'!J351</f>
        <v>320045.40000000002</v>
      </c>
      <c r="K351" s="28">
        <f>('8.юрид-в нацвал'!J351*'8.юрид-в нацвал'!K351+'12.юрид-в инвал'!J351*'12.юрид-в инвал'!K351)/('8.юрид-в нацвал'!J351+'12.юрид-в инвал'!J351)</f>
        <v>1.0110014079252512</v>
      </c>
      <c r="L351" s="21">
        <f>'8.юрид-в нацвал'!L351+'12.юрид-в инвал'!L351</f>
        <v>740504.32</v>
      </c>
      <c r="M351" s="28">
        <f>('8.юрид-в нацвал'!L351*'8.юрид-в нацвал'!M351+'12.юрид-в инвал'!L351*'12.юрид-в инвал'!M351)/('8.юрид-в нацвал'!L351+'12.юрид-в инвал'!L351)</f>
        <v>8.7993126531658863</v>
      </c>
      <c r="N351" s="21">
        <f>'8.юрид-в нацвал'!N351+'12.юрид-в инвал'!N351</f>
        <v>938358.54999999993</v>
      </c>
      <c r="O351" s="28">
        <f>('8.юрид-в нацвал'!N351*'8.юрид-в нацвал'!O351+'12.юрид-в инвал'!N351*'12.юрид-в инвал'!O351)/('8.юрид-в нацвал'!N351+'12.юрид-в инвал'!N351)</f>
        <v>11.734926774951846</v>
      </c>
      <c r="P351" s="21">
        <f>'8.юрид-в нацвал'!P351+'12.юрид-в инвал'!P351</f>
        <v>976356.45000000007</v>
      </c>
      <c r="Q351" s="28">
        <f>('8.юрид-в нацвал'!P351*'8.юрид-в нацвал'!Q351+'12.юрид-в инвал'!P351*'12.юрид-в инвал'!Q351)/('8.юрид-в нацвал'!P351+'12.юрид-в инвал'!P351)</f>
        <v>9.7063709958591069</v>
      </c>
      <c r="R351" s="22"/>
      <c r="S351" s="30"/>
    </row>
    <row r="352" spans="1:19" ht="14.25" customHeight="1" x14ac:dyDescent="0.2">
      <c r="A352" s="23" t="s">
        <v>7</v>
      </c>
      <c r="B352" s="26">
        <f>'8.юрид-в нацвал'!B352+'12.юрид-в инвал'!B352</f>
        <v>22016520.479999997</v>
      </c>
      <c r="C352" s="28">
        <f>('8.юрид-в нацвал'!B352*'8.юрид-в нацвал'!C352+'12.юрид-в инвал'!B352*'12.юрид-в инвал'!C352)/('8.юрид-в нацвал'!B352+'12.юрид-в инвал'!B352)</f>
        <v>1.0887297503288311</v>
      </c>
      <c r="D352" s="21">
        <f>'8.юрид-в нацвал'!D352+'12.юрид-в инвал'!D352</f>
        <v>19745697.620000001</v>
      </c>
      <c r="E352" s="28">
        <f>('8.юрид-в нацвал'!D352*'8.юрид-в нацвал'!E352+'12.юрид-в инвал'!D352*'12.юрид-в инвал'!E352)/('8.юрид-в нацвал'!D352+'12.юрид-в инвал'!D352)</f>
        <v>0.38752230578825198</v>
      </c>
      <c r="F352" s="21">
        <f t="shared" si="38"/>
        <v>2270822.8600000003</v>
      </c>
      <c r="G352" s="28">
        <f t="shared" si="39"/>
        <v>7.1860041844919564</v>
      </c>
      <c r="H352" s="21">
        <f>'8.юрид-в нацвал'!H352+'12.юрид-в инвал'!H352</f>
        <v>563300.12</v>
      </c>
      <c r="I352" s="28">
        <f>('8.юрид-в нацвал'!H352*'8.юрид-в нацвал'!I352+'12.юрид-в инвал'!H352*'12.юрид-в инвал'!I352)/('8.юрид-в нацвал'!H352+'12.юрид-в инвал'!H352)</f>
        <v>0.41477340001276802</v>
      </c>
      <c r="J352" s="21">
        <f>'8.юрид-в нацвал'!J352+'12.юрид-в инвал'!J352</f>
        <v>13502.29</v>
      </c>
      <c r="K352" s="28">
        <f>('8.юрид-в нацвал'!J352*'8.юрид-в нацвал'!K352+'12.юрид-в инвал'!J352*'12.юрид-в инвал'!K352)/('8.юрид-в нацвал'!J352+'12.юрид-в инвал'!J352)</f>
        <v>3.0039167207932911</v>
      </c>
      <c r="L352" s="21">
        <f>'8.юрид-в нацвал'!L352+'12.юрид-в инвал'!L352</f>
        <v>63977.130000000005</v>
      </c>
      <c r="M352" s="28">
        <f>('8.юрид-в нацвал'!L352*'8.юрид-в нацвал'!M352+'12.юрид-в инвал'!L352*'12.юрид-в инвал'!M352)/('8.юрид-в нацвал'!L352+'12.юрид-в инвал'!L352)</f>
        <v>4.9892143911425819</v>
      </c>
      <c r="N352" s="21">
        <f>'8.юрид-в нацвал'!N352+'12.юрид-в инвал'!N352</f>
        <v>1477076.62</v>
      </c>
      <c r="O352" s="28">
        <f>('8.юрид-в нацвал'!N352*'8.юрид-в нацвал'!O352+'12.юрид-в инвал'!N352*'12.юрид-в инвал'!O352)/('8.юрид-в нацвал'!N352+'12.юрид-в инвал'!N352)</f>
        <v>9.5655275198249345</v>
      </c>
      <c r="P352" s="21">
        <f>'8.юрид-в нацвал'!P352+'12.юрид-в инвал'!P352</f>
        <v>152966.70000000001</v>
      </c>
      <c r="Q352" s="28">
        <f>('8.юрид-в нацвал'!P352*'8.юрид-в нацвал'!Q352+'12.юрид-в инвал'!P352*'12.юрид-в инвал'!Q352)/('8.юрид-в нацвал'!P352+'12.юрид-в инвал'!P352)</f>
        <v>10.431866793883867</v>
      </c>
      <c r="R352" s="22"/>
      <c r="S352" s="30"/>
    </row>
    <row r="353" spans="1:19" ht="14.25" customHeight="1" x14ac:dyDescent="0.2">
      <c r="A353" s="23" t="s">
        <v>8</v>
      </c>
      <c r="B353" s="26">
        <f>'8.юрид-в нацвал'!B353+'12.юрид-в инвал'!B353</f>
        <v>24351968.890000001</v>
      </c>
      <c r="C353" s="28">
        <f>('8.юрид-в нацвал'!B353*'8.юрид-в нацвал'!C353+'12.юрид-в инвал'!B353*'12.юрид-в инвал'!C353)/('8.юрид-в нацвал'!B353+'12.юрид-в инвал'!B353)</f>
        <v>2.232927451481316</v>
      </c>
      <c r="D353" s="21">
        <f>'8.юрид-в нацвал'!D353+'12.юрид-в инвал'!D353</f>
        <v>17033742.739999998</v>
      </c>
      <c r="E353" s="28">
        <f>('8.юрид-в нацвал'!D353*'8.юрид-в нацвал'!E353+'12.юрид-в инвал'!D353*'12.юрид-в инвал'!E353)/('8.юрид-в нацвал'!D353+'12.юрид-в инвал'!D353)</f>
        <v>0.46086460079412989</v>
      </c>
      <c r="F353" s="21">
        <f t="shared" si="38"/>
        <v>7318226.1500000004</v>
      </c>
      <c r="G353" s="28">
        <f t="shared" si="39"/>
        <v>6.3575420915627188</v>
      </c>
      <c r="H353" s="21">
        <f>'8.юрид-в нацвал'!H353+'12.юрид-в инвал'!H353</f>
        <v>235732.9</v>
      </c>
      <c r="I353" s="28">
        <f>('8.юрид-в нацвал'!H353*'8.юрид-в нацвал'!I353+'12.юрид-в инвал'!H353*'12.юрид-в инвал'!I353)/('8.юрид-в нацвал'!H353+'12.юрид-в инвал'!H353)</f>
        <v>0.12747329710871916</v>
      </c>
      <c r="J353" s="21">
        <f>'8.юрид-в нацвал'!J353+'12.юрид-в инвал'!J353</f>
        <v>20865.82</v>
      </c>
      <c r="K353" s="28">
        <f>('8.юрид-в нацвал'!J353*'8.юрид-в нацвал'!K353+'12.юрид-в инвал'!J353*'12.юрид-в инвал'!K353)/('8.юрид-в нацвал'!J353+'12.юрид-в инвал'!J353)</f>
        <v>1.7484470248473385</v>
      </c>
      <c r="L353" s="21">
        <f>'8.юрид-в нацвал'!L353+'12.юрид-в инвал'!L353</f>
        <v>103187.72</v>
      </c>
      <c r="M353" s="28">
        <f>('8.юрид-в нацвал'!L353*'8.юрид-в нацвал'!M353+'12.юрид-в инвал'!L353*'12.юрид-в инвал'!M353)/('8.юрид-в нацвал'!L353+'12.юрид-в инвал'!L353)</f>
        <v>4.0625189431455642</v>
      </c>
      <c r="N353" s="21">
        <f>'8.юрид-в нацвал'!N353+'12.юрид-в инвал'!N353</f>
        <v>5725414.5200000005</v>
      </c>
      <c r="O353" s="28">
        <f>('8.юрид-в нацвал'!N353*'8.юрид-в нацвал'!O353+'12.юрид-в инвал'!N353*'12.юрид-в инвал'!O353)/('8.юрид-в нацвал'!N353+'12.юрид-в инвал'!N353)</f>
        <v>5.2069837782854478</v>
      </c>
      <c r="P353" s="21">
        <f>'8.юрид-в нацвал'!P353+'12.юрид-в инвал'!P353</f>
        <v>1228025.19</v>
      </c>
      <c r="Q353" s="28">
        <f>('8.юрид-в нацвал'!P353*'8.юрид-в нацвал'!Q353+'12.юрид-в инвал'!P353*'12.юрид-в инвал'!Q353)/('8.юрид-в нацвал'!P353+'12.юрид-в инвал'!P353)</f>
        <v>13.157755954908401</v>
      </c>
      <c r="R353" s="22">
        <f>'8.юрид-в нацвал'!R353+'12.юрид-в инвал'!R353</f>
        <v>5000</v>
      </c>
      <c r="S353" s="30">
        <f>('8.юрид-в нацвал'!R353*'8.юрид-в нацвал'!S353+'12.юрид-в инвал'!R353*'12.юрид-в инвал'!S353)/('8.юрид-в нацвал'!R353+'12.юрид-в инвал'!R353)</f>
        <v>14</v>
      </c>
    </row>
    <row r="354" spans="1:19" ht="14.25" customHeight="1" x14ac:dyDescent="0.2">
      <c r="A354" s="23" t="s">
        <v>9</v>
      </c>
      <c r="B354" s="26">
        <f>'8.юрид-в нацвал'!B354+'12.юрид-в инвал'!B354</f>
        <v>22077068.43</v>
      </c>
      <c r="C354" s="28">
        <f>('8.юрид-в нацвал'!B354*'8.юрид-в нацвал'!C354+'12.юрид-в инвал'!B354*'12.юрид-в инвал'!C354)/('8.юрид-в нацвал'!B354+'12.юрид-в инвал'!B354)</f>
        <v>1.4238236083231639</v>
      </c>
      <c r="D354" s="21">
        <f>'8.юрид-в нацвал'!D354+'12.юрид-в инвал'!D354</f>
        <v>17511974.550000001</v>
      </c>
      <c r="E354" s="28">
        <f>('8.юрид-в нацвал'!D354*'8.юрид-в нацвал'!E354+'12.юрид-в инвал'!D354*'12.юрид-в инвал'!E354)/('8.юрид-в нацвал'!D354+'12.юрид-в инвал'!D354)</f>
        <v>0.4943615077661242</v>
      </c>
      <c r="F354" s="21">
        <f t="shared" si="38"/>
        <v>4565093.88</v>
      </c>
      <c r="G354" s="28">
        <f t="shared" si="39"/>
        <v>4.9892960997989402</v>
      </c>
      <c r="H354" s="21">
        <f>'8.юрид-в нацвал'!H354+'12.юрид-в инвал'!H354</f>
        <v>22416.350000000002</v>
      </c>
      <c r="I354" s="28">
        <f>('8.юрид-в нацвал'!H354*'8.юрид-в нацвал'!I354+'12.юрид-в инвал'!H354*'12.юрид-в инвал'!I354)/('8.юрид-в нацвал'!H354+'12.юрид-в инвал'!H354)</f>
        <v>9.0281436763790683</v>
      </c>
      <c r="J354" s="21">
        <f>'8.юрид-в нацвал'!J354+'12.юрид-в инвал'!J354</f>
        <v>96636.27</v>
      </c>
      <c r="K354" s="28">
        <f>('8.юрид-в нацвал'!J354*'8.юрид-в нацвал'!K354+'12.юрид-в инвал'!J354*'12.юрид-в инвал'!K354)/('8.юрид-в нацвал'!J354+'12.юрид-в инвал'!J354)</f>
        <v>4.5211759518449997</v>
      </c>
      <c r="L354" s="21">
        <f>'8.юрид-в нацвал'!L354+'12.юрид-в инвал'!L354</f>
        <v>358657.76</v>
      </c>
      <c r="M354" s="28">
        <f>('8.юрид-в нацвал'!L354*'8.юрид-в нацвал'!M354+'12.юрид-в инвал'!L354*'12.юрид-в инвал'!M354)/('8.юрид-в нацвал'!L354+'12.юрид-в инвал'!L354)</f>
        <v>1.8556350820347507</v>
      </c>
      <c r="N354" s="21">
        <f>'8.юрид-в нацвал'!N354+'12.юрид-в инвал'!N354</f>
        <v>3552133.4299999997</v>
      </c>
      <c r="O354" s="28">
        <f>('8.юрид-в нацвал'!N354*'8.юрид-в нацвал'!O354+'12.юрид-в инвал'!N354*'12.юрид-в инвал'!O354)/('8.юрид-в нацвал'!N354+'12.юрид-в инвал'!N354)</f>
        <v>5.2329773459551632</v>
      </c>
      <c r="P354" s="21">
        <f>'8.юрид-в нацвал'!P354+'12.юрид-в инвал'!P354</f>
        <v>535250.07000000007</v>
      </c>
      <c r="Q354" s="28">
        <f>('8.юрид-в нацвал'!P354*'8.юрид-в нацвал'!Q354+'12.юрид-в инвал'!P354*'12.юрид-в инвал'!Q354)/('8.юрид-в нацвал'!P354+'12.юрид-в инвал'!P354)</f>
        <v>5.3872870886313073</v>
      </c>
      <c r="R354" s="22"/>
      <c r="S354" s="30"/>
    </row>
    <row r="355" spans="1:19" ht="14.25" customHeight="1" x14ac:dyDescent="0.2">
      <c r="A355" s="23" t="s">
        <v>14</v>
      </c>
      <c r="B355" s="26">
        <f>'8.юрид-в нацвал'!B355+'12.юрид-в инвал'!B355</f>
        <v>19599151.129999999</v>
      </c>
      <c r="C355" s="28">
        <f>('8.юрид-в нацвал'!B355*'8.юрид-в нацвал'!C355+'12.юрид-в инвал'!B355*'12.юрид-в инвал'!C355)/('8.юрид-в нацвал'!B355+'12.юрид-в инвал'!B355)</f>
        <v>1.8317631337179223</v>
      </c>
      <c r="D355" s="21">
        <f>'8.юрид-в нацвал'!D355+'12.юрид-в инвал'!D355</f>
        <v>16785231.579999998</v>
      </c>
      <c r="E355" s="28">
        <f>('8.юрид-в нацвал'!D355*'8.юрид-в нацвал'!E355+'12.юрид-в инвал'!D355*'12.юрид-в инвал'!E355)/('8.юрид-в нацвал'!D355+'12.юрид-в инвал'!D355)</f>
        <v>0.59774952976847762</v>
      </c>
      <c r="F355" s="21">
        <f t="shared" si="38"/>
        <v>2813919.55</v>
      </c>
      <c r="G355" s="28">
        <f t="shared" si="39"/>
        <v>9.1927426312169995</v>
      </c>
      <c r="H355" s="21">
        <f>'8.юрид-в нацвал'!H355+'12.юрид-в инвал'!H355</f>
        <v>203589.96</v>
      </c>
      <c r="I355" s="28">
        <f>('8.юрид-в нацвал'!H355*'8.юрид-в нацвал'!I355+'12.юрид-в инвал'!H355*'12.юрид-в инвал'!I355)/('8.юрид-в нацвал'!H355+'12.юрид-в инвал'!H355)</f>
        <v>8.8993185548049585</v>
      </c>
      <c r="J355" s="21">
        <f>'8.юрид-в нацвал'!J355+'12.юрид-в инвал'!J355</f>
        <v>89761.14</v>
      </c>
      <c r="K355" s="28">
        <f>('8.юрид-в нацвал'!J355*'8.юрид-в нацвал'!K355+'12.юрид-в инвал'!J355*'12.юрид-в инвал'!K355)/('8.юрид-в нацвал'!J355+'12.юрид-в инвал'!J355)</f>
        <v>0.62594972724276887</v>
      </c>
      <c r="L355" s="21">
        <f>'8.юрид-в нацвал'!L355+'12.юрид-в инвал'!L355</f>
        <v>142524.22</v>
      </c>
      <c r="M355" s="28">
        <f>('8.юрид-в нацвал'!L355*'8.юрид-в нацвал'!M355+'12.юрид-в инвал'!L355*'12.юрид-в инвал'!M355)/('8.юрид-в нацвал'!L355+'12.юрид-в инвал'!L355)</f>
        <v>4.3793356174831182</v>
      </c>
      <c r="N355" s="21">
        <f>'8.юрид-в нацвал'!N355+'12.юрид-в инвал'!N355</f>
        <v>1853967.74</v>
      </c>
      <c r="O355" s="28">
        <f>('8.юрид-в нацвал'!N355*'8.юрид-в нацвал'!O355+'12.юрид-в инвал'!N355*'12.юрид-в инвал'!O355)/('8.юрид-в нацвал'!N355+'12.юрид-в инвал'!N355)</f>
        <v>9.0098987369650665</v>
      </c>
      <c r="P355" s="21">
        <f>'8.юрид-в нацвал'!P355+'12.юрид-в инвал'!P355</f>
        <v>524076.49</v>
      </c>
      <c r="Q355" s="28">
        <f>('8.юрид-в нацвал'!P355*'8.юрид-в нацвал'!Q355+'12.юрид-в инвал'!P355*'12.юрид-в инвал'!Q355)/('8.юрид-в нацвал'!P355+'12.юрид-в инвал'!P355)</f>
        <v>12.729854274516262</v>
      </c>
      <c r="R355" s="22"/>
      <c r="S355" s="30"/>
    </row>
    <row r="356" spans="1:19" ht="14.25" customHeight="1" thickBot="1" x14ac:dyDescent="0.25">
      <c r="A356" s="24" t="s">
        <v>15</v>
      </c>
      <c r="B356" s="27">
        <f>'8.юрид-в нацвал'!B356+'12.юрид-в инвал'!B356</f>
        <v>34455262.459999993</v>
      </c>
      <c r="C356" s="29">
        <f>('8.юрид-в нацвал'!B356*'8.юрид-в нацвал'!C356+'12.юрид-в инвал'!B356*'12.юрид-в инвал'!C356)/('8.юрид-в нацвал'!B356+'12.юрид-в инвал'!B356)</f>
        <v>2.4646988092947457</v>
      </c>
      <c r="D356" s="25">
        <f>'8.юрид-в нацвал'!D356+'12.юрид-в инвал'!D356</f>
        <v>25385192.530000001</v>
      </c>
      <c r="E356" s="29">
        <f>('8.юрид-в нацвал'!D356*'8.юрид-в нацвал'!E356+'12.юрид-в инвал'!D356*'12.юрид-в инвал'!E356)/('8.юрид-в нацвал'!D356+'12.юрид-в инвал'!D356)</f>
        <v>0.80047739064754642</v>
      </c>
      <c r="F356" s="25">
        <f t="shared" ref="F356:F367" si="40">H356+J356+L356+N356+P356+R356</f>
        <v>9052669.9299999997</v>
      </c>
      <c r="G356" s="29">
        <f t="shared" ref="G356:G367" si="41">(H356*I356+J356*K356+L356*M356+N356*O356+P356*Q356+R356*S356)/(H356+J356+L356+N356+P356+R356)</f>
        <v>7.1285015559602938</v>
      </c>
      <c r="H356" s="25">
        <f>'8.юрид-в нацвал'!H356+'12.юрид-в инвал'!H356</f>
        <v>163400.24</v>
      </c>
      <c r="I356" s="29">
        <f>('8.юрид-в нацвал'!H356*'8.юрид-в нацвал'!I356+'12.юрид-в инвал'!H356*'12.юрид-в инвал'!I356)/('8.юрид-в нацвал'!H356+'12.юрид-в инвал'!H356)</f>
        <v>8.6216284602764368</v>
      </c>
      <c r="J356" s="25">
        <f>'8.юрид-в нацвал'!J356+'12.юрид-в инвал'!J356</f>
        <v>111813.58</v>
      </c>
      <c r="K356" s="29">
        <f>('8.юрид-в нацвал'!J356*'8.юрид-в нацвал'!K356+'12.юрид-в инвал'!J356*'12.юрид-в инвал'!K356)/('8.юрид-в нацвал'!J356+'12.юрид-в инвал'!J356)</f>
        <v>3.1441450403430395</v>
      </c>
      <c r="L356" s="25">
        <f>'8.юрид-в нацвал'!L356+'12.юрид-в инвал'!L356</f>
        <v>139261.67000000001</v>
      </c>
      <c r="M356" s="29">
        <f>('8.юрид-в нацвал'!L356*'8.юрид-в нацвал'!M356+'12.юрид-в инвал'!L356*'12.юрид-в инвал'!M356)/('8.юрид-в нацвал'!L356+'12.юрид-в инвал'!L356)</f>
        <v>8.7473824348078022</v>
      </c>
      <c r="N356" s="25">
        <f>'8.юрид-в нацвал'!N356+'12.юрид-в инвал'!N356</f>
        <v>2454927.34</v>
      </c>
      <c r="O356" s="29">
        <f>('8.юрид-в нацвал'!N356*'8.юрид-в нацвал'!O356+'12.юрид-в инвал'!N356*'12.юрид-в инвал'!O356)/('8.юрид-в нацвал'!N356+'12.юрид-в инвал'!N356)</f>
        <v>11.603783746935658</v>
      </c>
      <c r="P356" s="25">
        <f>'8.юрид-в нацвал'!P356+'12.юрид-в инвал'!P356</f>
        <v>6183267.0999999996</v>
      </c>
      <c r="Q356" s="29">
        <f>('8.юрид-в нацвал'!P356*'8.юрид-в нацвал'!Q356+'12.юрид-в инвал'!P356*'12.юрид-в инвал'!Q356)/('8.юрид-в нацвал'!P356+'12.юрид-в инвал'!P356)</f>
        <v>5.347822731966402</v>
      </c>
      <c r="R356" s="25"/>
      <c r="S356" s="39"/>
    </row>
    <row r="357" spans="1:19" ht="14.25" customHeight="1" x14ac:dyDescent="0.2">
      <c r="A357" s="34" t="s">
        <v>80</v>
      </c>
      <c r="B357" s="26">
        <f>'8.юрид-в нацвал'!B357+'12.юрид-в инвал'!B357</f>
        <v>76048801.010000005</v>
      </c>
      <c r="C357" s="28">
        <f>('8.юрид-в нацвал'!B357*'8.юрид-в нацвал'!C357+'12.юрид-в инвал'!B357*'12.юрид-в инвал'!C357)/('8.юрид-в нацвал'!B357+'12.юрид-в инвал'!B357)</f>
        <v>2.902799988451779</v>
      </c>
      <c r="D357" s="21">
        <f>'8.юрид-в нацвал'!D357+'12.юрид-в инвал'!D357</f>
        <v>65152761.130000003</v>
      </c>
      <c r="E357" s="28">
        <f>('8.юрид-в нацвал'!D357*'8.юрид-в нацвал'!E357+'12.юрид-в инвал'!D357*'12.юрид-в инвал'!E357)/('8.юрид-в нацвал'!D357+'12.юрид-в инвал'!D357)</f>
        <v>1.4462373472305954</v>
      </c>
      <c r="F357" s="21">
        <f t="shared" si="40"/>
        <v>10896039.879999999</v>
      </c>
      <c r="G357" s="28">
        <f t="shared" si="41"/>
        <v>11.612301686270975</v>
      </c>
      <c r="H357" s="21">
        <f>'8.юрид-в нацвал'!H357+'12.юрид-в инвал'!H357</f>
        <v>25438.02</v>
      </c>
      <c r="I357" s="28">
        <f>('8.юрид-в нацвал'!H357*'8.юрид-в нацвал'!I357+'12.юрид-в инвал'!H357*'12.юрид-в инвал'!I357)/('8.юрид-в нацвал'!H357+'12.юрид-в инвал'!H357)</f>
        <v>7.8291407546656533</v>
      </c>
      <c r="J357" s="21">
        <f>'8.юрид-в нацвал'!J357+'12.юрид-в инвал'!J357</f>
        <v>92874.27</v>
      </c>
      <c r="K357" s="28">
        <f>('8.юрид-в нацвал'!J357*'8.юрид-в нацвал'!K357+'12.юрид-в инвал'!J357*'12.юрид-в инвал'!K357)/('8.юрид-в нацвал'!J357+'12.юрид-в инвал'!J357)</f>
        <v>5.048868278587813</v>
      </c>
      <c r="L357" s="21">
        <f>'8.юрид-в нацвал'!L357+'12.юрид-в инвал'!L357</f>
        <v>463605.12</v>
      </c>
      <c r="M357" s="28">
        <f>('8.юрид-в нацвал'!L357*'8.юрид-в нацвал'!M357+'12.юрид-в инвал'!L357*'12.юрид-в инвал'!M357)/('8.юрид-в нацвал'!L357+'12.юрид-в инвал'!L357)</f>
        <v>10.25666935300457</v>
      </c>
      <c r="N357" s="21">
        <f>'8.юрид-в нацвал'!N357+'12.юрид-в инвал'!N357</f>
        <v>10174474.6</v>
      </c>
      <c r="O357" s="28">
        <f>('8.юрид-в нацвал'!N357*'8.юрид-в нацвал'!O357+'12.юрид-в инвал'!N357*'12.юрид-в инвал'!O357)/('8.юрид-в нацвал'!N357+'12.юрид-в инвал'!N357)</f>
        <v>11.760447699166676</v>
      </c>
      <c r="P357" s="21">
        <f>'8.юрид-в нацвал'!P357+'12.юрид-в инвал'!P357</f>
        <v>139647.87</v>
      </c>
      <c r="Q357" s="28">
        <f>('8.юрид-в нацвал'!P357*'8.юрид-в нацвал'!Q357+'12.юрид-в инвал'!P357*'12.юрид-в инвал'!Q357)/('8.юрид-в нацвал'!P357+'12.юрид-в инвал'!P357)</f>
        <v>10.373331518769296</v>
      </c>
      <c r="R357" s="22"/>
      <c r="S357" s="30"/>
    </row>
    <row r="358" spans="1:19" ht="14.25" customHeight="1" x14ac:dyDescent="0.2">
      <c r="A358" s="23" t="s">
        <v>1</v>
      </c>
      <c r="B358" s="26">
        <f>'8.юрид-в нацвал'!B358+'12.юрид-в инвал'!B358</f>
        <v>25762718.969999999</v>
      </c>
      <c r="C358" s="28">
        <f>('8.юрид-в нацвал'!B358*'8.юрид-в нацвал'!C358+'12.юрид-в инвал'!B358*'12.юрид-в инвал'!C358)/('8.юрид-в нацвал'!B358+'12.юрид-в инвал'!B358)</f>
        <v>2.8027831919365176</v>
      </c>
      <c r="D358" s="21">
        <f>'8.юрид-в нацвал'!D358+'12.юрид-в инвал'!D358</f>
        <v>21788026.789999999</v>
      </c>
      <c r="E358" s="28">
        <f>('8.юрид-в нацвал'!D358*'8.юрид-в нацвал'!E358+'12.юрид-в инвал'!D358*'12.юрид-в инвал'!E358)/('8.юрид-в нацвал'!D358+'12.юрид-в инвал'!D358)</f>
        <v>1.7938807868888267</v>
      </c>
      <c r="F358" s="21">
        <f t="shared" si="40"/>
        <v>3974692.1799999997</v>
      </c>
      <c r="G358" s="28">
        <f t="shared" si="41"/>
        <v>8.3332725063755824</v>
      </c>
      <c r="H358" s="21">
        <f>'8.юрид-в нацвал'!H358+'12.юрид-в инвал'!H358</f>
        <v>205228.75</v>
      </c>
      <c r="I358" s="28">
        <f>('8.юрид-в нацвал'!H358*'8.юрид-в нацвал'!I358+'12.юрид-в инвал'!H358*'12.юрид-в инвал'!I358)/('8.юрид-в нацвал'!H358+'12.юрид-в инвал'!H358)</f>
        <v>6.9300659892924363</v>
      </c>
      <c r="J358" s="21">
        <f>'8.юрид-в нацвал'!J358+'12.юрид-в инвал'!J358</f>
        <v>74181.02</v>
      </c>
      <c r="K358" s="28">
        <f>('8.юрид-в нацвал'!J358*'8.юрид-в нацвал'!K358+'12.юрид-в инвал'!J358*'12.юрид-в инвал'!K358)/('8.юрид-в нацвал'!J358+'12.юрид-в инвал'!J358)</f>
        <v>6.3774490213264761</v>
      </c>
      <c r="L358" s="21">
        <f>'8.юрид-в нацвал'!L358+'12.юрид-в инвал'!L358</f>
        <v>314182.86</v>
      </c>
      <c r="M358" s="28">
        <f>('8.юрид-в нацвал'!L358*'8.юрид-в нацвал'!M358+'12.юрид-в инвал'!L358*'12.юрид-в инвал'!M358)/('8.юрид-в нацвал'!L358+'12.юрид-в инвал'!L358)</f>
        <v>4.9193938421720418</v>
      </c>
      <c r="N358" s="21">
        <f>'8.юрид-в нацвал'!N358+'12.юрид-в инвал'!N358</f>
        <v>1436135.98</v>
      </c>
      <c r="O358" s="28">
        <f>('8.юрид-в нацвал'!N358*'8.юрид-в нацвал'!O358+'12.юрид-в инвал'!N358*'12.юрид-в инвал'!O358)/('8.юрид-в нацвал'!N358+'12.юрид-в инвал'!N358)</f>
        <v>12.241835285680981</v>
      </c>
      <c r="P358" s="21">
        <f>'8.юрид-в нацвал'!P358+'12.юрид-в инвал'!P358</f>
        <v>1944963.5699999998</v>
      </c>
      <c r="Q358" s="28">
        <f>('8.юрид-в нацвал'!P358*'8.юрид-в нацвал'!Q358+'12.юрид-в инвал'!P358*'12.юрид-в инвал'!Q358)/('8.юрид-в нацвал'!P358+'12.юрид-в инвал'!P358)</f>
        <v>6.221365508301008</v>
      </c>
      <c r="R358" s="22"/>
      <c r="S358" s="30"/>
    </row>
    <row r="359" spans="1:19" ht="14.25" customHeight="1" x14ac:dyDescent="0.2">
      <c r="A359" s="23" t="s">
        <v>2</v>
      </c>
      <c r="B359" s="26">
        <f>'8.юрид-в нацвал'!B359+'12.юрид-в инвал'!B359</f>
        <v>31382600.75</v>
      </c>
      <c r="C359" s="28">
        <f>('8.юрид-в нацвал'!B359*'8.юрид-в нацвал'!C359+'12.юрид-в инвал'!B359*'12.юрид-в инвал'!C359)/('8.юрид-в нацвал'!B359+'12.юрид-в инвал'!B359)</f>
        <v>1.990336220843649</v>
      </c>
      <c r="D359" s="21">
        <f>'8.юрид-в нацвал'!D359+'12.юрид-в инвал'!D359</f>
        <v>24910386.259999998</v>
      </c>
      <c r="E359" s="28">
        <f>('8.юрид-в нацвал'!D359*'8.юрид-в нацвал'!E359+'12.юрид-в инвал'!D359*'12.юрид-в инвал'!E359)/('8.юрид-в нацвал'!D359+'12.юрид-в инвал'!D359)</f>
        <v>0.85398166003789633</v>
      </c>
      <c r="F359" s="21">
        <f t="shared" si="40"/>
        <v>6310514.4900000002</v>
      </c>
      <c r="G359" s="28">
        <f t="shared" si="41"/>
        <v>6.2308171590142498</v>
      </c>
      <c r="H359" s="21">
        <f>'8.юрид-в нацвал'!H359+'12.юрид-в инвал'!H359</f>
        <v>474740.83999999997</v>
      </c>
      <c r="I359" s="28">
        <f>('8.юрид-в нацвал'!H359*'8.юрид-в нацвал'!I359+'12.юрид-в инвал'!H359*'12.юрид-в инвал'!I359)/('8.юрид-в нацвал'!H359+'12.юрид-в инвал'!H359)</f>
        <v>2.5852608147215688</v>
      </c>
      <c r="J359" s="21">
        <f>'8.юрид-в нацвал'!J359+'12.юрид-в инвал'!J359</f>
        <v>1166850.74</v>
      </c>
      <c r="K359" s="28">
        <f>('8.юрид-в нацвал'!J359*'8.юрид-в нацвал'!K359+'12.юрид-в инвал'!J359*'12.юрид-в инвал'!K359)/('8.юрид-в нацвал'!J359+'12.юрид-в инвал'!J359)</f>
        <v>1.4641263598975793</v>
      </c>
      <c r="L359" s="21">
        <f>'8.юрид-в нацвал'!L359+'12.юрид-в инвал'!L359</f>
        <v>908484.29999999993</v>
      </c>
      <c r="M359" s="28">
        <f>('8.юрид-в нацвал'!L359*'8.юрид-в нацвал'!M359+'12.юрид-в инвал'!L359*'12.юрид-в инвал'!M359)/('8.юрид-в нацвал'!L359+'12.юрид-в инвал'!L359)</f>
        <v>7.1546756118955539</v>
      </c>
      <c r="N359" s="21">
        <f>'8.юрид-в нацвал'!N359+'12.юрид-в инвал'!N359</f>
        <v>1898262.4500000002</v>
      </c>
      <c r="O359" s="28">
        <f>('8.юрид-в нацвал'!N359*'8.юрид-в нацвал'!O359+'12.юрид-в инвал'!N359*'12.юрид-в инвал'!O359)/('8.юрид-в нацвал'!N359+'12.юрид-в инвал'!N359)</f>
        <v>10.290735304910047</v>
      </c>
      <c r="P359" s="21">
        <f>'8.юрид-в нацвал'!P359+'12.юрид-в инвал'!P359</f>
        <v>1862176.16</v>
      </c>
      <c r="Q359" s="28">
        <f>('8.юрид-в нацвал'!P359*'8.юрид-в нацвал'!Q359+'12.юрид-в инвал'!P359*'12.юрид-в инвал'!Q359)/('8.юрид-в нацвал'!P359+'12.юрид-в инвал'!P359)</f>
        <v>5.5577391088499448</v>
      </c>
      <c r="R359" s="22"/>
      <c r="S359" s="30"/>
    </row>
    <row r="360" spans="1:19" ht="14.25" customHeight="1" x14ac:dyDescent="0.2">
      <c r="A360" s="23" t="s">
        <v>3</v>
      </c>
      <c r="B360" s="26">
        <f>'8.юрид-в нацвал'!B360+'12.юрид-в инвал'!B360</f>
        <v>38716900.839999996</v>
      </c>
      <c r="C360" s="28">
        <f>('8.юрид-в нацвал'!B360*'8.юрид-в нацвал'!C360+'12.юрид-в инвал'!B360*'12.юрид-в инвал'!C360)/('8.юрид-в нацвал'!B360+'12.юрид-в инвал'!B360)</f>
        <v>2.1310139139535536</v>
      </c>
      <c r="D360" s="21">
        <f>'8.юрид-в нацвал'!D360+'12.юрид-в инвал'!D360</f>
        <v>34528780.230000004</v>
      </c>
      <c r="E360" s="28">
        <f>('8.юрид-в нацвал'!D360*'8.юрид-в нацвал'!E360+'12.юрид-в инвал'!D360*'12.юрид-в инвал'!E360)/('8.юрид-в нацвал'!D360+'12.юрид-в инвал'!D360)</f>
        <v>0.94190005314300218</v>
      </c>
      <c r="F360" s="21">
        <f t="shared" si="40"/>
        <v>4188120.6100000003</v>
      </c>
      <c r="G360" s="28">
        <f t="shared" si="41"/>
        <v>11.934611993325563</v>
      </c>
      <c r="H360" s="21">
        <f>'8.юрид-в нацвал'!H360+'12.юрид-в инвал'!H360</f>
        <v>275728.37</v>
      </c>
      <c r="I360" s="28">
        <f>('8.юрид-в нацвал'!H360*'8.юрид-в нацвал'!I360+'12.юрид-в инвал'!H360*'12.юрид-в инвал'!I360)/('8.юрид-в нацвал'!H360+'12.юрид-в инвал'!H360)</f>
        <v>6.3228454039749344</v>
      </c>
      <c r="J360" s="21">
        <f>'8.юрид-в нацвал'!J360+'12.юрид-в инвал'!J360</f>
        <v>137739.94999999998</v>
      </c>
      <c r="K360" s="28">
        <f>('8.юрид-в нацвал'!J360*'8.юрид-в нацвал'!K360+'12.юрид-в инвал'!J360*'12.юрид-в инвал'!K360)/('8.юрид-в нацвал'!J360+'12.юрид-в инвал'!J360)</f>
        <v>4.7835506038734561</v>
      </c>
      <c r="L360" s="21">
        <f>'8.юрид-в нацвал'!L360+'12.юрид-в инвал'!L360</f>
        <v>47634.43</v>
      </c>
      <c r="M360" s="28">
        <f>('8.юрид-в нацвал'!L360*'8.юрид-в нацвал'!M360+'12.юрид-в инвал'!L360*'12.юрид-в инвал'!M360)/('8.юрид-в нацвал'!L360+'12.юрид-в инвал'!L360)</f>
        <v>5.9634224824355018</v>
      </c>
      <c r="N360" s="21">
        <f>'8.юрид-в нацвал'!N360+'12.юрид-в инвал'!N360</f>
        <v>3659363.0500000003</v>
      </c>
      <c r="O360" s="28">
        <f>('8.юрид-в нацвал'!N360*'8.юрид-в нацвал'!O360+'12.юрид-в инвал'!N360*'12.юрид-в инвал'!O360)/('8.юрид-в нацвал'!N360+'12.юрид-в инвал'!N360)</f>
        <v>12.719491401324602</v>
      </c>
      <c r="P360" s="21">
        <f>'8.юрид-в нацвал'!P360+'12.юрид-в инвал'!P360</f>
        <v>67654.81</v>
      </c>
      <c r="Q360" s="28">
        <f>('8.юрид-в нацвал'!P360*'8.юрид-в нацвал'!Q360+'12.юрид-в инвал'!P360*'12.юрид-в инвал'!Q360)/('8.юрид-в нацвал'!P360+'12.юрид-в инвал'!P360)</f>
        <v>11.115536411971274</v>
      </c>
      <c r="R360" s="22"/>
      <c r="S360" s="30"/>
    </row>
    <row r="361" spans="1:19" ht="14.25" customHeight="1" x14ac:dyDescent="0.2">
      <c r="A361" s="23" t="s">
        <v>4</v>
      </c>
      <c r="B361" s="26">
        <f>'8.юрид-в нацвал'!B361+'12.юрид-в инвал'!B361</f>
        <v>32929741.330000006</v>
      </c>
      <c r="C361" s="28">
        <f>('8.юрид-в нацвал'!B361*'8.юрид-в нацвал'!C361+'12.юрид-в инвал'!B361*'12.юрид-в инвал'!C361)/('8.юрид-в нацвал'!B361+'12.юрид-в инвал'!B361)</f>
        <v>1.3324959217771053</v>
      </c>
      <c r="D361" s="21">
        <f>'8.юрид-в нацвал'!D361+'12.юрид-в инвал'!D361</f>
        <v>30547489.830000002</v>
      </c>
      <c r="E361" s="28">
        <f>('8.юрид-в нацвал'!D361*'8.юрид-в нацвал'!E361+'12.юрид-в инвал'!D361*'12.юрид-в инвал'!E361)/('8.юрид-в нацвал'!D361+'12.юрид-в инвал'!D361)</f>
        <v>0.75835636854355593</v>
      </c>
      <c r="F361" s="21">
        <f t="shared" si="40"/>
        <v>2183561.5</v>
      </c>
      <c r="G361" s="28">
        <f t="shared" si="41"/>
        <v>8.8488611709814435</v>
      </c>
      <c r="H361" s="21">
        <f>'8.юрид-в нацвал'!H361+'12.юрид-в инвал'!H361</f>
        <v>75115.290000000008</v>
      </c>
      <c r="I361" s="28">
        <f>('8.юрид-в нацвал'!H361*'8.юрид-в нацвал'!I361+'12.юрид-в инвал'!H361*'12.юрид-в инвал'!I361)/('8.юрид-в нацвал'!H361+'12.юрид-в инвал'!H361)</f>
        <v>5.320222860086143</v>
      </c>
      <c r="J361" s="21">
        <f>'8.юрид-в нацвал'!J361+'12.юрид-в инвал'!J361</f>
        <v>301371.5</v>
      </c>
      <c r="K361" s="28">
        <f>('8.юрид-в нацвал'!J361*'8.юрид-в нацвал'!K361+'12.юрид-в инвал'!J361*'12.юрид-в инвал'!K361)/('8.юрид-в нацвал'!J361+'12.юрид-в инвал'!J361)</f>
        <v>2.9938268482587067</v>
      </c>
      <c r="L361" s="21">
        <f>'8.юрид-в нацвал'!L361+'12.юрид-в инвал'!L361</f>
        <v>403025.19</v>
      </c>
      <c r="M361" s="28">
        <f>('8.юрид-в нацвал'!L361*'8.юрид-в нацвал'!M361+'12.юрид-в инвал'!L361*'12.юрид-в инвал'!M361)/('8.юрид-в нацвал'!L361+'12.юрид-в инвал'!L361)</f>
        <v>4.2304679218686045</v>
      </c>
      <c r="N361" s="21">
        <f>'8.юрид-в нацвал'!N361+'12.юрид-в инвал'!N361</f>
        <v>1090166.97</v>
      </c>
      <c r="O361" s="28">
        <f>('8.юрид-в нацвал'!N361*'8.юрид-в нацвал'!O361+'12.юрид-в инвал'!N361*'12.юрид-в инвал'!O361)/('8.юрид-в нацвал'!N361+'12.юрид-в инвал'!N361)</f>
        <v>11.10250013913007</v>
      </c>
      <c r="P361" s="21">
        <f>'8.юрид-в нацвал'!P361+'12.юрид-в инвал'!P361</f>
        <v>313882.55</v>
      </c>
      <c r="Q361" s="28">
        <f>('8.юрид-в нацвал'!P361*'8.юрид-в нацвал'!Q361+'12.юрид-в инвал'!P361*'12.юрид-в инвал'!Q361)/('8.юрид-в нацвал'!P361+'12.юрид-в инвал'!P361)</f>
        <v>13.417707759478798</v>
      </c>
      <c r="R361" s="22"/>
      <c r="S361" s="30"/>
    </row>
    <row r="362" spans="1:19" ht="14.25" customHeight="1" x14ac:dyDescent="0.2">
      <c r="A362" s="23" t="s">
        <v>5</v>
      </c>
      <c r="B362" s="26">
        <f>'8.юрид-в нацвал'!B362+'12.юрид-в инвал'!B362</f>
        <v>40408170.070000008</v>
      </c>
      <c r="C362" s="28">
        <f>('8.юрид-в нацвал'!B362*'8.юрид-в нацвал'!C362+'12.юрид-в инвал'!B362*'12.юрид-в инвал'!C362)/('8.юрид-в нацвал'!B362+'12.юрид-в инвал'!B362)</f>
        <v>1.9173586970848924</v>
      </c>
      <c r="D362" s="21">
        <f>'8.юрид-в нацвал'!D362+'12.юрид-в инвал'!D362</f>
        <v>37705893.109999999</v>
      </c>
      <c r="E362" s="28">
        <f>('8.юрид-в нацвал'!D362*'8.юрид-в нацвал'!E362+'12.юрид-в инвал'!D362*'12.юрид-в инвал'!E362)/('8.юрид-в нацвал'!D362+'12.юрид-в инвал'!D362)</f>
        <v>1.3036408706511615</v>
      </c>
      <c r="F362" s="21">
        <f t="shared" si="40"/>
        <v>2702276.9600000004</v>
      </c>
      <c r="G362" s="28">
        <f t="shared" si="41"/>
        <v>10.480795793189134</v>
      </c>
      <c r="H362" s="21">
        <f>'8.юрид-в нацвал'!H362+'12.юрид-в инвал'!H362</f>
        <v>85651.98</v>
      </c>
      <c r="I362" s="28">
        <f>('8.юрид-в нацвал'!H362*'8.юрид-в нацвал'!I362+'12.юрид-в инвал'!H362*'12.юрид-в инвал'!I362)/('8.юрид-в нацвал'!H362+'12.юрид-в инвал'!H362)</f>
        <v>5.3943004703452262</v>
      </c>
      <c r="J362" s="21">
        <f>'8.юрид-в нацвал'!J362+'12.юрид-в инвал'!J362</f>
        <v>157077.20000000001</v>
      </c>
      <c r="K362" s="28">
        <f>('8.юрид-в нацвал'!J362*'8.юрид-в нацвал'!K362+'12.юрид-в инвал'!J362*'12.юрид-в инвал'!K362)/('8.юрид-в нацвал'!J362+'12.юрид-в инвал'!J362)</f>
        <v>4.4550130954715259</v>
      </c>
      <c r="L362" s="21">
        <f>'8.юрид-в нацвал'!L362+'12.юрид-в инвал'!L362</f>
        <v>33555.479999999996</v>
      </c>
      <c r="M362" s="28">
        <f>('8.юрид-в нацвал'!L362*'8.юрид-в нацвал'!M362+'12.юрид-в инвал'!L362*'12.юрид-в инвал'!M362)/('8.юрид-в нацвал'!L362+'12.юрид-в инвал'!L362)</f>
        <v>8.5945632218642114</v>
      </c>
      <c r="N362" s="21">
        <f>'8.юрид-в нацвал'!N362+'12.юрид-в инвал'!N362</f>
        <v>1988826.9700000002</v>
      </c>
      <c r="O362" s="28">
        <f>('8.юрид-в нацвал'!N362*'8.юрид-в нацвал'!O362+'12.юрид-в инвал'!N362*'12.юрид-в инвал'!O362)/('8.юрид-в нацвал'!N362+'12.юрид-в инвал'!N362)</f>
        <v>10.864958204081436</v>
      </c>
      <c r="P362" s="21">
        <f>'8.юрид-в нацвал'!P362+'12.юрид-в инвал'!P362</f>
        <v>437165.33</v>
      </c>
      <c r="Q362" s="28">
        <f>('8.юрид-в нацвал'!P362*'8.юрид-в нацвал'!Q362+'12.юрид-в инвал'!P362*'12.юрид-в инвал'!Q362)/('8.юрид-в нацвал'!P362+'12.юрид-в инвал'!P362)</f>
        <v>12.039570697200539</v>
      </c>
      <c r="R362" s="22"/>
      <c r="S362" s="30"/>
    </row>
    <row r="363" spans="1:19" ht="14.25" customHeight="1" x14ac:dyDescent="0.2">
      <c r="A363" s="23" t="s">
        <v>6</v>
      </c>
      <c r="B363" s="26">
        <f>'8.юрид-в нацвал'!B363+'12.юрид-в инвал'!B363</f>
        <v>32872636.550000008</v>
      </c>
      <c r="C363" s="28">
        <f>('8.юрид-в нацвал'!B363*'8.юрид-в нацвал'!C363+'12.юрид-в инвал'!B363*'12.юрид-в инвал'!C363)/('8.юрид-в нацвал'!B363+'12.юрид-в инвал'!B363)</f>
        <v>2.4606826984585131</v>
      </c>
      <c r="D363" s="21">
        <f>'8.юрид-в нацвал'!D363+'12.юрид-в инвал'!D363</f>
        <v>27060420.710000001</v>
      </c>
      <c r="E363" s="28">
        <f>('8.юрид-в нацвал'!D363*'8.юрид-в нацвал'!E363+'12.юрид-в инвал'!D363*'12.юрид-в инвал'!E363)/('8.юрид-в нацвал'!D363+'12.юрид-в инвал'!D363)</f>
        <v>0.86130637715055702</v>
      </c>
      <c r="F363" s="21">
        <f t="shared" si="40"/>
        <v>5810215.8399999999</v>
      </c>
      <c r="G363" s="28">
        <f t="shared" si="41"/>
        <v>9.9061406099846288</v>
      </c>
      <c r="H363" s="21">
        <f>'8.юрид-в нацвал'!H363+'12.юрид-в инвал'!H363</f>
        <v>197063.5</v>
      </c>
      <c r="I363" s="28">
        <f>('8.юрид-в нацвал'!H363*'8.юрид-в нацвал'!I363+'12.юрид-в инвал'!H363*'12.юрид-в инвал'!I363)/('8.юрид-в нацвал'!H363+'12.юрид-в инвал'!H363)</f>
        <v>6.5546123406922119</v>
      </c>
      <c r="J363" s="21">
        <f>'8.юрид-в нацвал'!J363+'12.юрид-в инвал'!J363</f>
        <v>147209.07</v>
      </c>
      <c r="K363" s="28">
        <f>('8.юрид-в нацвал'!J363*'8.юрид-в нацвал'!K363+'12.юрид-в инвал'!J363*'12.юрид-в инвал'!K363)/('8.юрид-в нацвал'!J363+'12.юрид-в инвал'!J363)</f>
        <v>5.7507770411157377</v>
      </c>
      <c r="L363" s="21">
        <f>'8.юрид-в нацвал'!L363+'12.юрид-в инвал'!L363</f>
        <v>574890.26</v>
      </c>
      <c r="M363" s="28">
        <f>('8.юрид-в нацвал'!L363*'8.юрид-в нацвал'!M363+'12.юрид-в инвал'!L363*'12.юрид-в инвал'!M363)/('8.юрид-в нацвал'!L363+'12.юрид-в инвал'!L363)</f>
        <v>3.7112883942406691</v>
      </c>
      <c r="N363" s="21">
        <f>'8.юрид-в нацвал'!N363+'12.юрид-в инвал'!N363</f>
        <v>2608823.9900000002</v>
      </c>
      <c r="O363" s="28">
        <f>('8.юрид-в нацвал'!N363*'8.юрид-в нацвал'!O363+'12.юрид-в инвал'!N363*'12.юрид-в инвал'!O363)/('8.юрид-в нацвал'!N363+'12.юрид-в инвал'!N363)</f>
        <v>11.334164820410098</v>
      </c>
      <c r="P363" s="21">
        <f>'8.юрид-в нацвал'!P363+'12.юрид-в инвал'!P363</f>
        <v>2282229.02</v>
      </c>
      <c r="Q363" s="28">
        <f>('8.юрид-в нацвал'!P363*'8.юрид-в нацвал'!Q363+'12.юрид-в инвал'!P363*'12.юрид-в инвал'!Q363)/('8.юрид-в нацвал'!P363+'12.юрид-в инвал'!P363)</f>
        <v>10.391660455005541</v>
      </c>
      <c r="R363" s="22"/>
      <c r="S363" s="30"/>
    </row>
    <row r="364" spans="1:19" ht="14.25" hidden="1" customHeight="1" x14ac:dyDescent="0.2">
      <c r="A364" s="23" t="s">
        <v>7</v>
      </c>
      <c r="B364" s="26">
        <f>'8.юрид-в нацвал'!B364+'12.юрид-в инвал'!B364</f>
        <v>0</v>
      </c>
      <c r="C364" s="28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21">
        <f>'8.юрид-в нацвал'!D364+'12.юрид-в инвал'!D364</f>
        <v>0</v>
      </c>
      <c r="E364" s="28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'8.юрид-в нацвал'!H364+'12.юрид-в инвал'!H364</f>
        <v>0</v>
      </c>
      <c r="I364" s="28" t="e">
        <f>('8.юрид-в нацвал'!H364*'8.юрид-в нацвал'!I364+'12.юрид-в инвал'!H364*'12.юрид-в инвал'!I364)/('8.юрид-в нацвал'!H364+'12.юрид-в инвал'!H364)</f>
        <v>#DIV/0!</v>
      </c>
      <c r="J364" s="21">
        <f>'8.юрид-в нацвал'!J364+'12.юрид-в инвал'!J364</f>
        <v>0</v>
      </c>
      <c r="K364" s="28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21">
        <f>'8.юрид-в нацвал'!L364+'12.юрид-в инвал'!L364</f>
        <v>0</v>
      </c>
      <c r="M364" s="28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21">
        <f>'8.юрид-в нацвал'!N364+'12.юрид-в инвал'!N364</f>
        <v>0</v>
      </c>
      <c r="O364" s="28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21">
        <f>'8.юрид-в нацвал'!P364+'12.юрид-в инвал'!P364</f>
        <v>0</v>
      </c>
      <c r="Q364" s="28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22"/>
      <c r="S364" s="30"/>
    </row>
    <row r="365" spans="1:19" ht="14.25" hidden="1" customHeight="1" x14ac:dyDescent="0.2">
      <c r="A365" s="23" t="s">
        <v>8</v>
      </c>
      <c r="B365" s="26">
        <f>'8.юрид-в нацвал'!B365+'12.юрид-в инвал'!B365</f>
        <v>0</v>
      </c>
      <c r="C365" s="28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21">
        <f>'8.юрид-в нацвал'!D365+'12.юрид-в инвал'!D365</f>
        <v>0</v>
      </c>
      <c r="E365" s="28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'8.юрид-в нацвал'!H365+'12.юрид-в инвал'!H365</f>
        <v>0</v>
      </c>
      <c r="I365" s="28" t="e">
        <f>('8.юрид-в нацвал'!H365*'8.юрид-в нацвал'!I365+'12.юрид-в инвал'!H365*'12.юрид-в инвал'!I365)/('8.юрид-в нацвал'!H365+'12.юрид-в инвал'!H365)</f>
        <v>#DIV/0!</v>
      </c>
      <c r="J365" s="21">
        <f>'8.юрид-в нацвал'!J365+'12.юрид-в инвал'!J365</f>
        <v>0</v>
      </c>
      <c r="K365" s="28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21">
        <f>'8.юрид-в нацвал'!L365+'12.юрид-в инвал'!L365</f>
        <v>0</v>
      </c>
      <c r="M365" s="28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21">
        <f>'8.юрид-в нацвал'!N365+'12.юрид-в инвал'!N365</f>
        <v>0</v>
      </c>
      <c r="O365" s="28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21">
        <f>'8.юрид-в нацвал'!P365+'12.юрид-в инвал'!P365</f>
        <v>0</v>
      </c>
      <c r="Q365" s="28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22"/>
      <c r="S365" s="30"/>
    </row>
    <row r="366" spans="1:19" ht="14.25" hidden="1" customHeight="1" x14ac:dyDescent="0.2">
      <c r="A366" s="23" t="s">
        <v>9</v>
      </c>
      <c r="B366" s="26">
        <f>'8.юрид-в нацвал'!B366+'12.юрид-в инвал'!B366</f>
        <v>0</v>
      </c>
      <c r="C366" s="28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21">
        <f>'8.юрид-в нацвал'!D366+'12.юрид-в инвал'!D366</f>
        <v>0</v>
      </c>
      <c r="E366" s="28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'8.юрид-в нацвал'!H366+'12.юрид-в инвал'!H366</f>
        <v>0</v>
      </c>
      <c r="I366" s="28" t="e">
        <f>('8.юрид-в нацвал'!H366*'8.юрид-в нацвал'!I366+'12.юрид-в инвал'!H366*'12.юрид-в инвал'!I366)/('8.юрид-в нацвал'!H366+'12.юрид-в инвал'!H366)</f>
        <v>#DIV/0!</v>
      </c>
      <c r="J366" s="21">
        <f>'8.юрид-в нацвал'!J366+'12.юрид-в инвал'!J366</f>
        <v>0</v>
      </c>
      <c r="K366" s="28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21">
        <f>'8.юрид-в нацвал'!L366+'12.юрид-в инвал'!L366</f>
        <v>0</v>
      </c>
      <c r="M366" s="28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21">
        <f>'8.юрид-в нацвал'!N366+'12.юрид-в инвал'!N366</f>
        <v>0</v>
      </c>
      <c r="O366" s="28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21">
        <f>'8.юрид-в нацвал'!P366+'12.юрид-в инвал'!P366</f>
        <v>0</v>
      </c>
      <c r="Q366" s="28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22"/>
      <c r="S366" s="30"/>
    </row>
    <row r="367" spans="1:19" ht="14.25" hidden="1" customHeight="1" x14ac:dyDescent="0.2">
      <c r="A367" s="23" t="s">
        <v>14</v>
      </c>
      <c r="B367" s="26">
        <f>'8.юрид-в нацвал'!B367+'12.юрид-в инвал'!B367</f>
        <v>0</v>
      </c>
      <c r="C367" s="28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21">
        <f>'8.юрид-в нацвал'!D367+'12.юрид-в инвал'!D367</f>
        <v>0</v>
      </c>
      <c r="E367" s="28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'8.юрид-в нацвал'!H367+'12.юрид-в инвал'!H367</f>
        <v>0</v>
      </c>
      <c r="I367" s="28" t="e">
        <f>('8.юрид-в нацвал'!H367*'8.юрид-в нацвал'!I367+'12.юрид-в инвал'!H367*'12.юрид-в инвал'!I367)/('8.юрид-в нацвал'!H367+'12.юрид-в инвал'!H367)</f>
        <v>#DIV/0!</v>
      </c>
      <c r="J367" s="21">
        <f>'8.юрид-в нацвал'!J367+'12.юрид-в инвал'!J367</f>
        <v>0</v>
      </c>
      <c r="K367" s="28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21">
        <f>'8.юрид-в нацвал'!L367+'12.юрид-в инвал'!L367</f>
        <v>0</v>
      </c>
      <c r="M367" s="28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21">
        <f>'8.юрид-в нацвал'!N367+'12.юрид-в инвал'!N367</f>
        <v>0</v>
      </c>
      <c r="O367" s="28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21">
        <f>'8.юрид-в нацвал'!P367+'12.юрид-в инвал'!P367</f>
        <v>0</v>
      </c>
      <c r="Q367" s="28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22"/>
      <c r="S367" s="30"/>
    </row>
    <row r="368" spans="1:19" ht="14.25" hidden="1" customHeight="1" thickBot="1" x14ac:dyDescent="0.25">
      <c r="A368" s="24" t="s">
        <v>15</v>
      </c>
      <c r="B368" s="27">
        <f>'8.юрид-в нацвал'!B368+'12.юрид-в инвал'!B368</f>
        <v>0</v>
      </c>
      <c r="C368" s="29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25">
        <f>'8.юрид-в нацвал'!D368+'12.юрид-в инвал'!D368</f>
        <v>0</v>
      </c>
      <c r="E368" s="29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'8.юрид-в нацвал'!H368+'12.юрид-в инвал'!H368</f>
        <v>0</v>
      </c>
      <c r="I368" s="29" t="e">
        <f>('8.юрид-в нацвал'!H368*'8.юрид-в нацвал'!I368+'12.юрид-в инвал'!H368*'12.юрид-в инвал'!I368)/('8.юрид-в нацвал'!H368+'12.юрид-в инвал'!H368)</f>
        <v>#DIV/0!</v>
      </c>
      <c r="J368" s="25">
        <f>'8.юрид-в нацвал'!J368+'12.юрид-в инвал'!J368</f>
        <v>0</v>
      </c>
      <c r="K368" s="29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25">
        <f>'8.юрид-в нацвал'!L368+'12.юрид-в инвал'!L368</f>
        <v>0</v>
      </c>
      <c r="M368" s="29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25">
        <f>'8.юрид-в нацвал'!N368+'12.юрид-в инвал'!N368</f>
        <v>0</v>
      </c>
      <c r="O368" s="29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25">
        <f>'8.юрид-в нацвал'!P368+'12.юрид-в инвал'!P368</f>
        <v>0</v>
      </c>
      <c r="Q368" s="29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25"/>
      <c r="S368" s="39"/>
    </row>
    <row r="369" spans="1:18" ht="4.5" customHeight="1" x14ac:dyDescent="0.2">
      <c r="R369" s="6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:F174" si="20">H169+J169+L169+N169+P169+R169</f>
        <v>3231702.4400000004</v>
      </c>
      <c r="G169" s="28">
        <f t="shared" ref="G169:G174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si="20"/>
        <v>4418481.99</v>
      </c>
      <c r="G170" s="28">
        <f t="shared" si="21"/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x14ac:dyDescent="0.2">
      <c r="A171" s="23" t="s">
        <v>6</v>
      </c>
      <c r="B171" s="26">
        <f>'9.нерез-в нацвал'!B171+'13.нерез-в инвал'!B171</f>
        <v>32657545.199999999</v>
      </c>
      <c r="C171" s="28">
        <f>('9.нерез-в нацвал'!B171*'9.нерез-в нацвал'!C171+'13.нерез-в инвал'!B171*'13.нерез-в инвал'!C171)/('9.нерез-в нацвал'!B171+'13.нерез-в инвал'!B171)</f>
        <v>0.21758513147522188</v>
      </c>
      <c r="D171" s="21">
        <f>'9.нерез-в нацвал'!D171+'13.нерез-в инвал'!D171</f>
        <v>30376665.119999997</v>
      </c>
      <c r="E171" s="28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1">
        <f t="shared" si="20"/>
        <v>2280880.08</v>
      </c>
      <c r="G171" s="28">
        <f t="shared" si="21"/>
        <v>1.925581534168163</v>
      </c>
      <c r="H171" s="21">
        <f>'9.нерез-в нацвал'!H171+'13.нерез-в инвал'!H171</f>
        <v>1197835.04</v>
      </c>
      <c r="I171" s="28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1">
        <f>'9.нерез-в нацвал'!J171+'13.нерез-в инвал'!J171</f>
        <v>188425.47</v>
      </c>
      <c r="K171" s="28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1">
        <f>'9.нерез-в нацвал'!L171+'13.нерез-в инвал'!L171</f>
        <v>104333.18000000001</v>
      </c>
      <c r="M171" s="28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1">
        <f>'9.нерез-в нацвал'!N171+'13.нерез-в инвал'!N171</f>
        <v>611836.77</v>
      </c>
      <c r="O171" s="28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1">
        <f>'9.нерез-в нацвал'!P171+'13.нерез-в инвал'!P171</f>
        <v>163452.06</v>
      </c>
      <c r="Q171" s="28">
        <f>('9.нерез-в нацвал'!P171*'9.нерез-в нацвал'!Q171+'13.нерез-в инвал'!P171*'13.нерез-в инвал'!Q171)/('9.нерез-в нацвал'!P171+'13.нерез-в инвал'!P171)</f>
        <v>9.0265096512090608</v>
      </c>
      <c r="R171" s="21">
        <f>'9.нерез-в нацвал'!R171+'13.нерез-в инвал'!R171</f>
        <v>14997.56</v>
      </c>
      <c r="S171" s="28">
        <f>('9.нерез-в нацвал'!R171*'9.нерез-в нацвал'!S171+'13.нерез-в инвал'!R171*'13.нерез-в инвал'!S171)/('9.нерез-в нацвал'!R171+'13.нерез-в инвал'!R171)</f>
        <v>3.134841907616972</v>
      </c>
    </row>
    <row r="172" spans="1:19" x14ac:dyDescent="0.2">
      <c r="A172" s="23" t="s">
        <v>7</v>
      </c>
      <c r="B172" s="26">
        <f>'9.нерез-в нацвал'!B172+'13.нерез-в инвал'!B172</f>
        <v>92549949.75999999</v>
      </c>
      <c r="C172" s="28">
        <f>('9.нерез-в нацвал'!B172*'9.нерез-в нацвал'!C172+'13.нерез-в инвал'!B172*'13.нерез-в инвал'!C172)/('9.нерез-в нацвал'!B172+'13.нерез-в инвал'!B172)</f>
        <v>7.7172115250427595E-2</v>
      </c>
      <c r="D172" s="21">
        <f>'9.нерез-в нацвал'!D172+'13.нерез-в инвал'!D172</f>
        <v>91719442</v>
      </c>
      <c r="E172" s="28">
        <f>('9.нерез-в нацвал'!D172*'9.нерез-в нацвал'!E172+'13.нерез-в инвал'!D172*'13.нерез-в инвал'!E172)/('9.нерез-в нацвал'!D172+'13.нерез-в инвал'!D172)</f>
        <v>3.0951557341572161E-2</v>
      </c>
      <c r="F172" s="21">
        <f t="shared" si="20"/>
        <v>830507.76</v>
      </c>
      <c r="G172" s="28">
        <f t="shared" si="21"/>
        <v>5.181668405964083</v>
      </c>
      <c r="H172" s="21">
        <f>'9.нерез-в нацвал'!H172+'13.нерез-в инвал'!H172</f>
        <v>50447.57</v>
      </c>
      <c r="I172" s="28">
        <f>('9.нерез-в нацвал'!H172*'9.нерез-в нацвал'!I172+'13.нерез-в инвал'!H172*'13.нерез-в инвал'!I172)/('9.нерез-в нацвал'!H172+'13.нерез-в инвал'!H172)</f>
        <v>1.4392435215412738</v>
      </c>
      <c r="J172" s="21">
        <f>'9.нерез-в нацвал'!J172+'13.нерез-в инвал'!J172</f>
        <v>135183.63</v>
      </c>
      <c r="K172" s="28">
        <f>('9.нерез-в нацвал'!J172*'9.нерез-в нацвал'!K172+'13.нерез-в инвал'!J172*'13.нерез-в инвал'!K172)/('9.нерез-в нацвал'!J172+'13.нерез-в инвал'!J172)</f>
        <v>1.6686441701558086</v>
      </c>
      <c r="L172" s="21">
        <f>'9.нерез-в нацвал'!L172+'13.нерез-в инвал'!L172</f>
        <v>113119.26000000001</v>
      </c>
      <c r="M172" s="28">
        <f>('9.нерез-в нацвал'!L172*'9.нерез-в нацвал'!M172+'13.нерез-в инвал'!L172*'13.нерез-в инвал'!M172)/('9.нерез-в нацвал'!L172+'13.нерез-в инвал'!L172)</f>
        <v>2.5810787093197023</v>
      </c>
      <c r="N172" s="21">
        <f>'9.нерез-в нацвал'!N172+'13.нерез-в инвал'!N172</f>
        <v>235607.12</v>
      </c>
      <c r="O172" s="28">
        <f>('9.нерез-в нацвал'!N172*'9.нерез-в нацвал'!O172+'13.нерез-в инвал'!N172*'13.нерез-в инвал'!O172)/('9.нерез-в нацвал'!N172+'13.нерез-в инвал'!N172)</f>
        <v>6.8510861781257111</v>
      </c>
      <c r="P172" s="21">
        <f>'9.нерез-в нацвал'!P172+'13.нерез-в инвал'!P172</f>
        <v>294456.44</v>
      </c>
      <c r="Q172" s="28">
        <f>('9.нерез-в нацвал'!P172*'9.нерез-в нацвал'!Q172+'13.нерез-в инвал'!P172*'13.нерез-в инвал'!Q172)/('9.нерез-в нацвал'!P172+'13.нерез-в инвал'!P172)</f>
        <v>7.0586256751592718</v>
      </c>
      <c r="R172" s="21">
        <f>'9.нерез-в нацвал'!R172+'13.нерез-в инвал'!R172</f>
        <v>1693.74</v>
      </c>
      <c r="S172" s="28">
        <f>('9.нерез-в нацвал'!R172*'9.нерез-в нацвал'!S172+'13.нерез-в инвал'!R172*'13.нерез-в инвал'!S172)/('9.нерез-в нацвал'!R172+'13.нерез-в инвал'!R172)</f>
        <v>12.188365392563165</v>
      </c>
    </row>
    <row r="173" spans="1:19" x14ac:dyDescent="0.2">
      <c r="A173" s="23" t="s">
        <v>8</v>
      </c>
      <c r="B173" s="26">
        <f>'9.нерез-в нацвал'!B173+'13.нерез-в инвал'!B173</f>
        <v>30907859.360000003</v>
      </c>
      <c r="C173" s="28">
        <f>('9.нерез-в нацвал'!B173*'9.нерез-в нацвал'!C173+'13.нерез-в инвал'!B173*'13.нерез-в инвал'!C173)/('9.нерез-в нацвал'!B173+'13.нерез-в инвал'!B173)</f>
        <v>0.23123790360744031</v>
      </c>
      <c r="D173" s="21">
        <f>'9.нерез-в нацвал'!D173+'13.нерез-в инвал'!D173</f>
        <v>29751919.119999997</v>
      </c>
      <c r="E173" s="28">
        <f>('9.нерез-в нацвал'!D173*'9.нерез-в нацвал'!E173+'13.нерез-в инвал'!D173*'13.нерез-в инвал'!E173)/('9.нерез-в нацвал'!D173+'13.нерез-в инвал'!D173)</f>
        <v>9.7644384931360961E-2</v>
      </c>
      <c r="F173" s="21">
        <f t="shared" si="20"/>
        <v>1155940.24</v>
      </c>
      <c r="G173" s="28">
        <f t="shared" si="21"/>
        <v>3.6697059360092905</v>
      </c>
      <c r="H173" s="21">
        <f>'9.нерез-в нацвал'!H173+'13.нерез-в инвал'!H173</f>
        <v>46647.89</v>
      </c>
      <c r="I173" s="28">
        <f>('9.нерез-в нацвал'!H173*'9.нерез-в нацвал'!I173+'13.нерез-в инвал'!H173*'13.нерез-в инвал'!I173)/('9.нерез-в нацвал'!H173+'13.нерез-в инвал'!H173)</f>
        <v>1.2176319614885041</v>
      </c>
      <c r="J173" s="21">
        <f>'9.нерез-в нацвал'!J173+'13.нерез-в инвал'!J173</f>
        <v>248976.47999999998</v>
      </c>
      <c r="K173" s="28">
        <f>('9.нерез-в нацвал'!J173*'9.нерез-в нацвал'!K173+'13.нерез-в инвал'!J173*'13.нерез-в инвал'!K173)/('9.нерез-в нацвал'!J173+'13.нерез-в инвал'!J173)</f>
        <v>1.5287326184384959</v>
      </c>
      <c r="L173" s="21">
        <f>'9.нерез-в нацвал'!L173+'13.нерез-в инвал'!L173</f>
        <v>148993.87</v>
      </c>
      <c r="M173" s="28">
        <f>('9.нерез-в нацвал'!L173*'9.нерез-в нацвал'!M173+'13.нерез-в инвал'!L173*'13.нерез-в инвал'!M173)/('9.нерез-в нацвал'!L173+'13.нерез-в инвал'!L173)</f>
        <v>2.2438441870125261</v>
      </c>
      <c r="N173" s="21">
        <f>'9.нерез-в нацвал'!N173+'13.нерез-в инвал'!N173</f>
        <v>539947.69999999995</v>
      </c>
      <c r="O173" s="28">
        <f>('9.нерез-в нацвал'!N173*'9.нерез-в нацвал'!O173+'13.нерез-в инвал'!N173*'13.нерез-в инвал'!O173)/('9.нерез-в нацвал'!N173+'13.нерез-в инвал'!N173)</f>
        <v>3.521399066613307</v>
      </c>
      <c r="P173" s="21">
        <f>'9.нерез-в нацвал'!P173+'13.нерез-в инвал'!P173</f>
        <v>168384.68</v>
      </c>
      <c r="Q173" s="28">
        <f>('9.нерез-в нацвал'!P173*'9.нерез-в нацвал'!Q173+'13.нерез-в инвал'!P173*'13.нерез-в инвал'!Q173)/('9.нерез-в нацвал'!P173+'13.нерез-в инвал'!P173)</f>
        <v>9.0541589680248968</v>
      </c>
      <c r="R173" s="21">
        <f>'9.нерез-в нацвал'!R173+'13.нерез-в инвал'!R173</f>
        <v>2989.62</v>
      </c>
      <c r="S173" s="28">
        <f>('9.нерез-в нацвал'!R173*'9.нерез-в нацвал'!S173+'13.нерез-в инвал'!R173*'13.нерез-в инвал'!S173)/('9.нерез-в нацвал'!R173+'13.нерез-в инвал'!R173)</f>
        <v>14.80800770666502</v>
      </c>
    </row>
    <row r="174" spans="1:19" x14ac:dyDescent="0.2">
      <c r="A174" s="23" t="s">
        <v>9</v>
      </c>
      <c r="B174" s="26">
        <f>'9.нерез-в нацвал'!B174+'13.нерез-в инвал'!B174</f>
        <v>36828093.150000006</v>
      </c>
      <c r="C174" s="28">
        <f>('9.нерез-в нацвал'!B174*'9.нерез-в нацвал'!C174+'13.нерез-в инвал'!B174*'13.нерез-в инвал'!C174)/('9.нерез-в нацвал'!B174+'13.нерез-в инвал'!B174)</f>
        <v>0.32903259367366916</v>
      </c>
      <c r="D174" s="21">
        <f>'9.нерез-в нацвал'!D174+'13.нерез-в инвал'!D174</f>
        <v>35118396.730000004</v>
      </c>
      <c r="E174" s="28">
        <f>('9.нерез-в нацвал'!D174*'9.нерез-в нацвал'!E174+'13.нерез-в инвал'!D174*'13.нерез-в инвал'!E174)/('9.нерез-в нацвал'!D174+'13.нерез-в инвал'!D174)</f>
        <v>0.12883823355850554</v>
      </c>
      <c r="F174" s="21">
        <f t="shared" si="20"/>
        <v>1709696.4200000004</v>
      </c>
      <c r="G174" s="28">
        <f t="shared" si="21"/>
        <v>4.4411690404662547</v>
      </c>
      <c r="H174" s="21">
        <f>'9.нерез-в нацвал'!H174+'13.нерез-в инвал'!H174</f>
        <v>34734.840000000004</v>
      </c>
      <c r="I174" s="28">
        <f>('9.нерез-в нацвал'!H174*'9.нерез-в нацвал'!I174+'13.нерез-в инвал'!H174*'13.нерез-в инвал'!I174)/('9.нерез-в нацвал'!H174+'13.нерез-в инвал'!H174)</f>
        <v>1.7932775766348723</v>
      </c>
      <c r="J174" s="21">
        <f>'9.нерез-в нацвал'!J174+'13.нерез-в инвал'!J174</f>
        <v>279612.56</v>
      </c>
      <c r="K174" s="28">
        <f>('9.нерез-в нацвал'!J174*'9.нерез-в нацвал'!K174+'13.нерез-в инвал'!J174*'13.нерез-в инвал'!K174)/('9.нерез-в нацвал'!J174+'13.нерез-в инвал'!J174)</f>
        <v>1.7367381872974521</v>
      </c>
      <c r="L174" s="21">
        <f>'9.нерез-в нацвал'!L174+'13.нерез-в инвал'!L174</f>
        <v>168326.25</v>
      </c>
      <c r="M174" s="28">
        <f>('9.нерез-в нацвал'!L174*'9.нерез-в нацвал'!M174+'13.нерез-в инвал'!L174*'13.нерез-в инвал'!M174)/('9.нерез-в нацвал'!L174+'13.нерез-в инвал'!L174)</f>
        <v>2.6670418701777083</v>
      </c>
      <c r="N174" s="21">
        <f>'9.нерез-в нацвал'!N174+'13.нерез-в инвал'!N174</f>
        <v>583544.59000000008</v>
      </c>
      <c r="O174" s="28">
        <f>('9.нерез-в нацвал'!N174*'9.нерез-в нацвал'!O174+'13.нерез-в инвал'!N174*'13.нерез-в инвал'!O174)/('9.нерез-в нацвал'!N174+'13.нерез-в инвал'!N174)</f>
        <v>6.5777794452691154</v>
      </c>
      <c r="P174" s="21">
        <f>'9.нерез-в нацвал'!P174+'13.нерез-в инвал'!P174</f>
        <v>643233.81000000006</v>
      </c>
      <c r="Q174" s="28">
        <f>('9.нерез-в нацвал'!P174*'9.нерез-в нацвал'!Q174+'13.нерез-в инвал'!P174*'13.нерез-в инвал'!Q174)/('9.нерез-в нацвал'!P174+'13.нерез-в инвал'!P174)</f>
        <v>4.2831314404943948</v>
      </c>
      <c r="R174" s="21">
        <f>'9.нерез-в нацвал'!R174+'13.нерез-в инвал'!R174</f>
        <v>244.36999999999998</v>
      </c>
      <c r="S174" s="28">
        <f>('9.нерез-в нацвал'!R174*'9.нерез-в нацвал'!S174+'13.нерез-в инвал'!R174*'13.нерез-в инвал'!S174)/('9.нерез-в нацвал'!R174+'13.нерез-в инвал'!R174)</f>
        <v>11.180044604493151</v>
      </c>
    </row>
    <row r="175" spans="1:19" x14ac:dyDescent="0.2">
      <c r="A175" s="23" t="s">
        <v>14</v>
      </c>
      <c r="B175" s="26">
        <f>'9.нерез-в нацвал'!B175+'13.нерез-в инвал'!B175</f>
        <v>41233102.439999998</v>
      </c>
      <c r="C175" s="28">
        <f>('9.нерез-в нацвал'!B175*'9.нерез-в нацвал'!C175+'13.нерез-в инвал'!B175*'13.нерез-в инвал'!C175)/('9.нерез-в нацвал'!B175+'13.нерез-в инвал'!B175)</f>
        <v>0.25563287544850588</v>
      </c>
      <c r="D175" s="21">
        <f>'9.нерез-в нацвал'!D175+'13.нерез-в инвал'!D175</f>
        <v>38913802.880000003</v>
      </c>
      <c r="E175" s="28">
        <f>('9.нерез-в нацвал'!D175*'9.нерез-в нацвал'!E175+'13.нерез-в инвал'!D175*'13.нерез-в инвал'!E175)/('9.нерез-в нацвал'!D175+'13.нерез-в инвал'!D175)</f>
        <v>0.12148361242611098</v>
      </c>
      <c r="F175" s="21">
        <f t="shared" ref="F175" si="22">H175+J175+L175+N175+P175+R175</f>
        <v>2319299.56</v>
      </c>
      <c r="G175" s="28">
        <f t="shared" ref="G175" si="23">(H175*I175+J175*K175+L175*M175+N175*O175+P175*Q175+R175*S175)/(H175+J175+L175+N175+P175+R175)</f>
        <v>2.5064236175252845</v>
      </c>
      <c r="H175" s="21">
        <f>'9.нерез-в нацвал'!H175+'13.нерез-в инвал'!H175</f>
        <v>626653.63</v>
      </c>
      <c r="I175" s="28">
        <f>('9.нерез-в нацвал'!H175*'9.нерез-в нацвал'!I175+'13.нерез-в инвал'!H175*'13.нерез-в инвал'!I175)/('9.нерез-в нацвал'!H175+'13.нерез-в инвал'!H175)</f>
        <v>0.10294547627530702</v>
      </c>
      <c r="J175" s="21">
        <f>'9.нерез-в нацвал'!J175+'13.нерез-в инвал'!J175</f>
        <v>296441.71000000002</v>
      </c>
      <c r="K175" s="28">
        <f>('9.нерез-в нацвал'!J175*'9.нерез-в нацвал'!K175+'13.нерез-в инвал'!J175*'13.нерез-в инвал'!K175)/('9.нерез-в нацвал'!J175+'13.нерез-в инвал'!J175)</f>
        <v>3.1293186316459978</v>
      </c>
      <c r="L175" s="21">
        <f>'9.нерез-в нацвал'!L175+'13.нерез-в инвал'!L175</f>
        <v>412119.88</v>
      </c>
      <c r="M175" s="28">
        <f>('9.нерез-в нацвал'!L175*'9.нерез-в нацвал'!M175+'13.нерез-в инвал'!L175*'13.нерез-в инвал'!M175)/('9.нерез-в нацвал'!L175+'13.нерез-в инвал'!L175)</f>
        <v>1.6733491191931826</v>
      </c>
      <c r="N175" s="21">
        <f>'9.нерез-в нацвал'!N175+'13.нерез-в инвал'!N175</f>
        <v>663552.65</v>
      </c>
      <c r="O175" s="28">
        <f>('9.нерез-в нацвал'!N175*'9.нерез-в нацвал'!O175+'13.нерез-в инвал'!N175*'13.нерез-в инвал'!O175)/('9.нерез-в нацвал'!N175+'13.нерез-в инвал'!N175)</f>
        <v>3.6227653582575594</v>
      </c>
      <c r="P175" s="21">
        <f>'9.нерез-в нацвал'!P175+'13.нерез-в инвал'!P175</f>
        <v>316641.09999999998</v>
      </c>
      <c r="Q175" s="28">
        <f>('9.нерез-в нацвал'!P175*'9.нерез-в нацвал'!Q175+'13.нерез-в инвал'!P175*'13.нерез-в инвал'!Q175)/('9.нерез-в нацвал'!P175+'13.нерез-в инвал'!P175)</f>
        <v>5.2877408296017103</v>
      </c>
      <c r="R175" s="21">
        <f>'9.нерез-в нацвал'!R175+'13.нерез-в инвал'!R175</f>
        <v>3890.59</v>
      </c>
      <c r="S175" s="28">
        <f>('9.нерез-в нацвал'!R175*'9.нерез-в нацвал'!S175+'13.нерез-в инвал'!R175*'13.нерез-в инвал'!S175)/('9.нерез-в нацвал'!R175+'13.нерез-в инвал'!R175)</f>
        <v>13.659472162319821</v>
      </c>
    </row>
    <row r="176" spans="1:19" ht="13.5" thickBot="1" x14ac:dyDescent="0.25">
      <c r="A176" s="24" t="s">
        <v>15</v>
      </c>
      <c r="B176" s="27">
        <f>'9.нерез-в нацвал'!B176+'13.нерез-в инвал'!B176</f>
        <v>48159390.00999999</v>
      </c>
      <c r="C176" s="29">
        <f>('9.нерез-в нацвал'!B176*'9.нерез-в нацвал'!C176+'13.нерез-в инвал'!B176*'13.нерез-в инвал'!C176)/('9.нерез-в нацвал'!B176+'13.нерез-в инвал'!B176)</f>
        <v>0.2381897738887081</v>
      </c>
      <c r="D176" s="25">
        <f>'9.нерез-в нацвал'!D176+'13.нерез-в инвал'!D176</f>
        <v>46515769.939999998</v>
      </c>
      <c r="E176" s="29">
        <f>('9.нерез-в нацвал'!D176*'9.нерез-в нацвал'!E176+'13.нерез-в инвал'!D176*'13.нерез-в инвал'!E176)/('9.нерез-в нацвал'!D176+'13.нерез-в инвал'!D176)</f>
        <v>0.12025080879699616</v>
      </c>
      <c r="F176" s="25">
        <f t="shared" ref="F176:F187" si="24">H176+J176+L176+N176+P176+R176</f>
        <v>1643620.0699999998</v>
      </c>
      <c r="G176" s="29">
        <f t="shared" ref="G176:G187" si="25">(H176*I176+J176*K176+L176*M176+N176*O176+P176*Q176+R176*S176)/(H176+J176+L176+N176+P176+R176)</f>
        <v>3.5759573439621017</v>
      </c>
      <c r="H176" s="25">
        <f>'9.нерез-в нацвал'!H176+'13.нерез-в инвал'!H176</f>
        <v>99505.23</v>
      </c>
      <c r="I176" s="29">
        <f>('9.нерез-в нацвал'!H176*'9.нерез-в нацвал'!I176+'13.нерез-в инвал'!H176*'13.нерез-в инвал'!I176)/('9.нерез-в нацвал'!H176+'13.нерез-в инвал'!H176)</f>
        <v>0.50896815373423065</v>
      </c>
      <c r="J176" s="25">
        <f>'9.нерез-в нацвал'!J176+'13.нерез-в инвал'!J176</f>
        <v>292322.61000000004</v>
      </c>
      <c r="K176" s="29">
        <f>('9.нерез-в нацвал'!J176*'9.нерез-в нацвал'!K176+'13.нерез-в инвал'!J176*'13.нерез-в инвал'!K176)/('9.нерез-в нацвал'!J176+'13.нерез-в инвал'!J176)</f>
        <v>1.5107488425202587</v>
      </c>
      <c r="L176" s="25">
        <f>'9.нерез-в нацвал'!L176+'13.нерез-в инвал'!L176</f>
        <v>308737.63</v>
      </c>
      <c r="M176" s="29">
        <f>('9.нерез-в нацвал'!L176*'9.нерез-в нацвал'!M176+'13.нерез-в инвал'!L176*'13.нерез-в инвал'!M176)/('9.нерез-в нацвал'!L176+'13.нерез-в инвал'!L176)</f>
        <v>2.8900271379293763</v>
      </c>
      <c r="N176" s="25">
        <f>'9.нерез-в нацвал'!N176+'13.нерез-в инвал'!N176</f>
        <v>755903.91</v>
      </c>
      <c r="O176" s="29">
        <f>('9.нерез-в нацвал'!N176*'9.нерез-в нацвал'!O176+'13.нерез-в инвал'!N176*'13.нерез-в инвал'!O176)/('9.нерез-в нацвал'!N176+'13.нерез-в инвал'!N176)</f>
        <v>3.7635200200247731</v>
      </c>
      <c r="P176" s="25">
        <f>'9.нерез-в нацвал'!P176+'13.нерез-в инвал'!P176</f>
        <v>185635.8</v>
      </c>
      <c r="Q176" s="29">
        <f>('9.нерез-в нацвал'!P176*'9.нерез-в нацвал'!Q176+'13.нерез-в инвал'!P176*'13.нерез-в инвал'!Q176)/('9.нерез-в нацвал'!P176+'13.нерез-в инвал'!P176)</f>
        <v>8.7756574216826699</v>
      </c>
      <c r="R176" s="25">
        <f>'9.нерез-в нацвал'!R176+'13.нерез-в инвал'!R176</f>
        <v>1514.89</v>
      </c>
      <c r="S176" s="29">
        <f>('9.нерез-в нацвал'!R176*'9.нерез-в нацвал'!S176+'13.нерез-в инвал'!R176*'13.нерез-в инвал'!S176)/('9.нерез-в нацвал'!R176+'13.нерез-в инвал'!R176)</f>
        <v>12.574119837083883</v>
      </c>
    </row>
    <row r="177" spans="1:19" x14ac:dyDescent="0.2">
      <c r="A177" s="23" t="s">
        <v>79</v>
      </c>
      <c r="B177" s="26">
        <f>'9.нерез-в нацвал'!B177+'13.нерез-в инвал'!B177</f>
        <v>44182527.490000002</v>
      </c>
      <c r="C177" s="28">
        <f>('9.нерез-в нацвал'!B177*'9.нерез-в нацвал'!C177+'13.нерез-в инвал'!B177*'13.нерез-в инвал'!C177)/('9.нерез-в нацвал'!B177+'13.нерез-в инвал'!B177)</f>
        <v>0.19432454333544499</v>
      </c>
      <c r="D177" s="21">
        <f>'9.нерез-в нацвал'!D177+'13.нерез-в инвал'!D177</f>
        <v>42952301.380000003</v>
      </c>
      <c r="E177" s="28">
        <f>('9.нерез-в нацвал'!D177*'9.нерез-в нацвал'!E177+'13.нерез-в инвал'!D177*'13.нерез-в инвал'!E177)/('9.нерез-в нацвал'!D177+'13.нерез-в инвал'!D177)</f>
        <v>0.10432033510517327</v>
      </c>
      <c r="F177" s="21">
        <f t="shared" si="24"/>
        <v>1230226.1100000001</v>
      </c>
      <c r="G177" s="28">
        <f t="shared" si="25"/>
        <v>3.336745148743427</v>
      </c>
      <c r="H177" s="21">
        <f>'9.нерез-в нацвал'!H177+'13.нерез-в инвал'!H177</f>
        <v>412680.38</v>
      </c>
      <c r="I177" s="28">
        <f>('9.нерез-в нацвал'!H177*'9.нерез-в нацвал'!I177+'13.нерез-в инвал'!H177*'13.нерез-в инвал'!I177)/('9.нерез-в нацвал'!H177+'13.нерез-в инвал'!H177)</f>
        <v>0.15736037996281821</v>
      </c>
      <c r="J177" s="21">
        <f>'9.нерез-в нацвал'!J177+'13.нерез-в инвал'!J177</f>
        <v>109192.76</v>
      </c>
      <c r="K177" s="28">
        <f>('9.нерез-в нацвал'!J177*'9.нерез-в нацвал'!K177+'13.нерез-в инвал'!J177*'13.нерез-в инвал'!K177)/('9.нерез-в нацвал'!J177+'13.нерез-в инвал'!J177)</f>
        <v>1.6794306142641713</v>
      </c>
      <c r="L177" s="21">
        <f>'9.нерез-в нацвал'!L177+'13.нерез-в инвал'!L177</f>
        <v>163626.68</v>
      </c>
      <c r="M177" s="28">
        <f>('9.нерез-в нацвал'!L177*'9.нерез-в нацвал'!M177+'13.нерез-в инвал'!L177*'13.нерез-в инвал'!M177)/('9.нерез-в нацвал'!L177+'13.нерез-в инвал'!L177)</f>
        <v>3.813540689085674</v>
      </c>
      <c r="N177" s="21">
        <f>'9.нерез-в нацвал'!N177+'13.нерез-в инвал'!N177</f>
        <v>364293.76</v>
      </c>
      <c r="O177" s="28">
        <f>('9.нерез-в нацвал'!N177*'9.нерез-в нацвал'!O177+'13.нерез-в инвал'!N177*'13.нерез-в инвал'!O177)/('9.нерез-в нацвал'!N177+'13.нерез-в инвал'!N177)</f>
        <v>5.2245028193730239</v>
      </c>
      <c r="P177" s="21">
        <f>'9.нерез-в нацвал'!P177+'13.нерез-в инвал'!P177</f>
        <v>178222.41</v>
      </c>
      <c r="Q177" s="28">
        <f>('9.нерез-в нацвал'!P177*'9.нерез-в нацвал'!Q177+'13.нерез-в инвал'!P177*'13.нерез-в инвал'!Q177)/('9.нерез-в нацвал'!P177+'13.нерез-в инвал'!P177)</f>
        <v>7.2891721484407972</v>
      </c>
      <c r="R177" s="21">
        <f>'9.нерез-в нацвал'!R177+'13.нерез-в инвал'!R177</f>
        <v>2210.1200000000003</v>
      </c>
      <c r="S177" s="28">
        <f>('9.нерез-в нацвал'!R177*'9.нерез-в нацвал'!S177+'13.нерез-в инвал'!R177*'13.нерез-в инвал'!S177)/('9.нерез-в нацвал'!R177+'13.нерез-в инвал'!R177)</f>
        <v>13.70296345899772</v>
      </c>
    </row>
    <row r="178" spans="1:19" x14ac:dyDescent="0.2">
      <c r="A178" s="23" t="s">
        <v>1</v>
      </c>
      <c r="B178" s="26">
        <f>'9.нерез-в нацвал'!B178+'13.нерез-в инвал'!B178</f>
        <v>41977794.670000002</v>
      </c>
      <c r="C178" s="28">
        <f>('9.нерез-в нацвал'!B178*'9.нерез-в нацвал'!C178+'13.нерез-в инвал'!B178*'13.нерез-в инвал'!C178)/('9.нерез-в нацвал'!B178+'13.нерез-в инвал'!B178)</f>
        <v>0.32142003083460213</v>
      </c>
      <c r="D178" s="21">
        <f>'9.нерез-в нацвал'!D178+'13.нерез-в инвал'!D178</f>
        <v>39632020.259999998</v>
      </c>
      <c r="E178" s="28">
        <f>('9.нерез-в нацвал'!D178*'9.нерез-в нацвал'!E178+'13.нерез-в инвал'!D178*'13.нерез-в инвал'!E178)/('9.нерез-в нацвал'!D178+'13.нерез-в инвал'!D178)</f>
        <v>0.12963860621522605</v>
      </c>
      <c r="F178" s="21">
        <f t="shared" si="24"/>
        <v>2345774.41</v>
      </c>
      <c r="G178" s="28">
        <f t="shared" si="25"/>
        <v>3.5615804118180296</v>
      </c>
      <c r="H178" s="21">
        <f>'9.нерез-в нацвал'!H178+'13.нерез-в инвал'!H178</f>
        <v>382221.61</v>
      </c>
      <c r="I178" s="28">
        <f>('9.нерез-в нацвал'!H178*'9.нерез-в нацвал'!I178+'13.нерез-в инвал'!H178*'13.нерез-в инвал'!I178)/('9.нерез-в нацвал'!H178+'13.нерез-в инвал'!H178)</f>
        <v>0.54930706926800899</v>
      </c>
      <c r="J178" s="21">
        <f>'9.нерез-в нацвал'!J178+'13.нерез-в инвал'!J178</f>
        <v>269125.73000000004</v>
      </c>
      <c r="K178" s="28">
        <f>('9.нерез-в нацвал'!J178*'9.нерез-в нацвал'!K178+'13.нерез-в инвал'!J178*'13.нерез-в инвал'!K178)/('9.нерез-в нацвал'!J178+'13.нерез-в инвал'!J178)</f>
        <v>1.8712988059521507</v>
      </c>
      <c r="L178" s="21">
        <f>'9.нерез-в нацвал'!L178+'13.нерез-в инвал'!L178</f>
        <v>265318.13</v>
      </c>
      <c r="M178" s="28">
        <f>('9.нерез-в нацвал'!L178*'9.нерез-в нацвал'!M178+'13.нерез-в инвал'!L178*'13.нерез-в инвал'!M178)/('9.нерез-в нацвал'!L178+'13.нерез-в инвал'!L178)</f>
        <v>2.903278784227826</v>
      </c>
      <c r="N178" s="21">
        <f>'9.нерез-в нацвал'!N178+'13.нерез-в инвал'!N178</f>
        <v>649285.08000000007</v>
      </c>
      <c r="O178" s="28">
        <f>('9.нерез-в нацвал'!N178*'9.нерез-в нацвал'!O178+'13.нерез-в инвал'!N178*'13.нерез-в инвал'!O178)/('9.нерез-в нацвал'!N178+'13.нерез-в инвал'!N178)</f>
        <v>3.1104373189970693</v>
      </c>
      <c r="P178" s="21">
        <f>'9.нерез-в нацвал'!P178+'13.нерез-в инвал'!P178</f>
        <v>776285.02</v>
      </c>
      <c r="Q178" s="28">
        <f>('9.нерез-в нацвал'!P178*'9.нерез-в нацвал'!Q178+'13.нерез-в инвал'!P178*'13.нерез-в инвал'!Q178)/('9.нерез-в нацвал'!P178+'13.нерез-в инвал'!P178)</f>
        <v>6.1870113278754211</v>
      </c>
      <c r="R178" s="21">
        <f>'9.нерез-в нацвал'!R178+'13.нерез-в инвал'!R178</f>
        <v>3538.84</v>
      </c>
      <c r="S178" s="28">
        <f>('9.нерез-в нацвал'!R178*'9.нерез-в нацвал'!S178+'13.нерез-в инвал'!R178*'13.нерез-в инвал'!S178)/('9.нерез-в нацвал'!R178+'13.нерез-в инвал'!R178)</f>
        <v>13.664151473364191</v>
      </c>
    </row>
    <row r="179" spans="1:19" x14ac:dyDescent="0.2">
      <c r="A179" s="23" t="s">
        <v>2</v>
      </c>
      <c r="B179" s="26">
        <f>'9.нерез-в нацвал'!B179+'13.нерез-в инвал'!B179</f>
        <v>45714986.379999995</v>
      </c>
      <c r="C179" s="28">
        <f>('9.нерез-в нацвал'!B179*'9.нерез-в нацвал'!C179+'13.нерез-в инвал'!B179*'13.нерез-в инвал'!C179)/('9.нерез-в нацвал'!B179+'13.нерез-в инвал'!B179)</f>
        <v>0.18742995699433482</v>
      </c>
      <c r="D179" s="21">
        <f>'9.нерез-в нацвал'!D179+'13.нерез-в инвал'!D179</f>
        <v>44697778.869999997</v>
      </c>
      <c r="E179" s="28">
        <f>('9.нерез-в нацвал'!D179*'9.нерез-в нацвал'!E179+'13.нерез-в инвал'!D179*'13.нерез-в инвал'!E179)/('9.нерез-в нацвал'!D179+'13.нерез-в инвал'!D179)</f>
        <v>0.10542244600128614</v>
      </c>
      <c r="F179" s="21">
        <f t="shared" si="24"/>
        <v>1017207.51</v>
      </c>
      <c r="G179" s="28">
        <f t="shared" si="25"/>
        <v>3.790975503021992</v>
      </c>
      <c r="H179" s="21">
        <f>'9.нерез-в нацвал'!H179+'13.нерез-в инвал'!H179</f>
        <v>304327.05000000005</v>
      </c>
      <c r="I179" s="28">
        <f>('9.нерез-в нацвал'!H179*'9.нерез-в нацвал'!I179+'13.нерез-в инвал'!H179*'13.нерез-в инвал'!I179)/('9.нерез-в нацвал'!H179+'13.нерез-в инвал'!H179)</f>
        <v>0.20757318877832234</v>
      </c>
      <c r="J179" s="21">
        <f>'9.нерез-в нацвал'!J179+'13.нерез-в инвал'!J179</f>
        <v>178305.73</v>
      </c>
      <c r="K179" s="28">
        <f>('9.нерез-в нацвал'!J179*'9.нерез-в нацвал'!K179+'13.нерез-в инвал'!J179*'13.нерез-в инвал'!K179)/('9.нерез-в нацвал'!J179+'13.нерез-в инвал'!J179)</f>
        <v>2.1049814091784946</v>
      </c>
      <c r="L179" s="21">
        <f>'9.нерез-в нацвал'!L179+'13.нерез-в инвал'!L179</f>
        <v>130194.53</v>
      </c>
      <c r="M179" s="28">
        <f>('9.нерез-в нацвал'!L179*'9.нерез-в нацвал'!M179+'13.нерез-в инвал'!L179*'13.нерез-в инвал'!M179)/('9.нерез-в нацвал'!L179+'13.нерез-в инвал'!L179)</f>
        <v>4.388131306284536</v>
      </c>
      <c r="N179" s="21">
        <f>'9.нерез-в нацвал'!N179+'13.нерез-в инвал'!N179</f>
        <v>228852.40000000002</v>
      </c>
      <c r="O179" s="28">
        <f>('9.нерез-в нацвал'!N179*'9.нерез-в нацвал'!O179+'13.нерез-в инвал'!N179*'13.нерез-в инвал'!O179)/('9.нерез-в нацвал'!N179+'13.нерез-в инвал'!N179)</f>
        <v>5.8056696892844517</v>
      </c>
      <c r="P179" s="21">
        <f>'9.нерез-в нацвал'!P179+'13.нерез-в инвал'!P179</f>
        <v>174305.72</v>
      </c>
      <c r="Q179" s="28">
        <f>('9.нерез-в нацвал'!P179*'9.нерез-в нацвал'!Q179+'13.нерез-в инвал'!P179*'13.нерез-в инвал'!Q179)/('9.нерез-в нацвал'!P179+'13.нерез-в инвал'!P179)</f>
        <v>8.6145480171275821</v>
      </c>
      <c r="R179" s="21">
        <f>'9.нерез-в нацвал'!R179+'13.нерез-в инвал'!R179</f>
        <v>1222.08</v>
      </c>
      <c r="S179" s="28">
        <f>('9.нерез-в нацвал'!R179*'9.нерез-в нацвал'!S179+'13.нерез-в инвал'!R179*'13.нерез-в инвал'!S179)/('9.нерез-в нацвал'!R179+'13.нерез-в инвал'!R179)</f>
        <v>13.248919301518731</v>
      </c>
    </row>
    <row r="180" spans="1:19" x14ac:dyDescent="0.2">
      <c r="A180" s="23" t="s">
        <v>3</v>
      </c>
      <c r="B180" s="26">
        <f>'9.нерез-в нацвал'!B180+'13.нерез-в инвал'!B180</f>
        <v>58813738.079999998</v>
      </c>
      <c r="C180" s="28">
        <f>('9.нерез-в нацвал'!B180*'9.нерез-в нацвал'!C180+'13.нерез-в инвал'!B180*'13.нерез-в инвал'!C180)/('9.нерез-в нацвал'!B180+'13.нерез-в инвал'!B180)</f>
        <v>0.2082544761640493</v>
      </c>
      <c r="D180" s="21">
        <f>'9.нерез-в нацвал'!D180+'13.нерез-в инвал'!D180</f>
        <v>57109390.109999999</v>
      </c>
      <c r="E180" s="28">
        <f>('9.нерез-в нацвал'!D180*'9.нерез-в нацвал'!E180+'13.нерез-в инвал'!D180*'13.нерез-в инвал'!E180)/('9.нерез-в нацвал'!D180+'13.нерез-в инвал'!D180)</f>
        <v>9.9667127998331273E-2</v>
      </c>
      <c r="F180" s="21">
        <f t="shared" si="24"/>
        <v>1704347.9699999997</v>
      </c>
      <c r="G180" s="28">
        <f t="shared" si="25"/>
        <v>3.8468056033768709</v>
      </c>
      <c r="H180" s="21">
        <f>'9.нерез-в нацвал'!H180+'13.нерез-в инвал'!H180</f>
        <v>171203.66</v>
      </c>
      <c r="I180" s="28">
        <f>('9.нерез-в нацвал'!H180*'9.нерез-в нацвал'!I180+'13.нерез-в инвал'!H180*'13.нерез-в инвал'!I180)/('9.нерез-в нацвал'!H180+'13.нерез-в инвал'!H180)</f>
        <v>0.20057061280115199</v>
      </c>
      <c r="J180" s="21">
        <f>'9.нерез-в нацвал'!J180+'13.нерез-в инвал'!J180</f>
        <v>298083.36</v>
      </c>
      <c r="K180" s="28">
        <f>('9.нерез-в нацвал'!J180*'9.нерез-в нацвал'!K180+'13.нерез-в инвал'!J180*'13.нерез-в инвал'!K180)/('9.нерез-в нацвал'!J180+'13.нерез-в инвал'!J180)</f>
        <v>3.187899036698997</v>
      </c>
      <c r="L180" s="21">
        <f>'9.нерез-в нацвал'!L180+'13.нерез-в инвал'!L180</f>
        <v>426717.99</v>
      </c>
      <c r="M180" s="28">
        <f>('9.нерез-в нацвал'!L180*'9.нерез-в нацвал'!M180+'13.нерез-в инвал'!L180*'13.нерез-в инвал'!M180)/('9.нерез-в нацвал'!L180+'13.нерез-в инвал'!L180)</f>
        <v>3.7224427324941169</v>
      </c>
      <c r="N180" s="21">
        <f>'9.нерез-в нацвал'!N180+'13.нерез-в инвал'!N180</f>
        <v>307178.84999999998</v>
      </c>
      <c r="O180" s="28">
        <f>('9.нерез-в нацвал'!N180*'9.нерез-в нацвал'!O180+'13.нерез-в инвал'!N180*'13.нерез-в инвал'!O180)/('9.нерез-в нацвал'!N180+'13.нерез-в инвал'!N180)</f>
        <v>4.97847053825482</v>
      </c>
      <c r="P180" s="21">
        <f>'9.нерез-в нацвал'!P180+'13.нерез-в инвал'!P180</f>
        <v>499720.21</v>
      </c>
      <c r="Q180" s="28">
        <f>('9.нерез-в нацвал'!P180*'9.нерез-в нацвал'!Q180+'13.нерез-в инвал'!P180*'13.нерез-в инвал'!Q180)/('9.нерез-в нацвал'!P180+'13.нерез-в инвал'!P180)</f>
        <v>4.8712407038730738</v>
      </c>
      <c r="R180" s="21">
        <f>'9.нерез-в нацвал'!R180+'13.нерез-в инвал'!R180</f>
        <v>1443.8999999999999</v>
      </c>
      <c r="S180" s="28">
        <f>('9.нерез-в нацвал'!R180*'9.нерез-в нацвал'!S180+'13.нерез-в инвал'!R180*'13.нерез-в инвал'!S180)/('9.нерез-в нацвал'!R180+'13.нерез-в инвал'!R180)</f>
        <v>13.66138860031856</v>
      </c>
    </row>
    <row r="181" spans="1:19" x14ac:dyDescent="0.2">
      <c r="A181" s="23" t="s">
        <v>4</v>
      </c>
      <c r="B181" s="26">
        <f>'9.нерез-в нацвал'!B181+'13.нерез-в инвал'!B181</f>
        <v>56599720.380000003</v>
      </c>
      <c r="C181" s="28">
        <f>('9.нерез-в нацвал'!B181*'9.нерез-в нацвал'!C181+'13.нерез-в инвал'!B181*'13.нерез-в инвал'!C181)/('9.нерез-в нацвал'!B181+'13.нерез-в инвал'!B181)</f>
        <v>0.20710739593409985</v>
      </c>
      <c r="D181" s="21">
        <f>'9.нерез-в нацвал'!D181+'13.нерез-в инвал'!D181</f>
        <v>55092589.640000001</v>
      </c>
      <c r="E181" s="28">
        <f>('9.нерез-в нацвал'!D181*'9.нерез-в нацвал'!E181+'13.нерез-в инвал'!D181*'13.нерез-в инвал'!E181)/('9.нерез-в нацвал'!D181+'13.нерез-в инвал'!D181)</f>
        <v>8.2049717035229119E-2</v>
      </c>
      <c r="F181" s="21">
        <f t="shared" si="24"/>
        <v>1507130.7400000002</v>
      </c>
      <c r="G181" s="28">
        <f t="shared" si="25"/>
        <v>4.7785431725717471</v>
      </c>
      <c r="H181" s="21">
        <f>'9.нерез-в нацвал'!H181+'13.нерез-в инвал'!H181</f>
        <v>211981.32</v>
      </c>
      <c r="I181" s="28">
        <f>('9.нерез-в нацвал'!H181*'9.нерез-в нацвал'!I181+'13.нерез-в инвал'!H181*'13.нерез-в инвал'!I181)/('9.нерез-в нацвал'!H181+'13.нерез-в инвал'!H181)</f>
        <v>0.45595090501370561</v>
      </c>
      <c r="J181" s="21">
        <f>'9.нерез-в нацвал'!J181+'13.нерез-в инвал'!J181</f>
        <v>204671.61</v>
      </c>
      <c r="K181" s="28">
        <f>('9.нерез-в нацвал'!J181*'9.нерез-в нацвал'!K181+'13.нерез-в инвал'!J181*'13.нерез-в инвал'!K181)/('9.нерез-в нацвал'!J181+'13.нерез-в инвал'!J181)</f>
        <v>1.5719407718539931</v>
      </c>
      <c r="L181" s="21">
        <f>'9.нерез-в нацвал'!L181+'13.нерез-в инвал'!L181</f>
        <v>342667.98</v>
      </c>
      <c r="M181" s="28">
        <f>('9.нерез-в нацвал'!L181*'9.нерез-в нацвал'!M181+'13.нерез-в инвал'!L181*'13.нерез-в инвал'!M181)/('9.нерез-в нацвал'!L181+'13.нерез-в инвал'!L181)</f>
        <v>7.5991128240228374</v>
      </c>
      <c r="N181" s="21">
        <f>'9.нерез-в нацвал'!N181+'13.нерез-в инвал'!N181</f>
        <v>483504.86</v>
      </c>
      <c r="O181" s="28">
        <f>('9.нерез-в нацвал'!N181*'9.нерез-в нацвал'!O181+'13.нерез-в инвал'!N181*'13.нерез-в инвал'!O181)/('9.нерез-в нацвал'!N181+'13.нерез-в инвал'!N181)</f>
        <v>4.5025023314140062</v>
      </c>
      <c r="P181" s="21">
        <f>'9.нерез-в нацвал'!P181+'13.нерез-в инвал'!P181</f>
        <v>263098.91000000003</v>
      </c>
      <c r="Q181" s="28">
        <f>('9.нерез-в нацвал'!P181*'9.нерез-в нацвал'!Q181+'13.нерез-в инвал'!P181*'13.нерез-в инвал'!Q181)/('9.нерез-в нацвал'!P181+'13.нерез-в инвал'!P181)</f>
        <v>7.5448954722009427</v>
      </c>
      <c r="R181" s="21">
        <f>'9.нерез-в нацвал'!R181+'13.нерез-в инвал'!R181</f>
        <v>1206.06</v>
      </c>
      <c r="S181" s="28">
        <f>('9.нерез-в нацвал'!R181*'9.нерез-в нацвал'!S181+'13.нерез-в инвал'!R181*'13.нерез-в инвал'!S181)/('9.нерез-в нацвал'!R181+'13.нерез-в инвал'!R181)</f>
        <v>14.507080161849304</v>
      </c>
    </row>
    <row r="182" spans="1:19" x14ac:dyDescent="0.2">
      <c r="A182" s="23" t="s">
        <v>5</v>
      </c>
      <c r="B182" s="26">
        <f>'9.нерез-в нацвал'!B182+'13.нерез-в инвал'!B182</f>
        <v>50812352.840000011</v>
      </c>
      <c r="C182" s="28">
        <f>('9.нерез-в нацвал'!B182*'9.нерез-в нацвал'!C182+'13.нерез-в инвал'!B182*'13.нерез-в инвал'!C182)/('9.нерез-в нацвал'!B182+'13.нерез-в инвал'!B182)</f>
        <v>0.22023342583322886</v>
      </c>
      <c r="D182" s="21">
        <f>'9.нерез-в нацвал'!D182+'13.нерез-в инвал'!D182</f>
        <v>49487445.530000001</v>
      </c>
      <c r="E182" s="28">
        <f>('9.нерез-в нацвал'!D182*'9.нерез-в нацвал'!E182+'13.нерез-в инвал'!D182*'13.нерез-в инвал'!E182)/('9.нерез-в нацвал'!D182+'13.нерез-в инвал'!D182)</f>
        <v>0.11960782915965551</v>
      </c>
      <c r="F182" s="21">
        <f t="shared" si="24"/>
        <v>1324907.31</v>
      </c>
      <c r="G182" s="28">
        <f t="shared" si="25"/>
        <v>3.9787633220168428</v>
      </c>
      <c r="H182" s="21">
        <f>'9.нерез-в нацвал'!H182+'13.нерез-в инвал'!H182</f>
        <v>467041.9</v>
      </c>
      <c r="I182" s="28">
        <f>('9.нерез-в нацвал'!H182*'9.нерез-в нацвал'!I182+'13.нерез-в инвал'!H182*'13.нерез-в инвал'!I182)/('9.нерез-в нацвал'!H182+'13.нерез-в инвал'!H182)</f>
        <v>6.2825616502502263E-2</v>
      </c>
      <c r="J182" s="21">
        <f>'9.нерез-в нацвал'!J182+'13.нерез-в инвал'!J182</f>
        <v>113174.93000000001</v>
      </c>
      <c r="K182" s="28">
        <f>('9.нерез-в нацвал'!J182*'9.нерез-в нацвал'!K182+'13.нерез-в инвал'!J182*'13.нерез-в инвал'!K182)/('9.нерез-в нацвал'!J182+'13.нерез-в инвал'!J182)</f>
        <v>2.1726109890238066</v>
      </c>
      <c r="L182" s="21">
        <f>'9.нерез-в нацвал'!L182+'13.нерез-в инвал'!L182</f>
        <v>111348.68</v>
      </c>
      <c r="M182" s="28">
        <f>('9.нерез-в нацвал'!L182*'9.нерез-в нацвал'!M182+'13.нерез-в инвал'!L182*'13.нерез-в инвал'!M182)/('9.нерез-в нацвал'!L182+'13.нерез-в инвал'!L182)</f>
        <v>3.5976191518390617</v>
      </c>
      <c r="N182" s="21">
        <f>'9.нерез-в нацвал'!N182+'13.нерез-в инвал'!N182</f>
        <v>300017.95</v>
      </c>
      <c r="O182" s="28">
        <f>('9.нерез-в нацвал'!N182*'9.нерез-в нацвал'!O182+'13.нерез-в инвал'!N182*'13.нерез-в инвал'!O182)/('9.нерез-в нацвал'!N182+'13.нерез-в инвал'!N182)</f>
        <v>6.9981403949330225</v>
      </c>
      <c r="P182" s="21">
        <f>'9.нерез-в нацвал'!P182+'13.нерез-в инвал'!P182</f>
        <v>329882.5</v>
      </c>
      <c r="Q182" s="28">
        <f>('9.нерез-в нацвал'!P182*'9.нерез-в нацвал'!Q182+'13.нерез-в инвал'!P182*'13.нерез-в инвал'!Q182)/('9.нерез-в нацвал'!P182+'13.нерез-в инвал'!P182)</f>
        <v>7.4560602984396072</v>
      </c>
      <c r="R182" s="21">
        <f>'9.нерез-в нацвал'!R182+'13.нерез-в инвал'!R182</f>
        <v>3441.35</v>
      </c>
      <c r="S182" s="28">
        <f>('9.нерез-в нацвал'!R182*'9.нерез-в нацвал'!S182+'13.нерез-в инвал'!R182*'13.нерез-в инвал'!S182)/('9.нерез-в нацвал'!R182+'13.нерез-в инвал'!R182)</f>
        <v>10.601545323782849</v>
      </c>
    </row>
    <row r="183" spans="1:19" x14ac:dyDescent="0.2">
      <c r="A183" s="23" t="s">
        <v>6</v>
      </c>
      <c r="B183" s="26">
        <f>'9.нерез-в нацвал'!B183+'13.нерез-в инвал'!B183</f>
        <v>57986320.25</v>
      </c>
      <c r="C183" s="28">
        <f>('9.нерез-в нацвал'!B183*'9.нерез-в нацвал'!C183+'13.нерез-в инвал'!B183*'13.нерез-в инвал'!C183)/('9.нерез-в нацвал'!B183+'13.нерез-в инвал'!B183)</f>
        <v>0.19632837180765902</v>
      </c>
      <c r="D183" s="21">
        <f>'9.нерез-в нацвал'!D183+'13.нерез-в инвал'!D183</f>
        <v>56740826.120000005</v>
      </c>
      <c r="E183" s="28">
        <f>('9.нерез-в нацвал'!D183*'9.нерез-в нацвал'!E183+'13.нерез-в инвал'!D183*'13.нерез-в инвал'!E183)/('9.нерез-в нацвал'!D183+'13.нерез-в инвал'!D183)</f>
        <v>0.11082570664905216</v>
      </c>
      <c r="F183" s="21">
        <f t="shared" si="24"/>
        <v>1245494.1299999999</v>
      </c>
      <c r="G183" s="28">
        <f t="shared" si="25"/>
        <v>4.0915629937171953</v>
      </c>
      <c r="H183" s="21">
        <f>'9.нерез-в нацвал'!H183+'13.нерез-в инвал'!H183</f>
        <v>171674.69999999998</v>
      </c>
      <c r="I183" s="28">
        <f>('9.нерез-в нацвал'!H183*'9.нерез-в нацвал'!I183+'13.нерез-в инвал'!H183*'13.нерез-в инвал'!I183)/('9.нерез-в нацвал'!H183+'13.нерез-в инвал'!H183)</f>
        <v>0.25448206287822311</v>
      </c>
      <c r="J183" s="21">
        <f>'9.нерез-в нацвал'!J183+'13.нерез-в инвал'!J183</f>
        <v>383138.03</v>
      </c>
      <c r="K183" s="28">
        <f>('9.нерез-в нацвал'!J183*'9.нерез-в нацвал'!K183+'13.нерез-в инвал'!J183*'13.нерез-в инвал'!K183)/('9.нерез-в нацвал'!J183+'13.нерез-в инвал'!J183)</f>
        <v>2.8137202073101428</v>
      </c>
      <c r="L183" s="21">
        <f>'9.нерез-в нацвал'!L183+'13.нерез-в инвал'!L183</f>
        <v>110218</v>
      </c>
      <c r="M183" s="28">
        <f>('9.нерез-в нацвал'!L183*'9.нерез-в нацвал'!M183+'13.нерез-в инвал'!L183*'13.нерез-в инвал'!M183)/('9.нерез-в нацвал'!L183+'13.нерез-в инвал'!L183)</f>
        <v>2.9123682365856753</v>
      </c>
      <c r="N183" s="21">
        <f>'9.нерез-в нацвал'!N183+'13.нерез-в инвал'!N183</f>
        <v>308246.19</v>
      </c>
      <c r="O183" s="28">
        <f>('9.нерез-в нацвал'!N183*'9.нерез-в нацвал'!O183+'13.нерез-в инвал'!N183*'13.нерез-в инвал'!O183)/('9.нерез-в нацвал'!N183+'13.нерез-в инвал'!N183)</f>
        <v>4.6380037806793215</v>
      </c>
      <c r="P183" s="21">
        <f>'9.нерез-в нацвал'!P183+'13.нерез-в инвал'!P183</f>
        <v>270555.26</v>
      </c>
      <c r="Q183" s="28">
        <f>('9.нерез-в нацвал'!P183*'9.нерез-в нацвал'!Q183+'13.нерез-в инвал'!P183*'13.нерез-в инвал'!Q183)/('9.нерез-в нацвал'!P183+'13.нерез-в инвал'!P183)</f>
        <v>8.1469628788588189</v>
      </c>
      <c r="R183" s="21">
        <f>'9.нерез-в нацвал'!R183+'13.нерез-в инвал'!R183</f>
        <v>1661.95</v>
      </c>
      <c r="S183" s="28">
        <f>('9.нерез-в нацвал'!R183*'9.нерез-в нацвал'!S183+'13.нерез-в инвал'!R183*'13.нерез-в инвал'!S183)/('9.нерез-в нацвал'!R183+'13.нерез-в инвал'!R183)</f>
        <v>11.697274526911166</v>
      </c>
    </row>
    <row r="184" spans="1:19" x14ac:dyDescent="0.2">
      <c r="A184" s="23" t="s">
        <v>7</v>
      </c>
      <c r="B184" s="26">
        <f>'9.нерез-в нацвал'!B184+'13.нерез-в инвал'!B184</f>
        <v>49989899.770000003</v>
      </c>
      <c r="C184" s="28">
        <f>('9.нерез-в нацвал'!B184*'9.нерез-в нацвал'!C184+'13.нерез-в инвал'!B184*'13.нерез-в инвал'!C184)/('9.нерез-в нацвал'!B184+'13.нерез-в инвал'!B184)</f>
        <v>0.2083666451188006</v>
      </c>
      <c r="D184" s="21">
        <f>'9.нерез-в нацвал'!D184+'13.нерез-в инвал'!D184</f>
        <v>48865814.280000001</v>
      </c>
      <c r="E184" s="28">
        <f>('9.нерез-в нацвал'!D184*'9.нерез-в нацвал'!E184+'13.нерез-в инвал'!D184*'13.нерез-в инвал'!E184)/('9.нерез-в нацвал'!D184+'13.нерез-в инвал'!D184)</f>
        <v>0.12368332076835298</v>
      </c>
      <c r="F184" s="21">
        <f t="shared" si="24"/>
        <v>1124085.49</v>
      </c>
      <c r="G184" s="28">
        <f t="shared" si="25"/>
        <v>3.8896877164565096</v>
      </c>
      <c r="H184" s="21">
        <f>'9.нерез-в нацвал'!H184+'13.нерез-в инвал'!H184</f>
        <v>311995.64</v>
      </c>
      <c r="I184" s="28">
        <f>('9.нерез-в нацвал'!H184*'9.нерез-в нацвал'!I184+'13.нерез-в инвал'!H184*'13.нерез-в инвал'!I184)/('9.нерез-в нацвал'!H184+'13.нерез-в инвал'!H184)</f>
        <v>0.49613710178770415</v>
      </c>
      <c r="J184" s="21">
        <f>'9.нерез-в нацвал'!J184+'13.нерез-в инвал'!J184</f>
        <v>103037.01000000001</v>
      </c>
      <c r="K184" s="28">
        <f>('9.нерез-в нацвал'!J184*'9.нерез-в нацвал'!K184+'13.нерез-в инвал'!J184*'13.нерез-в инвал'!K184)/('9.нерез-в нацвал'!J184+'13.нерез-в инвал'!J184)</f>
        <v>2.7096810456747491</v>
      </c>
      <c r="L184" s="21">
        <f>'9.нерез-в нацвал'!L184+'13.нерез-в инвал'!L184</f>
        <v>199071.97999999998</v>
      </c>
      <c r="M184" s="28">
        <f>('9.нерез-в нацвал'!L184*'9.нерез-в нацвал'!M184+'13.нерез-в инвал'!L184*'13.нерез-в инвал'!M184)/('9.нерез-в нацвал'!L184+'13.нерез-в инвал'!L184)</f>
        <v>2.3798208602737545</v>
      </c>
      <c r="N184" s="21">
        <f>'9.нерез-в нацвал'!N184+'13.нерез-в инвал'!N184</f>
        <v>299060</v>
      </c>
      <c r="O184" s="28">
        <f>('9.нерез-в нацвал'!N184*'9.нерез-в нацвал'!O184+'13.нерез-в инвал'!N184*'13.нерез-в инвал'!O184)/('9.нерез-в нацвал'!N184+'13.нерез-в инвал'!N184)</f>
        <v>6.5048332190864686</v>
      </c>
      <c r="P184" s="21">
        <f>'9.нерез-в нацвал'!P184+'13.нерез-в инвал'!P184</f>
        <v>205575.79</v>
      </c>
      <c r="Q184" s="28">
        <f>('9.нерез-в нацвал'!P184*'9.нерез-в нацвал'!Q184+'13.нерез-в инвал'!P184*'13.нерез-в инвал'!Q184)/('9.нерез-в нацвал'!P184+'13.нерез-в инвал'!P184)</f>
        <v>7.0242084298934149</v>
      </c>
      <c r="R184" s="21">
        <f>'9.нерез-в нацвал'!R184+'13.нерез-в инвал'!R184</f>
        <v>5345.07</v>
      </c>
      <c r="S184" s="28">
        <f>('9.нерез-в нацвал'!R184*'9.нерез-в нацвал'!S184+'13.нерез-в инвал'!R184*'13.нерез-в инвал'!S184)/('9.нерез-в нацвал'!R184+'13.нерез-в инвал'!R184)</f>
        <v>14.078993689511982</v>
      </c>
    </row>
    <row r="185" spans="1:19" x14ac:dyDescent="0.2">
      <c r="A185" s="23" t="s">
        <v>8</v>
      </c>
      <c r="B185" s="26">
        <f>'9.нерез-в нацвал'!B185+'13.нерез-в инвал'!B185</f>
        <v>72565182.069999993</v>
      </c>
      <c r="C185" s="28">
        <f>('9.нерез-в нацвал'!B185*'9.нерез-в нацвал'!C185+'13.нерез-в инвал'!B185*'13.нерез-в инвал'!C185)/('9.нерез-в нацвал'!B185+'13.нерез-в инвал'!B185)</f>
        <v>0.19025392287698298</v>
      </c>
      <c r="D185" s="21">
        <f>'9.нерез-в нацвал'!D185+'13.нерез-в инвал'!D185</f>
        <v>70284587.299999997</v>
      </c>
      <c r="E185" s="28">
        <f>('9.нерез-в нацвал'!D185*'9.нерез-в нацвал'!E185+'13.нерез-в инвал'!D185*'13.нерез-в инвал'!E185)/('9.нерез-в нацвал'!D185+'13.нерез-в инвал'!D185)</f>
        <v>8.425781147611576E-2</v>
      </c>
      <c r="F185" s="21">
        <f t="shared" si="24"/>
        <v>2280594.7699999996</v>
      </c>
      <c r="G185" s="28">
        <f t="shared" si="25"/>
        <v>3.456898678540778</v>
      </c>
      <c r="H185" s="21">
        <f>'9.нерез-в нацвал'!H185+'13.нерез-в инвал'!H185</f>
        <v>433393.75</v>
      </c>
      <c r="I185" s="28">
        <f>('9.нерез-в нацвал'!H185*'9.нерез-в нацвал'!I185+'13.нерез-в инвал'!H185*'13.нерез-в инвал'!I185)/('9.нерез-в нацвал'!H185+'13.нерез-в инвал'!H185)</f>
        <v>0.11274362078364075</v>
      </c>
      <c r="J185" s="21">
        <f>'9.нерез-в нацвал'!J185+'13.нерез-в инвал'!J185</f>
        <v>560061.99</v>
      </c>
      <c r="K185" s="28">
        <f>('9.нерез-в нацвал'!J185*'9.нерез-в нацвал'!K185+'13.нерез-в инвал'!J185*'13.нерез-в инвал'!K185)/('9.нерез-в нацвал'!J185+'13.нерез-в инвал'!J185)</f>
        <v>2.1163701452048205</v>
      </c>
      <c r="L185" s="21">
        <f>'9.нерез-в нацвал'!L185+'13.нерез-в инвал'!L185</f>
        <v>266734.95</v>
      </c>
      <c r="M185" s="28">
        <f>('9.нерез-в нацвал'!L185*'9.нерез-в нацвал'!M185+'13.нерез-в инвал'!L185*'13.нерез-в инвал'!M185)/('9.нерез-в нацвал'!L185+'13.нерез-в инвал'!L185)</f>
        <v>3.4419948326981507</v>
      </c>
      <c r="N185" s="21">
        <f>'9.нерез-в нацвал'!N185+'13.нерез-в инвал'!N185</f>
        <v>418343.65</v>
      </c>
      <c r="O185" s="28">
        <f>('9.нерез-в нацвал'!N185*'9.нерез-в нацвал'!O185+'13.нерез-в инвал'!N185*'13.нерез-в инвал'!O185)/('9.нерез-в нацвал'!N185+'13.нерез-в инвал'!N185)</f>
        <v>6.4397015224206298</v>
      </c>
      <c r="P185" s="21">
        <f>'9.нерез-в нацвал'!P185+'13.нерез-в инвал'!P185</f>
        <v>597194.63</v>
      </c>
      <c r="Q185" s="28">
        <f>('9.нерез-в нацвал'!P185*'9.нерез-в нацвал'!Q185+'13.нерез-в инвал'!P185*'13.нерез-в инвал'!Q185)/('9.нерез-в нацвал'!P185+'13.нерез-в инвал'!P185)</f>
        <v>4.9690567753430814</v>
      </c>
      <c r="R185" s="21">
        <f>'9.нерез-в нацвал'!R185+'13.нерез-в инвал'!R185</f>
        <v>4865.8</v>
      </c>
      <c r="S185" s="28">
        <f>('9.нерез-в нацвал'!R185*'9.нерез-в нацвал'!S185+'13.нерез-в инвал'!R185*'13.нерез-в инвал'!S185)/('9.нерез-в нацвал'!R185+'13.нерез-в инвал'!R185)</f>
        <v>14.390564593694721</v>
      </c>
    </row>
    <row r="186" spans="1:19" x14ac:dyDescent="0.2">
      <c r="A186" s="23" t="s">
        <v>9</v>
      </c>
      <c r="B186" s="26">
        <f>'9.нерез-в нацвал'!B186+'13.нерез-в инвал'!B186</f>
        <v>54745915.050000004</v>
      </c>
      <c r="C186" s="28">
        <f>('9.нерез-в нацвал'!B186*'9.нерез-в нацвал'!C186+'13.нерез-в инвал'!B186*'13.нерез-в инвал'!C186)/('9.нерез-в нацвал'!B186+'13.нерез-в инвал'!B186)</f>
        <v>0.27418691747303259</v>
      </c>
      <c r="D186" s="21">
        <f>'9.нерез-в нацвал'!D186+'13.нерез-в инвал'!D186</f>
        <v>52741095.920000002</v>
      </c>
      <c r="E186" s="28">
        <f>('9.нерез-в нацвал'!D186*'9.нерез-в нацвал'!E186+'13.нерез-в инвал'!D186*'13.нерез-в инвал'!E186)/('9.нерез-в нацвал'!D186+'13.нерез-в инвал'!D186)</f>
        <v>0.1284195194497581</v>
      </c>
      <c r="F186" s="21">
        <f t="shared" si="24"/>
        <v>2004819.1300000001</v>
      </c>
      <c r="G186" s="28">
        <f t="shared" si="25"/>
        <v>4.1089130561618319</v>
      </c>
      <c r="H186" s="21">
        <f>'9.нерез-в нацвал'!H186+'13.нерез-в инвал'!H186</f>
        <v>315438.88</v>
      </c>
      <c r="I186" s="28">
        <f>('9.нерез-в нацвал'!H186*'9.нерез-в нацвал'!I186+'13.нерез-в инвал'!H186*'13.нерез-в инвал'!I186)/('9.нерез-в нацвал'!H186+'13.нерез-в инвал'!H186)</f>
        <v>0.38348017910791482</v>
      </c>
      <c r="J186" s="21">
        <f>'9.нерез-в нацвал'!J186+'13.нерез-в инвал'!J186</f>
        <v>288714.03000000003</v>
      </c>
      <c r="K186" s="28">
        <f>('9.нерез-в нацвал'!J186*'9.нерез-в нацвал'!K186+'13.нерез-в инвал'!J186*'13.нерез-в инвал'!K186)/('9.нерез-в нацвал'!J186+'13.нерез-в инвал'!J186)</f>
        <v>2.7673151207788549</v>
      </c>
      <c r="L186" s="21">
        <f>'9.нерез-в нацвал'!L186+'13.нерез-в инвал'!L186</f>
        <v>375813.5</v>
      </c>
      <c r="M186" s="28">
        <f>('9.нерез-в нацвал'!L186*'9.нерез-в нацвал'!M186+'13.нерез-в инвал'!L186*'13.нерез-в инвал'!M186)/('9.нерез-в нацвал'!L186+'13.нерез-в инвал'!L186)</f>
        <v>3.8891064043734493</v>
      </c>
      <c r="N186" s="21">
        <f>'9.нерез-в нацвал'!N186+'13.нерез-в инвал'!N186</f>
        <v>602510.48</v>
      </c>
      <c r="O186" s="28">
        <f>('9.нерез-в нацвал'!N186*'9.нерез-в нацвал'!O186+'13.нерез-в инвал'!N186*'13.нерез-в инвал'!O186)/('9.нерез-в нацвал'!N186+'13.нерез-в инвал'!N186)</f>
        <v>4.6250037121345944</v>
      </c>
      <c r="P186" s="21">
        <f>'9.нерез-в нацвал'!P186+'13.нерез-в инвал'!P186</f>
        <v>420582.77</v>
      </c>
      <c r="Q186" s="28">
        <f>('9.нерез-в нацвал'!P186*'9.нерез-в нацвал'!Q186+'13.нерез-в инвал'!P186*'13.нерез-в инвал'!Q186)/('9.нерез-в нацвал'!P186+'13.нерез-в инвал'!P186)</f>
        <v>7.2464459062362634</v>
      </c>
      <c r="R186" s="21">
        <f>'9.нерез-в нацвал'!R186+'13.нерез-в инвал'!R186</f>
        <v>1759.47</v>
      </c>
      <c r="S186" s="28">
        <f>('9.нерез-в нацвал'!R186*'9.нерез-в нацвал'!S186+'13.нерез-в инвал'!R186*'13.нерез-в инвал'!S186)/('9.нерез-в нацвал'!R186+'13.нерез-в инвал'!R186)</f>
        <v>12.377620135609016</v>
      </c>
    </row>
    <row r="187" spans="1:19" x14ac:dyDescent="0.2">
      <c r="A187" s="23" t="s">
        <v>14</v>
      </c>
      <c r="B187" s="26">
        <f>'9.нерез-в нацвал'!B187+'13.нерез-в инвал'!B187</f>
        <v>50444544.779999994</v>
      </c>
      <c r="C187" s="28">
        <f>('9.нерез-в нацвал'!B187*'9.нерез-в нацвал'!C187+'13.нерез-в инвал'!B187*'13.нерез-в инвал'!C187)/('9.нерез-в нацвал'!B187+'13.нерез-в инвал'!B187)</f>
        <v>0.21754805667412744</v>
      </c>
      <c r="D187" s="21">
        <f>'9.нерез-в нацвал'!D187+'13.нерез-в инвал'!D187</f>
        <v>49194389.57</v>
      </c>
      <c r="E187" s="28">
        <f>('9.нерез-в нацвал'!D187*'9.нерез-в нацвал'!E187+'13.нерез-в инвал'!D187*'13.нерез-в инвал'!E187)/('9.нерез-в нацвал'!D187+'13.нерез-в инвал'!D187)</f>
        <v>0.1402579569014053</v>
      </c>
      <c r="F187" s="21">
        <f t="shared" si="24"/>
        <v>1250155.21</v>
      </c>
      <c r="G187" s="28">
        <f t="shared" si="25"/>
        <v>3.2589618329071279</v>
      </c>
      <c r="H187" s="21">
        <f>'9.нерез-в нацвал'!H187+'13.нерез-в инвал'!H187</f>
        <v>300022.19</v>
      </c>
      <c r="I187" s="28">
        <f>('9.нерез-в нацвал'!H187*'9.нерез-в нацвал'!I187+'13.нерез-в инвал'!H187*'13.нерез-в инвал'!I187)/('9.нерез-в нацвал'!H187+'13.нерез-в инвал'!H187)</f>
        <v>0.48752845914497228</v>
      </c>
      <c r="J187" s="21">
        <f>'9.нерез-в нацвал'!J187+'13.нерез-в инвал'!J187</f>
        <v>73108.91</v>
      </c>
      <c r="K187" s="28">
        <f>('9.нерез-в нацвал'!J187*'9.нерез-в нацвал'!K187+'13.нерез-в инвал'!J187*'13.нерез-в инвал'!K187)/('9.нерез-в нацвал'!J187+'13.нерез-в инвал'!J187)</f>
        <v>2.4734348221030791</v>
      </c>
      <c r="L187" s="21">
        <f>'9.нерез-в нацвал'!L187+'13.нерез-в инвал'!L187</f>
        <v>356640.48000000004</v>
      </c>
      <c r="M187" s="28">
        <f>('9.нерез-в нацвал'!L187*'9.нерез-в нацвал'!M187+'13.нерез-в инвал'!L187*'13.нерез-в инвал'!M187)/('9.нерез-в нацвал'!L187+'13.нерез-в инвал'!L187)</f>
        <v>1.4825628902249166</v>
      </c>
      <c r="N187" s="21">
        <f>'9.нерез-в нацвал'!N187+'13.нерез-в инвал'!N187</f>
        <v>270268.53999999998</v>
      </c>
      <c r="O187" s="28">
        <f>('9.нерез-в нацвал'!N187*'9.нерез-в нацвал'!O187+'13.нерез-в инвал'!N187*'13.нерез-в инвал'!O187)/('9.нерез-в нацвал'!N187+'13.нерез-в инвал'!N187)</f>
        <v>6.2687678602918258</v>
      </c>
      <c r="P187" s="21">
        <f>'9.нерез-в нацвал'!P187+'13.нерез-в инвал'!P187</f>
        <v>249252.46</v>
      </c>
      <c r="Q187" s="28">
        <f>('9.нерез-в нацвал'!P187*'9.нерез-в нацвал'!Q187+'13.нерез-в инвал'!P187*'13.нерез-в инвал'!Q187)/('9.нерез-в нацвал'!P187+'13.нерез-в инвал'!P187)</f>
        <v>6.0892752605129674</v>
      </c>
      <c r="R187" s="21">
        <f>'9.нерез-в нацвал'!R187+'13.нерез-в инвал'!R187</f>
        <v>862.63</v>
      </c>
      <c r="S187" s="28">
        <f>('9.нерез-в нацвал'!R187*'9.нерез-в нацвал'!S187+'13.нерез-в инвал'!R187*'13.нерез-в инвал'!S187)/('9.нерез-в нацвал'!R187+'13.нерез-в инвал'!R187)</f>
        <v>7.3601874500075271</v>
      </c>
    </row>
    <row r="188" spans="1:19" ht="13.5" thickBot="1" x14ac:dyDescent="0.25">
      <c r="A188" s="24" t="s">
        <v>15</v>
      </c>
      <c r="B188" s="27">
        <f>'9.нерез-в нацвал'!B188+'13.нерез-в инвал'!B188</f>
        <v>76414871.269999996</v>
      </c>
      <c r="C188" s="29">
        <f>('9.нерез-в нацвал'!B188*'9.нерез-в нацвал'!C188+'13.нерез-в инвал'!B188*'13.нерез-в инвал'!C188)/('9.нерез-в нацвал'!B188+'13.нерез-в инвал'!B188)</f>
        <v>0.24921466350982974</v>
      </c>
      <c r="D188" s="25">
        <f>'9.нерез-в нацвал'!D188+'13.нерез-в инвал'!D188</f>
        <v>72207517.950000003</v>
      </c>
      <c r="E188" s="29">
        <f>('9.нерез-в нацвал'!D188*'9.нерез-в нацвал'!E188+'13.нерез-в инвал'!D188*'13.нерез-в инвал'!E188)/('9.нерез-в нацвал'!D188+'13.нерез-в инвал'!D188)</f>
        <v>0.11102946245779383</v>
      </c>
      <c r="F188" s="25">
        <f t="shared" ref="F188:F199" si="26">H188+J188+L188+N188+P188+R188</f>
        <v>4207353.32</v>
      </c>
      <c r="G188" s="29">
        <f t="shared" ref="G188:G199" si="27">(H188*I188+J188*K188+L188*M188+N188*O188+P188*Q188+R188*S188)/(H188+J188+L188+N188+P188+R188)</f>
        <v>2.6207793091405978</v>
      </c>
      <c r="H188" s="25">
        <f>'9.нерез-в нацвал'!H188+'13.нерез-в инвал'!H188</f>
        <v>1259200.1599999999</v>
      </c>
      <c r="I188" s="29">
        <f>('9.нерез-в нацвал'!H188*'9.нерез-в нацвал'!I188+'13.нерез-в инвал'!H188*'13.нерез-в инвал'!I188)/('9.нерез-в нацвал'!H188+'13.нерез-в инвал'!H188)</f>
        <v>0.21756437356234148</v>
      </c>
      <c r="J188" s="25">
        <f>'9.нерез-в нацвал'!J188+'13.нерез-в инвал'!J188</f>
        <v>1330867.81</v>
      </c>
      <c r="K188" s="29">
        <f>('9.нерез-в нацвал'!J188*'9.нерез-в нацвал'!K188+'13.нерез-в инвал'!J188*'13.нерез-в инвал'!K188)/('9.нерез-в нацвал'!J188+'13.нерез-в инвал'!J188)</f>
        <v>2.9881193261410366</v>
      </c>
      <c r="L188" s="25">
        <f>'9.нерез-в нацвал'!L188+'13.нерез-в инвал'!L188</f>
        <v>655990.19999999995</v>
      </c>
      <c r="M188" s="29">
        <f>('9.нерез-в нацвал'!L188*'9.нерез-в нацвал'!M188+'13.нерез-в инвал'!L188*'13.нерез-в инвал'!M188)/('9.нерез-в нацвал'!L188+'13.нерез-в инвал'!L188)</f>
        <v>1.8310714879582068</v>
      </c>
      <c r="N188" s="25">
        <f>'9.нерез-в нацвал'!N188+'13.нерез-в инвал'!N188</f>
        <v>738013.59000000008</v>
      </c>
      <c r="O188" s="29">
        <f>('9.нерез-в нацвал'!N188*'9.нерез-в нацвал'!O188+'13.нерез-в инвал'!N188*'13.нерез-в инвал'!O188)/('9.нерез-в нацвал'!N188+'13.нерез-в инвал'!N188)</f>
        <v>5.3228165597871993</v>
      </c>
      <c r="P188" s="25">
        <f>'9.нерез-в нацвал'!P188+'13.нерез-в инвал'!P188</f>
        <v>221238.32</v>
      </c>
      <c r="Q188" s="29">
        <f>('9.нерез-в нацвал'!P188*'9.нерез-в нацвал'!Q188+'13.нерез-в инвал'!P188*'13.нерез-в инвал'!Q188)/('9.нерез-в нацвал'!P188+'13.нерез-в инвал'!P188)</f>
        <v>7.3220816768993773</v>
      </c>
      <c r="R188" s="25">
        <f>'9.нерез-в нацвал'!R188+'13.нерез-в инвал'!R188</f>
        <v>2043.24</v>
      </c>
      <c r="S188" s="29">
        <f>('9.нерез-в нацвал'!R188*'9.нерез-в нацвал'!S188+'13.нерез-в инвал'!R188*'13.нерез-в инвал'!S188)/('9.нерез-в нацвал'!R188+'13.нерез-в инвал'!R188)</f>
        <v>12.918037430747265</v>
      </c>
    </row>
    <row r="189" spans="1:19" x14ac:dyDescent="0.2">
      <c r="A189" s="34" t="s">
        <v>80</v>
      </c>
      <c r="B189" s="26">
        <f>'9.нерез-в нацвал'!B189+'13.нерез-в инвал'!B189</f>
        <v>58930732.359999999</v>
      </c>
      <c r="C189" s="28">
        <f>('9.нерез-в нацвал'!B189*'9.нерез-в нацвал'!C189+'13.нерез-в инвал'!B189*'13.нерез-в инвал'!C189)/('9.нерез-в нацвал'!B189+'13.нерез-в инвал'!B189)</f>
        <v>0.18418928248153882</v>
      </c>
      <c r="D189" s="21">
        <f>'9.нерез-в нацвал'!D189+'13.нерез-в инвал'!D189</f>
        <v>56348453.57</v>
      </c>
      <c r="E189" s="28">
        <f>('9.нерез-в нацвал'!D189*'9.нерез-в нацвал'!E189+'13.нерез-в инвал'!D189*'13.нерез-в инвал'!E189)/('9.нерез-в нацвал'!D189+'13.нерез-в инвал'!D189)</f>
        <v>0.10639276331252831</v>
      </c>
      <c r="F189" s="21">
        <f t="shared" si="26"/>
        <v>2582278.79</v>
      </c>
      <c r="G189" s="28">
        <f t="shared" si="27"/>
        <v>1.8818036397224172</v>
      </c>
      <c r="H189" s="21">
        <f>'9.нерез-в нацвал'!H189+'13.нерез-в инвал'!H189</f>
        <v>937343.41</v>
      </c>
      <c r="I189" s="28">
        <f>('9.нерез-в нацвал'!H189*'9.нерез-в нацвал'!I189+'13.нерез-в инвал'!H189*'13.нерез-в инвал'!I189)/('9.нерез-в нацвал'!H189+'13.нерез-в инвал'!H189)</f>
        <v>6.654722435185198E-2</v>
      </c>
      <c r="J189" s="21">
        <f>'9.нерез-в нацвал'!J189+'13.нерез-в инвал'!J189</f>
        <v>290404.07</v>
      </c>
      <c r="K189" s="28">
        <f>('9.нерез-в нацвал'!J189*'9.нерез-в нацвал'!K189+'13.нерез-в инвал'!J189*'13.нерез-в инвал'!K189)/('9.нерез-в нацвал'!J189+'13.нерез-в инвал'!J189)</f>
        <v>2.6706459585776425</v>
      </c>
      <c r="L189" s="21">
        <f>'9.нерез-в нацвал'!L189+'13.нерез-в инвал'!L189</f>
        <v>257736</v>
      </c>
      <c r="M189" s="28">
        <f>('9.нерез-в нацвал'!L189*'9.нерез-в нацвал'!M189+'13.нерез-в инвал'!L189*'13.нерез-в инвал'!M189)/('9.нерез-в нацвал'!L189+'13.нерез-в инвал'!L189)</f>
        <v>2.4427876866250733</v>
      </c>
      <c r="N189" s="21">
        <f>'9.нерез-в нацвал'!N189+'13.нерез-в инвал'!N189</f>
        <v>918175.94</v>
      </c>
      <c r="O189" s="28">
        <f>('9.нерез-в нацвал'!N189*'9.нерез-в нацвал'!O189+'13.нерез-в инвал'!N189*'13.нерез-в инвал'!O189)/('9.нерез-в нацвал'!N189+'13.нерез-в инвал'!N189)</f>
        <v>2.5321846455702137</v>
      </c>
      <c r="P189" s="21">
        <f>'9.нерез-в нацвал'!P189+'13.нерез-в инвал'!P189</f>
        <v>153494.13</v>
      </c>
      <c r="Q189" s="28">
        <f>('9.нерез-в нацвал'!P189*'9.нерез-в нацвал'!Q189+'13.нерез-в инвал'!P189*'13.нерез-в инвал'!Q189)/('9.нерез-в нацвал'!P189+'13.нерез-в инвал'!P189)</f>
        <v>6.1590805948084322</v>
      </c>
      <c r="R189" s="21">
        <f>'9.нерез-в нацвал'!R189+'13.нерез-в инвал'!R189</f>
        <v>25125.239999999998</v>
      </c>
      <c r="S189" s="28">
        <f>('9.нерез-в нацвал'!R189*'9.нерез-в нацвал'!S189+'13.нерез-в инвал'!R189*'13.нерез-в инвал'!S189)/('9.нерез-в нацвал'!R189+'13.нерез-в инвал'!R189)</f>
        <v>4.8329689905449653</v>
      </c>
    </row>
    <row r="190" spans="1:19" x14ac:dyDescent="0.2">
      <c r="A190" s="23" t="s">
        <v>1</v>
      </c>
      <c r="B190" s="26">
        <f>'9.нерез-в нацвал'!B190+'13.нерез-в инвал'!B190</f>
        <v>52186306.349999994</v>
      </c>
      <c r="C190" s="28">
        <f>('9.нерез-в нацвал'!B190*'9.нерез-в нацвал'!C190+'13.нерез-в инвал'!B190*'13.нерез-в инвал'!C190)/('9.нерез-в нацвал'!B190+'13.нерез-в инвал'!B190)</f>
        <v>0.22955894341811356</v>
      </c>
      <c r="D190" s="21">
        <f>'9.нерез-в нацвал'!D190+'13.нерез-в инвал'!D190</f>
        <v>50564259.599999994</v>
      </c>
      <c r="E190" s="28">
        <f>('9.нерез-в нацвал'!D190*'9.нерез-в нацвал'!E190+'13.нерез-в инвал'!D190*'13.нерез-в инвал'!E190)/('9.нерез-в нацвал'!D190+'13.нерез-в инвал'!D190)</f>
        <v>0.12886639334277925</v>
      </c>
      <c r="F190" s="21">
        <f t="shared" si="26"/>
        <v>1622046.75</v>
      </c>
      <c r="G190" s="28">
        <f t="shared" si="27"/>
        <v>3.3684599903794319</v>
      </c>
      <c r="H190" s="21">
        <f>'9.нерез-в нацвал'!H190+'13.нерез-в инвал'!H190</f>
        <v>470829.97</v>
      </c>
      <c r="I190" s="28">
        <f>('9.нерез-в нацвал'!H190*'9.нерез-в нацвал'!I190+'13.нерез-в инвал'!H190*'13.нерез-в инвал'!I190)/('9.нерез-в нацвал'!H190+'13.нерез-в инвал'!H190)</f>
        <v>0.13321774461383554</v>
      </c>
      <c r="J190" s="21">
        <f>'9.нерез-в нацвал'!J190+'13.нерез-в инвал'!J190</f>
        <v>227674.07</v>
      </c>
      <c r="K190" s="28">
        <f>('9.нерез-в нацвал'!J190*'9.нерез-в нацвал'!K190+'13.нерез-в инвал'!J190*'13.нерез-в инвал'!K190)/('9.нерез-в нацвал'!J190+'13.нерез-в инвал'!J190)</f>
        <v>1.5676883041621776</v>
      </c>
      <c r="L190" s="21">
        <f>'9.нерез-в нацвал'!L190+'13.нерез-в инвал'!L190</f>
        <v>378333.86</v>
      </c>
      <c r="M190" s="28">
        <f>('9.нерез-в нацвал'!L190*'9.нерез-в нацвал'!M190+'13.нерез-в инвал'!L190*'13.нерез-в инвал'!M190)/('9.нерез-в нацвал'!L190+'13.нерез-в инвал'!L190)</f>
        <v>2.5359956050457648</v>
      </c>
      <c r="N190" s="21">
        <f>'9.нерез-в нацвал'!N190+'13.нерез-в инвал'!N190</f>
        <v>298031.25</v>
      </c>
      <c r="O190" s="28">
        <f>('9.нерез-в нацвал'!N190*'9.нерез-в нацвал'!O190+'13.нерез-в инвал'!N190*'13.нерез-в инвал'!O190)/('9.нерез-в нацвал'!N190+'13.нерез-в инвал'!N190)</f>
        <v>5.4733806152878115</v>
      </c>
      <c r="P190" s="21">
        <f>'9.нерез-в нацвал'!P190+'13.нерез-в инвал'!P190</f>
        <v>246703.10000000003</v>
      </c>
      <c r="Q190" s="28">
        <f>('9.нерез-в нацвал'!P190*'9.нерез-в нацвал'!Q190+'13.нерез-в инвал'!P190*'13.нерез-в инвал'!Q190)/('9.нерез-в нацвал'!P190+'13.нерез-в инвал'!P190)</f>
        <v>9.9258664495905933</v>
      </c>
      <c r="R190" s="21">
        <f>'9.нерез-в нацвал'!R190+'13.нерез-в инвал'!R190</f>
        <v>474.5</v>
      </c>
      <c r="S190" s="28">
        <f>('9.нерез-в нацвал'!R190*'9.нерез-в нацвал'!S190+'13.нерез-в инвал'!R190*'13.нерез-в инвал'!S190)/('9.нерез-в нацвал'!R190+'13.нерез-в инвал'!R190)</f>
        <v>9.9498429926237897</v>
      </c>
    </row>
    <row r="191" spans="1:19" x14ac:dyDescent="0.2">
      <c r="A191" s="23" t="s">
        <v>2</v>
      </c>
      <c r="B191" s="26">
        <f>'9.нерез-в нацвал'!B191+'13.нерез-в инвал'!B191</f>
        <v>59711992.090000004</v>
      </c>
      <c r="C191" s="28">
        <f>('9.нерез-в нацвал'!B191*'9.нерез-в нацвал'!C191+'13.нерез-в инвал'!B191*'13.нерез-в инвал'!C191)/('9.нерез-в нацвал'!B191+'13.нерез-в инвал'!B191)</f>
        <v>0.2097658829037401</v>
      </c>
      <c r="D191" s="21">
        <f>'9.нерез-в нацвал'!D191+'13.нерез-в инвал'!D191</f>
        <v>56747176.760000005</v>
      </c>
      <c r="E191" s="28">
        <f>('9.нерез-в нацвал'!D191*'9.нерез-в нацвал'!E191+'13.нерез-в инвал'!D191*'13.нерез-в инвал'!E191)/('9.нерез-в нацвал'!D191+'13.нерез-в инвал'!D191)</f>
        <v>0.13425284142364791</v>
      </c>
      <c r="F191" s="21">
        <f t="shared" si="26"/>
        <v>2964815.3299999996</v>
      </c>
      <c r="G191" s="28">
        <f t="shared" si="27"/>
        <v>1.6551010675933056</v>
      </c>
      <c r="H191" s="21">
        <f>'9.нерез-в нацвал'!H191+'13.нерез-в инвал'!H191</f>
        <v>2014906.19</v>
      </c>
      <c r="I191" s="28">
        <f>('9.нерез-в нацвал'!H191*'9.нерез-в нацвал'!I191+'13.нерез-в инвал'!H191*'13.нерез-в инвал'!I191)/('9.нерез-в нацвал'!H191+'13.нерез-в инвал'!H191)</f>
        <v>5.4008694270774017E-2</v>
      </c>
      <c r="J191" s="21">
        <f>'9.нерез-в нацвал'!J191+'13.нерез-в инвал'!J191</f>
        <v>158386.62</v>
      </c>
      <c r="K191" s="28">
        <f>('9.нерез-в нацвал'!J191*'9.нерез-в нацвал'!K191+'13.нерез-в инвал'!J191*'13.нерез-в инвал'!K191)/('9.нерез-в нацвал'!J191+'13.нерез-в инвал'!J191)</f>
        <v>3.346785342726549</v>
      </c>
      <c r="L191" s="21">
        <f>'9.нерез-в нацвал'!L191+'13.нерез-в инвал'!L191</f>
        <v>222838.52000000002</v>
      </c>
      <c r="M191" s="28">
        <f>('9.нерез-в нацвал'!L191*'9.нерез-в нацвал'!M191+'13.нерез-в инвал'!L191*'13.нерез-в инвал'!M191)/('9.нерез-в нацвал'!L191+'13.нерез-в инвал'!L191)</f>
        <v>3.5739444410239289</v>
      </c>
      <c r="N191" s="21">
        <f>'9.нерез-в нацвал'!N191+'13.нерез-в инвал'!N191</f>
        <v>346113.44</v>
      </c>
      <c r="O191" s="28">
        <f>('9.нерез-в нацвал'!N191*'9.нерез-в нацвал'!O191+'13.нерез-в инвал'!N191*'13.нерез-в инвал'!O191)/('9.нерез-в нацвал'!N191+'13.нерез-в инвал'!N191)</f>
        <v>5.8138768202702513</v>
      </c>
      <c r="P191" s="21">
        <f>'9.нерез-в нацвал'!P191+'13.нерез-в инвал'!P191</f>
        <v>222023.05</v>
      </c>
      <c r="Q191" s="28">
        <f>('9.нерез-в нацвал'!P191*'9.нерез-в нацвал'!Q191+'13.нерез-в инвал'!P191*'13.нерез-в инвал'!Q191)/('9.нерез-в нацвал'!P191+'13.нерез-в инвал'!P191)</f>
        <v>6.5663952535558794</v>
      </c>
      <c r="R191" s="21">
        <f>'9.нерез-в нацвал'!R191+'13.нерез-в инвал'!R191</f>
        <v>547.51</v>
      </c>
      <c r="S191" s="28">
        <f>('9.нерез-в нацвал'!R191*'9.нерез-в нацвал'!S191+'13.нерез-в инвал'!R191*'13.нерез-в инвал'!S191)/('9.нерез-в нацвал'!R191+'13.нерез-в инвал'!R191)</f>
        <v>2.9151060254607231</v>
      </c>
    </row>
    <row r="192" spans="1:19" x14ac:dyDescent="0.2">
      <c r="A192" s="23" t="s">
        <v>3</v>
      </c>
      <c r="B192" s="26">
        <f>'9.нерез-в нацвал'!B192+'13.нерез-в инвал'!B192</f>
        <v>63851493.279999994</v>
      </c>
      <c r="C192" s="28">
        <f>('9.нерез-в нацвал'!B192*'9.нерез-в нацвал'!C192+'13.нерез-в инвал'!B192*'13.нерез-в инвал'!C192)/('9.нерез-в нацвал'!B192+'13.нерез-в инвал'!B192)</f>
        <v>0.24762309729179768</v>
      </c>
      <c r="D192" s="21">
        <f>'9.нерез-в нацвал'!D192+'13.нерез-в инвал'!D192</f>
        <v>60563120.699999996</v>
      </c>
      <c r="E192" s="28">
        <f>('9.нерез-в нацвал'!D192*'9.нерез-в нацвал'!E192+'13.нерез-в инвал'!D192*'13.нерез-в инвал'!E192)/('9.нерез-в нацвал'!D192+'13.нерез-в инвал'!D192)</f>
        <v>0.13539090466320711</v>
      </c>
      <c r="F192" s="21">
        <f t="shared" si="26"/>
        <v>3288372.5799999996</v>
      </c>
      <c r="G192" s="28">
        <f t="shared" si="27"/>
        <v>2.3146430785224457</v>
      </c>
      <c r="H192" s="21">
        <f>'9.нерез-в нацвал'!H192+'13.нерез-в инвал'!H192</f>
        <v>1746130.76</v>
      </c>
      <c r="I192" s="28">
        <f>('9.нерез-в нацвал'!H192*'9.нерез-в нацвал'!I192+'13.нерез-в инвал'!H192*'13.нерез-в инвал'!I192)/('9.нерез-в нацвал'!H192+'13.нерез-в инвал'!H192)</f>
        <v>1.8477412424714422E-2</v>
      </c>
      <c r="J192" s="21">
        <f>'9.нерез-в нацвал'!J192+'13.нерез-в инвал'!J192</f>
        <v>278373.94</v>
      </c>
      <c r="K192" s="28">
        <f>('9.нерез-в нацвал'!J192*'9.нерез-в нацвал'!K192+'13.нерез-в инвал'!J192*'13.нерез-в инвал'!K192)/('9.нерез-в нацвал'!J192+'13.нерез-в инвал'!J192)</f>
        <v>2.6878639595358655</v>
      </c>
      <c r="L192" s="21">
        <f>'9.нерез-в нацвал'!L192+'13.нерез-в инвал'!L192</f>
        <v>377471.52</v>
      </c>
      <c r="M192" s="28">
        <f>('9.нерез-в нацвал'!L192*'9.нерез-в нацвал'!M192+'13.нерез-в инвал'!L192*'13.нерез-в инвал'!M192)/('9.нерез-в нацвал'!L192+'13.нерез-в инвал'!L192)</f>
        <v>3.4033329876118832</v>
      </c>
      <c r="N192" s="21">
        <f>'9.нерез-в нацвал'!N192+'13.нерез-в инвал'!N192</f>
        <v>452012.18</v>
      </c>
      <c r="O192" s="28">
        <f>('9.нерез-в нацвал'!N192*'9.нерез-в нацвал'!O192+'13.нерез-в инвал'!N192*'13.нерез-в инвал'!O192)/('9.нерез-в нацвал'!N192+'13.нерез-в инвал'!N192)</f>
        <v>5.9328729272295178</v>
      </c>
      <c r="P192" s="21">
        <f>'9.нерез-в нацвал'!P192+'13.нерез-в инвал'!P192</f>
        <v>431780.83999999997</v>
      </c>
      <c r="Q192" s="28">
        <f>('9.нерез-в нацвал'!P192*'9.нерез-в нацвал'!Q192+'13.нерез-в инвал'!P192*'13.нерез-в инвал'!Q192)/('9.нерез-в нацвал'!P192+'13.нерез-в инвал'!P192)</f>
        <v>6.5635457319041857</v>
      </c>
      <c r="R192" s="21">
        <f>'9.нерез-в нацвал'!R192+'13.нерез-в инвал'!R192</f>
        <v>2603.34</v>
      </c>
      <c r="S192" s="28">
        <f>('9.нерез-в нацвал'!R192*'9.нерез-в нацвал'!S192+'13.нерез-в инвал'!R192*'13.нерез-в инвал'!S192)/('9.нерез-в нацвал'!R192+'13.нерез-в инвал'!R192)</f>
        <v>11.718862000353404</v>
      </c>
    </row>
    <row r="193" spans="1:19" x14ac:dyDescent="0.2">
      <c r="A193" s="23" t="s">
        <v>4</v>
      </c>
      <c r="B193" s="26">
        <f>'9.нерез-в нацвал'!B193+'13.нерез-в инвал'!B193</f>
        <v>70982799.560000002</v>
      </c>
      <c r="C193" s="28">
        <f>('9.нерез-в нацвал'!B193*'9.нерез-в нацвал'!C193+'13.нерез-в инвал'!B193*'13.нерез-в инвал'!C193)/('9.нерез-в нацвал'!B193+'13.нерез-в инвал'!B193)</f>
        <v>0.19840877811103341</v>
      </c>
      <c r="D193" s="21">
        <f>'9.нерез-в нацвал'!D193+'13.нерез-в инвал'!D193</f>
        <v>68843749.599999994</v>
      </c>
      <c r="E193" s="28">
        <f>('9.нерез-в нацвал'!D193*'9.нерез-в нацвал'!E193+'13.нерез-в инвал'!D193*'13.нерез-в инвал'!E193)/('9.нерез-в нацвал'!D193+'13.нерез-в инвал'!D193)</f>
        <v>0.14341073994464704</v>
      </c>
      <c r="F193" s="21">
        <f t="shared" si="26"/>
        <v>2139049.96</v>
      </c>
      <c r="G193" s="28">
        <f t="shared" si="27"/>
        <v>1.9684801830902554</v>
      </c>
      <c r="H193" s="21">
        <f>'9.нерез-в нацвал'!H193+'13.нерез-в инвал'!H193</f>
        <v>1186776.9700000002</v>
      </c>
      <c r="I193" s="28">
        <f>('9.нерез-в нацвал'!H193*'9.нерез-в нацвал'!I193+'13.нерез-в инвал'!H193*'13.нерез-в инвал'!I193)/('9.нерез-в нацвал'!H193+'13.нерез-в инвал'!H193)</f>
        <v>4.5640563534022738E-2</v>
      </c>
      <c r="J193" s="21">
        <f>'9.нерез-в нацвал'!J193+'13.нерез-в инвал'!J193</f>
        <v>207952.48</v>
      </c>
      <c r="K193" s="28">
        <f>('9.нерез-в нацвал'!J193*'9.нерез-в нацвал'!K193+'13.нерез-в инвал'!J193*'13.нерез-в инвал'!K193)/('9.нерез-в нацвал'!J193+'13.нерез-в инвал'!J193)</f>
        <v>1.8709638649175995</v>
      </c>
      <c r="L193" s="21">
        <f>'9.нерез-в нацвал'!L193+'13.нерез-в инвал'!L193</f>
        <v>119916.59999999999</v>
      </c>
      <c r="M193" s="28">
        <f>('9.нерез-в нацвал'!L193*'9.нерез-в нацвал'!M193+'13.нерез-в инвал'!L193*'13.нерез-в инвал'!M193)/('9.нерез-в нацвал'!L193+'13.нерез-в инвал'!L193)</f>
        <v>3.416174940750484</v>
      </c>
      <c r="N193" s="21">
        <f>'9.нерез-в нацвал'!N193+'13.нерез-в инвал'!N193</f>
        <v>475274.05</v>
      </c>
      <c r="O193" s="28">
        <f>('9.нерез-в нацвал'!N193*'9.нерез-в нацвал'!O193+'13.нерез-в инвал'!N193*'13.нерез-в инвал'!O193)/('9.нерез-в нацвал'!N193+'13.нерез-в инвал'!N193)</f>
        <v>4.7521713525070455</v>
      </c>
      <c r="P193" s="21">
        <f>'9.нерез-в нацвал'!P193+'13.нерез-в инвал'!P193</f>
        <v>138039.1</v>
      </c>
      <c r="Q193" s="28">
        <f>('9.нерез-в нацвал'!P193*'9.нерез-в нацвал'!Q193+'13.нерез-в инвал'!P193*'13.нерез-в инвал'!Q193)/('9.нерез-в нацвал'!P193+'13.нерез-в инвал'!P193)</f>
        <v>6.9474176838301798</v>
      </c>
      <c r="R193" s="21">
        <f>'9.нерез-в нацвал'!R193+'13.нерез-в инвал'!R193</f>
        <v>11090.76</v>
      </c>
      <c r="S193" s="28">
        <f>('9.нерез-в нацвал'!R193*'9.нерез-в нацвал'!S193+'13.нерез-в инвал'!R193*'13.нерез-в инвал'!S193)/('9.нерез-в нацвал'!R193+'13.нерез-в инвал'!R193)</f>
        <v>12.639856799714368</v>
      </c>
    </row>
    <row r="194" spans="1:19" x14ac:dyDescent="0.2">
      <c r="A194" s="23" t="s">
        <v>5</v>
      </c>
      <c r="B194" s="26">
        <f>'9.нерез-в нацвал'!B194+'13.нерез-в инвал'!B194</f>
        <v>59710401.330000006</v>
      </c>
      <c r="C194" s="28">
        <f>('9.нерез-в нацвал'!B194*'9.нерез-в нацвал'!C194+'13.нерез-в инвал'!B194*'13.нерез-в инвал'!C194)/('9.нерез-в нацвал'!B194+'13.нерез-в инвал'!B194)</f>
        <v>0.29336124293137461</v>
      </c>
      <c r="D194" s="21">
        <f>'9.нерез-в нацвал'!D194+'13.нерез-в инвал'!D194</f>
        <v>57992292.020000003</v>
      </c>
      <c r="E194" s="28">
        <f>('9.нерез-в нацвал'!D194*'9.нерез-в нацвал'!E194+'13.нерез-в инвал'!D194*'13.нерез-в инвал'!E194)/('9.нерез-в нацвал'!D194+'13.нерез-в инвал'!D194)</f>
        <v>0.19749255922408024</v>
      </c>
      <c r="F194" s="21">
        <f t="shared" si="26"/>
        <v>1718109.31</v>
      </c>
      <c r="G194" s="28">
        <f t="shared" si="27"/>
        <v>3.5292698482612836</v>
      </c>
      <c r="H194" s="21">
        <f>'9.нерез-в нацвал'!H194+'13.нерез-в инвал'!H194</f>
        <v>473978.71</v>
      </c>
      <c r="I194" s="28">
        <f>('9.нерез-в нацвал'!H194*'9.нерез-в нацвал'!I194+'13.нерез-в инвал'!H194*'13.нерез-в инвал'!I194)/('9.нерез-в нацвал'!H194+'13.нерез-в инвал'!H194)</f>
        <v>6.4090944084809309E-2</v>
      </c>
      <c r="J194" s="21">
        <f>'9.нерез-в нацвал'!J194+'13.нерез-в инвал'!J194</f>
        <v>270250.99</v>
      </c>
      <c r="K194" s="28">
        <f>('9.нерез-в нацвал'!J194*'9.нерез-в нацвал'!K194+'13.нерез-в инвал'!J194*'13.нерез-в инвал'!K194)/('9.нерез-в нацвал'!J194+'13.нерез-в инвал'!J194)</f>
        <v>2.2941119594048498</v>
      </c>
      <c r="L194" s="21">
        <f>'9.нерез-в нацвал'!L194+'13.нерез-в инвал'!L194</f>
        <v>103173.56</v>
      </c>
      <c r="M194" s="28">
        <f>('9.нерез-в нацвал'!L194*'9.нерез-в нацвал'!M194+'13.нерез-в инвал'!L194*'13.нерез-в инвал'!M194)/('9.нерез-в нацвал'!L194+'13.нерез-в инвал'!L194)</f>
        <v>3.2657720088363718</v>
      </c>
      <c r="N194" s="21">
        <f>'9.нерез-в нацвал'!N194+'13.нерез-в инвал'!N194</f>
        <v>628543.38</v>
      </c>
      <c r="O194" s="28">
        <f>('9.нерез-в нацвал'!N194*'9.нерез-в нацвал'!O194+'13.нерез-в инвал'!N194*'13.нерез-в инвал'!O194)/('9.нерез-в нацвал'!N194+'13.нерез-в инвал'!N194)</f>
        <v>4.9205196392331727</v>
      </c>
      <c r="P194" s="21">
        <f>'9.нерез-в нацвал'!P194+'13.нерез-в инвал'!P194</f>
        <v>228657.24</v>
      </c>
      <c r="Q194" s="28">
        <f>('9.нерез-в нацвал'!P194*'9.нерез-в нацвал'!Q194+'13.нерез-в инвал'!P194*'13.нерез-в инвал'!Q194)/('9.нерез-в нацвал'!P194+'13.нерез-в инвал'!P194)</f>
        <v>7.9141281505015959</v>
      </c>
      <c r="R194" s="21">
        <f>'9.нерез-в нацвал'!R194+'13.нерез-в инвал'!R194</f>
        <v>13505.43</v>
      </c>
      <c r="S194" s="28">
        <f>('9.нерез-в нацвал'!R194*'9.нерез-в нацвал'!S194+'13.нерез-в инвал'!R194*'13.нерез-в инвал'!S194)/('9.нерез-в нацвал'!R194+'13.нерез-в инвал'!R194)</f>
        <v>12.882488228808738</v>
      </c>
    </row>
    <row r="195" spans="1:19" x14ac:dyDescent="0.2">
      <c r="A195" s="23" t="s">
        <v>6</v>
      </c>
      <c r="B195" s="26">
        <f>'9.нерез-в нацвал'!B195+'13.нерез-в инвал'!B195</f>
        <v>90134308.219999999</v>
      </c>
      <c r="C195" s="28">
        <f>('9.нерез-в нацвал'!B195*'9.нерез-в нацвал'!C195+'13.нерез-в инвал'!B195*'13.нерез-в инвал'!C195)/('9.нерез-в нацвал'!B195+'13.нерез-в инвал'!B195)</f>
        <v>0.20805682226824773</v>
      </c>
      <c r="D195" s="21">
        <f>'9.нерез-в нацвал'!D195+'13.нерез-в инвал'!D195</f>
        <v>87547647.479999989</v>
      </c>
      <c r="E195" s="28">
        <f>('9.нерез-в нацвал'!D195*'9.нерез-в нацвал'!E195+'13.нерез-в инвал'!D195*'13.нерез-в инвал'!E195)/('9.нерез-в нацвал'!D195+'13.нерез-в инвал'!D195)</f>
        <v>0.13037165578900836</v>
      </c>
      <c r="F195" s="21">
        <f t="shared" si="26"/>
        <v>2586660.7399999998</v>
      </c>
      <c r="G195" s="28">
        <f t="shared" si="27"/>
        <v>2.8373747935726596</v>
      </c>
      <c r="H195" s="21">
        <f>'9.нерез-в нацвал'!H195+'13.нерез-в инвал'!H195</f>
        <v>470729.46</v>
      </c>
      <c r="I195" s="28">
        <f>('9.нерез-в нацвал'!H195*'9.нерез-в нацвал'!I195+'13.нерез-в инвал'!H195*'13.нерез-в инвал'!I195)/('9.нерез-в нацвал'!H195+'13.нерез-в инвал'!H195)</f>
        <v>0.14963206445587662</v>
      </c>
      <c r="J195" s="21">
        <f>'9.нерез-в нацвал'!J195+'13.нерез-в инвал'!J195</f>
        <v>491288</v>
      </c>
      <c r="K195" s="28">
        <f>('9.нерез-в нацвал'!J195*'9.нерез-в нацвал'!K195+'13.нерез-в инвал'!J195*'13.нерез-в инвал'!K195)/('9.нерез-в нацвал'!J195+'13.нерез-в инвал'!J195)</f>
        <v>2.8256551871814506</v>
      </c>
      <c r="L195" s="21">
        <f>'9.нерез-в нацвал'!L195+'13.нерез-в инвал'!L195</f>
        <v>160339.32</v>
      </c>
      <c r="M195" s="28">
        <f>('9.нерез-в нацвал'!L195*'9.нерез-в нацвал'!M195+'13.нерез-в инвал'!L195*'13.нерез-в инвал'!M195)/('9.нерез-в нацвал'!L195+'13.нерез-в инвал'!L195)</f>
        <v>2.5846205004486706</v>
      </c>
      <c r="N195" s="21">
        <f>'9.нерез-в нацвал'!N195+'13.нерез-в инвал'!N195</f>
        <v>1010235.14</v>
      </c>
      <c r="O195" s="28">
        <f>('9.нерез-в нацвал'!N195*'9.нерез-в нацвал'!O195+'13.нерез-в инвал'!N195*'13.нерез-в инвал'!O195)/('9.нерез-в нацвал'!N195+'13.нерез-в инвал'!N195)</f>
        <v>2.6803040813844587</v>
      </c>
      <c r="P195" s="21">
        <f>'9.нерез-в нацвал'!P195+'13.нерез-в инвал'!P195</f>
        <v>429053.51</v>
      </c>
      <c r="Q195" s="28">
        <f>('9.нерез-в нацвал'!P195*'9.нерез-в нацвал'!Q195+'13.нерез-в инвал'!P195*'13.нерез-в инвал'!Q195)/('9.нерез-в нацвал'!P195+'13.нерез-в инвал'!P195)</f>
        <v>5.6710758788571667</v>
      </c>
      <c r="R195" s="21">
        <f>'9.нерез-в нацвал'!R195+'13.нерез-в инвал'!R195</f>
        <v>25015.31</v>
      </c>
      <c r="S195" s="28">
        <f>('9.нерез-в нацвал'!R195*'9.нерез-в нацвал'!S195+'13.нерез-в инвал'!R195*'13.нерез-в инвал'!S195)/('9.нерез-в нацвал'!R195+'13.нерез-в инвал'!R195)</f>
        <v>13.005259698960375</v>
      </c>
    </row>
    <row r="196" spans="1:19" hidden="1" x14ac:dyDescent="0.2">
      <c r="A196" s="23" t="s">
        <v>7</v>
      </c>
      <c r="B196" s="26">
        <f>'9.нерез-в нацвал'!B196+'13.нерез-в инвал'!B196</f>
        <v>0</v>
      </c>
      <c r="C196" s="28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21">
        <f>'9.нерез-в нацвал'!D196+'13.нерез-в инвал'!D196</f>
        <v>0</v>
      </c>
      <c r="E196" s="28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21">
        <f t="shared" si="26"/>
        <v>0</v>
      </c>
      <c r="G196" s="28" t="e">
        <f t="shared" si="27"/>
        <v>#DIV/0!</v>
      </c>
      <c r="H196" s="21">
        <f>'9.нерез-в нацвал'!H196+'13.нерез-в инвал'!H196</f>
        <v>0</v>
      </c>
      <c r="I196" s="28" t="e">
        <f>('9.нерез-в нацвал'!H196*'9.нерез-в нацвал'!I196+'13.нерез-в инвал'!H196*'13.нерез-в инвал'!I196)/('9.нерез-в нацвал'!H196+'13.нерез-в инвал'!H196)</f>
        <v>#DIV/0!</v>
      </c>
      <c r="J196" s="21">
        <f>'9.нерез-в нацвал'!J196+'13.нерез-в инвал'!J196</f>
        <v>0</v>
      </c>
      <c r="K196" s="28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21">
        <f>'9.нерез-в нацвал'!L196+'13.нерез-в инвал'!L196</f>
        <v>0</v>
      </c>
      <c r="M196" s="28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21">
        <f>'9.нерез-в нацвал'!N196+'13.нерез-в инвал'!N196</f>
        <v>0</v>
      </c>
      <c r="O196" s="28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21">
        <f>'9.нерез-в нацвал'!P196+'13.нерез-в инвал'!P196</f>
        <v>0</v>
      </c>
      <c r="Q196" s="28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21">
        <f>'9.нерез-в нацвал'!R196+'13.нерез-в инвал'!R196</f>
        <v>0</v>
      </c>
      <c r="S196" s="28" t="e">
        <f>('9.нерез-в нацвал'!R196*'9.нерез-в нацвал'!S196+'13.нерез-в инвал'!R196*'13.нерез-в инвал'!S196)/('9.нерез-в нацвал'!R196+'13.нерез-в инвал'!R196)</f>
        <v>#DIV/0!</v>
      </c>
    </row>
    <row r="197" spans="1:19" hidden="1" x14ac:dyDescent="0.2">
      <c r="A197" s="23" t="s">
        <v>8</v>
      </c>
      <c r="B197" s="26">
        <f>'9.нерез-в нацвал'!B197+'13.нерез-в инвал'!B197</f>
        <v>0</v>
      </c>
      <c r="C197" s="28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21">
        <f>'9.нерез-в нацвал'!D197+'13.нерез-в инвал'!D197</f>
        <v>0</v>
      </c>
      <c r="E197" s="28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21">
        <f t="shared" si="26"/>
        <v>0</v>
      </c>
      <c r="G197" s="28" t="e">
        <f t="shared" si="27"/>
        <v>#DIV/0!</v>
      </c>
      <c r="H197" s="21">
        <f>'9.нерез-в нацвал'!H197+'13.нерез-в инвал'!H197</f>
        <v>0</v>
      </c>
      <c r="I197" s="28" t="e">
        <f>('9.нерез-в нацвал'!H197*'9.нерез-в нацвал'!I197+'13.нерез-в инвал'!H197*'13.нерез-в инвал'!I197)/('9.нерез-в нацвал'!H197+'13.нерез-в инвал'!H197)</f>
        <v>#DIV/0!</v>
      </c>
      <c r="J197" s="21">
        <f>'9.нерез-в нацвал'!J197+'13.нерез-в инвал'!J197</f>
        <v>0</v>
      </c>
      <c r="K197" s="28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21">
        <f>'9.нерез-в нацвал'!L197+'13.нерез-в инвал'!L197</f>
        <v>0</v>
      </c>
      <c r="M197" s="28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21">
        <f>'9.нерез-в нацвал'!N197+'13.нерез-в инвал'!N197</f>
        <v>0</v>
      </c>
      <c r="O197" s="28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21">
        <f>'9.нерез-в нацвал'!P197+'13.нерез-в инвал'!P197</f>
        <v>0</v>
      </c>
      <c r="Q197" s="28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21">
        <f>'9.нерез-в нацвал'!R197+'13.нерез-в инвал'!R197</f>
        <v>0</v>
      </c>
      <c r="S197" s="28" t="e">
        <f>('9.нерез-в нацвал'!R197*'9.нерез-в нацвал'!S197+'13.нерез-в инвал'!R197*'13.нерез-в инвал'!S197)/('9.нерез-в нацвал'!R197+'13.нерез-в инвал'!R197)</f>
        <v>#DIV/0!</v>
      </c>
    </row>
    <row r="198" spans="1:19" hidden="1" x14ac:dyDescent="0.2">
      <c r="A198" s="23" t="s">
        <v>9</v>
      </c>
      <c r="B198" s="26">
        <f>'9.нерез-в нацвал'!B198+'13.нерез-в инвал'!B198</f>
        <v>0</v>
      </c>
      <c r="C198" s="28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21">
        <f>'9.нерез-в нацвал'!D198+'13.нерез-в инвал'!D198</f>
        <v>0</v>
      </c>
      <c r="E198" s="28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21">
        <f t="shared" si="26"/>
        <v>0</v>
      </c>
      <c r="G198" s="28" t="e">
        <f t="shared" si="27"/>
        <v>#DIV/0!</v>
      </c>
      <c r="H198" s="21">
        <f>'9.нерез-в нацвал'!H198+'13.нерез-в инвал'!H198</f>
        <v>0</v>
      </c>
      <c r="I198" s="28" t="e">
        <f>('9.нерез-в нацвал'!H198*'9.нерез-в нацвал'!I198+'13.нерез-в инвал'!H198*'13.нерез-в инвал'!I198)/('9.нерез-в нацвал'!H198+'13.нерез-в инвал'!H198)</f>
        <v>#DIV/0!</v>
      </c>
      <c r="J198" s="21">
        <f>'9.нерез-в нацвал'!J198+'13.нерез-в инвал'!J198</f>
        <v>0</v>
      </c>
      <c r="K198" s="28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21">
        <f>'9.нерез-в нацвал'!L198+'13.нерез-в инвал'!L198</f>
        <v>0</v>
      </c>
      <c r="M198" s="28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21">
        <f>'9.нерез-в нацвал'!N198+'13.нерез-в инвал'!N198</f>
        <v>0</v>
      </c>
      <c r="O198" s="28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21">
        <f>'9.нерез-в нацвал'!P198+'13.нерез-в инвал'!P198</f>
        <v>0</v>
      </c>
      <c r="Q198" s="28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21">
        <f>'9.нерез-в нацвал'!R198+'13.нерез-в инвал'!R198</f>
        <v>0</v>
      </c>
      <c r="S198" s="28" t="e">
        <f>('9.нерез-в нацвал'!R198*'9.нерез-в нацвал'!S198+'13.нерез-в инвал'!R198*'13.нерез-в инвал'!S198)/('9.нерез-в нацвал'!R198+'13.нерез-в инвал'!R198)</f>
        <v>#DIV/0!</v>
      </c>
    </row>
    <row r="199" spans="1:19" hidden="1" x14ac:dyDescent="0.2">
      <c r="A199" s="23" t="s">
        <v>14</v>
      </c>
      <c r="B199" s="26">
        <f>'9.нерез-в нацвал'!B199+'13.нерез-в инвал'!B199</f>
        <v>0</v>
      </c>
      <c r="C199" s="28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21">
        <f>'9.нерез-в нацвал'!D199+'13.нерез-в инвал'!D199</f>
        <v>0</v>
      </c>
      <c r="E199" s="28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21">
        <f t="shared" si="26"/>
        <v>0</v>
      </c>
      <c r="G199" s="28" t="e">
        <f t="shared" si="27"/>
        <v>#DIV/0!</v>
      </c>
      <c r="H199" s="21">
        <f>'9.нерез-в нацвал'!H199+'13.нерез-в инвал'!H199</f>
        <v>0</v>
      </c>
      <c r="I199" s="28" t="e">
        <f>('9.нерез-в нацвал'!H199*'9.нерез-в нацвал'!I199+'13.нерез-в инвал'!H199*'13.нерез-в инвал'!I199)/('9.нерез-в нацвал'!H199+'13.нерез-в инвал'!H199)</f>
        <v>#DIV/0!</v>
      </c>
      <c r="J199" s="21">
        <f>'9.нерез-в нацвал'!J199+'13.нерез-в инвал'!J199</f>
        <v>0</v>
      </c>
      <c r="K199" s="28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21">
        <f>'9.нерез-в нацвал'!L199+'13.нерез-в инвал'!L199</f>
        <v>0</v>
      </c>
      <c r="M199" s="28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21">
        <f>'9.нерез-в нацвал'!N199+'13.нерез-в инвал'!N199</f>
        <v>0</v>
      </c>
      <c r="O199" s="28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21">
        <f>'9.нерез-в нацвал'!P199+'13.нерез-в инвал'!P199</f>
        <v>0</v>
      </c>
      <c r="Q199" s="28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21">
        <f>'9.нерез-в нацвал'!R199+'13.нерез-в инвал'!R199</f>
        <v>0</v>
      </c>
      <c r="S199" s="28" t="e">
        <f>('9.нерез-в нацвал'!R199*'9.нерез-в нацвал'!S199+'13.нерез-в инвал'!R199*'13.нерез-в инвал'!S199)/('9.нерез-в нацвал'!R199+'13.нерез-в инвал'!R199)</f>
        <v>#DIV/0!</v>
      </c>
    </row>
    <row r="200" spans="1:19" ht="13.5" hidden="1" thickBot="1" x14ac:dyDescent="0.25">
      <c r="A200" s="24" t="s">
        <v>15</v>
      </c>
      <c r="B200" s="27">
        <f>'9.нерез-в нацвал'!B200+'13.нерез-в инвал'!B200</f>
        <v>0</v>
      </c>
      <c r="C200" s="29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25">
        <f>'9.нерез-в нацвал'!D200+'13.нерез-в инвал'!D200</f>
        <v>0</v>
      </c>
      <c r="E200" s="29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25">
        <f t="shared" ref="F200" si="28">H200+J200+L200+N200+P200+R200</f>
        <v>0</v>
      </c>
      <c r="G200" s="29" t="e">
        <f t="shared" ref="G200" si="29">(H200*I200+J200*K200+L200*M200+N200*O200+P200*Q200+R200*S200)/(H200+J200+L200+N200+P200+R200)</f>
        <v>#DIV/0!</v>
      </c>
      <c r="H200" s="25">
        <f>'9.нерез-в нацвал'!H200+'13.нерез-в инвал'!H200</f>
        <v>0</v>
      </c>
      <c r="I200" s="29" t="e">
        <f>('9.нерез-в нацвал'!H200*'9.нерез-в нацвал'!I200+'13.нерез-в инвал'!H200*'13.нерез-в инвал'!I200)/('9.нерез-в нацвал'!H200+'13.нерез-в инвал'!H200)</f>
        <v>#DIV/0!</v>
      </c>
      <c r="J200" s="25">
        <f>'9.нерез-в нацвал'!J200+'13.нерез-в инвал'!J200</f>
        <v>0</v>
      </c>
      <c r="K200" s="29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25">
        <f>'9.нерез-в нацвал'!L200+'13.нерез-в инвал'!L200</f>
        <v>0</v>
      </c>
      <c r="M200" s="29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25">
        <f>'9.нерез-в нацвал'!N200+'13.нерез-в инвал'!N200</f>
        <v>0</v>
      </c>
      <c r="O200" s="29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25">
        <f>'9.нерез-в нацвал'!P200+'13.нерез-в инвал'!P200</f>
        <v>0</v>
      </c>
      <c r="Q200" s="29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25">
        <f>'9.нерез-в нацвал'!R200+'13.нерез-в инвал'!R200</f>
        <v>0</v>
      </c>
      <c r="S200" s="29" t="e">
        <f>('9.нерез-в нацвал'!R200*'9.нерез-в нацвал'!S200+'13.нерез-в инвал'!R200*'13.нерез-в инвал'!S200)/('9.нерез-в нацвал'!R200+'13.нерез-в инвал'!R200)</f>
        <v>#DIV/0!</v>
      </c>
    </row>
    <row r="202" spans="1:19" x14ac:dyDescent="0.2">
      <c r="B202" s="41"/>
      <c r="C202" s="41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1.2107251184728955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0.57914777530519679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139491126.31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1.3162757024999188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1">
        <f>'7.физ-в нацвал'!H336+'8.юрид-в нацвал'!H336+'9.нерез-в нацвал'!H168</f>
        <v>334734.48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4.068321489617678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:F342" si="26">H338+J338+L338+N338+P338+R338</f>
        <v>8699294.3499999996</v>
      </c>
      <c r="G338" s="28">
        <f t="shared" ref="G338:G342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x14ac:dyDescent="0.2">
      <c r="A339" s="23" t="s">
        <v>6</v>
      </c>
      <c r="B339" s="26">
        <f>'7.физ-в нацвал'!B339+'8.юрид-в нацвал'!B339+'9.нерез-в нацвал'!B171</f>
        <v>167761746.80000001</v>
      </c>
      <c r="C339" s="28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1.4477084914062175</v>
      </c>
      <c r="D339" s="21">
        <f>'7.физ-в нацвал'!D339+'8.юрид-в нацвал'!D339+'9.нерез-в нацвал'!D171</f>
        <v>160138282.72</v>
      </c>
      <c r="E339" s="28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1">
        <f t="shared" si="26"/>
        <v>7623464.0799999991</v>
      </c>
      <c r="G339" s="28">
        <f t="shared" si="27"/>
        <v>11.947300664713024</v>
      </c>
      <c r="H339" s="21">
        <f>'7.физ-в нацвал'!H339+'8.юрид-в нацвал'!H339+'9.нерез-в нацвал'!H171</f>
        <v>272548.26</v>
      </c>
      <c r="I339" s="28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1">
        <f>'7.физ-в нацвал'!J339+'8.юрид-в нацвал'!J339+'9.нерез-в нацвал'!J171</f>
        <v>462187.01</v>
      </c>
      <c r="K339" s="28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1">
        <f>'7.физ-в нацвал'!L339+'8.юрид-в нацвал'!L339+'9.нерез-в нацвал'!L171</f>
        <v>461088.13</v>
      </c>
      <c r="M339" s="28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1">
        <f>'7.физ-в нацвал'!N339+'8.юрид-в нацвал'!N339+'9.нерез-в нацвал'!N171</f>
        <v>3596774.9699999997</v>
      </c>
      <c r="O339" s="28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1">
        <f>'7.физ-в нацвал'!P339+'8.юрид-в нацвал'!P339+'9.нерез-в нацвал'!P171</f>
        <v>2814536.0700000003</v>
      </c>
      <c r="Q339" s="28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13.146708973141676</v>
      </c>
      <c r="R339" s="22">
        <f>'7.физ-в нацвал'!R339+'8.юрид-в нацвал'!R339+'9.нерез-в нацвал'!R171</f>
        <v>16329.64</v>
      </c>
      <c r="S339" s="3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14.178853942891607</v>
      </c>
    </row>
    <row r="340" spans="1:19" ht="14.25" customHeight="1" x14ac:dyDescent="0.2">
      <c r="A340" s="23" t="s">
        <v>7</v>
      </c>
      <c r="B340" s="26">
        <f>'7.физ-в нацвал'!B340+'8.юрид-в нацвал'!B340+'9.нерез-в нацвал'!B172</f>
        <v>174206356.29000002</v>
      </c>
      <c r="C340" s="28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1.3771686102590937</v>
      </c>
      <c r="D340" s="21">
        <f>'7.физ-в нацвал'!D340+'8.юрид-в нацвал'!D340+'9.нерез-в нацвал'!D172</f>
        <v>166121272.88</v>
      </c>
      <c r="E340" s="28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0.85608531112285768</v>
      </c>
      <c r="F340" s="21">
        <f t="shared" si="26"/>
        <v>8085083.4100000001</v>
      </c>
      <c r="G340" s="28">
        <f t="shared" si="27"/>
        <v>12.083677936057299</v>
      </c>
      <c r="H340" s="21">
        <f>'7.физ-в нацвал'!H340+'8.юрид-в нацвал'!H340+'9.нерез-в нацвал'!H172</f>
        <v>217315.43000000002</v>
      </c>
      <c r="I340" s="28">
        <f>('7.физ-в нацвал'!H340*'7.физ-в нацвал'!I340+'8.юрид-в нацвал'!H340*'8.юрид-в нацвал'!I340+'9.нерез-в нацвал'!H172*'9.нерез-в нацвал'!I172)/('7.физ-в нацвал'!H340+'8.юрид-в нацвал'!H340+'9.нерез-в нацвал'!H172)</f>
        <v>5.7173726048813043</v>
      </c>
      <c r="J340" s="21">
        <f>'7.физ-в нацвал'!J340+'8.юрид-в нацвал'!J340+'9.нерез-в нацвал'!J172</f>
        <v>374667.07</v>
      </c>
      <c r="K340" s="28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6.1644057626948623</v>
      </c>
      <c r="L340" s="21">
        <f>'7.физ-в нацвал'!L340+'8.юрид-в нацвал'!L340+'9.нерез-в нацвал'!L172</f>
        <v>479211.9</v>
      </c>
      <c r="M340" s="28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8.0945167576180808</v>
      </c>
      <c r="N340" s="21">
        <f>'7.физ-в нацвал'!N340+'8.юрид-в нацвал'!N340+'9.нерез-в нацвал'!N172</f>
        <v>3967523.8200000003</v>
      </c>
      <c r="O340" s="28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12.448530730207416</v>
      </c>
      <c r="P340" s="21">
        <f>'7.физ-в нацвал'!P340+'8.юрид-в нацвал'!P340+'9.нерез-в нацвал'!P172</f>
        <v>3009637.53</v>
      </c>
      <c r="Q340" s="28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13.398350158665119</v>
      </c>
      <c r="R340" s="22">
        <f>'7.физ-в нацвал'!R340+'8.юрид-в нацвал'!R340+'9.нерез-в нацвал'!R172</f>
        <v>36727.660000000003</v>
      </c>
      <c r="S340" s="3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15.04213588341868</v>
      </c>
    </row>
    <row r="341" spans="1:19" ht="14.25" customHeight="1" x14ac:dyDescent="0.2">
      <c r="A341" s="23" t="s">
        <v>8</v>
      </c>
      <c r="B341" s="26">
        <f>'7.физ-в нацвал'!B341+'8.юрид-в нацвал'!B341+'9.нерез-в нацвал'!B173</f>
        <v>176586590.65999997</v>
      </c>
      <c r="C341" s="28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1.3225407169854912</v>
      </c>
      <c r="D341" s="21">
        <f>'7.физ-в нацвал'!D341+'8.юрид-в нацвал'!D341+'9.нерез-в нацвал'!D173</f>
        <v>169101864.54999998</v>
      </c>
      <c r="E341" s="28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0.83467654129600743</v>
      </c>
      <c r="F341" s="21">
        <f t="shared" si="26"/>
        <v>7484726.1099999994</v>
      </c>
      <c r="G341" s="28">
        <f t="shared" si="27"/>
        <v>12.34482002871844</v>
      </c>
      <c r="H341" s="21">
        <f>'7.физ-в нацвал'!H341+'8.юрид-в нацвал'!H341+'9.нерез-в нацвал'!H173</f>
        <v>133005.44</v>
      </c>
      <c r="I341" s="28">
        <f>('7.физ-в нацвал'!H341*'7.физ-в нацвал'!I341+'8.юрид-в нацвал'!H341*'8.юрид-в нацвал'!I341+'9.нерез-в нацвал'!H173*'9.нерез-в нацвал'!I173)/('7.физ-в нацвал'!H341+'8.юрид-в нацвал'!H341+'9.нерез-в нацвал'!H173)</f>
        <v>7.5277309965667571</v>
      </c>
      <c r="J341" s="21">
        <f>'7.физ-в нацвал'!J341+'8.юрид-в нацвал'!J341+'9.нерез-в нацвал'!J173</f>
        <v>366227.25</v>
      </c>
      <c r="K341" s="28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6.2705518797413315</v>
      </c>
      <c r="L341" s="21">
        <f>'7.физ-в нацвал'!L341+'8.юрид-в нацвал'!L341+'9.нерез-в нацвал'!L173</f>
        <v>620400.05000000005</v>
      </c>
      <c r="M341" s="28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8.3631542254066549</v>
      </c>
      <c r="N341" s="21">
        <f>'7.физ-в нацвал'!N341+'8.юрид-в нацвал'!N341+'9.нерез-в нацвал'!N173</f>
        <v>3045265.35</v>
      </c>
      <c r="O341" s="28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12.508265556792935</v>
      </c>
      <c r="P341" s="21">
        <f>'7.физ-в нацвал'!P341+'8.юрид-в нацвал'!P341+'9.нерез-в нацвал'!P173</f>
        <v>3291348.2199999997</v>
      </c>
      <c r="Q341" s="28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13.799043010799956</v>
      </c>
      <c r="R341" s="22">
        <f>'7.физ-в нацвал'!R341+'8.юрид-в нацвал'!R341+'9.нерез-в нацвал'!R173</f>
        <v>28479.800000000003</v>
      </c>
      <c r="S341" s="3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14.149537858411943</v>
      </c>
    </row>
    <row r="342" spans="1:19" ht="14.25" customHeight="1" x14ac:dyDescent="0.2">
      <c r="A342" s="23" t="s">
        <v>9</v>
      </c>
      <c r="B342" s="26">
        <f>'7.физ-в нацвал'!B342+'8.юрид-в нацвал'!B342+'9.нерез-в нацвал'!B174</f>
        <v>202489756.42999998</v>
      </c>
      <c r="C342" s="28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1.3380350005051365</v>
      </c>
      <c r="D342" s="21">
        <f>'7.физ-в нацвал'!D342+'8.юрид-в нацвал'!D342+'9.нерез-в нацвал'!D174</f>
        <v>195317351.45000002</v>
      </c>
      <c r="E342" s="28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0.94750785071584021</v>
      </c>
      <c r="F342" s="21">
        <f t="shared" si="26"/>
        <v>7172404.9800000004</v>
      </c>
      <c r="G342" s="28">
        <f t="shared" si="27"/>
        <v>11.972784262274043</v>
      </c>
      <c r="H342" s="21">
        <f>'7.физ-в нацвал'!H342+'8.юрид-в нацвал'!H342+'9.нерез-в нацвал'!H174</f>
        <v>127152.9</v>
      </c>
      <c r="I342" s="28">
        <f>('7.физ-в нацвал'!H342*'7.физ-в нацвал'!I342+'8.юрид-в нацвал'!H342*'8.юрид-в нацвал'!I342+'9.нерез-в нацвал'!H174*'9.нерез-в нацвал'!I174)/('7.физ-в нацвал'!H342+'8.юрид-в нацвал'!H342+'9.нерез-в нацвал'!H174)</f>
        <v>6.3917037959810612</v>
      </c>
      <c r="J342" s="21">
        <f>'7.физ-в нацвал'!J342+'8.юрид-в нацвал'!J342+'9.нерез-в нацвал'!J174</f>
        <v>409760.5</v>
      </c>
      <c r="K342" s="28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6.1194594320340796</v>
      </c>
      <c r="L342" s="21">
        <f>'7.физ-в нацвал'!L342+'8.юрид-в нацвал'!L342+'9.нерез-в нацвал'!L174</f>
        <v>729672.52999999991</v>
      </c>
      <c r="M342" s="28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8.0933162461248198</v>
      </c>
      <c r="N342" s="21">
        <f>'7.физ-в нацвал'!N342+'8.юрид-в нацвал'!N342+'9.нерез-в нацвал'!N174</f>
        <v>3118054.22</v>
      </c>
      <c r="O342" s="28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12.328420443054421</v>
      </c>
      <c r="P342" s="21">
        <f>'7.физ-в нацвал'!P342+'8.юрид-в нацвал'!P342+'9.нерез-в нацвал'!P174</f>
        <v>2768879.7700000005</v>
      </c>
      <c r="Q342" s="28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13.698906856833254</v>
      </c>
      <c r="R342" s="22">
        <f>'7.физ-в нацвал'!R342+'8.юрид-в нацвал'!R342+'9.нерез-в нацвал'!R174</f>
        <v>18885.060000000001</v>
      </c>
      <c r="S342" s="3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14.648671500116992</v>
      </c>
    </row>
    <row r="343" spans="1:19" ht="14.25" customHeight="1" x14ac:dyDescent="0.2">
      <c r="A343" s="23" t="s">
        <v>14</v>
      </c>
      <c r="B343" s="26">
        <f>'7.физ-в нацвал'!B343+'8.юрид-в нацвал'!B343+'9.нерез-в нацвал'!B175</f>
        <v>199576562.15000001</v>
      </c>
      <c r="C343" s="28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1.3567246169406975</v>
      </c>
      <c r="D343" s="21">
        <f>'7.физ-в нацвал'!D343+'8.юрид-в нацвал'!D343+'9.нерез-в нацвал'!D175</f>
        <v>192199786.47</v>
      </c>
      <c r="E343" s="28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0.95577152885116878</v>
      </c>
      <c r="F343" s="21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1">
        <f>'7.физ-в нацвал'!H343+'8.юрид-в нацвал'!H343+'9.нерез-в нацвал'!H175</f>
        <v>393785.62999999995</v>
      </c>
      <c r="I343" s="28">
        <f>('7.физ-в нацвал'!H343*'7.физ-в нацвал'!I343+'8.юрид-в нацвал'!H343*'8.юрид-в нацвал'!I343+'9.нерез-в нацвал'!H175*'9.нерез-в нацвал'!I175)/('7.физ-в нацвал'!H343+'8.юрид-в нацвал'!H343+'9.нерез-в нацвал'!H175)</f>
        <v>2.4638925948110386</v>
      </c>
      <c r="J343" s="21">
        <f>'7.физ-в нацвал'!J343+'8.юрид-в нацвал'!J343+'9.нерез-в нацвал'!J175</f>
        <v>434943.62</v>
      </c>
      <c r="K343" s="28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6.435053463710994</v>
      </c>
      <c r="L343" s="21">
        <f>'7.физ-в нацвал'!L343+'8.юрид-в нацвал'!L343+'9.нерез-в нацвал'!L175</f>
        <v>991988.29</v>
      </c>
      <c r="M343" s="28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9.1120150227781398</v>
      </c>
      <c r="N343" s="21">
        <f>'7.физ-в нацвал'!N343+'8.юрид-в нацвал'!N343+'9.нерез-в нацвал'!N175</f>
        <v>3050974.79</v>
      </c>
      <c r="O343" s="28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12.875752575884087</v>
      </c>
      <c r="P343" s="21">
        <f>'7.физ-в нацвал'!P343+'8.юрид-в нацвал'!P343+'9.нерез-в нацвал'!P175</f>
        <v>2484067.71</v>
      </c>
      <c r="Q343" s="28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13.96047629241154</v>
      </c>
      <c r="R343" s="22">
        <f>'7.физ-в нацвал'!R343+'8.юрид-в нацвал'!R343+'9.нерез-в нацвал'!R175</f>
        <v>21015.64</v>
      </c>
      <c r="S343" s="3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14.315197705137683</v>
      </c>
    </row>
    <row r="344" spans="1:19" ht="14.25" customHeight="1" thickBot="1" x14ac:dyDescent="0.25">
      <c r="A344" s="24" t="s">
        <v>15</v>
      </c>
      <c r="B344" s="27">
        <f>'7.физ-в нацвал'!B344+'8.юрид-в нацвал'!B344+'9.нерез-в нацвал'!B176</f>
        <v>234431533.94999999</v>
      </c>
      <c r="C344" s="29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1.3784636325590192</v>
      </c>
      <c r="D344" s="25">
        <f>'7.физ-в нацвал'!D344+'8.юрид-в нацвал'!D344+'9.нерез-в нацвал'!D176</f>
        <v>225972702.71000001</v>
      </c>
      <c r="E344" s="29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0.96868452670019378</v>
      </c>
      <c r="F344" s="25">
        <f t="shared" ref="F344:F355" si="30">H344+J344+L344+N344+P344+R344</f>
        <v>8458831.2400000002</v>
      </c>
      <c r="G344" s="29">
        <f t="shared" ref="G344:G355" si="31">(H344*I344+J344*K344+L344*M344+N344*O344+P344*Q344+R344*S344)/(H344+J344+L344+N344+P344+R344)</f>
        <v>12.325471491886637</v>
      </c>
      <c r="H344" s="25">
        <f>'7.физ-в нацвал'!H344+'8.юрид-в нацвал'!H344+'9.нерез-в нацвал'!H176</f>
        <v>313632.49</v>
      </c>
      <c r="I344" s="29">
        <f>('7.физ-в нацвал'!H344*'7.физ-в нацвал'!I344+'8.юрид-в нацвал'!H344*'8.юрид-в нацвал'!I344+'9.нерез-в нацвал'!H176*'9.нерез-в нацвал'!I176)/('7.физ-в нацвал'!H344+'8.юрид-в нацвал'!H344+'9.нерез-в нацвал'!H176)</f>
        <v>3.5430036310970205</v>
      </c>
      <c r="J344" s="25">
        <f>'7.физ-в нацвал'!J344+'8.юрид-в нацвал'!J344+'9.нерез-в нацвал'!J176</f>
        <v>588642.30000000005</v>
      </c>
      <c r="K344" s="29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6.3158719361486559</v>
      </c>
      <c r="L344" s="25">
        <f>'7.физ-в нацвал'!L344+'8.юрид-в нацвал'!L344+'9.нерез-в нацвал'!L176</f>
        <v>1074320.6400000001</v>
      </c>
      <c r="M344" s="29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9.463318677373632</v>
      </c>
      <c r="N344" s="25">
        <f>'7.физ-в нацвал'!N344+'8.юрид-в нацвал'!N344+'9.нерез-в нацвал'!N176</f>
        <v>3883043.09</v>
      </c>
      <c r="O344" s="29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14.07872248520427</v>
      </c>
      <c r="P344" s="25">
        <f>'7.физ-в нацвал'!P344+'8.юрид-в нацвал'!P344+'9.нерез-в нацвал'!P176</f>
        <v>2581224.08</v>
      </c>
      <c r="Q344" s="29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13.303486384878308</v>
      </c>
      <c r="R344" s="25">
        <f>'7.физ-в нацвал'!R344+'8.юрид-в нацвал'!R344+'9.нерез-в нацвал'!R176</f>
        <v>17968.64</v>
      </c>
      <c r="S344" s="29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14.240856547852262</v>
      </c>
    </row>
    <row r="345" spans="1:19" ht="14.25" customHeight="1" x14ac:dyDescent="0.2">
      <c r="A345" s="23" t="s">
        <v>79</v>
      </c>
      <c r="B345" s="26">
        <f>'7.физ-в нацвал'!B345+'8.юрид-в нацвал'!B345+'9.нерез-в нацвал'!B177</f>
        <v>195859099.16999996</v>
      </c>
      <c r="C345" s="28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1.8929477301113236</v>
      </c>
      <c r="D345" s="21">
        <f>'7.физ-в нацвал'!D345+'8.юрид-в нацвал'!D345+'9.нерез-в нацвал'!D177</f>
        <v>183903242.37</v>
      </c>
      <c r="E345" s="28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1.2504878649867395</v>
      </c>
      <c r="F345" s="21">
        <f t="shared" si="30"/>
        <v>11955856.800000001</v>
      </c>
      <c r="G345" s="28">
        <f t="shared" si="31"/>
        <v>11.775171502564319</v>
      </c>
      <c r="H345" s="21">
        <f>'7.физ-в нацвал'!H345+'8.юрид-в нацвал'!H345+'9.нерез-в нацвал'!H177</f>
        <v>633912.88</v>
      </c>
      <c r="I345" s="28">
        <f>('7.физ-в нацвал'!H345*'7.физ-в нацвал'!I345+'8.юрид-в нацвал'!H345*'8.юрид-в нацвал'!I345+'9.нерез-в нацвал'!H177*'9.нерез-в нацвал'!I177)/('7.физ-в нацвал'!H345+'8.юрид-в нацвал'!H345+'9.нерез-в нацвал'!H177)</f>
        <v>1.067406055545046</v>
      </c>
      <c r="J345" s="21">
        <f>'7.физ-в нацвал'!J345+'8.юрид-в нацвал'!J345+'9.нерез-в нацвал'!J177</f>
        <v>493948.87000000005</v>
      </c>
      <c r="K345" s="28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6.3446560831286076</v>
      </c>
      <c r="L345" s="21">
        <f>'7.физ-в нацвал'!L345+'8.юрид-в нацвал'!L345+'9.нерез-в нацвал'!L177</f>
        <v>1048584.05</v>
      </c>
      <c r="M345" s="28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9.9815923083132922</v>
      </c>
      <c r="N345" s="21">
        <f>'7.физ-в нацвал'!N345+'8.юрид-в нацвал'!N345+'9.нерез-в нацвал'!N177</f>
        <v>7653248.0100000007</v>
      </c>
      <c r="O345" s="28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12.625975905085026</v>
      </c>
      <c r="P345" s="21">
        <f>'7.физ-в нацвал'!P345+'8.юрид-в нацвал'!P345+'9.нерез-в нацвал'!P177</f>
        <v>2091249.61</v>
      </c>
      <c r="Q345" s="28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14.054538218993333</v>
      </c>
      <c r="R345" s="22">
        <f>'7.физ-в нацвал'!R345+'8.юрид-в нацвал'!R345+'9.нерез-в нацвал'!R177</f>
        <v>34913.379999999997</v>
      </c>
      <c r="S345" s="3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13.85930274582411</v>
      </c>
    </row>
    <row r="346" spans="1:19" ht="14.25" customHeight="1" x14ac:dyDescent="0.2">
      <c r="A346" s="23" t="s">
        <v>1</v>
      </c>
      <c r="B346" s="26">
        <f>'7.физ-в нацвал'!B346+'8.юрид-в нацвал'!B346+'9.нерез-в нацвал'!B178</f>
        <v>209496878.10000002</v>
      </c>
      <c r="C346" s="28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1.7179582472541846</v>
      </c>
      <c r="D346" s="21">
        <f>'7.физ-в нацвал'!D346+'8.юрид-в нацвал'!D346+'9.нерез-в нацвал'!D178</f>
        <v>199885421.47999999</v>
      </c>
      <c r="E346" s="28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1.2387785129521063</v>
      </c>
      <c r="F346" s="21">
        <f t="shared" si="30"/>
        <v>9611456.620000001</v>
      </c>
      <c r="G346" s="28">
        <f t="shared" si="31"/>
        <v>11.68325767505781</v>
      </c>
      <c r="H346" s="21">
        <f>'7.физ-в нацвал'!H346+'8.юрид-в нацвал'!H346+'9.нерез-в нацвал'!H178</f>
        <v>441202.14</v>
      </c>
      <c r="I346" s="28">
        <f>('7.физ-в нацвал'!H346*'7.физ-в нацвал'!I346+'8.юрид-в нацвал'!H346*'8.юрид-в нацвал'!I346+'9.нерез-в нацвал'!H178*'9.нерез-в нацвал'!I178)/('7.физ-в нацвал'!H346+'8.юрид-в нацвал'!H346+'9.нерез-в нацвал'!H178)</f>
        <v>1.1065865131569836</v>
      </c>
      <c r="J346" s="21">
        <f>'7.физ-в нацвал'!J346+'8.юрид-в нацвал'!J346+'9.нерез-в нацвал'!J178</f>
        <v>511620.08</v>
      </c>
      <c r="K346" s="28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6.2084061667399792</v>
      </c>
      <c r="L346" s="21">
        <f>'7.физ-в нацвал'!L346+'8.юрид-в нацвал'!L346+'9.нерез-в нацвал'!L178</f>
        <v>964777.35</v>
      </c>
      <c r="M346" s="28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9.6663969710731728</v>
      </c>
      <c r="N346" s="21">
        <f>'7.физ-в нацвал'!N346+'8.юрид-в нацвал'!N346+'9.нерез-в нацвал'!N178</f>
        <v>5486473.4800000004</v>
      </c>
      <c r="O346" s="28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12.415402258082221</v>
      </c>
      <c r="P346" s="21">
        <f>'7.физ-в нацвал'!P346+'8.юрид-в нацвал'!P346+'9.нерез-в нацвал'!P178</f>
        <v>2178878.85</v>
      </c>
      <c r="Q346" s="28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14.124595695901117</v>
      </c>
      <c r="R346" s="22">
        <f>'7.физ-в нацвал'!R346+'8.юрид-в нацвал'!R346+'9.нерез-в нацвал'!R178</f>
        <v>28504.720000000001</v>
      </c>
      <c r="S346" s="3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14.386102154309848</v>
      </c>
    </row>
    <row r="347" spans="1:19" ht="14.25" customHeight="1" x14ac:dyDescent="0.2">
      <c r="A347" s="23" t="s">
        <v>2</v>
      </c>
      <c r="B347" s="26">
        <f>'7.физ-в нацвал'!B347+'8.юрид-в нацвал'!B347+'9.нерез-в нацвал'!B179</f>
        <v>227038738.92000002</v>
      </c>
      <c r="C347" s="28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1.6285864780802282</v>
      </c>
      <c r="D347" s="21">
        <f>'7.физ-в нацвал'!D347+'8.юрид-в нацвал'!D347+'9.нерез-в нацвал'!D179</f>
        <v>218978584.95000002</v>
      </c>
      <c r="E347" s="28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1.2449064310208444</v>
      </c>
      <c r="F347" s="21">
        <f t="shared" si="30"/>
        <v>8060153.9700000007</v>
      </c>
      <c r="G347" s="28">
        <f t="shared" si="31"/>
        <v>12.05242131936593</v>
      </c>
      <c r="H347" s="21">
        <f>'7.физ-в нацвал'!H347+'8.юрид-в нацвал'!H347+'9.нерез-в нацвал'!H179</f>
        <v>655350.74</v>
      </c>
      <c r="I347" s="28">
        <f>('7.физ-в нацвал'!H347*'7.физ-в нацвал'!I347+'8.юрид-в нацвал'!H347*'8.юрид-в нацвал'!I347+'9.нерез-в нацвал'!H179*'9.нерез-в нацвал'!I179)/('7.физ-в нацвал'!H347+'8.юрид-в нацвал'!H347+'9.нерез-в нацвал'!H179)</f>
        <v>1.0974322998399286</v>
      </c>
      <c r="J347" s="21">
        <f>'7.физ-в нацвал'!J347+'8.юрид-в нацвал'!J347+'9.нерез-в нацвал'!J179</f>
        <v>556556.29</v>
      </c>
      <c r="K347" s="28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6.1972644695112491</v>
      </c>
      <c r="L347" s="21">
        <f>'7.физ-в нацвал'!L347+'8.юрид-в нацвал'!L347+'9.нерез-в нацвал'!L179</f>
        <v>826673.4</v>
      </c>
      <c r="M347" s="28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9.6741495567657072</v>
      </c>
      <c r="N347" s="21">
        <f>'7.физ-в нацвал'!N347+'8.юрид-в нацвал'!N347+'9.нерез-в нацвал'!N179</f>
        <v>3815472.0100000002</v>
      </c>
      <c r="O347" s="28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14.181475150645916</v>
      </c>
      <c r="P347" s="21">
        <f>'7.физ-в нацвал'!P347+'8.юрид-в нацвал'!P347+'9.нерез-в нацвал'!P179</f>
        <v>2159147.75</v>
      </c>
      <c r="Q347" s="28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13.964418829975823</v>
      </c>
      <c r="R347" s="22">
        <f>'7.физ-в нацвал'!R347+'8.юрид-в нацвал'!R347+'9.нерез-в нацвал'!R179</f>
        <v>46953.78</v>
      </c>
      <c r="S347" s="3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15.300468961178426</v>
      </c>
    </row>
    <row r="348" spans="1:19" ht="14.25" customHeight="1" x14ac:dyDescent="0.2">
      <c r="A348" s="23" t="s">
        <v>3</v>
      </c>
      <c r="B348" s="26">
        <f>'7.физ-в нацвал'!B348+'8.юрид-в нацвал'!B348+'9.нерез-в нацвал'!B180</f>
        <v>279575999.69999999</v>
      </c>
      <c r="C348" s="28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1.6100975709371654</v>
      </c>
      <c r="D348" s="21">
        <f>'7.физ-в нацвал'!D348+'8.юрид-в нацвал'!D348+'9.нерез-в нацвал'!D180</f>
        <v>270028242.12</v>
      </c>
      <c r="E348" s="28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1.2774923321013238</v>
      </c>
      <c r="F348" s="21">
        <f t="shared" si="30"/>
        <v>9547757.5799999982</v>
      </c>
      <c r="G348" s="28">
        <f t="shared" si="31"/>
        <v>11.016788850036978</v>
      </c>
      <c r="H348" s="21">
        <f>'7.физ-в нацвал'!H348+'8.юрид-в нацвал'!H348+'9.нерез-в нацвал'!H180</f>
        <v>1189587.8700000001</v>
      </c>
      <c r="I348" s="28">
        <f>('7.физ-в нацвал'!H348*'7.физ-в нацвал'!I348+'8.юрид-в нацвал'!H348*'8.юрид-в нацвал'!I348+'9.нерез-в нацвал'!H180*'9.нерез-в нацвал'!I180)/('7.физ-в нацвал'!H348+'8.юрид-в нацвал'!H348+'9.нерез-в нацвал'!H180)</f>
        <v>0.88222127180903465</v>
      </c>
      <c r="J348" s="21">
        <f>'7.физ-в нацвал'!J348+'8.юрид-в нацвал'!J348+'9.нерез-в нацвал'!J180</f>
        <v>630705.04999999993</v>
      </c>
      <c r="K348" s="28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6.6765391272830339</v>
      </c>
      <c r="L348" s="21">
        <f>'7.физ-в нацвал'!L348+'8.юрид-в нацвал'!L348+'9.нерез-в нацвал'!L180</f>
        <v>663553.58000000007</v>
      </c>
      <c r="M348" s="28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9.0889698141633044</v>
      </c>
      <c r="N348" s="21">
        <f>'7.физ-в нацвал'!N348+'8.юрид-в нацвал'!N348+'9.нерез-в нацвал'!N180</f>
        <v>4717817.26</v>
      </c>
      <c r="O348" s="28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13.091539820090437</v>
      </c>
      <c r="P348" s="21">
        <f>'7.физ-в нацвал'!P348+'8.юрид-в нацвал'!P348+'9.нерез-в нацвал'!P180</f>
        <v>2318859.71</v>
      </c>
      <c r="Q348" s="28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13.683157096597306</v>
      </c>
      <c r="R348" s="22">
        <f>'7.физ-в нацвал'!R348+'8.юрид-в нацвал'!R348+'9.нерез-в нацвал'!R180</f>
        <v>27234.109999999997</v>
      </c>
      <c r="S348" s="3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14.738499025670373</v>
      </c>
    </row>
    <row r="349" spans="1:19" ht="14.25" customHeight="1" x14ac:dyDescent="0.2">
      <c r="A349" s="23" t="s">
        <v>4</v>
      </c>
      <c r="B349" s="26">
        <f>'7.физ-в нацвал'!B349+'8.юрид-в нацвал'!B349+'9.нерез-в нацвал'!B181</f>
        <v>307432159.90999997</v>
      </c>
      <c r="C349" s="28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1.3511657503788959</v>
      </c>
      <c r="D349" s="21">
        <f>'7.физ-в нацвал'!D349+'8.юрид-в нацвал'!D349+'9.нерез-в нацвал'!D181</f>
        <v>298363436.91000003</v>
      </c>
      <c r="E349" s="28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1.0298818608966789</v>
      </c>
      <c r="F349" s="21">
        <f t="shared" si="30"/>
        <v>9068723</v>
      </c>
      <c r="G349" s="28">
        <f t="shared" si="31"/>
        <v>11.921492519619362</v>
      </c>
      <c r="H349" s="21">
        <f>'7.физ-в нацвал'!H349+'8.юрид-в нацвал'!H349+'9.нерез-в нацвал'!H181</f>
        <v>486919.71</v>
      </c>
      <c r="I349" s="28">
        <f>('7.физ-в нацвал'!H349*'7.физ-в нацвал'!I349+'8.юрид-в нацвал'!H349*'8.юрид-в нацвал'!I349+'9.нерез-в нацвал'!H181*'9.нерез-в нацвал'!I181)/('7.физ-в нацвал'!H349+'8.юрид-в нацвал'!H349+'9.нерез-в нацвал'!H181)</f>
        <v>2.6325749645665413</v>
      </c>
      <c r="J349" s="21">
        <f>'7.физ-в нацвал'!J349+'8.юрид-в нацвал'!J349+'9.нерез-в нацвал'!J181</f>
        <v>746958.17</v>
      </c>
      <c r="K349" s="28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6.9858246694055186</v>
      </c>
      <c r="L349" s="21">
        <f>'7.физ-в нацвал'!L349+'8.юрид-в нацвал'!L349+'9.нерез-в нацвал'!L181</f>
        <v>1114283.28</v>
      </c>
      <c r="M349" s="28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9.4219922024675835</v>
      </c>
      <c r="N349" s="21">
        <f>'7.физ-в нацвал'!N349+'8.юрид-в нацвал'!N349+'9.нерез-в нацвал'!N181</f>
        <v>3439393.25</v>
      </c>
      <c r="O349" s="28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13.045689552336041</v>
      </c>
      <c r="P349" s="21">
        <f>'7.физ-в нацвал'!P349+'8.юрид-в нацвал'!P349+'9.нерез-в нацвал'!P181</f>
        <v>3247620.82</v>
      </c>
      <c r="Q349" s="28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14.080496385874245</v>
      </c>
      <c r="R349" s="22">
        <f>'7.физ-в нацвал'!R349+'8.юрид-в нацвал'!R349+'9.нерез-в нацвал'!R181</f>
        <v>33547.769999999997</v>
      </c>
      <c r="S349" s="3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15.399049641749706</v>
      </c>
    </row>
    <row r="350" spans="1:19" ht="14.25" customHeight="1" x14ac:dyDescent="0.2">
      <c r="A350" s="23" t="s">
        <v>5</v>
      </c>
      <c r="B350" s="26">
        <f>'7.физ-в нацвал'!B350+'8.юрид-в нацвал'!B350+'9.нерез-в нацвал'!B182</f>
        <v>304502628.51000005</v>
      </c>
      <c r="C350" s="28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1.6568921912476369</v>
      </c>
      <c r="D350" s="21">
        <f>'7.физ-в нацвал'!D350+'8.юрид-в нацвал'!D350+'9.нерез-в нацвал'!D182</f>
        <v>296296509.38999999</v>
      </c>
      <c r="E350" s="28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1.385274528805339</v>
      </c>
      <c r="F350" s="21">
        <f t="shared" si="30"/>
        <v>8206119.120000001</v>
      </c>
      <c r="G350" s="28">
        <f t="shared" si="31"/>
        <v>11.464130435471931</v>
      </c>
      <c r="H350" s="21">
        <f>'7.физ-в нацвал'!H350+'8.юрид-в нацвал'!H350+'9.нерез-в нацвал'!H182</f>
        <v>614764.51</v>
      </c>
      <c r="I350" s="28">
        <f>('7.физ-в нацвал'!H350*'7.физ-в нацвал'!I350+'8.юрид-в нацвал'!H350*'8.юрид-в нацвал'!I350+'9.нерез-в нацвал'!H182*'9.нерез-в нацвал'!I182)/('7.физ-в нацвал'!H350+'8.юрид-в нацвал'!H350+'9.нерез-в нацвал'!H182)</f>
        <v>1.9297106383060385</v>
      </c>
      <c r="J350" s="21">
        <f>'7.физ-в нацвал'!J350+'8.юрид-в нацвал'!J350+'9.нерез-в нацвал'!J182</f>
        <v>644973.49000000011</v>
      </c>
      <c r="K350" s="28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6.2944640095207598</v>
      </c>
      <c r="L350" s="21">
        <f>'7.физ-в нацвал'!L350+'8.юрид-в нацвал'!L350+'9.нерез-в нацвал'!L182</f>
        <v>680899.20000000007</v>
      </c>
      <c r="M350" s="28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9.1051203579031945</v>
      </c>
      <c r="N350" s="21">
        <f>'7.физ-в нацвал'!N350+'8.юрид-в нацвал'!N350+'9.нерез-в нацвал'!N182</f>
        <v>3334658.41</v>
      </c>
      <c r="O350" s="28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12.543910781854288</v>
      </c>
      <c r="P350" s="21">
        <f>'7.физ-в нацвал'!P350+'8.юрид-в нацвал'!P350+'9.нерез-в нацвал'!P182</f>
        <v>2836191.44</v>
      </c>
      <c r="Q350" s="28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14.009322756083096</v>
      </c>
      <c r="R350" s="22">
        <f>'7.физ-в нацвал'!R350+'8.юрид-в нацвал'!R350+'9.нерез-в нацвал'!R182</f>
        <v>94632.07</v>
      </c>
      <c r="S350" s="3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11.280445352194032</v>
      </c>
    </row>
    <row r="351" spans="1:19" ht="14.25" customHeight="1" x14ac:dyDescent="0.2">
      <c r="A351" s="23" t="s">
        <v>6</v>
      </c>
      <c r="B351" s="26">
        <f>'7.физ-в нацвал'!B351+'8.юрид-в нацвал'!B351+'9.нерез-в нацвал'!B183</f>
        <v>366152839.75</v>
      </c>
      <c r="C351" s="28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1.7122159567896695</v>
      </c>
      <c r="D351" s="21">
        <f>'7.физ-в нацвал'!D351+'8.юрид-в нацвал'!D351+'9.нерез-в нацвал'!D183</f>
        <v>355526151.56000006</v>
      </c>
      <c r="E351" s="28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1.4533488428951762</v>
      </c>
      <c r="F351" s="21">
        <f t="shared" si="30"/>
        <v>10626688.190000001</v>
      </c>
      <c r="G351" s="28">
        <f t="shared" si="31"/>
        <v>10.372866116353027</v>
      </c>
      <c r="H351" s="21">
        <f>'7.физ-в нацвал'!H351+'8.юрид-в нацвал'!H351+'9.нерез-в нацвал'!H183</f>
        <v>1102599.6800000002</v>
      </c>
      <c r="I351" s="28">
        <f>('7.физ-в нацвал'!H351*'7.физ-в нацвал'!I351+'8.юрид-в нацвал'!H351*'8.юрид-в нацвал'!I351+'9.нерез-в нацвал'!H183*'9.нерез-в нацвал'!I183)/('7.физ-в нацвал'!H351+'8.юрид-в нацвал'!H351+'9.нерез-в нацвал'!H183)</f>
        <v>1.109944899857036</v>
      </c>
      <c r="J351" s="21">
        <f>'7.физ-в нацвал'!J351+'8.юрид-в нацвал'!J351+'9.нерез-в нацвал'!J183</f>
        <v>765614.93</v>
      </c>
      <c r="K351" s="28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5.7527273288675245</v>
      </c>
      <c r="L351" s="21">
        <f>'7.физ-в нацвал'!L351+'8.юрид-в нацвал'!L351+'9.нерез-в нацвал'!L183</f>
        <v>1353828.9200000002</v>
      </c>
      <c r="M351" s="28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8.8598394888772241</v>
      </c>
      <c r="N351" s="21">
        <f>'7.физ-в нацвал'!N351+'8.юрид-в нацвал'!N351+'9.нерез-в нацвал'!N183</f>
        <v>3803580.6500000004</v>
      </c>
      <c r="O351" s="28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12.117663834602762</v>
      </c>
      <c r="P351" s="21">
        <f>'7.физ-в нацвал'!P351+'8.юрид-в нацвал'!P351+'9.нерез-в нацвал'!P183</f>
        <v>3583957.94</v>
      </c>
      <c r="Q351" s="28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12.912309382654199</v>
      </c>
      <c r="R351" s="22">
        <f>'7.физ-в нацвал'!R351+'8.юрид-в нацвал'!R351+'9.нерез-в нацвал'!R183</f>
        <v>17106.07</v>
      </c>
      <c r="S351" s="3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13.94959132635374</v>
      </c>
    </row>
    <row r="352" spans="1:19" ht="14.25" customHeight="1" x14ac:dyDescent="0.2">
      <c r="A352" s="23" t="s">
        <v>7</v>
      </c>
      <c r="B352" s="26">
        <f>'7.физ-в нацвал'!B352+'8.юрид-в нацвал'!B352+'9.нерез-в нацвал'!B184</f>
        <v>357243988.68000007</v>
      </c>
      <c r="C352" s="28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1.6788154510846649</v>
      </c>
      <c r="D352" s="21">
        <f>'7.физ-в нацвал'!D352+'8.юрид-в нацвал'!D352+'9.нерез-в нацвал'!D184</f>
        <v>348263792.99000001</v>
      </c>
      <c r="E352" s="28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1.4485855217748265</v>
      </c>
      <c r="F352" s="21">
        <f t="shared" si="30"/>
        <v>8980195.6899999995</v>
      </c>
      <c r="G352" s="28">
        <f t="shared" si="31"/>
        <v>10.607434738362585</v>
      </c>
      <c r="H352" s="21">
        <f>'7.физ-в нацвал'!H352+'8.юрид-в нацвал'!H352+'9.нерез-в нацвал'!H184</f>
        <v>1002119.0599999999</v>
      </c>
      <c r="I352" s="28">
        <f>('7.физ-в нацвал'!H352*'7.физ-в нацвал'!I352+'8.юрид-в нацвал'!H352*'8.юрид-в нацвал'!I352+'9.нерез-в нацвал'!H184*'9.нерез-в нацвал'!I184)/('7.физ-в нацвал'!H352+'8.юрид-в нацвал'!H352+'9.нерез-в нацвал'!H184)</f>
        <v>1.0883798599739236</v>
      </c>
      <c r="J352" s="21">
        <f>'7.физ-в нацвал'!J352+'8.юрид-в нацвал'!J352+'9.нерез-в нацвал'!J184</f>
        <v>668688.28999999992</v>
      </c>
      <c r="K352" s="28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5.6888546178967783</v>
      </c>
      <c r="L352" s="21">
        <f>'7.физ-в нацвал'!L352+'8.юрид-в нацвал'!L352+'9.нерез-в нацвал'!L184</f>
        <v>658838.97000000009</v>
      </c>
      <c r="M352" s="28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8.3472646504198149</v>
      </c>
      <c r="N352" s="21">
        <f>'7.физ-в нацвал'!N352+'8.юрид-в нацвал'!N352+'9.нерез-в нацвал'!N184</f>
        <v>4107468.59</v>
      </c>
      <c r="O352" s="28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12.375007275588207</v>
      </c>
      <c r="P352" s="21">
        <f>'7.физ-в нацвал'!P352+'8.юрид-в нацвал'!P352+'9.нерез-в нацвал'!P184</f>
        <v>2522385.0900000003</v>
      </c>
      <c r="Q352" s="28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13.377023390904963</v>
      </c>
      <c r="R352" s="22">
        <f>'7.физ-в нацвал'!R352+'8.юрид-в нацвал'!R352+'9.нерез-в нацвал'!R184</f>
        <v>20695.690000000002</v>
      </c>
      <c r="S352" s="3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14.042622922937074</v>
      </c>
    </row>
    <row r="353" spans="1:19" ht="14.25" customHeight="1" x14ac:dyDescent="0.2">
      <c r="A353" s="23" t="s">
        <v>8</v>
      </c>
      <c r="B353" s="26">
        <f>'7.физ-в нацвал'!B353+'8.юрид-в нацвал'!B353+'9.нерез-в нацвал'!B185</f>
        <v>363703165.11000001</v>
      </c>
      <c r="C353" s="28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1.7661326047938701</v>
      </c>
      <c r="D353" s="21">
        <f>'7.физ-в нацвал'!D353+'8.юрид-в нацвал'!D353+'9.нерез-в нацвал'!D185</f>
        <v>353250084.03999996</v>
      </c>
      <c r="E353" s="28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1.4932333316384152</v>
      </c>
      <c r="F353" s="21">
        <f t="shared" si="30"/>
        <v>10453081.07</v>
      </c>
      <c r="G353" s="28">
        <f t="shared" si="31"/>
        <v>10.98845571996506</v>
      </c>
      <c r="H353" s="21">
        <f>'7.физ-в нацвал'!H353+'8.юрид-в нацвал'!H353+'9.нерез-в нацвал'!H185</f>
        <v>943066.25000000012</v>
      </c>
      <c r="I353" s="28">
        <f>('7.физ-в нацвал'!H353*'7.физ-в нацвал'!I353+'8.юрид-в нацвал'!H353*'8.юрид-в нацвал'!I353+'9.нерез-в нацвал'!H185*'9.нерез-в нацвал'!I185)/('7.физ-в нацвал'!H353+'8.юрид-в нацвал'!H353+'9.нерез-в нацвал'!H185)</f>
        <v>1.0841542696496644</v>
      </c>
      <c r="J353" s="21">
        <f>'7.физ-в нацвал'!J353+'8.юрид-в нацвал'!J353+'9.нерез-в нацвал'!J185</f>
        <v>577319.74</v>
      </c>
      <c r="K353" s="28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6.0402617944434018</v>
      </c>
      <c r="L353" s="21">
        <f>'7.физ-в нацвал'!L353+'8.юрид-в нацвал'!L353+'9.нерез-в нацвал'!L185</f>
        <v>780247.34</v>
      </c>
      <c r="M353" s="28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8.5327244355616809</v>
      </c>
      <c r="N353" s="21">
        <f>'7.физ-в нацвал'!N353+'8.юрид-в нацвал'!N353+'9.нерез-в нацвал'!N185</f>
        <v>4601128.55</v>
      </c>
      <c r="O353" s="28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12.253268409790483</v>
      </c>
      <c r="P353" s="21">
        <f>'7.физ-в нацвал'!P353+'8.юрид-в нацвал'!P353+'9.нерез-в нацвал'!P185</f>
        <v>3513291.54</v>
      </c>
      <c r="Q353" s="28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13.318280230993842</v>
      </c>
      <c r="R353" s="22">
        <f>'7.физ-в нацвал'!R353+'8.юрид-в нацвал'!R353+'9.нерез-в нацвал'!R185</f>
        <v>38027.65</v>
      </c>
      <c r="S353" s="3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13.835377334649916</v>
      </c>
    </row>
    <row r="354" spans="1:19" ht="14.25" customHeight="1" x14ac:dyDescent="0.2">
      <c r="A354" s="23" t="s">
        <v>9</v>
      </c>
      <c r="B354" s="26">
        <f>'7.физ-в нацвал'!B354+'8.юрид-в нацвал'!B354+'9.нерез-в нацвал'!B186</f>
        <v>391175653.39000005</v>
      </c>
      <c r="C354" s="28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1.6623987219934782</v>
      </c>
      <c r="D354" s="21">
        <f>'7.физ-в нацвал'!D354+'8.юрид-в нацвал'!D354+'9.нерез-в нацвал'!D186</f>
        <v>382177184.18000001</v>
      </c>
      <c r="E354" s="28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1.4584458279636068</v>
      </c>
      <c r="F354" s="21">
        <f t="shared" si="30"/>
        <v>8998469.2100000009</v>
      </c>
      <c r="G354" s="28">
        <f t="shared" si="31"/>
        <v>10.324554576133286</v>
      </c>
      <c r="H354" s="21">
        <f>'7.физ-в нацвал'!H354+'8.юрид-в нацвал'!H354+'9.нерез-в нацвал'!H186</f>
        <v>811626.77000000014</v>
      </c>
      <c r="I354" s="28">
        <f>('7.физ-в нацвал'!H354*'7.физ-в нацвал'!I354+'8.юрид-в нацвал'!H354*'8.юрид-в нацвал'!I354+'9.нерез-в нацвал'!H186*'9.нерез-в нацвал'!I186)/('7.физ-в нацвал'!H354+'8.юрид-в нацвал'!H354+'9.нерез-в нацвал'!H186)</f>
        <v>1.4360458437071961</v>
      </c>
      <c r="J354" s="21">
        <f>'7.физ-в нацвал'!J354+'8.юрид-в нацвал'!J354+'9.нерез-в нацвал'!J186</f>
        <v>619454.30000000005</v>
      </c>
      <c r="K354" s="28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6.0379146700571731</v>
      </c>
      <c r="L354" s="21">
        <f>'7.физ-в нацвал'!L354+'8.юрид-в нацвал'!L354+'9.нерез-в нацвал'!L186</f>
        <v>1005373.5</v>
      </c>
      <c r="M354" s="28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8.4195566392987242</v>
      </c>
      <c r="N354" s="21">
        <f>'7.физ-в нацвал'!N354+'8.юрид-в нацвал'!N354+'9.нерез-в нацвал'!N186</f>
        <v>4090800.2800000003</v>
      </c>
      <c r="O354" s="28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11.327674466718292</v>
      </c>
      <c r="P354" s="21">
        <f>'7.физ-в нацвал'!P354+'8.юрид-в нацвал'!P354+'9.нерез-в нацвал'!P186</f>
        <v>2450271.15</v>
      </c>
      <c r="Q354" s="28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13.430514912523032</v>
      </c>
      <c r="R354" s="22">
        <f>'7.физ-в нацвал'!R354+'8.юрид-в нацвал'!R354+'9.нерез-в нацвал'!R186</f>
        <v>20943.210000000003</v>
      </c>
      <c r="S354" s="3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13.702998647294315</v>
      </c>
    </row>
    <row r="355" spans="1:19" ht="14.25" customHeight="1" x14ac:dyDescent="0.2">
      <c r="A355" s="23" t="s">
        <v>14</v>
      </c>
      <c r="B355" s="26">
        <f>'7.физ-в нацвал'!B355+'8.юрид-в нацвал'!B355+'9.нерез-в нацвал'!B187</f>
        <v>377980422.54999995</v>
      </c>
      <c r="C355" s="28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1.6925170857447647</v>
      </c>
      <c r="D355" s="21">
        <f>'7.физ-в нацвал'!D355+'8.юрид-в нацвал'!D355+'9.нерез-в нацвал'!D187</f>
        <v>368749300.72999996</v>
      </c>
      <c r="E355" s="28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1.4734963041680311</v>
      </c>
      <c r="F355" s="21">
        <f t="shared" si="30"/>
        <v>9231121.8200000003</v>
      </c>
      <c r="G355" s="28">
        <f t="shared" si="31"/>
        <v>10.441590234880023</v>
      </c>
      <c r="H355" s="21">
        <f>'7.физ-в нацвал'!H355+'8.юрид-в нацвал'!H355+'9.нерез-в нацвал'!H187</f>
        <v>1185334.76</v>
      </c>
      <c r="I355" s="28">
        <f>('7.физ-в нацвал'!H355*'7.физ-в нацвал'!I355+'8.юрид-в нацвал'!H355*'8.юрид-в нацвал'!I355+'9.нерез-в нацвал'!H187*'9.нерез-в нацвал'!I187)/('7.физ-в нацвал'!H355+'8.юрид-в нацвал'!H355+'9.нерез-в нацвал'!H187)</f>
        <v>2.4439652820946534</v>
      </c>
      <c r="J355" s="21">
        <f>'7.физ-в нацвал'!J355+'8.юрид-в нацвал'!J355+'9.нерез-в нацвал'!J187</f>
        <v>638163.60000000009</v>
      </c>
      <c r="K355" s="28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5.8356016590416626</v>
      </c>
      <c r="L355" s="21">
        <f>'7.физ-в нацвал'!L355+'8.юрид-в нацвал'!L355+'9.нерез-в нацвал'!L187</f>
        <v>1116117.5</v>
      </c>
      <c r="M355" s="28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8.5749204408138002</v>
      </c>
      <c r="N355" s="21">
        <f>'7.физ-в нацвал'!N355+'8.юрид-в нацвал'!N355+'9.нерез-в нацвал'!N187</f>
        <v>3753385.29</v>
      </c>
      <c r="O355" s="28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12.371833917029035</v>
      </c>
      <c r="P355" s="21">
        <f>'7.физ-в нацвал'!P355+'8.юрид-в нацвал'!P355+'9.нерез-в нацвал'!P187</f>
        <v>2505621.5300000003</v>
      </c>
      <c r="Q355" s="28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13.306277277079445</v>
      </c>
      <c r="R355" s="22">
        <f>'7.физ-в нацвал'!R355+'8.юрид-в нацвал'!R355+'9.нерез-в нацвал'!R187</f>
        <v>32499.14</v>
      </c>
      <c r="S355" s="3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12.89981394892293</v>
      </c>
    </row>
    <row r="356" spans="1:19" ht="14.25" customHeight="1" thickBot="1" x14ac:dyDescent="0.25">
      <c r="A356" s="24" t="s">
        <v>15</v>
      </c>
      <c r="B356" s="27">
        <f>'7.физ-в нацвал'!B356+'8.юрид-в нацвал'!B356+'9.нерез-в нацвал'!B188</f>
        <v>467897521.67999983</v>
      </c>
      <c r="C356" s="29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1.7045038393536103</v>
      </c>
      <c r="D356" s="25">
        <f>'7.физ-в нацвал'!D356+'8.юрид-в нацвал'!D356+'9.нерез-в нацвал'!D188</f>
        <v>454124788.56999999</v>
      </c>
      <c r="E356" s="29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1.4653471482350591</v>
      </c>
      <c r="F356" s="25">
        <f t="shared" ref="F356:F367" si="32">H356+J356+L356+N356+P356+R356</f>
        <v>13772733.110000001</v>
      </c>
      <c r="G356" s="29">
        <f t="shared" ref="G356:G367" si="33">(H356*I356+J356*K356+L356*M356+N356*O356+P356*Q356+R356*S356)/(H356+J356+L356+N356+P356+R356)</f>
        <v>9.5901559406388568</v>
      </c>
      <c r="H356" s="25">
        <f>'7.физ-в нацвал'!H356+'8.юрид-в нацвал'!H356+'9.нерез-в нацвал'!H188</f>
        <v>2994301.4800000004</v>
      </c>
      <c r="I356" s="29">
        <f>('7.физ-в нацвал'!H356*'7.физ-в нацвал'!I356+'8.юрид-в нацвал'!H356*'8.юрид-в нацвал'!I356+'9.нерез-в нацвал'!H188*'9.нерез-в нацвал'!I188)/('7.физ-в нацвал'!H356+'8.юрид-в нацвал'!H356+'9.нерез-в нацвал'!H188)</f>
        <v>0.96221996984752534</v>
      </c>
      <c r="J356" s="25">
        <f>'7.физ-в нацвал'!J356+'8.юрид-в нацвал'!J356+'9.нерез-в нацвал'!J188</f>
        <v>818725.72</v>
      </c>
      <c r="K356" s="29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5.8074669661043483</v>
      </c>
      <c r="L356" s="25">
        <f>'7.физ-в нацвал'!L356+'8.юрид-в нацвал'!L356+'9.нерез-в нацвал'!L188</f>
        <v>1200412.07</v>
      </c>
      <c r="M356" s="29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8.9566703330465511</v>
      </c>
      <c r="N356" s="25">
        <f>'7.физ-в нацвал'!N356+'8.юрид-в нацвал'!N356+'9.нерез-в нацвал'!N188</f>
        <v>5357414.0000000009</v>
      </c>
      <c r="O356" s="29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12.732489576706225</v>
      </c>
      <c r="P356" s="25">
        <f>'7.физ-в нацвал'!P356+'8.юрид-в нацвал'!P356+'9.нерез-в нацвал'!P188</f>
        <v>3380642.3099999996</v>
      </c>
      <c r="Q356" s="29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13.368598037424427</v>
      </c>
      <c r="R356" s="25">
        <f>'7.физ-в нацвал'!R356+'8.юрид-в нацвал'!R356+'9.нерез-в нацвал'!R188</f>
        <v>21237.53</v>
      </c>
      <c r="S356" s="29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13.532541783342959</v>
      </c>
    </row>
    <row r="357" spans="1:19" ht="14.25" customHeight="1" x14ac:dyDescent="0.2">
      <c r="A357" s="34" t="s">
        <v>80</v>
      </c>
      <c r="B357" s="26">
        <f>'7.физ-в нацвал'!B357+'8.юрид-в нацвал'!B357+'9.нерез-в нацвал'!B189</f>
        <v>415369918.58000004</v>
      </c>
      <c r="C357" s="28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1.9729706797741078</v>
      </c>
      <c r="D357" s="21">
        <f>'7.физ-в нацвал'!D357+'8.юрид-в нацвал'!D357+'9.нерез-в нацвал'!D189</f>
        <v>397478275.39999998</v>
      </c>
      <c r="E357" s="28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1.5746587555469178</v>
      </c>
      <c r="F357" s="21">
        <f t="shared" si="32"/>
        <v>17891643.179999996</v>
      </c>
      <c r="G357" s="28">
        <f t="shared" si="33"/>
        <v>10.821813411561655</v>
      </c>
      <c r="H357" s="21">
        <f>'7.физ-в нацвал'!H357+'8.юрид-в нацвал'!H357+'9.нерез-в нацвал'!H189</f>
        <v>1113076.45</v>
      </c>
      <c r="I357" s="28">
        <f>('7.физ-в нацвал'!H357*'7.физ-в нацвал'!I357+'8.юрид-в нацвал'!H357*'8.юрид-в нацвал'!I357+'9.нерез-в нацвал'!H189*'9.нерез-в нацвал'!I189)/('7.физ-в нацвал'!H357+'8.юрид-в нацвал'!H357+'9.нерез-в нацвал'!H189)</f>
        <v>0.94664886387633118</v>
      </c>
      <c r="J357" s="21">
        <f>'7.физ-в нацвал'!J357+'8.юрид-в нацвал'!J357+'9.нерез-в нацвал'!J189</f>
        <v>842670.44000000006</v>
      </c>
      <c r="K357" s="28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5.6524622936814977</v>
      </c>
      <c r="L357" s="21">
        <f>'7.физ-в нацвал'!L357+'8.юрид-в нацвал'!L357+'9.нерез-в нацвал'!L189</f>
        <v>1309011.96</v>
      </c>
      <c r="M357" s="28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9.2738375278863021</v>
      </c>
      <c r="N357" s="21">
        <f>'7.физ-в нацвал'!N357+'8.юрид-в нацвал'!N357+'9.нерез-в нацвал'!N189</f>
        <v>12638468.399999999</v>
      </c>
      <c r="O357" s="28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11.858796740465772</v>
      </c>
      <c r="P357" s="21">
        <f>'7.физ-в нацвал'!P357+'8.юрид-в нацвал'!P357+'9.нерез-в нацвал'!P189</f>
        <v>1945574.82</v>
      </c>
      <c r="Q357" s="28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12.979815248379868</v>
      </c>
      <c r="R357" s="22">
        <f>'7.физ-в нацвал'!R357+'8.юрид-в нацвал'!R357+'9.нерез-в нацвал'!R189</f>
        <v>42841.11</v>
      </c>
      <c r="S357" s="3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12.45007083850065</v>
      </c>
    </row>
    <row r="358" spans="1:19" ht="14.25" customHeight="1" x14ac:dyDescent="0.2">
      <c r="A358" s="23" t="s">
        <v>1</v>
      </c>
      <c r="B358" s="26">
        <f>'7.физ-в нацвал'!B358+'8.юрид-в нацвал'!B358+'9.нерез-в нацвал'!B190</f>
        <v>408230914.72000009</v>
      </c>
      <c r="C358" s="28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1.698930611749482</v>
      </c>
      <c r="D358" s="21">
        <f>'7.физ-в нацвал'!D358+'8.юрид-в нацвал'!D358+'9.нерез-в нацвал'!D190</f>
        <v>398043994.84000003</v>
      </c>
      <c r="E358" s="28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1.4780923439884956</v>
      </c>
      <c r="F358" s="21">
        <f t="shared" si="32"/>
        <v>10186919.879999999</v>
      </c>
      <c r="G358" s="28">
        <f t="shared" si="33"/>
        <v>10.327971317734576</v>
      </c>
      <c r="H358" s="21">
        <f>'7.физ-в нацвал'!H358+'8.юрид-в нацвал'!H358+'9.нерез-в нацвал'!H190</f>
        <v>1500621.09</v>
      </c>
      <c r="I358" s="28">
        <f>('7.физ-в нацвал'!H358*'7.физ-в нацвал'!I358+'8.юрид-в нацвал'!H358*'8.юрид-в нацвал'!I358+'9.нерез-в нацвал'!H190*'9.нерез-в нацвал'!I190)/('7.физ-в нацвал'!H358+'8.юрид-в нацвал'!H358+'9.нерез-в нацвал'!H190)</f>
        <v>1.4923583336417052</v>
      </c>
      <c r="J358" s="21">
        <f>'7.физ-в нацвал'!J358+'8.юрид-в нацвал'!J358+'9.нерез-в нацвал'!J190</f>
        <v>821801.07</v>
      </c>
      <c r="K358" s="28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6.3313944582720003</v>
      </c>
      <c r="L358" s="21">
        <f>'7.физ-в нацвал'!L358+'8.юрид-в нацвал'!L358+'9.нерез-в нацвал'!L190</f>
        <v>1100018.22</v>
      </c>
      <c r="M358" s="28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8.9798743456267509</v>
      </c>
      <c r="N358" s="21">
        <f>'7.физ-в нацвал'!N358+'8.юрид-в нацвал'!N358+'9.нерез-в нацвал'!N190</f>
        <v>4362999.2299999995</v>
      </c>
      <c r="O358" s="28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12.919542447249102</v>
      </c>
      <c r="P358" s="21">
        <f>'7.физ-в нацвал'!P358+'8.юрид-в нацвал'!P358+'9.нерез-в нацвал'!P190</f>
        <v>2368415.29</v>
      </c>
      <c r="Q358" s="28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13.137170584302382</v>
      </c>
      <c r="R358" s="22">
        <f>'7.физ-в нацвал'!R358+'8.юрид-в нацвал'!R358+'9.нерез-в нацвал'!R190</f>
        <v>33064.979999999996</v>
      </c>
      <c r="S358" s="3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12.319692466168178</v>
      </c>
    </row>
    <row r="359" spans="1:19" ht="14.25" customHeight="1" x14ac:dyDescent="0.2">
      <c r="A359" s="23" t="s">
        <v>2</v>
      </c>
      <c r="B359" s="26">
        <f>'7.физ-в нацвал'!B359+'8.юрид-в нацвал'!B359+'9.нерез-в нацвал'!B191</f>
        <v>495845141.92000008</v>
      </c>
      <c r="C359" s="28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1.6359390874372484</v>
      </c>
      <c r="D359" s="21">
        <f>'7.физ-в нацвал'!D359+'8.юрид-в нацвал'!D359+'9.нерез-в нацвал'!D191</f>
        <v>481561991.16999996</v>
      </c>
      <c r="E359" s="28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1.4324879287114984</v>
      </c>
      <c r="F359" s="21">
        <f t="shared" si="32"/>
        <v>14283150.75</v>
      </c>
      <c r="G359" s="28">
        <f t="shared" si="33"/>
        <v>8.4953741530383251</v>
      </c>
      <c r="H359" s="21">
        <f>'7.физ-в нацвал'!H359+'8.юрид-в нацвал'!H359+'9.нерез-в нацвал'!H191</f>
        <v>4006737.67</v>
      </c>
      <c r="I359" s="28">
        <f>('7.физ-в нацвал'!H359*'7.физ-в нацвал'!I359+'8.юрид-в нацвал'!H359*'8.юрид-в нацвал'!I359+'9.нерез-в нацвал'!H191*'9.нерез-в нацвал'!I191)/('7.физ-в нацвал'!H359+'8.юрид-в нацвал'!H359+'9.нерез-в нацвал'!H191)</f>
        <v>0.58028033320184969</v>
      </c>
      <c r="J359" s="21">
        <f>'7.физ-в нацвал'!J359+'8.юрид-в нацвал'!J359+'9.нерез-в нацвал'!J191</f>
        <v>1027282.51</v>
      </c>
      <c r="K359" s="28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6.1408520076916346</v>
      </c>
      <c r="L359" s="21">
        <f>'7.физ-в нацвал'!L359+'8.юрид-в нацвал'!L359+'9.нерез-в нацвал'!L191</f>
        <v>2228983.0199999996</v>
      </c>
      <c r="M359" s="28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9.5608446272955216</v>
      </c>
      <c r="N359" s="21">
        <f>'7.физ-в нацвал'!N359+'8.юрид-в нацвал'!N359+'9.нерез-в нацвал'!N191</f>
        <v>4624480.67</v>
      </c>
      <c r="O359" s="28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13.190950925587916</v>
      </c>
      <c r="P359" s="21">
        <f>'7.физ-в нацвал'!P359+'8.юрид-в нацвал'!P359+'9.нерез-в нацвал'!P191</f>
        <v>2186779.33</v>
      </c>
      <c r="Q359" s="28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12.772640119019272</v>
      </c>
      <c r="R359" s="22">
        <f>'7.физ-в нацвал'!R359+'8.юрид-в нацвал'!R359+'9.нерез-в нацвал'!R191</f>
        <v>208887.55000000002</v>
      </c>
      <c r="S359" s="3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11.79622942631096</v>
      </c>
    </row>
    <row r="360" spans="1:19" ht="14.25" customHeight="1" x14ac:dyDescent="0.2">
      <c r="A360" s="23" t="s">
        <v>3</v>
      </c>
      <c r="B360" s="26">
        <f>'7.физ-в нацвал'!B360+'8.юрид-в нацвал'!B360+'9.нерез-в нацвал'!B192</f>
        <v>560339053.09000003</v>
      </c>
      <c r="C360" s="28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1.6222819091927421</v>
      </c>
      <c r="D360" s="21">
        <f>'7.физ-в нацвал'!D360+'8.юрид-в нацвал'!D360+'9.нерез-в нацвал'!D192</f>
        <v>547446860.30000007</v>
      </c>
      <c r="E360" s="28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1.4041218267540374</v>
      </c>
      <c r="F360" s="21">
        <f t="shared" si="32"/>
        <v>12892192.790000001</v>
      </c>
      <c r="G360" s="28">
        <f t="shared" si="33"/>
        <v>10.886109569798025</v>
      </c>
      <c r="H360" s="21">
        <f>'7.физ-в нацвал'!H360+'8.юрид-в нацвал'!H360+'9.нерез-в нацвал'!H192</f>
        <v>1241076.52</v>
      </c>
      <c r="I360" s="28">
        <f>('7.физ-в нацвал'!H360*'7.физ-в нацвал'!I360+'8.юрид-в нацвал'!H360*'8.юрид-в нацвал'!I360+'9.нерез-в нацвал'!H192*'9.нерез-в нацвал'!I192)/('7.физ-в нацвал'!H360+'8.юрид-в нацвал'!H360+'9.нерез-в нацвал'!H192)</f>
        <v>2.050525769031549</v>
      </c>
      <c r="J360" s="21">
        <f>'7.физ-в нацвал'!J360+'8.юрид-в нацвал'!J360+'9.нерез-в нацвал'!J192</f>
        <v>1045121.3500000001</v>
      </c>
      <c r="K360" s="28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5.4800992779450919</v>
      </c>
      <c r="L360" s="21">
        <f>'7.физ-в нацвал'!L360+'8.юрид-в нацвал'!L360+'9.нерез-в нацвал'!L192</f>
        <v>1216981.6599999999</v>
      </c>
      <c r="M360" s="28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8.889170306149067</v>
      </c>
      <c r="N360" s="21">
        <f>'7.физ-в нацвал'!N360+'8.юрид-в нацвал'!N360+'9.нерез-в нацвал'!N192</f>
        <v>7234688.29</v>
      </c>
      <c r="O360" s="28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12.90370140964292</v>
      </c>
      <c r="P360" s="21">
        <f>'7.физ-в нацвал'!P360+'8.юрид-в нацвал'!P360+'9.нерез-в нацвал'!P192</f>
        <v>2032237.66</v>
      </c>
      <c r="Q360" s="28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12.909217674915038</v>
      </c>
      <c r="R360" s="22">
        <f>'7.физ-в нацвал'!R360+'8.юрид-в нацвал'!R360+'9.нерез-в нацвал'!R192</f>
        <v>122087.31</v>
      </c>
      <c r="S360" s="3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13.652378158712834</v>
      </c>
    </row>
    <row r="361" spans="1:19" ht="14.25" customHeight="1" x14ac:dyDescent="0.2">
      <c r="A361" s="23" t="s">
        <v>4</v>
      </c>
      <c r="B361" s="26">
        <f>'7.физ-в нацвал'!B361+'8.юрид-в нацвал'!B361+'9.нерез-в нацвал'!B193</f>
        <v>556631356.2299999</v>
      </c>
      <c r="C361" s="28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1.7471564303006217</v>
      </c>
      <c r="D361" s="21">
        <f>'7.физ-в нацвал'!D361+'8.юрид-в нацвал'!D361+'9.нерез-в нацвал'!D193</f>
        <v>546900177.74000001</v>
      </c>
      <c r="E361" s="28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1.6097998537785232</v>
      </c>
      <c r="F361" s="21">
        <f t="shared" si="32"/>
        <v>9731178.4899999984</v>
      </c>
      <c r="G361" s="28">
        <f t="shared" si="33"/>
        <v>9.4667081979399477</v>
      </c>
      <c r="H361" s="21">
        <f>'7.физ-в нацвал'!H361+'8.юрид-в нацвал'!H361+'9.нерез-в нацвал'!H193</f>
        <v>1649053.77</v>
      </c>
      <c r="I361" s="28">
        <f>('7.физ-в нацвал'!H361*'7.физ-в нацвал'!I361+'8.юрид-в нацвал'!H361*'8.юрид-в нацвал'!I361+'9.нерез-в нацвал'!H193*'9.нерез-в нацвал'!I193)/('7.физ-в нацвал'!H361+'8.юрид-в нацвал'!H361+'9.нерез-в нацвал'!H193)</f>
        <v>0.9851756381479303</v>
      </c>
      <c r="J361" s="21">
        <f>'7.физ-в нацвал'!J361+'8.юрид-в нацвал'!J361+'9.нерез-в нацвал'!J193</f>
        <v>900298.42</v>
      </c>
      <c r="K361" s="28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5.8855076732223948</v>
      </c>
      <c r="L361" s="21">
        <f>'7.физ-в нацвал'!L361+'8.юрид-в нацвал'!L361+'9.нерез-в нацвал'!L193</f>
        <v>1029342.49</v>
      </c>
      <c r="M361" s="28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8.6352108785483033</v>
      </c>
      <c r="N361" s="21">
        <f>'7.физ-в нацвал'!N361+'8.юрид-в нацвал'!N361+'9.нерез-в нацвал'!N193</f>
        <v>3887234.55</v>
      </c>
      <c r="O361" s="28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12.501599288831168</v>
      </c>
      <c r="P361" s="21">
        <f>'7.физ-в нацвал'!P361+'8.юрид-в нацвал'!P361+'9.нерез-в нацвал'!P193</f>
        <v>2039404.47</v>
      </c>
      <c r="Q361" s="28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12.736594338934614</v>
      </c>
      <c r="R361" s="22">
        <f>'7.физ-в нацвал'!R361+'8.юрид-в нацвал'!R361+'9.нерез-в нацвал'!R193</f>
        <v>225844.79</v>
      </c>
      <c r="S361" s="30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7.6982105586761591</v>
      </c>
    </row>
    <row r="362" spans="1:19" ht="14.25" customHeight="1" x14ac:dyDescent="0.2">
      <c r="A362" s="23" t="s">
        <v>5</v>
      </c>
      <c r="B362" s="26">
        <f>'7.физ-в нацвал'!B362+'8.юрид-в нацвал'!B362+'9.нерез-в нацвал'!B194</f>
        <v>640570897.13999999</v>
      </c>
      <c r="C362" s="28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1.7541054752481613</v>
      </c>
      <c r="D362" s="21">
        <f>'7.физ-в нацвал'!D362+'8.юрид-в нацвал'!D362+'9.нерез-в нацвал'!D194</f>
        <v>628212257.97000003</v>
      </c>
      <c r="E362" s="28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1.5974363736180448</v>
      </c>
      <c r="F362" s="21">
        <f t="shared" si="32"/>
        <v>12358639.17</v>
      </c>
      <c r="G362" s="28">
        <f t="shared" si="33"/>
        <v>9.7178827759157027</v>
      </c>
      <c r="H362" s="21">
        <f>'7.физ-в нацвал'!H362+'8.юрид-в нацвал'!H362+'9.нерез-в нацвал'!H194</f>
        <v>1910665.7999999998</v>
      </c>
      <c r="I362" s="28">
        <f>('7.физ-в нацвал'!H362*'7.физ-в нацвал'!I362+'8.юрид-в нацвал'!H362*'8.юрид-в нацвал'!I362+'9.нерез-в нацвал'!H194*'9.нерез-в нацвал'!I194)/('7.физ-в нацвал'!H362+'8.юрид-в нацвал'!H362+'9.нерез-в нацвал'!H194)</f>
        <v>0.86914855135837932</v>
      </c>
      <c r="J362" s="21">
        <f>'7.физ-в нацвал'!J362+'8.юрид-в нацвал'!J362+'9.нерез-в нацвал'!J194</f>
        <v>1097516.6000000001</v>
      </c>
      <c r="K362" s="28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6.0490360715273033</v>
      </c>
      <c r="L362" s="21">
        <f>'7.физ-в нацвал'!L362+'8.юрид-в нацвал'!L362+'9.нерез-в нацвал'!L194</f>
        <v>1000148.8899999999</v>
      </c>
      <c r="M362" s="28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8.449648609718496</v>
      </c>
      <c r="N362" s="21">
        <f>'7.физ-в нацвал'!N362+'8.юрид-в нацвал'!N362+'9.нерез-в нацвал'!N194</f>
        <v>5808112.6900000004</v>
      </c>
      <c r="O362" s="28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12.147168665179603</v>
      </c>
      <c r="P362" s="21">
        <f>'7.физ-в нацвал'!P362+'8.юрид-в нацвал'!P362+'9.нерез-в нацвал'!P194</f>
        <v>2493045.19</v>
      </c>
      <c r="Q362" s="28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12.904761683882715</v>
      </c>
      <c r="R362" s="22">
        <f>'7.физ-в нацвал'!R362+'8.юрид-в нацвал'!R362+'9.нерез-в нацвал'!R194</f>
        <v>49150</v>
      </c>
      <c r="S362" s="30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12.717225135300083</v>
      </c>
    </row>
    <row r="363" spans="1:19" ht="14.25" customHeight="1" x14ac:dyDescent="0.2">
      <c r="A363" s="23" t="s">
        <v>6</v>
      </c>
      <c r="B363" s="26">
        <f>'7.физ-в нацвал'!B363+'8.юрид-в нацвал'!B363+'9.нерез-в нацвал'!B195</f>
        <v>660715064.4000001</v>
      </c>
      <c r="C363" s="28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1.8068923490973183</v>
      </c>
      <c r="D363" s="21">
        <f>'7.физ-в нацвал'!D363+'8.юрид-в нацвал'!D363+'9.нерез-в нацвал'!D195</f>
        <v>645147227.57000005</v>
      </c>
      <c r="E363" s="28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1.6050295723598231</v>
      </c>
      <c r="F363" s="21">
        <f t="shared" si="32"/>
        <v>15567836.83</v>
      </c>
      <c r="G363" s="28">
        <f t="shared" si="33"/>
        <v>10.17229418262729</v>
      </c>
      <c r="H363" s="21">
        <f>'7.физ-в нацвал'!H363+'8.юрид-в нацвал'!H363+'9.нерез-в нацвал'!H195</f>
        <v>2051352.41</v>
      </c>
      <c r="I363" s="28">
        <f>('7.физ-в нацвал'!H363*'7.физ-в нацвал'!I363+'8.юрид-в нацвал'!H363*'8.юрид-в нацвал'!I363+'9.нерез-в нацвал'!H195*'9.нерез-в нацвал'!I195)/('7.физ-в нацвал'!H363+'8.юрид-в нацвал'!H363+'9.нерез-в нацвал'!H195)</f>
        <v>1.3047452848435726</v>
      </c>
      <c r="J363" s="21">
        <f>'7.физ-в нацвал'!J363+'8.юрид-в нацвал'!J363+'9.нерез-в нацвал'!J195</f>
        <v>1284412.73</v>
      </c>
      <c r="K363" s="28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5.9971479022167555</v>
      </c>
      <c r="L363" s="21">
        <f>'7.физ-в нацвал'!L363+'8.юрид-в нацвал'!L363+'9.нерез-в нацвал'!L195</f>
        <v>1084998.5999999999</v>
      </c>
      <c r="M363" s="28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8.5763137592066911</v>
      </c>
      <c r="N363" s="21">
        <f>'7.физ-в нацвал'!N363+'8.юрид-в нацвал'!N363+'9.нерез-в нацвал'!N195</f>
        <v>6239147.8799999999</v>
      </c>
      <c r="O363" s="28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13.024056687385311</v>
      </c>
      <c r="P363" s="21">
        <f>'7.физ-в нацвал'!P363+'8.юрид-в нацвал'!P363+'9.нерез-в нацвал'!P195</f>
        <v>4837616.290000001</v>
      </c>
      <c r="Q363" s="28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11.671710808299764</v>
      </c>
      <c r="R363" s="22">
        <f>'7.физ-в нацвал'!R363+'8.юрид-в нацвал'!R363+'9.нерез-в нацвал'!R195</f>
        <v>70308.92</v>
      </c>
      <c r="S363" s="30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13.565108064524395</v>
      </c>
    </row>
    <row r="364" spans="1:19" ht="14.25" hidden="1" customHeight="1" x14ac:dyDescent="0.2">
      <c r="A364" s="23" t="s">
        <v>7</v>
      </c>
      <c r="B364" s="26">
        <f>'7.физ-в нацвал'!B364+'8.юрид-в нацвал'!B364+'9.нерез-в нацвал'!B196</f>
        <v>0</v>
      </c>
      <c r="C364" s="28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21">
        <f>'7.физ-в нацвал'!D364+'8.юрид-в нацвал'!D364+'9.нерез-в нацвал'!D196</f>
        <v>0</v>
      </c>
      <c r="E364" s="28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21">
        <f t="shared" si="32"/>
        <v>0</v>
      </c>
      <c r="G364" s="28" t="e">
        <f t="shared" si="33"/>
        <v>#DIV/0!</v>
      </c>
      <c r="H364" s="21">
        <f>'7.физ-в нацвал'!H364+'8.юрид-в нацвал'!H364+'9.нерез-в нацвал'!H196</f>
        <v>0</v>
      </c>
      <c r="I364" s="28" t="e">
        <f>('7.физ-в нацвал'!H364*'7.физ-в нацвал'!I364+'8.юрид-в нацвал'!H364*'8.юрид-в нацвал'!I364+'9.нерез-в нацвал'!H196*'9.нерез-в нацвал'!I196)/('7.физ-в нацвал'!H364+'8.юрид-в нацвал'!H364+'9.нерез-в нацвал'!H196)</f>
        <v>#DIV/0!</v>
      </c>
      <c r="J364" s="21">
        <f>'7.физ-в нацвал'!J364+'8.юрид-в нацвал'!J364+'9.нерез-в нацвал'!J196</f>
        <v>0</v>
      </c>
      <c r="K364" s="28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21">
        <f>'7.физ-в нацвал'!L364+'8.юрид-в нацвал'!L364+'9.нерез-в нацвал'!L196</f>
        <v>0</v>
      </c>
      <c r="M364" s="28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21">
        <f>'7.физ-в нацвал'!N364+'8.юрид-в нацвал'!N364+'9.нерез-в нацвал'!N196</f>
        <v>0</v>
      </c>
      <c r="O364" s="28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21">
        <f>'7.физ-в нацвал'!P364+'8.юрид-в нацвал'!P364+'9.нерез-в нацвал'!P196</f>
        <v>0</v>
      </c>
      <c r="Q364" s="28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22">
        <f>'7.физ-в нацвал'!R364+'8.юрид-в нацвал'!R364+'9.нерез-в нацвал'!R196</f>
        <v>0</v>
      </c>
      <c r="S364" s="3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</row>
    <row r="365" spans="1:19" ht="14.25" hidden="1" customHeight="1" x14ac:dyDescent="0.2">
      <c r="A365" s="23" t="s">
        <v>8</v>
      </c>
      <c r="B365" s="26">
        <f>'7.физ-в нацвал'!B365+'8.юрид-в нацвал'!B365+'9.нерез-в нацвал'!B197</f>
        <v>0</v>
      </c>
      <c r="C365" s="28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21">
        <f>'7.физ-в нацвал'!D365+'8.юрид-в нацвал'!D365+'9.нерез-в нацвал'!D197</f>
        <v>0</v>
      </c>
      <c r="E365" s="28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21">
        <f t="shared" si="32"/>
        <v>0</v>
      </c>
      <c r="G365" s="28" t="e">
        <f t="shared" si="33"/>
        <v>#DIV/0!</v>
      </c>
      <c r="H365" s="21">
        <f>'7.физ-в нацвал'!H365+'8.юрид-в нацвал'!H365+'9.нерез-в нацвал'!H197</f>
        <v>0</v>
      </c>
      <c r="I365" s="28" t="e">
        <f>('7.физ-в нацвал'!H365*'7.физ-в нацвал'!I365+'8.юрид-в нацвал'!H365*'8.юрид-в нацвал'!I365+'9.нерез-в нацвал'!H197*'9.нерез-в нацвал'!I197)/('7.физ-в нацвал'!H365+'8.юрид-в нацвал'!H365+'9.нерез-в нацвал'!H197)</f>
        <v>#DIV/0!</v>
      </c>
      <c r="J365" s="21">
        <f>'7.физ-в нацвал'!J365+'8.юрид-в нацвал'!J365+'9.нерез-в нацвал'!J197</f>
        <v>0</v>
      </c>
      <c r="K365" s="28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21">
        <f>'7.физ-в нацвал'!L365+'8.юрид-в нацвал'!L365+'9.нерез-в нацвал'!L197</f>
        <v>0</v>
      </c>
      <c r="M365" s="28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21">
        <f>'7.физ-в нацвал'!N365+'8.юрид-в нацвал'!N365+'9.нерез-в нацвал'!N197</f>
        <v>0</v>
      </c>
      <c r="O365" s="28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21">
        <f>'7.физ-в нацвал'!P365+'8.юрид-в нацвал'!P365+'9.нерез-в нацвал'!P197</f>
        <v>0</v>
      </c>
      <c r="Q365" s="28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22">
        <f>'7.физ-в нацвал'!R365+'8.юрид-в нацвал'!R365+'9.нерез-в нацвал'!R197</f>
        <v>0</v>
      </c>
      <c r="S365" s="3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</row>
    <row r="366" spans="1:19" ht="14.25" hidden="1" customHeight="1" x14ac:dyDescent="0.2">
      <c r="A366" s="23" t="s">
        <v>9</v>
      </c>
      <c r="B366" s="26">
        <f>'7.физ-в нацвал'!B366+'8.юрид-в нацвал'!B366+'9.нерез-в нацвал'!B198</f>
        <v>0</v>
      </c>
      <c r="C366" s="28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21">
        <f>'7.физ-в нацвал'!D366+'8.юрид-в нацвал'!D366+'9.нерез-в нацвал'!D198</f>
        <v>0</v>
      </c>
      <c r="E366" s="28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21">
        <f t="shared" si="32"/>
        <v>0</v>
      </c>
      <c r="G366" s="28" t="e">
        <f t="shared" si="33"/>
        <v>#DIV/0!</v>
      </c>
      <c r="H366" s="21">
        <f>'7.физ-в нацвал'!H366+'8.юрид-в нацвал'!H366+'9.нерез-в нацвал'!H198</f>
        <v>0</v>
      </c>
      <c r="I366" s="28" t="e">
        <f>('7.физ-в нацвал'!H366*'7.физ-в нацвал'!I366+'8.юрид-в нацвал'!H366*'8.юрид-в нацвал'!I366+'9.нерез-в нацвал'!H198*'9.нерез-в нацвал'!I198)/('7.физ-в нацвал'!H366+'8.юрид-в нацвал'!H366+'9.нерез-в нацвал'!H198)</f>
        <v>#DIV/0!</v>
      </c>
      <c r="J366" s="21">
        <f>'7.физ-в нацвал'!J366+'8.юрид-в нацвал'!J366+'9.нерез-в нацвал'!J198</f>
        <v>0</v>
      </c>
      <c r="K366" s="28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21">
        <f>'7.физ-в нацвал'!L366+'8.юрид-в нацвал'!L366+'9.нерез-в нацвал'!L198</f>
        <v>0</v>
      </c>
      <c r="M366" s="28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21">
        <f>'7.физ-в нацвал'!N366+'8.юрид-в нацвал'!N366+'9.нерез-в нацвал'!N198</f>
        <v>0</v>
      </c>
      <c r="O366" s="28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21">
        <f>'7.физ-в нацвал'!P366+'8.юрид-в нацвал'!P366+'9.нерез-в нацвал'!P198</f>
        <v>0</v>
      </c>
      <c r="Q366" s="28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22">
        <f>'7.физ-в нацвал'!R366+'8.юрид-в нацвал'!R366+'9.нерез-в нацвал'!R198</f>
        <v>0</v>
      </c>
      <c r="S366" s="3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</row>
    <row r="367" spans="1:19" ht="14.25" hidden="1" customHeight="1" x14ac:dyDescent="0.2">
      <c r="A367" s="23" t="s">
        <v>14</v>
      </c>
      <c r="B367" s="26">
        <f>'7.физ-в нацвал'!B367+'8.юрид-в нацвал'!B367+'9.нерез-в нацвал'!B199</f>
        <v>0</v>
      </c>
      <c r="C367" s="28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21">
        <f>'7.физ-в нацвал'!D367+'8.юрид-в нацвал'!D367+'9.нерез-в нацвал'!D199</f>
        <v>0</v>
      </c>
      <c r="E367" s="28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21">
        <f t="shared" si="32"/>
        <v>0</v>
      </c>
      <c r="G367" s="28" t="e">
        <f t="shared" si="33"/>
        <v>#DIV/0!</v>
      </c>
      <c r="H367" s="21">
        <f>'7.физ-в нацвал'!H367+'8.юрид-в нацвал'!H367+'9.нерез-в нацвал'!H199</f>
        <v>0</v>
      </c>
      <c r="I367" s="28" t="e">
        <f>('7.физ-в нацвал'!H367*'7.физ-в нацвал'!I367+'8.юрид-в нацвал'!H367*'8.юрид-в нацвал'!I367+'9.нерез-в нацвал'!H199*'9.нерез-в нацвал'!I199)/('7.физ-в нацвал'!H367+'8.юрид-в нацвал'!H367+'9.нерез-в нацвал'!H199)</f>
        <v>#DIV/0!</v>
      </c>
      <c r="J367" s="21">
        <f>'7.физ-в нацвал'!J367+'8.юрид-в нацвал'!J367+'9.нерез-в нацвал'!J199</f>
        <v>0</v>
      </c>
      <c r="K367" s="28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21">
        <f>'7.физ-в нацвал'!L367+'8.юрид-в нацвал'!L367+'9.нерез-в нацвал'!L199</f>
        <v>0</v>
      </c>
      <c r="M367" s="28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21">
        <f>'7.физ-в нацвал'!N367+'8.юрид-в нацвал'!N367+'9.нерез-в нацвал'!N199</f>
        <v>0</v>
      </c>
      <c r="O367" s="28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21">
        <f>'7.физ-в нацвал'!P367+'8.юрид-в нацвал'!P367+'9.нерез-в нацвал'!P199</f>
        <v>0</v>
      </c>
      <c r="Q367" s="28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22">
        <f>'7.физ-в нацвал'!R367+'8.юрид-в нацвал'!R367+'9.нерез-в нацвал'!R199</f>
        <v>0</v>
      </c>
      <c r="S367" s="3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нацвал'!B368+'8.юрид-в нацвал'!B368+'9.нерез-в нацвал'!B200</f>
        <v>0</v>
      </c>
      <c r="C368" s="29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25">
        <f>'7.физ-в нацвал'!D368+'8.юрид-в нацвал'!D368+'9.нерез-в нацвал'!D200</f>
        <v>0</v>
      </c>
      <c r="E368" s="29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'7.физ-в нацвал'!H368+'8.юрид-в нацвал'!H368+'9.нерез-в нацвал'!H200</f>
        <v>0</v>
      </c>
      <c r="I368" s="29" t="e">
        <f>('7.физ-в нацвал'!H368*'7.физ-в нацвал'!I368+'8.юрид-в нацвал'!H368*'8.юрид-в нацвал'!I368+'9.нерез-в нацвал'!H200*'9.нерез-в нацвал'!I200)/('7.физ-в нацвал'!H368+'8.юрид-в нацвал'!H368+'9.нерез-в нацвал'!H200)</f>
        <v>#DIV/0!</v>
      </c>
      <c r="J368" s="25">
        <f>'7.физ-в нацвал'!J368+'8.юрид-в нацвал'!J368+'9.нерез-в нацвал'!J200</f>
        <v>0</v>
      </c>
      <c r="K368" s="29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25">
        <f>'7.физ-в нацвал'!L368+'8.юрид-в нацвал'!L368+'9.нерез-в нацвал'!L200</f>
        <v>0</v>
      </c>
      <c r="M368" s="29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25">
        <f>'7.физ-в нацвал'!N368+'8.юрид-в нацвал'!N368+'9.нерез-в нацвал'!N200</f>
        <v>0</v>
      </c>
      <c r="O368" s="29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25">
        <f>'7.физ-в нацвал'!P368+'8.юрид-в нацвал'!P368+'9.нерез-в нацвал'!P200</f>
        <v>0</v>
      </c>
      <c r="Q368" s="29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25">
        <f>'7.физ-в нацвал'!R368+'8.юрид-в нацвал'!R368+'9.нерез-в нацвал'!R200</f>
        <v>0</v>
      </c>
      <c r="S368" s="29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8" t="s">
        <v>10</v>
      </c>
      <c r="C6" s="58" t="s">
        <v>50</v>
      </c>
      <c r="D6" s="58" t="s">
        <v>33</v>
      </c>
      <c r="E6" s="58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8"/>
      <c r="C7" s="58"/>
      <c r="D7" s="58"/>
      <c r="E7" s="58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8"/>
      <c r="C8" s="58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x14ac:dyDescent="0.2">
      <c r="A339" s="23" t="s">
        <v>6</v>
      </c>
      <c r="B339" s="26">
        <f t="shared" ref="B339" si="81">D339+H339+J339+L339+N339+P339+R339</f>
        <v>148264457.74000001</v>
      </c>
      <c r="C339" s="28">
        <f t="shared" ref="C339" si="82">(D339*E339+H339*I339+J339*K339+L339*M339+N339*O339+P339*Q339+R339*S339)/(D339+H339+J339+L339+N339+P339+R339)</f>
        <v>1.2152533251041577</v>
      </c>
      <c r="D339" s="21">
        <v>142704865.77000001</v>
      </c>
      <c r="E339" s="28">
        <v>0.81328789441529092</v>
      </c>
      <c r="F339" s="21">
        <f t="shared" ref="F339" si="83">H339+J339+L339+N339+P339+R339</f>
        <v>5559591.9699999997</v>
      </c>
      <c r="G339" s="28">
        <f t="shared" ref="G339" si="84">(H339*I339+J339*K339+L339*M339+N339*O339+P339*Q339+R339*S339)/(H339+J339+L339+N339+P339+R339)</f>
        <v>11.532993033371813</v>
      </c>
      <c r="H339" s="21">
        <v>251144.19</v>
      </c>
      <c r="I339" s="28">
        <v>5.5923679934622381</v>
      </c>
      <c r="J339" s="21">
        <v>420235.04</v>
      </c>
      <c r="K339" s="28">
        <v>6.4393134882326795</v>
      </c>
      <c r="L339" s="21">
        <v>429809.6</v>
      </c>
      <c r="M339" s="28">
        <v>8.2045987558211788</v>
      </c>
      <c r="N339" s="21">
        <v>2150583.9700000002</v>
      </c>
      <c r="O339" s="28">
        <v>11.9194618633747</v>
      </c>
      <c r="P339" s="21">
        <v>2294734.21</v>
      </c>
      <c r="Q339" s="28">
        <v>13.3622557049428</v>
      </c>
      <c r="R339" s="22">
        <v>13084.96</v>
      </c>
      <c r="S339" s="30">
        <v>14.151770773468202</v>
      </c>
    </row>
    <row r="340" spans="1:19" x14ac:dyDescent="0.2">
      <c r="A340" s="23" t="s">
        <v>7</v>
      </c>
      <c r="B340" s="26">
        <f t="shared" ref="B340" si="85">D340+H340+J340+L340+N340+P340+R340</f>
        <v>156634268.57000002</v>
      </c>
      <c r="C340" s="28">
        <f t="shared" ref="C340" si="86">(D340*E340+H340*I340+J340*K340+L340*M340+N340*O340+P340*Q340+R340*S340)/(D340+H340+J340+L340+N340+P340+R340)</f>
        <v>1.2415708769073726</v>
      </c>
      <c r="D340" s="21">
        <v>150644087.13</v>
      </c>
      <c r="E340" s="28">
        <v>0.81572083135301698</v>
      </c>
      <c r="F340" s="21">
        <f t="shared" ref="F340" si="87">H340+J340+L340+N340+P340+R340</f>
        <v>5990181.4399999995</v>
      </c>
      <c r="G340" s="28">
        <f t="shared" ref="G340" si="88">(H340*I340+J340*K340+L340*M340+N340*O340+P340*Q340+R340*S340)/(H340+J340+L340+N340+P340+R340)</f>
        <v>11.951061400587543</v>
      </c>
      <c r="H340" s="21">
        <v>142011.80000000002</v>
      </c>
      <c r="I340" s="28">
        <v>8.518452065250921</v>
      </c>
      <c r="J340" s="21">
        <v>357097.01</v>
      </c>
      <c r="K340" s="28">
        <v>6.2206136828196898</v>
      </c>
      <c r="L340" s="21">
        <v>450488.57</v>
      </c>
      <c r="M340" s="28">
        <v>8.1495668214179098</v>
      </c>
      <c r="N340" s="21">
        <v>2645018.4300000002</v>
      </c>
      <c r="O340" s="28">
        <v>12.103583083842601</v>
      </c>
      <c r="P340" s="21">
        <v>2360442.61</v>
      </c>
      <c r="Q340" s="28">
        <v>13.5314799171923</v>
      </c>
      <c r="R340" s="22">
        <v>35123.020000000004</v>
      </c>
      <c r="S340" s="30">
        <v>15.1517190264391</v>
      </c>
    </row>
    <row r="341" spans="1:19" x14ac:dyDescent="0.2">
      <c r="A341" s="23" t="s">
        <v>8</v>
      </c>
      <c r="B341" s="26">
        <f t="shared" ref="B341" si="89">D341+H341+J341+L341+N341+P341+R341</f>
        <v>161274729.55999997</v>
      </c>
      <c r="C341" s="28">
        <f t="shared" ref="C341" si="90">(D341*E341+H341*I341+J341*K341+L341*M341+N341*O341+P341*Q341+R341*S341)/(D341+H341+J341+L341+N341+P341+R341)</f>
        <v>1.3074725561189144</v>
      </c>
      <c r="D341" s="21">
        <v>154610536.13999999</v>
      </c>
      <c r="E341" s="28">
        <v>0.83317770554883197</v>
      </c>
      <c r="F341" s="21">
        <f t="shared" ref="F341" si="91">H341+J341+L341+N341+P341+R341</f>
        <v>6664193.4199999999</v>
      </c>
      <c r="G341" s="28">
        <f t="shared" ref="G341" si="92">(H341*I341+J341*K341+L341*M341+N341*O341+P341*Q341+R341*S341)/(H341+J341+L341+N341+P341+R341)</f>
        <v>12.311201966944088</v>
      </c>
      <c r="H341" s="21">
        <v>111542.19</v>
      </c>
      <c r="I341" s="28">
        <v>8.2605957118109306</v>
      </c>
      <c r="J341" s="21">
        <v>342065.73</v>
      </c>
      <c r="K341" s="28">
        <v>6.4551025137771001</v>
      </c>
      <c r="L341" s="21">
        <v>597736.79</v>
      </c>
      <c r="M341" s="28">
        <v>8.3446051077097003</v>
      </c>
      <c r="N341" s="21">
        <v>2674040.54</v>
      </c>
      <c r="O341" s="28">
        <v>12.374176016905102</v>
      </c>
      <c r="P341" s="21">
        <v>2913362.52</v>
      </c>
      <c r="Q341" s="28">
        <v>13.894548686786798</v>
      </c>
      <c r="R341" s="22">
        <v>25445.65</v>
      </c>
      <c r="S341" s="30">
        <v>14.068168225217301</v>
      </c>
    </row>
    <row r="342" spans="1:19" x14ac:dyDescent="0.2">
      <c r="A342" s="23" t="s">
        <v>9</v>
      </c>
      <c r="B342" s="26">
        <f t="shared" ref="B342" si="93">D342+H342+J342+L342+N342+P342+R342</f>
        <v>185378959.41999999</v>
      </c>
      <c r="C342" s="28">
        <f t="shared" ref="C342" si="94">(D342*E342+H342*I342+J342*K342+L342*M342+N342*O342+P342*Q342+R342*S342)/(D342+H342+J342+L342+N342+P342+R342)</f>
        <v>1.3035255346040608</v>
      </c>
      <c r="D342" s="21">
        <v>179526948.03</v>
      </c>
      <c r="E342" s="28">
        <v>0.95514291776990301</v>
      </c>
      <c r="F342" s="21">
        <f t="shared" ref="F342" si="95">H342+J342+L342+N342+P342+R342</f>
        <v>5852011.3900000006</v>
      </c>
      <c r="G342" s="28">
        <f t="shared" ref="G342" si="96">(H342*I342+J342*K342+L342*M342+N342*O342+P342*Q342+R342*S342)/(H342+J342+L342+N342+P342+R342)</f>
        <v>11.991144505034873</v>
      </c>
      <c r="H342" s="21">
        <v>115392.81</v>
      </c>
      <c r="I342" s="28">
        <v>6.8423489080472191</v>
      </c>
      <c r="J342" s="21">
        <v>376916.95</v>
      </c>
      <c r="K342" s="28">
        <v>6.2521336920507293</v>
      </c>
      <c r="L342" s="21">
        <v>652002.09</v>
      </c>
      <c r="M342" s="28">
        <v>8.1087763439531297</v>
      </c>
      <c r="N342" s="21">
        <v>2234806.59</v>
      </c>
      <c r="O342" s="28">
        <v>12.397092578781098</v>
      </c>
      <c r="P342" s="21">
        <v>2454191.0300000003</v>
      </c>
      <c r="Q342" s="28">
        <v>13.756075030230999</v>
      </c>
      <c r="R342" s="22">
        <v>18701.920000000002</v>
      </c>
      <c r="S342" s="30">
        <v>14.658491224430399</v>
      </c>
    </row>
    <row r="343" spans="1:19" x14ac:dyDescent="0.2">
      <c r="A343" s="23" t="s">
        <v>14</v>
      </c>
      <c r="B343" s="26">
        <f t="shared" ref="B343" si="97">D343+H343+J343+L343+N343+P343+R343</f>
        <v>183936508.42000002</v>
      </c>
      <c r="C343" s="28">
        <f t="shared" ref="C343" si="98">(D343*E343+H343*I343+J343*K343+L343*M343+N343*O343+P343*Q343+R343*S343)/(D343+H343+J343+L343+N343+P343+R343)</f>
        <v>1.3227698312150009</v>
      </c>
      <c r="D343" s="21">
        <v>177643706.71000001</v>
      </c>
      <c r="E343" s="28">
        <v>0.9573149455298261</v>
      </c>
      <c r="F343" s="21">
        <f t="shared" ref="F343" si="99">H343+J343+L343+N343+P343+R343</f>
        <v>6292801.709999999</v>
      </c>
      <c r="G343" s="28">
        <f t="shared" ref="G343" si="100">(H343*I343+J343*K343+L343*M343+N343*O343+P343*Q343+R343*S343)/(H343+J343+L343+N343+P343+R343)</f>
        <v>11.63944013487753</v>
      </c>
      <c r="H343" s="21">
        <v>369656.16</v>
      </c>
      <c r="I343" s="28">
        <v>2.4137238597619999</v>
      </c>
      <c r="J343" s="21">
        <v>403250.6</v>
      </c>
      <c r="K343" s="28">
        <v>6.3943037307322008</v>
      </c>
      <c r="L343" s="21">
        <v>860199.6</v>
      </c>
      <c r="M343" s="28">
        <v>8.9774763752505802</v>
      </c>
      <c r="N343" s="21">
        <v>2501414.12</v>
      </c>
      <c r="O343" s="28">
        <v>12.687223127212498</v>
      </c>
      <c r="P343" s="21">
        <v>2140790.46</v>
      </c>
      <c r="Q343" s="28">
        <v>14.044467788874599</v>
      </c>
      <c r="R343" s="22">
        <v>17490.77</v>
      </c>
      <c r="S343" s="30">
        <v>14.250416402479697</v>
      </c>
    </row>
    <row r="344" spans="1:19" ht="13.5" thickBot="1" x14ac:dyDescent="0.25">
      <c r="A344" s="24" t="s">
        <v>15</v>
      </c>
      <c r="B344" s="27">
        <f t="shared" ref="B344" si="101">D344+H344+J344+L344+N344+P344+R344</f>
        <v>212380719.03</v>
      </c>
      <c r="C344" s="29">
        <f t="shared" ref="C344:C355" si="102">(D344*E344+H344*I344+J344*K344+L344*M344+N344*O344+P344*Q344+R344*S344)/(D344+H344+J344+L344+N344+P344+R344)</f>
        <v>1.297757311613901</v>
      </c>
      <c r="D344" s="25">
        <v>205963496.65000001</v>
      </c>
      <c r="E344" s="29">
        <v>0.96470511209103604</v>
      </c>
      <c r="F344" s="25">
        <f t="shared" ref="F344:F355" si="103">H344+J344+L344+N344+P344+R344</f>
        <v>6417222.3799999999</v>
      </c>
      <c r="G344" s="29">
        <f t="shared" ref="G344:G355" si="104">(H344*I344+J344*K344+L344*M344+N344*O344+P344*Q344+R344*S344)/(H344+J344+L344+N344+P344+R344)</f>
        <v>11.987210087084458</v>
      </c>
      <c r="H344" s="25">
        <v>288573.81</v>
      </c>
      <c r="I344" s="29">
        <v>3.6510482850124197</v>
      </c>
      <c r="J344" s="25">
        <v>533560.80000000005</v>
      </c>
      <c r="K344" s="29">
        <v>6.3726029206043595</v>
      </c>
      <c r="L344" s="25">
        <v>944393.29</v>
      </c>
      <c r="M344" s="29">
        <v>9.3288789947882798</v>
      </c>
      <c r="N344" s="25">
        <v>2751287.23</v>
      </c>
      <c r="O344" s="29">
        <v>13.607905126648699</v>
      </c>
      <c r="P344" s="25">
        <v>1882730.97</v>
      </c>
      <c r="Q344" s="29">
        <v>13.800955865723102</v>
      </c>
      <c r="R344" s="25">
        <v>16676.28</v>
      </c>
      <c r="S344" s="29">
        <v>14.268857694881598</v>
      </c>
    </row>
    <row r="345" spans="1:19" x14ac:dyDescent="0.2">
      <c r="A345" s="23" t="s">
        <v>79</v>
      </c>
      <c r="B345" s="26">
        <f>D345+H345+J345+L345+N345+P345+R345</f>
        <v>174440729.78999996</v>
      </c>
      <c r="C345" s="28">
        <f t="shared" si="102"/>
        <v>1.6017825080482899</v>
      </c>
      <c r="D345" s="21">
        <v>168500095.09999999</v>
      </c>
      <c r="E345" s="28">
        <v>1.2647254826119099</v>
      </c>
      <c r="F345" s="21">
        <f t="shared" si="103"/>
        <v>5940634.6899999995</v>
      </c>
      <c r="G345" s="28">
        <f t="shared" si="104"/>
        <v>11.162064162087031</v>
      </c>
      <c r="H345" s="21">
        <v>594575.03</v>
      </c>
      <c r="I345" s="28">
        <v>1.04708511304284</v>
      </c>
      <c r="J345" s="21">
        <v>458121.2</v>
      </c>
      <c r="K345" s="28">
        <v>6.3430879989836795</v>
      </c>
      <c r="L345" s="21">
        <v>917078.34</v>
      </c>
      <c r="M345" s="28">
        <v>9.9685578828521901</v>
      </c>
      <c r="N345" s="21">
        <v>2108918.64</v>
      </c>
      <c r="O345" s="28">
        <v>13.2027934024046</v>
      </c>
      <c r="P345" s="21">
        <v>1829080.09</v>
      </c>
      <c r="Q345" s="28">
        <v>13.8547736351446</v>
      </c>
      <c r="R345" s="22">
        <v>32861.39</v>
      </c>
      <c r="S345" s="30">
        <v>13.822166247380299</v>
      </c>
    </row>
    <row r="346" spans="1:19" x14ac:dyDescent="0.2">
      <c r="A346" s="23" t="s">
        <v>1</v>
      </c>
      <c r="B346" s="26">
        <f t="shared" ref="B346:B356" si="105">D346+H346+J346+L346+N346+P346+R346</f>
        <v>185982721.53000003</v>
      </c>
      <c r="C346" s="28">
        <f t="shared" si="102"/>
        <v>1.5266228730565206</v>
      </c>
      <c r="D346" s="21">
        <v>180561669.56999999</v>
      </c>
      <c r="E346" s="28">
        <v>1.2281696218234599</v>
      </c>
      <c r="F346" s="21">
        <f t="shared" si="103"/>
        <v>5421051.96</v>
      </c>
      <c r="G346" s="28">
        <f t="shared" si="104"/>
        <v>11.467353515165357</v>
      </c>
      <c r="H346" s="21">
        <v>416365.15</v>
      </c>
      <c r="I346" s="28">
        <v>1.08200775521198</v>
      </c>
      <c r="J346" s="21">
        <v>467956.02</v>
      </c>
      <c r="K346" s="28">
        <v>6.1888581565848888</v>
      </c>
      <c r="L346" s="21">
        <v>783668.74</v>
      </c>
      <c r="M346" s="28">
        <v>9.7676301369377097</v>
      </c>
      <c r="N346" s="21">
        <v>2051576.61</v>
      </c>
      <c r="O346" s="28">
        <v>13.298688235727198</v>
      </c>
      <c r="P346" s="21">
        <v>1676316.3</v>
      </c>
      <c r="Q346" s="28">
        <v>14.029562803332499</v>
      </c>
      <c r="R346" s="22">
        <v>25169.14</v>
      </c>
      <c r="S346" s="30">
        <v>14.408380953818799</v>
      </c>
    </row>
    <row r="347" spans="1:19" x14ac:dyDescent="0.2">
      <c r="A347" s="23" t="s">
        <v>2</v>
      </c>
      <c r="B347" s="26">
        <f t="shared" si="105"/>
        <v>208067141.78000003</v>
      </c>
      <c r="C347" s="28">
        <f t="shared" si="102"/>
        <v>1.5536191955959842</v>
      </c>
      <c r="D347" s="21">
        <v>202362705.27000001</v>
      </c>
      <c r="E347" s="28">
        <v>1.2855598817652598</v>
      </c>
      <c r="F347" s="21">
        <f t="shared" si="103"/>
        <v>5704436.5100000007</v>
      </c>
      <c r="G347" s="28">
        <f t="shared" si="104"/>
        <v>11.062920916197545</v>
      </c>
      <c r="H347" s="21">
        <v>622148.47</v>
      </c>
      <c r="I347" s="28">
        <v>1.0768948567855501</v>
      </c>
      <c r="J347" s="21">
        <v>531203.99</v>
      </c>
      <c r="K347" s="28">
        <v>6.1557779375866497</v>
      </c>
      <c r="L347" s="21">
        <v>771784.66</v>
      </c>
      <c r="M347" s="28">
        <v>9.5655172951999301</v>
      </c>
      <c r="N347" s="21">
        <v>2210823.9900000002</v>
      </c>
      <c r="O347" s="28">
        <v>13.5565268196678</v>
      </c>
      <c r="P347" s="21">
        <v>1522583.66</v>
      </c>
      <c r="Q347" s="28">
        <v>13.865325790505299</v>
      </c>
      <c r="R347" s="22">
        <v>45891.74</v>
      </c>
      <c r="S347" s="30">
        <v>15.3194229615177</v>
      </c>
    </row>
    <row r="348" spans="1:19" x14ac:dyDescent="0.2">
      <c r="A348" s="23" t="s">
        <v>3</v>
      </c>
      <c r="B348" s="26">
        <f t="shared" si="105"/>
        <v>257360452.94999999</v>
      </c>
      <c r="C348" s="28">
        <f t="shared" si="102"/>
        <v>1.5316330473558861</v>
      </c>
      <c r="D348" s="21">
        <v>251528221.88999999</v>
      </c>
      <c r="E348" s="28">
        <v>1.3081329670504898</v>
      </c>
      <c r="F348" s="21">
        <f t="shared" si="103"/>
        <v>5832231.0599999996</v>
      </c>
      <c r="G348" s="28">
        <f t="shared" si="104"/>
        <v>11.170582055574462</v>
      </c>
      <c r="H348" s="21">
        <v>517813.31</v>
      </c>
      <c r="I348" s="28">
        <v>1.3673587117720098</v>
      </c>
      <c r="J348" s="21">
        <v>580231</v>
      </c>
      <c r="K348" s="28">
        <v>6.72209232391927</v>
      </c>
      <c r="L348" s="21">
        <v>629078.80000000005</v>
      </c>
      <c r="M348" s="28">
        <v>8.9358200390793598</v>
      </c>
      <c r="N348" s="21">
        <v>2217719.4700000002</v>
      </c>
      <c r="O348" s="28">
        <v>12.9530392089221</v>
      </c>
      <c r="P348" s="21">
        <v>1861521.47</v>
      </c>
      <c r="Q348" s="28">
        <v>13.865769220432401</v>
      </c>
      <c r="R348" s="22">
        <v>25867.01</v>
      </c>
      <c r="S348" s="30">
        <v>14.769524297551197</v>
      </c>
    </row>
    <row r="349" spans="1:19" x14ac:dyDescent="0.2">
      <c r="A349" s="23" t="s">
        <v>4</v>
      </c>
      <c r="B349" s="26">
        <f t="shared" si="105"/>
        <v>279064863.69</v>
      </c>
      <c r="C349" s="28">
        <f t="shared" si="102"/>
        <v>1.318297842001249</v>
      </c>
      <c r="D349" s="21">
        <v>272359693.61000001</v>
      </c>
      <c r="E349" s="28">
        <v>1.0639435860382398</v>
      </c>
      <c r="F349" s="21">
        <f t="shared" si="103"/>
        <v>6705170.080000001</v>
      </c>
      <c r="G349" s="28">
        <f t="shared" si="104"/>
        <v>11.650004032291452</v>
      </c>
      <c r="H349" s="21">
        <v>467168.76</v>
      </c>
      <c r="I349" s="28">
        <v>2.5803448946372201</v>
      </c>
      <c r="J349" s="21">
        <v>651538.19000000006</v>
      </c>
      <c r="K349" s="28">
        <v>7.0372833469669693</v>
      </c>
      <c r="L349" s="21">
        <v>789557.18</v>
      </c>
      <c r="M349" s="28">
        <v>9.4497511625440502</v>
      </c>
      <c r="N349" s="21">
        <v>2388773.59</v>
      </c>
      <c r="O349" s="28">
        <v>12.793464083174198</v>
      </c>
      <c r="P349" s="21">
        <v>2375781.88</v>
      </c>
      <c r="Q349" s="28">
        <v>14.228496262417799</v>
      </c>
      <c r="R349" s="22">
        <v>32350.48</v>
      </c>
      <c r="S349" s="30">
        <v>15.428874131079398</v>
      </c>
    </row>
    <row r="350" spans="1:19" x14ac:dyDescent="0.2">
      <c r="A350" s="23" t="s">
        <v>5</v>
      </c>
      <c r="B350" s="26">
        <f t="shared" si="105"/>
        <v>285492228.72000003</v>
      </c>
      <c r="C350" s="28">
        <f t="shared" si="102"/>
        <v>1.6496187279181329</v>
      </c>
      <c r="D350" s="21">
        <v>278908382.13999999</v>
      </c>
      <c r="E350" s="28">
        <v>1.42365768149803</v>
      </c>
      <c r="F350" s="21">
        <f t="shared" si="103"/>
        <v>6583846.5800000001</v>
      </c>
      <c r="G350" s="28">
        <f t="shared" si="104"/>
        <v>11.221899782452123</v>
      </c>
      <c r="H350" s="21">
        <v>529658.44999999995</v>
      </c>
      <c r="I350" s="28">
        <v>2.1959453680008298</v>
      </c>
      <c r="J350" s="21">
        <v>632483.55000000005</v>
      </c>
      <c r="K350" s="28">
        <v>6.26139334627754</v>
      </c>
      <c r="L350" s="21">
        <v>638114.55000000005</v>
      </c>
      <c r="M350" s="28">
        <v>9.1923812795053799</v>
      </c>
      <c r="N350" s="21">
        <v>2483804.29</v>
      </c>
      <c r="O350" s="28">
        <v>12.333884118382</v>
      </c>
      <c r="P350" s="21">
        <v>2243995.42</v>
      </c>
      <c r="Q350" s="28">
        <v>14.005343114693201</v>
      </c>
      <c r="R350" s="22">
        <v>55790.32</v>
      </c>
      <c r="S350" s="30">
        <v>14.899804449947599</v>
      </c>
    </row>
    <row r="351" spans="1:19" x14ac:dyDescent="0.2">
      <c r="A351" s="23" t="s">
        <v>6</v>
      </c>
      <c r="B351" s="26">
        <f t="shared" si="105"/>
        <v>342736960.83000004</v>
      </c>
      <c r="C351" s="28">
        <f t="shared" si="102"/>
        <v>1.697476407700516</v>
      </c>
      <c r="D351" s="21">
        <v>335453335.72000003</v>
      </c>
      <c r="E351" s="28">
        <v>1.4938342299638798</v>
      </c>
      <c r="F351" s="21">
        <f t="shared" si="103"/>
        <v>7283625.1100000003</v>
      </c>
      <c r="G351" s="28">
        <f t="shared" si="104"/>
        <v>11.076384133367339</v>
      </c>
      <c r="H351" s="21">
        <v>474008.11</v>
      </c>
      <c r="I351" s="28">
        <v>2.1039392395628003</v>
      </c>
      <c r="J351" s="21">
        <v>711111.92</v>
      </c>
      <c r="K351" s="28">
        <v>5.7086623697715488</v>
      </c>
      <c r="L351" s="21">
        <v>607998.20000000007</v>
      </c>
      <c r="M351" s="28">
        <v>8.8196665090455912</v>
      </c>
      <c r="N351" s="21">
        <v>2862575.35</v>
      </c>
      <c r="O351" s="28">
        <v>12.0207668834289</v>
      </c>
      <c r="P351" s="21">
        <v>2611988.65</v>
      </c>
      <c r="Q351" s="28">
        <v>13.638909190704201</v>
      </c>
      <c r="R351" s="22">
        <v>15942.88</v>
      </c>
      <c r="S351" s="30">
        <v>13.929675547956199</v>
      </c>
    </row>
    <row r="352" spans="1:19" x14ac:dyDescent="0.2">
      <c r="A352" s="23" t="s">
        <v>7</v>
      </c>
      <c r="B352" s="26">
        <f t="shared" si="105"/>
        <v>336515974.94000006</v>
      </c>
      <c r="C352" s="28">
        <f t="shared" si="102"/>
        <v>1.6918817043238794</v>
      </c>
      <c r="D352" s="21">
        <v>329510129.87</v>
      </c>
      <c r="E352" s="28">
        <v>1.4925303850361999</v>
      </c>
      <c r="F352" s="21">
        <f t="shared" si="103"/>
        <v>7005845.0700000003</v>
      </c>
      <c r="G352" s="28">
        <f t="shared" si="104"/>
        <v>11.068092347280517</v>
      </c>
      <c r="H352" s="21">
        <v>431249.73</v>
      </c>
      <c r="I352" s="28">
        <v>1.9235535755581799</v>
      </c>
      <c r="J352" s="21">
        <v>640627.11</v>
      </c>
      <c r="K352" s="28">
        <v>5.7097090340120005</v>
      </c>
      <c r="L352" s="21">
        <v>581507.44000000006</v>
      </c>
      <c r="M352" s="28">
        <v>8.6274361119094198</v>
      </c>
      <c r="N352" s="21">
        <v>3033565.8</v>
      </c>
      <c r="O352" s="28">
        <v>12.133761569009</v>
      </c>
      <c r="P352" s="21">
        <v>2302979.4700000002</v>
      </c>
      <c r="Q352" s="28">
        <v>13.464085939810797</v>
      </c>
      <c r="R352" s="22">
        <v>15915.52</v>
      </c>
      <c r="S352" s="30">
        <v>13.886944190324899</v>
      </c>
    </row>
    <row r="353" spans="1:19" x14ac:dyDescent="0.2">
      <c r="A353" s="23" t="s">
        <v>8</v>
      </c>
      <c r="B353" s="26">
        <f t="shared" si="105"/>
        <v>340626524</v>
      </c>
      <c r="C353" s="28">
        <f t="shared" si="102"/>
        <v>1.739413118208021</v>
      </c>
      <c r="D353" s="21">
        <v>333332138.87</v>
      </c>
      <c r="E353" s="28">
        <v>1.5432373261598999</v>
      </c>
      <c r="F353" s="21">
        <f t="shared" si="103"/>
        <v>7294385.1299999999</v>
      </c>
      <c r="G353" s="28">
        <f t="shared" si="104"/>
        <v>10.704075004372577</v>
      </c>
      <c r="H353" s="21">
        <v>671526.8</v>
      </c>
      <c r="I353" s="28">
        <v>1.4311700350603997</v>
      </c>
      <c r="J353" s="21">
        <v>569028.80000000005</v>
      </c>
      <c r="K353" s="28">
        <v>6.0036594815587501</v>
      </c>
      <c r="L353" s="21">
        <v>708314.59</v>
      </c>
      <c r="M353" s="28">
        <v>8.6486790579875006</v>
      </c>
      <c r="N353" s="21">
        <v>3153350.13</v>
      </c>
      <c r="O353" s="28">
        <v>12.116608026239101</v>
      </c>
      <c r="P353" s="21">
        <v>2163908.96</v>
      </c>
      <c r="Q353" s="28">
        <v>13.393253689656099</v>
      </c>
      <c r="R353" s="22">
        <v>28255.85</v>
      </c>
      <c r="S353" s="30">
        <v>13.683773084157799</v>
      </c>
    </row>
    <row r="354" spans="1:19" x14ac:dyDescent="0.2">
      <c r="A354" s="23" t="s">
        <v>9</v>
      </c>
      <c r="B354" s="26">
        <f t="shared" si="105"/>
        <v>370844053.46000004</v>
      </c>
      <c r="C354" s="28">
        <f t="shared" si="102"/>
        <v>1.6678350416548158</v>
      </c>
      <c r="D354" s="21">
        <v>363623424.44999999</v>
      </c>
      <c r="E354" s="28">
        <v>1.4942829627075198</v>
      </c>
      <c r="F354" s="21">
        <f t="shared" si="103"/>
        <v>7220629.0100000007</v>
      </c>
      <c r="G354" s="28">
        <f t="shared" si="104"/>
        <v>10.407738612359479</v>
      </c>
      <c r="H354" s="21">
        <v>766082.56000000006</v>
      </c>
      <c r="I354" s="28">
        <v>1.2308989793476</v>
      </c>
      <c r="J354" s="21">
        <v>543100.02</v>
      </c>
      <c r="K354" s="28">
        <v>6.2212706304079992</v>
      </c>
      <c r="L354" s="21">
        <v>926917.11</v>
      </c>
      <c r="M354" s="28">
        <v>8.5133805427326692</v>
      </c>
      <c r="N354" s="21">
        <v>2795055.62</v>
      </c>
      <c r="O354" s="28">
        <v>12.012508859519599</v>
      </c>
      <c r="P354" s="21">
        <v>2170042.98</v>
      </c>
      <c r="Q354" s="28">
        <v>13.407717610643799</v>
      </c>
      <c r="R354" s="22">
        <v>19430.72</v>
      </c>
      <c r="S354" s="30">
        <v>13.716678640832702</v>
      </c>
    </row>
    <row r="355" spans="1:19" x14ac:dyDescent="0.2">
      <c r="A355" s="23" t="s">
        <v>14</v>
      </c>
      <c r="B355" s="26">
        <f t="shared" si="105"/>
        <v>356787079.25999993</v>
      </c>
      <c r="C355" s="28">
        <f t="shared" si="102"/>
        <v>1.6877617328170753</v>
      </c>
      <c r="D355" s="21">
        <v>349610897.05000001</v>
      </c>
      <c r="E355" s="28">
        <v>1.5152425245622099</v>
      </c>
      <c r="F355" s="21">
        <f t="shared" si="103"/>
        <v>7176182.21</v>
      </c>
      <c r="G355" s="28">
        <f t="shared" si="104"/>
        <v>10.092592238972697</v>
      </c>
      <c r="H355" s="21">
        <v>913048.76</v>
      </c>
      <c r="I355" s="28">
        <v>1.1575606499920099</v>
      </c>
      <c r="J355" s="21">
        <v>623414.95000000007</v>
      </c>
      <c r="K355" s="28">
        <v>5.8195066821865593</v>
      </c>
      <c r="L355" s="21">
        <v>1000734.94</v>
      </c>
      <c r="M355" s="28">
        <v>8.7999853052997192</v>
      </c>
      <c r="N355" s="21">
        <v>2697343.14</v>
      </c>
      <c r="O355" s="28">
        <v>12.191353383833798</v>
      </c>
      <c r="P355" s="21">
        <v>1909544.33</v>
      </c>
      <c r="Q355" s="28">
        <v>13.4254703901009</v>
      </c>
      <c r="R355" s="22">
        <v>32096.09</v>
      </c>
      <c r="S355" s="30">
        <v>12.903660539336697</v>
      </c>
    </row>
    <row r="356" spans="1:19" ht="13.5" thickBot="1" x14ac:dyDescent="0.25">
      <c r="A356" s="24" t="s">
        <v>15</v>
      </c>
      <c r="B356" s="27">
        <f t="shared" si="105"/>
        <v>438513058.93999988</v>
      </c>
      <c r="C356" s="29">
        <f t="shared" ref="C356:C367" si="106">(D356*E356+H356*I356+J356*K356+L356*M356+N356*O356+P356*Q356+R356*S356)/(D356+H356+J356+L356+N356+P356+R356)</f>
        <v>1.6461939244036758</v>
      </c>
      <c r="D356" s="25">
        <v>428828397.33999997</v>
      </c>
      <c r="E356" s="29">
        <v>1.49157717732826</v>
      </c>
      <c r="F356" s="25">
        <f t="shared" ref="F356:F367" si="107">H356+J356+L356+N356+P356+R356</f>
        <v>9684661.6000000015</v>
      </c>
      <c r="G356" s="29">
        <f t="shared" ref="G356:G367" si="108">(H356*I356+J356*K356+L356*M356+N356*O356+P356*Q356+R356*S356)/(H356+J356+L356+N356+P356+R356)</f>
        <v>8.4924890856382635</v>
      </c>
      <c r="H356" s="25">
        <v>2627370.75</v>
      </c>
      <c r="I356" s="29">
        <v>0.46749090489037398</v>
      </c>
      <c r="J356" s="25">
        <v>761556.78</v>
      </c>
      <c r="K356" s="29">
        <v>5.8263171597001584</v>
      </c>
      <c r="L356" s="25">
        <v>1038772.34</v>
      </c>
      <c r="M356" s="29">
        <v>8.8449251595397698</v>
      </c>
      <c r="N356" s="25">
        <v>3108998.02</v>
      </c>
      <c r="O356" s="29">
        <v>12.571155357667299</v>
      </c>
      <c r="P356" s="25">
        <v>2128750.8199999998</v>
      </c>
      <c r="Q356" s="29">
        <v>13.176232248168899</v>
      </c>
      <c r="R356" s="25">
        <v>19212.89</v>
      </c>
      <c r="S356" s="29">
        <v>13.587947846471799</v>
      </c>
    </row>
    <row r="357" spans="1:19" x14ac:dyDescent="0.2">
      <c r="A357" s="34" t="s">
        <v>80</v>
      </c>
      <c r="B357" s="26">
        <f>D357+H357+J357+L357+N357+P357+R357</f>
        <v>339878937.87</v>
      </c>
      <c r="C357" s="28">
        <f t="shared" si="106"/>
        <v>1.7401466688871965</v>
      </c>
      <c r="D357" s="21">
        <v>333060643.00999999</v>
      </c>
      <c r="E357" s="28">
        <v>1.58018307600216</v>
      </c>
      <c r="F357" s="21">
        <f t="shared" si="107"/>
        <v>6818294.8600000003</v>
      </c>
      <c r="G357" s="28">
        <f t="shared" si="108"/>
        <v>9.5540617603328162</v>
      </c>
      <c r="H357" s="21">
        <v>1054179.73</v>
      </c>
      <c r="I357" s="28">
        <v>0.81695833811944008</v>
      </c>
      <c r="J357" s="21">
        <v>735106.34</v>
      </c>
      <c r="K357" s="28">
        <v>5.7130693227322702</v>
      </c>
      <c r="L357" s="21">
        <v>798792.59</v>
      </c>
      <c r="M357" s="28">
        <v>8.6838155832166599</v>
      </c>
      <c r="N357" s="21">
        <v>2403372.91</v>
      </c>
      <c r="O357" s="28">
        <v>12.2488446309815</v>
      </c>
      <c r="P357" s="21">
        <v>1787370.32</v>
      </c>
      <c r="Q357" s="28">
        <v>12.990184516491199</v>
      </c>
      <c r="R357" s="22">
        <v>39472.97</v>
      </c>
      <c r="S357" s="30">
        <v>12.365338369522199</v>
      </c>
    </row>
    <row r="358" spans="1:19" x14ac:dyDescent="0.2">
      <c r="A358" s="23" t="s">
        <v>1</v>
      </c>
      <c r="B358" s="26">
        <f t="shared" ref="B358:B368" si="109">D358+H358+J358+L358+N358+P358+R358</f>
        <v>378142497.54000008</v>
      </c>
      <c r="C358" s="28">
        <f t="shared" si="106"/>
        <v>1.634868912186749</v>
      </c>
      <c r="D358" s="21">
        <v>370615639.91000003</v>
      </c>
      <c r="E358" s="28">
        <v>1.4680794590744397</v>
      </c>
      <c r="F358" s="21">
        <f t="shared" si="107"/>
        <v>7526857.6299999999</v>
      </c>
      <c r="G358" s="28">
        <f t="shared" si="108"/>
        <v>9.8474302404468528</v>
      </c>
      <c r="H358" s="21">
        <v>1257521.93</v>
      </c>
      <c r="I358" s="28">
        <v>0.6407182651677491</v>
      </c>
      <c r="J358" s="21">
        <v>728367.22</v>
      </c>
      <c r="K358" s="28">
        <v>6.3518250169193502</v>
      </c>
      <c r="L358" s="21">
        <v>899069.65</v>
      </c>
      <c r="M358" s="28">
        <v>9.1215668065316198</v>
      </c>
      <c r="N358" s="21">
        <v>2936081.88</v>
      </c>
      <c r="O358" s="28">
        <v>12.970020363158302</v>
      </c>
      <c r="P358" s="21">
        <v>1673112.22</v>
      </c>
      <c r="Q358" s="28">
        <v>13.151013340336499</v>
      </c>
      <c r="R358" s="22">
        <v>32704.73</v>
      </c>
      <c r="S358" s="30">
        <v>12.320550253740098</v>
      </c>
    </row>
    <row r="359" spans="1:19" x14ac:dyDescent="0.2">
      <c r="A359" s="23" t="s">
        <v>2</v>
      </c>
      <c r="B359" s="26">
        <f t="shared" si="109"/>
        <v>459573065.71000004</v>
      </c>
      <c r="C359" s="28">
        <f t="shared" si="106"/>
        <v>1.6239110828231871</v>
      </c>
      <c r="D359" s="21">
        <v>449112828.18000001</v>
      </c>
      <c r="E359" s="28">
        <v>1.4741150608760998</v>
      </c>
      <c r="F359" s="21">
        <f t="shared" si="107"/>
        <v>10460237.529999999</v>
      </c>
      <c r="G359" s="28">
        <f t="shared" si="108"/>
        <v>8.0554395135900805</v>
      </c>
      <c r="H359" s="21">
        <v>3418690.81</v>
      </c>
      <c r="I359" s="28">
        <v>0.31149643237260199</v>
      </c>
      <c r="J359" s="21">
        <v>875647.11</v>
      </c>
      <c r="K359" s="28">
        <v>6.2718370298738293</v>
      </c>
      <c r="L359" s="21">
        <v>1339837.78</v>
      </c>
      <c r="M359" s="28">
        <v>10.916704574564198</v>
      </c>
      <c r="N359" s="21">
        <v>3168152.29</v>
      </c>
      <c r="O359" s="28">
        <v>13.191055911014898</v>
      </c>
      <c r="P359" s="21">
        <v>1610754.5</v>
      </c>
      <c r="Q359" s="28">
        <v>12.846589778827299</v>
      </c>
      <c r="R359" s="22">
        <v>47155.040000000001</v>
      </c>
      <c r="S359" s="30">
        <v>12.605126629094199</v>
      </c>
    </row>
    <row r="360" spans="1:19" x14ac:dyDescent="0.2">
      <c r="A360" s="23" t="s">
        <v>3</v>
      </c>
      <c r="B360" s="26">
        <f t="shared" si="109"/>
        <v>513296690.24000001</v>
      </c>
      <c r="C360" s="28">
        <f t="shared" si="106"/>
        <v>1.590914994831895</v>
      </c>
      <c r="D360" s="21">
        <v>504864997.24000001</v>
      </c>
      <c r="E360" s="28">
        <v>1.4459309339502</v>
      </c>
      <c r="F360" s="21">
        <f t="shared" si="107"/>
        <v>8431693</v>
      </c>
      <c r="G360" s="28">
        <f t="shared" si="108"/>
        <v>10.272134471973796</v>
      </c>
      <c r="H360" s="21">
        <v>1001133.35</v>
      </c>
      <c r="I360" s="28">
        <v>1.2242451347765</v>
      </c>
      <c r="J360" s="21">
        <v>886735.93</v>
      </c>
      <c r="K360" s="28">
        <v>5.5614811632816092</v>
      </c>
      <c r="L360" s="21">
        <v>1143421.76</v>
      </c>
      <c r="M360" s="28">
        <v>9.0074751083099898</v>
      </c>
      <c r="N360" s="21">
        <v>3461069.39</v>
      </c>
      <c r="O360" s="28">
        <v>12.961494179895702</v>
      </c>
      <c r="P360" s="21">
        <v>1819197.9</v>
      </c>
      <c r="Q360" s="28">
        <v>13.002522061728401</v>
      </c>
      <c r="R360" s="22">
        <v>120134.67</v>
      </c>
      <c r="S360" s="30">
        <v>13.652610793370499</v>
      </c>
    </row>
    <row r="361" spans="1:19" x14ac:dyDescent="0.2">
      <c r="A361" s="23" t="s">
        <v>4</v>
      </c>
      <c r="B361" s="26">
        <f t="shared" si="109"/>
        <v>520015227.45999992</v>
      </c>
      <c r="C361" s="28">
        <f t="shared" si="106"/>
        <v>1.7731972997370129</v>
      </c>
      <c r="D361" s="21">
        <v>512273674.31999999</v>
      </c>
      <c r="E361" s="28">
        <v>1.66069326526992</v>
      </c>
      <c r="F361" s="21">
        <f t="shared" si="107"/>
        <v>7741553.1399999997</v>
      </c>
      <c r="G361" s="28">
        <f t="shared" si="108"/>
        <v>9.2178087452745796</v>
      </c>
      <c r="H361" s="21">
        <v>1488667.71</v>
      </c>
      <c r="I361" s="28">
        <v>0.79898570682372105</v>
      </c>
      <c r="J361" s="21">
        <v>782721.17</v>
      </c>
      <c r="K361" s="28">
        <v>6.0153177938192197</v>
      </c>
      <c r="L361" s="21">
        <v>897983.32</v>
      </c>
      <c r="M361" s="28">
        <v>8.8842889288856703</v>
      </c>
      <c r="N361" s="21">
        <v>2888643.03</v>
      </c>
      <c r="O361" s="28">
        <v>12.5536685992315</v>
      </c>
      <c r="P361" s="21">
        <v>1667456.88</v>
      </c>
      <c r="Q361" s="28">
        <v>12.602282983653499</v>
      </c>
      <c r="R361" s="22">
        <v>16081.03</v>
      </c>
      <c r="S361" s="30">
        <v>12.912195226300799</v>
      </c>
    </row>
    <row r="362" spans="1:19" x14ac:dyDescent="0.2">
      <c r="A362" s="23" t="s">
        <v>5</v>
      </c>
      <c r="B362" s="26">
        <f t="shared" si="109"/>
        <v>590563922.27999997</v>
      </c>
      <c r="C362" s="28">
        <f t="shared" si="106"/>
        <v>1.7593887895831739</v>
      </c>
      <c r="D362" s="21">
        <v>581128974.34000003</v>
      </c>
      <c r="E362" s="28">
        <v>1.6359569150833202</v>
      </c>
      <c r="F362" s="21">
        <f t="shared" si="107"/>
        <v>9434947.9399999995</v>
      </c>
      <c r="G362" s="28">
        <f t="shared" si="108"/>
        <v>9.3619573554213158</v>
      </c>
      <c r="H362" s="21">
        <v>1758823.64</v>
      </c>
      <c r="I362" s="28">
        <v>0.67219297234371889</v>
      </c>
      <c r="J362" s="21">
        <v>1014545.33</v>
      </c>
      <c r="K362" s="28">
        <v>6.0818378264084103</v>
      </c>
      <c r="L362" s="21">
        <v>947058.22</v>
      </c>
      <c r="M362" s="28">
        <v>8.4126047472561893</v>
      </c>
      <c r="N362" s="21">
        <v>3701118.56</v>
      </c>
      <c r="O362" s="28">
        <v>12.7166488583657</v>
      </c>
      <c r="P362" s="21">
        <v>1977464.92</v>
      </c>
      <c r="Q362" s="28">
        <v>12.8911880415558</v>
      </c>
      <c r="R362" s="22">
        <v>35937.270000000004</v>
      </c>
      <c r="S362" s="30">
        <v>12.579906386879099</v>
      </c>
    </row>
    <row r="363" spans="1:19" x14ac:dyDescent="0.2">
      <c r="A363" s="23" t="s">
        <v>6</v>
      </c>
      <c r="B363" s="26">
        <f t="shared" si="109"/>
        <v>618448228</v>
      </c>
      <c r="C363" s="28">
        <f t="shared" si="106"/>
        <v>1.7844842509142129</v>
      </c>
      <c r="D363" s="21">
        <v>608140406.99000001</v>
      </c>
      <c r="E363" s="28">
        <v>1.6516995540372301</v>
      </c>
      <c r="F363" s="21">
        <f t="shared" si="107"/>
        <v>10307821.01</v>
      </c>
      <c r="G363" s="28">
        <f t="shared" si="108"/>
        <v>9.6185104260361953</v>
      </c>
      <c r="H363" s="21">
        <v>1769081.13</v>
      </c>
      <c r="I363" s="28">
        <v>0.75059661446956893</v>
      </c>
      <c r="J363" s="21">
        <v>1034177.89</v>
      </c>
      <c r="K363" s="28">
        <v>5.6890597460945491</v>
      </c>
      <c r="L363" s="21">
        <v>920799.58</v>
      </c>
      <c r="M363" s="28">
        <v>8.8454847662940885</v>
      </c>
      <c r="N363" s="21">
        <v>4125709.93</v>
      </c>
      <c r="O363" s="28">
        <v>12.680154240703001</v>
      </c>
      <c r="P363" s="21">
        <v>2413990.14</v>
      </c>
      <c r="Q363" s="28">
        <v>12.787293800214099</v>
      </c>
      <c r="R363" s="22">
        <v>44062.34</v>
      </c>
      <c r="S363" s="30">
        <v>13.765943200020702</v>
      </c>
    </row>
    <row r="364" spans="1:19" hidden="1" x14ac:dyDescent="0.2">
      <c r="A364" s="23" t="s">
        <v>7</v>
      </c>
      <c r="B364" s="26">
        <f t="shared" si="109"/>
        <v>0</v>
      </c>
      <c r="C364" s="28" t="e">
        <f t="shared" si="106"/>
        <v>#DIV/0!</v>
      </c>
      <c r="D364" s="21"/>
      <c r="E364" s="28"/>
      <c r="F364" s="21">
        <f t="shared" si="107"/>
        <v>0</v>
      </c>
      <c r="G364" s="28" t="e">
        <f t="shared" si="108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idden="1" x14ac:dyDescent="0.2">
      <c r="A365" s="23" t="s">
        <v>8</v>
      </c>
      <c r="B365" s="26">
        <f t="shared" si="109"/>
        <v>0</v>
      </c>
      <c r="C365" s="28" t="e">
        <f t="shared" si="106"/>
        <v>#DIV/0!</v>
      </c>
      <c r="D365" s="21"/>
      <c r="E365" s="28"/>
      <c r="F365" s="21">
        <f t="shared" si="107"/>
        <v>0</v>
      </c>
      <c r="G365" s="28" t="e">
        <f t="shared" si="108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idden="1" x14ac:dyDescent="0.2">
      <c r="A366" s="23" t="s">
        <v>9</v>
      </c>
      <c r="B366" s="26">
        <f t="shared" si="109"/>
        <v>0</v>
      </c>
      <c r="C366" s="28" t="e">
        <f t="shared" si="106"/>
        <v>#DIV/0!</v>
      </c>
      <c r="D366" s="21"/>
      <c r="E366" s="28"/>
      <c r="F366" s="21">
        <f t="shared" si="107"/>
        <v>0</v>
      </c>
      <c r="G366" s="28" t="e">
        <f t="shared" si="108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idden="1" x14ac:dyDescent="0.2">
      <c r="A367" s="23" t="s">
        <v>14</v>
      </c>
      <c r="B367" s="26">
        <f t="shared" si="109"/>
        <v>0</v>
      </c>
      <c r="C367" s="28" t="e">
        <f t="shared" si="106"/>
        <v>#DIV/0!</v>
      </c>
      <c r="D367" s="21"/>
      <c r="E367" s="28"/>
      <c r="F367" s="21">
        <f t="shared" si="107"/>
        <v>0</v>
      </c>
      <c r="G367" s="28" t="e">
        <f t="shared" si="108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3.5" hidden="1" thickBot="1" x14ac:dyDescent="0.25">
      <c r="A368" s="24" t="s">
        <v>15</v>
      </c>
      <c r="B368" s="27">
        <f t="shared" si="109"/>
        <v>0</v>
      </c>
      <c r="C368" s="29" t="e">
        <f t="shared" ref="C368" si="110">(D368*E368+H368*I368+J368*K368+L368*M368+N368*O368+P368*Q368+R368*S368)/(D368+H368+J368+L368+N368+P368+R368)</f>
        <v>#DIV/0!</v>
      </c>
      <c r="D368" s="25"/>
      <c r="E368" s="29"/>
      <c r="F368" s="25">
        <f t="shared" ref="F368" si="111">H368+J368+L368+N368+P368+R368</f>
        <v>0</v>
      </c>
      <c r="G368" s="29" t="e">
        <f t="shared" ref="G368" si="112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96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3.5618853872787755</v>
      </c>
      <c r="D334" s="21">
        <v>7507578.75</v>
      </c>
      <c r="E334" s="28">
        <v>1.0021553655231399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11768199.849999998</v>
      </c>
      <c r="C336" s="28">
        <f t="shared" ref="C336" si="69">(D336*E336+H336*I336+J336*K336+L336*M336+N336*O336+P336*Q336+R336*S336)/(D336+H336+J336+L336+N336+P336+R336)</f>
        <v>4.3193341775547864</v>
      </c>
      <c r="D336" s="21">
        <v>8546382.1400000006</v>
      </c>
      <c r="E336" s="28">
        <v>1.1670563082263499</v>
      </c>
      <c r="F336" s="21">
        <f t="shared" ref="F336" si="70">H336+J336+L336+N336+P336+R336</f>
        <v>3221817.71</v>
      </c>
      <c r="G336" s="28">
        <f t="shared" ref="G336" si="71">(H336*I336+J336*K336+L336*M336+N336*O336+P336*Q336+R336*S336)/(H336+J336+L336+N336+P336+R336)</f>
        <v>12.681250867976663</v>
      </c>
      <c r="H336" s="21">
        <v>13378.12</v>
      </c>
      <c r="I336" s="28">
        <v>10.515090685387799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x14ac:dyDescent="0.2">
      <c r="A339" s="23" t="s">
        <v>6</v>
      </c>
      <c r="B339" s="26">
        <f t="shared" ref="B339" si="80">D339+H339+J339+L339+N339+P339+R339</f>
        <v>14185859.65</v>
      </c>
      <c r="C339" s="28">
        <f t="shared" ref="C339" si="81">(D339*E339+H339*I339+J339*K339+L339*M339+N339*O339+P339*Q339+R339*S339)/(D339+H339+J339+L339+N339+P339+R339)</f>
        <v>4.0539156364979236</v>
      </c>
      <c r="D339" s="21">
        <v>12322096.85</v>
      </c>
      <c r="E339" s="28">
        <v>2.6794443185941996</v>
      </c>
      <c r="F339" s="21">
        <f t="shared" ref="F339" si="82">H339+J339+L339+N339+P339+R339</f>
        <v>1863762.7999999998</v>
      </c>
      <c r="G339" s="28">
        <f t="shared" ref="G339" si="83">(H339*I339+J339*K339+L339*M339+N339*O339+P339*Q339+R339*S339)/(H339+J339+L339+N339+P339+R339)</f>
        <v>13.141106719374367</v>
      </c>
      <c r="H339" s="21">
        <v>9531.6</v>
      </c>
      <c r="I339" s="28">
        <v>7.3754668681018893</v>
      </c>
      <c r="J339" s="21">
        <v>35769.9</v>
      </c>
      <c r="K339" s="28">
        <v>2.84623943595034</v>
      </c>
      <c r="L339" s="21">
        <v>26886.65</v>
      </c>
      <c r="M339" s="28">
        <v>6.8562827648665792</v>
      </c>
      <c r="N339" s="21">
        <v>1357085.74</v>
      </c>
      <c r="O339" s="28">
        <v>13.9721681727346</v>
      </c>
      <c r="P339" s="21">
        <v>434488.91</v>
      </c>
      <c r="Q339" s="28">
        <v>11.9082981779673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4">D340+H340+J340+L340+N340+P340+R340</f>
        <v>11897391.219999999</v>
      </c>
      <c r="C340" s="28">
        <f t="shared" ref="C340" si="85">(D340*E340+H340*I340+J340*K340+L340*M340+N340*O340+P340*Q340+R340*S340)/(D340+H340+J340+L340+N340+P340+R340)</f>
        <v>3.300588549293753</v>
      </c>
      <c r="D340" s="21">
        <v>10065494.16</v>
      </c>
      <c r="E340" s="28">
        <v>1.6384294456835697</v>
      </c>
      <c r="F340" s="21">
        <f t="shared" ref="F340" si="86">H340+J340+L340+N340+P340+R340</f>
        <v>1831897.06</v>
      </c>
      <c r="G340" s="28">
        <f t="shared" ref="G340" si="87">(H340*I340+J340*K340+L340*M340+N340*O340+P340*Q340+R340*S340)/(H340+J340+L340+N340+P340+R340)</f>
        <v>12.433444928450305</v>
      </c>
      <c r="H340" s="21">
        <v>72651.78</v>
      </c>
      <c r="I340" s="28">
        <v>1.61293391572787E-2</v>
      </c>
      <c r="J340" s="21">
        <v>14400.82</v>
      </c>
      <c r="K340" s="28">
        <v>4.1900868700532303</v>
      </c>
      <c r="L340" s="21">
        <v>15486.37</v>
      </c>
      <c r="M340" s="28">
        <v>6.6437564128972788</v>
      </c>
      <c r="N340" s="21">
        <v>1201736.68</v>
      </c>
      <c r="O340" s="28">
        <v>13.237793014190101</v>
      </c>
      <c r="P340" s="21">
        <v>527621.41</v>
      </c>
      <c r="Q340" s="28">
        <v>12.706174301569799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88">D341+H341+J341+L341+N341+P341+R341</f>
        <v>9094315.1600000001</v>
      </c>
      <c r="C341" s="28">
        <f t="shared" ref="C341" si="89">(D341*E341+H341*I341+J341*K341+L341*M341+N341*O341+P341*Q341+R341*S341)/(D341+H341+J341+L341+N341+P341+R341)</f>
        <v>1.9006132244486666</v>
      </c>
      <c r="D341" s="21">
        <v>8465715.1500000004</v>
      </c>
      <c r="E341" s="28">
        <v>1.1129833291756801</v>
      </c>
      <c r="F341" s="21">
        <f t="shared" ref="F341" si="90">H341+J341+L341+N341+P341+R341</f>
        <v>628600.01</v>
      </c>
      <c r="G341" s="28">
        <f t="shared" ref="G341" si="91">(H341*I341+J341*K341+L341*M341+N341*O341+P341*Q341+R341*S341)/(H341+J341+L341+N341+P341+R341)</f>
        <v>12.508074616320799</v>
      </c>
      <c r="H341" s="21">
        <v>20398.47</v>
      </c>
      <c r="I341" s="28">
        <v>3.27917207516054</v>
      </c>
      <c r="J341" s="21">
        <v>15058.5</v>
      </c>
      <c r="K341" s="28">
        <v>2.3650596008898601</v>
      </c>
      <c r="L341" s="21">
        <v>11766.9</v>
      </c>
      <c r="M341" s="28">
        <v>8.377890013512479</v>
      </c>
      <c r="N341" s="21">
        <v>296715.58</v>
      </c>
      <c r="O341" s="28">
        <v>13.589065681350498</v>
      </c>
      <c r="P341" s="21">
        <v>284606.36</v>
      </c>
      <c r="Q341" s="28">
        <v>12.749691842445099</v>
      </c>
      <c r="R341" s="22">
        <v>54.2</v>
      </c>
      <c r="S341" s="30">
        <v>14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10010393.810000001</v>
      </c>
      <c r="C342" s="28">
        <f t="shared" ref="C342" si="93">(D342*E342+H342*I342+J342*K342+L342*M342+N342*O342+P342*Q342+R342*S342)/(D342+H342+J342+L342+N342+P342+R342)</f>
        <v>1.9884768037812104</v>
      </c>
      <c r="D342" s="21">
        <v>9123980.8300000001</v>
      </c>
      <c r="E342" s="28">
        <v>0.99367139070370003</v>
      </c>
      <c r="F342" s="21">
        <f t="shared" ref="F342" si="94">H342+J342+L342+N342+P342+R342</f>
        <v>886412.9800000001</v>
      </c>
      <c r="G342" s="28">
        <f t="shared" ref="G342" si="95">(H342*I342+J342*K342+L342*M342+N342*O342+P342*Q342+R342*S342)/(H342+J342+L342+N342+P342+R342)</f>
        <v>12.228157091968592</v>
      </c>
      <c r="H342" s="21">
        <v>6064.47</v>
      </c>
      <c r="I342" s="28">
        <v>0.49053223117601397</v>
      </c>
      <c r="J342" s="21">
        <v>20470</v>
      </c>
      <c r="K342" s="28">
        <v>3.6695798729848601</v>
      </c>
      <c r="L342" s="21">
        <v>51513.7</v>
      </c>
      <c r="M342" s="28">
        <v>7.8810793245291997</v>
      </c>
      <c r="N342" s="21">
        <v>582589.57000000007</v>
      </c>
      <c r="O342" s="28">
        <v>12.8054141995711</v>
      </c>
      <c r="P342" s="21">
        <v>225775.24</v>
      </c>
      <c r="Q342" s="28">
        <v>12.821697107264699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6">D343+H343+J343+L343+N343+P343+R343</f>
        <v>8476545.5100000016</v>
      </c>
      <c r="C343" s="28">
        <f t="shared" ref="C343" si="97">(D343*E343+H343*I343+J343*K343+L343*M343+N343*O343+P343*Q343+R343*S343)/(D343+H343+J343+L343+N343+P343+R343)</f>
        <v>2.3520509231832127</v>
      </c>
      <c r="D343" s="21">
        <v>7605681.4500000002</v>
      </c>
      <c r="E343" s="28">
        <v>1.17158719543796</v>
      </c>
      <c r="F343" s="21">
        <f t="shared" ref="F343" si="98">H343+J343+L343+N343+P343+R343</f>
        <v>870864.06</v>
      </c>
      <c r="G343" s="28">
        <f t="shared" ref="G343" si="99">(H343*I343+J343*K343+L343*M343+N343*O343+P343*Q343+R343*S343)/(H343+J343+L343+N343+P343+R343)</f>
        <v>12.661617581049333</v>
      </c>
      <c r="H343" s="21">
        <v>15301.55</v>
      </c>
      <c r="I343" s="28">
        <v>3.3861275491698599</v>
      </c>
      <c r="J343" s="21">
        <v>26161.24</v>
      </c>
      <c r="K343" s="28">
        <v>6.7643934308924205</v>
      </c>
      <c r="L343" s="21">
        <v>105676.9</v>
      </c>
      <c r="M343" s="28">
        <v>9.7894294211885509</v>
      </c>
      <c r="N343" s="21">
        <v>454750.4</v>
      </c>
      <c r="O343" s="28">
        <v>13.7335161449006</v>
      </c>
      <c r="P343" s="21">
        <v>268973.97000000003</v>
      </c>
      <c r="Q343" s="28">
        <v>13.079076977225698</v>
      </c>
      <c r="R343" s="22"/>
      <c r="S343" s="30"/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14092621.73</v>
      </c>
      <c r="C344" s="29">
        <f t="shared" ref="C344:C355" si="101">(D344*E344+H344*I344+J344*K344+L344*M344+N344*O344+P344*Q344+R344*S344)/(D344+H344+J344+L344+N344+P344+R344)</f>
        <v>2.7517967034512854</v>
      </c>
      <c r="D344" s="25">
        <v>12302362.699999999</v>
      </c>
      <c r="E344" s="29">
        <v>1.1874681188110299</v>
      </c>
      <c r="F344" s="25">
        <f t="shared" ref="F344:F355" si="102">H344+J344+L344+N344+P344+R344</f>
        <v>1790259.0299999998</v>
      </c>
      <c r="G344" s="29">
        <f t="shared" ref="G344:G355" si="103">(H344*I344+J344*K344+L344*M344+N344*O344+P344*Q344+R344*S344)/(H344+J344+L344+N344+P344+R344)</f>
        <v>13.501602908993547</v>
      </c>
      <c r="H344" s="25">
        <v>18389.71</v>
      </c>
      <c r="I344" s="29">
        <v>2.3111449500835004</v>
      </c>
      <c r="J344" s="25">
        <v>48393.35</v>
      </c>
      <c r="K344" s="29">
        <v>5.3919781746872211</v>
      </c>
      <c r="L344" s="25">
        <v>104935.23</v>
      </c>
      <c r="M344" s="29">
        <v>10.0386874732156</v>
      </c>
      <c r="N344" s="25">
        <v>1026197.61</v>
      </c>
      <c r="O344" s="29">
        <v>15.343895432673998</v>
      </c>
      <c r="P344" s="25">
        <v>592343.13</v>
      </c>
      <c r="Q344" s="29">
        <v>11.933368003947299</v>
      </c>
      <c r="R344" s="25"/>
      <c r="S344" s="29"/>
    </row>
    <row r="345" spans="1:19" ht="14.25" customHeight="1" x14ac:dyDescent="0.2">
      <c r="A345" s="23" t="s">
        <v>79</v>
      </c>
      <c r="B345" s="26">
        <f t="shared" si="100"/>
        <v>15170161.690000001</v>
      </c>
      <c r="C345" s="28">
        <f t="shared" si="101"/>
        <v>5.5526911070319533</v>
      </c>
      <c r="D345" s="21">
        <v>9389778.1400000006</v>
      </c>
      <c r="E345" s="28">
        <v>1.3357094074429301</v>
      </c>
      <c r="F345" s="21">
        <f t="shared" si="102"/>
        <v>5780383.5500000007</v>
      </c>
      <c r="G345" s="28">
        <f t="shared" si="103"/>
        <v>12.402845986387849</v>
      </c>
      <c r="H345" s="21">
        <v>20023.52</v>
      </c>
      <c r="I345" s="28">
        <v>2.4041302428344302</v>
      </c>
      <c r="J345" s="21">
        <v>26533.08</v>
      </c>
      <c r="K345" s="28">
        <v>6.2375518786360296</v>
      </c>
      <c r="L345" s="21">
        <v>95078.05</v>
      </c>
      <c r="M345" s="28">
        <v>9.5791837758557303</v>
      </c>
      <c r="N345" s="21">
        <v>5446523.0700000003</v>
      </c>
      <c r="O345" s="28">
        <v>12.3977373977964</v>
      </c>
      <c r="P345" s="21">
        <v>192225.83</v>
      </c>
      <c r="Q345" s="28">
        <v>15.8367553049452</v>
      </c>
      <c r="R345" s="22"/>
      <c r="S345" s="30"/>
    </row>
    <row r="346" spans="1:19" ht="14.25" customHeight="1" x14ac:dyDescent="0.2">
      <c r="A346" s="23" t="s">
        <v>1</v>
      </c>
      <c r="B346" s="26">
        <f t="shared" si="100"/>
        <v>15523053.680000002</v>
      </c>
      <c r="C346" s="28">
        <f t="shared" si="101"/>
        <v>4.2578427800489402</v>
      </c>
      <c r="D346" s="21">
        <v>11703252.630000001</v>
      </c>
      <c r="E346" s="28">
        <v>1.77890312491699</v>
      </c>
      <c r="F346" s="21">
        <f t="shared" si="102"/>
        <v>3819801.0500000003</v>
      </c>
      <c r="G346" s="28">
        <f t="shared" si="103"/>
        <v>11.852912957469382</v>
      </c>
      <c r="H346" s="21">
        <v>9605.98</v>
      </c>
      <c r="I346" s="28">
        <v>2.4518762479205702</v>
      </c>
      <c r="J346" s="21">
        <v>34985</v>
      </c>
      <c r="K346" s="28">
        <v>6.3203394597684701</v>
      </c>
      <c r="L346" s="21">
        <v>164692.35</v>
      </c>
      <c r="M346" s="28">
        <v>8.9870999047618199</v>
      </c>
      <c r="N346" s="21">
        <v>3371468.97</v>
      </c>
      <c r="O346" s="28">
        <v>11.843581082877398</v>
      </c>
      <c r="P346" s="21">
        <v>239048.75</v>
      </c>
      <c r="Q346" s="28">
        <v>15.1463954222727</v>
      </c>
      <c r="R346" s="22"/>
      <c r="S346" s="30"/>
    </row>
    <row r="347" spans="1:19" ht="14.25" customHeight="1" x14ac:dyDescent="0.2">
      <c r="A347" s="23" t="s">
        <v>2</v>
      </c>
      <c r="B347" s="26">
        <f t="shared" si="100"/>
        <v>11439579.410000002</v>
      </c>
      <c r="C347" s="28">
        <f t="shared" si="101"/>
        <v>3.4212562692285231</v>
      </c>
      <c r="D347" s="21">
        <v>9310319.7200000007</v>
      </c>
      <c r="E347" s="28">
        <v>0.84552060755653602</v>
      </c>
      <c r="F347" s="21">
        <f t="shared" si="102"/>
        <v>2129259.69</v>
      </c>
      <c r="G347" s="28">
        <f t="shared" si="103"/>
        <v>14.683819796353745</v>
      </c>
      <c r="H347" s="21">
        <v>14178.31</v>
      </c>
      <c r="I347" s="28">
        <v>2.2600930576352201</v>
      </c>
      <c r="J347" s="21">
        <v>13871.38</v>
      </c>
      <c r="K347" s="28">
        <v>6.7929134664323207</v>
      </c>
      <c r="L347" s="21">
        <v>18463.32</v>
      </c>
      <c r="M347" s="28">
        <v>10.704318204959897</v>
      </c>
      <c r="N347" s="21">
        <v>1537049.81</v>
      </c>
      <c r="O347" s="28">
        <v>15.0846259115702</v>
      </c>
      <c r="P347" s="21">
        <v>545696.87</v>
      </c>
      <c r="Q347" s="28">
        <v>14.212900946087499</v>
      </c>
      <c r="R347" s="22"/>
      <c r="S347" s="30"/>
    </row>
    <row r="348" spans="1:19" ht="14.25" customHeight="1" x14ac:dyDescent="0.2">
      <c r="A348" s="23" t="s">
        <v>3</v>
      </c>
      <c r="B348" s="26">
        <f t="shared" si="100"/>
        <v>13122640.459999999</v>
      </c>
      <c r="C348" s="28">
        <f t="shared" si="101"/>
        <v>3.6795905435559</v>
      </c>
      <c r="D348" s="21">
        <v>9604158.5800000001</v>
      </c>
      <c r="E348" s="28">
        <v>1.08971757203118</v>
      </c>
      <c r="F348" s="21">
        <f t="shared" si="102"/>
        <v>3518481.88</v>
      </c>
      <c r="G348" s="28">
        <f t="shared" si="103"/>
        <v>10.748989099213441</v>
      </c>
      <c r="H348" s="21">
        <v>648169.76</v>
      </c>
      <c r="I348" s="28">
        <v>0.51765259150627507</v>
      </c>
      <c r="J348" s="21">
        <v>34879.86</v>
      </c>
      <c r="K348" s="28">
        <v>5.5672936473942283</v>
      </c>
      <c r="L348" s="21">
        <v>2931.01</v>
      </c>
      <c r="M348" s="28">
        <v>6.8960597200282487</v>
      </c>
      <c r="N348" s="21">
        <v>2429341.44</v>
      </c>
      <c r="O348" s="28">
        <v>13.223790806573499</v>
      </c>
      <c r="P348" s="21">
        <v>403159.81</v>
      </c>
      <c r="Q348" s="28">
        <v>12.761923800390697</v>
      </c>
      <c r="R348" s="22"/>
      <c r="S348" s="30"/>
    </row>
    <row r="349" spans="1:19" ht="14.25" customHeight="1" x14ac:dyDescent="0.2">
      <c r="A349" s="23" t="s">
        <v>4</v>
      </c>
      <c r="B349" s="26">
        <f t="shared" si="100"/>
        <v>19885044.010000002</v>
      </c>
      <c r="C349" s="28">
        <f t="shared" si="101"/>
        <v>1.9039625087307033</v>
      </c>
      <c r="D349" s="21">
        <v>17973987.260000002</v>
      </c>
      <c r="E349" s="28">
        <v>0.72243761267693296</v>
      </c>
      <c r="F349" s="21">
        <f t="shared" si="102"/>
        <v>1911056.75</v>
      </c>
      <c r="G349" s="28">
        <f t="shared" si="103"/>
        <v>13.016512373638321</v>
      </c>
      <c r="H349" s="21">
        <v>6631</v>
      </c>
      <c r="I349" s="28">
        <v>3.4040974212034398</v>
      </c>
      <c r="J349" s="21">
        <v>75595.400000000009</v>
      </c>
      <c r="K349" s="28">
        <v>6.7780790894684095</v>
      </c>
      <c r="L349" s="21">
        <v>92500.57</v>
      </c>
      <c r="M349" s="28">
        <v>7.6324761512280395</v>
      </c>
      <c r="N349" s="21">
        <v>967813.28</v>
      </c>
      <c r="O349" s="28">
        <v>13.626979576886999</v>
      </c>
      <c r="P349" s="21">
        <v>768516.5</v>
      </c>
      <c r="Q349" s="28">
        <v>13.5923554898301</v>
      </c>
      <c r="R349" s="22"/>
      <c r="S349" s="30"/>
    </row>
    <row r="350" spans="1:19" ht="14.25" customHeight="1" x14ac:dyDescent="0.2">
      <c r="A350" s="23" t="s">
        <v>5</v>
      </c>
      <c r="B350" s="26">
        <f t="shared" si="100"/>
        <v>11424802.220000001</v>
      </c>
      <c r="C350" s="28">
        <f t="shared" si="101"/>
        <v>2.1159542189781564</v>
      </c>
      <c r="D350" s="21">
        <v>10095904.67</v>
      </c>
      <c r="E350" s="28">
        <v>0.76026982261511411</v>
      </c>
      <c r="F350" s="21">
        <f t="shared" si="102"/>
        <v>1328897.55</v>
      </c>
      <c r="G350" s="28">
        <f t="shared" si="103"/>
        <v>12.415364002890973</v>
      </c>
      <c r="H350" s="21">
        <v>71180.3</v>
      </c>
      <c r="I350" s="28">
        <v>6.8277318302957394E-4</v>
      </c>
      <c r="J350" s="21">
        <v>2549.14</v>
      </c>
      <c r="K350" s="28">
        <v>4.0170331955090699</v>
      </c>
      <c r="L350" s="21">
        <v>31085.279999999999</v>
      </c>
      <c r="M350" s="28">
        <v>6.7728749588229498</v>
      </c>
      <c r="N350" s="21">
        <v>715669.62</v>
      </c>
      <c r="O350" s="28">
        <v>13.243922601046</v>
      </c>
      <c r="P350" s="21">
        <v>472053.21</v>
      </c>
      <c r="Q350" s="28">
        <v>13.976150815921798</v>
      </c>
      <c r="R350" s="22">
        <v>36360</v>
      </c>
      <c r="S350" s="30">
        <v>5.56</v>
      </c>
    </row>
    <row r="351" spans="1:19" ht="14.25" customHeight="1" x14ac:dyDescent="0.2">
      <c r="A351" s="23" t="s">
        <v>6</v>
      </c>
      <c r="B351" s="26">
        <f t="shared" si="100"/>
        <v>15774736.83</v>
      </c>
      <c r="C351" s="28">
        <f t="shared" si="101"/>
        <v>2.2837830117068236</v>
      </c>
      <c r="D351" s="21">
        <v>12665901.17</v>
      </c>
      <c r="E351" s="28">
        <v>0.73453149990116307</v>
      </c>
      <c r="F351" s="21">
        <f t="shared" si="102"/>
        <v>3108835.66</v>
      </c>
      <c r="G351" s="28">
        <f t="shared" si="103"/>
        <v>8.5956851776783694</v>
      </c>
      <c r="H351" s="21">
        <v>609778.30000000005</v>
      </c>
      <c r="I351" s="28">
        <v>0.30869641474614601</v>
      </c>
      <c r="J351" s="21">
        <v>34311.5</v>
      </c>
      <c r="K351" s="28">
        <v>5.265508648703789</v>
      </c>
      <c r="L351" s="21">
        <v>732101.12</v>
      </c>
      <c r="M351" s="28">
        <v>8.8859642540910198</v>
      </c>
      <c r="N351" s="21">
        <v>873954.83</v>
      </c>
      <c r="O351" s="28">
        <v>12.386468882951299</v>
      </c>
      <c r="P351" s="21">
        <v>858689.91</v>
      </c>
      <c r="Q351" s="28">
        <v>10.507902716476499</v>
      </c>
      <c r="R351" s="22"/>
      <c r="S351" s="30"/>
    </row>
    <row r="352" spans="1:19" ht="14.25" customHeight="1" x14ac:dyDescent="0.2">
      <c r="A352" s="23" t="s">
        <v>7</v>
      </c>
      <c r="B352" s="26">
        <f t="shared" si="100"/>
        <v>13383827.099999998</v>
      </c>
      <c r="C352" s="28">
        <f t="shared" si="101"/>
        <v>1.594815007764109</v>
      </c>
      <c r="D352" s="21">
        <v>11665360.050000001</v>
      </c>
      <c r="E352" s="28">
        <v>0.57224804150815689</v>
      </c>
      <c r="F352" s="21">
        <f t="shared" si="102"/>
        <v>1718467.05</v>
      </c>
      <c r="G352" s="28">
        <f t="shared" si="103"/>
        <v>8.5362409935645793</v>
      </c>
      <c r="H352" s="21">
        <v>563300.12</v>
      </c>
      <c r="I352" s="28">
        <v>0.41477340001276802</v>
      </c>
      <c r="J352" s="21">
        <v>13468.69</v>
      </c>
      <c r="K352" s="28">
        <v>3.0075936635263001</v>
      </c>
      <c r="L352" s="21">
        <v>55442.29</v>
      </c>
      <c r="M352" s="28">
        <v>5.4482049298468693</v>
      </c>
      <c r="N352" s="21">
        <v>952322.91</v>
      </c>
      <c r="O352" s="28">
        <v>13.1274795117551</v>
      </c>
      <c r="P352" s="21">
        <v>133933.04</v>
      </c>
      <c r="Q352" s="28">
        <v>11.882341939673701</v>
      </c>
      <c r="R352" s="22"/>
      <c r="S352" s="30"/>
    </row>
    <row r="353" spans="1:19" ht="14.25" customHeight="1" x14ac:dyDescent="0.2">
      <c r="A353" s="23" t="s">
        <v>8</v>
      </c>
      <c r="B353" s="26">
        <f t="shared" si="100"/>
        <v>15403032.539999999</v>
      </c>
      <c r="C353" s="28">
        <f t="shared" si="101"/>
        <v>2.6018923103891596</v>
      </c>
      <c r="D353" s="21">
        <v>12592277.779999999</v>
      </c>
      <c r="E353" s="28">
        <v>0.56798109113028206</v>
      </c>
      <c r="F353" s="21">
        <f t="shared" si="102"/>
        <v>2810754.76</v>
      </c>
      <c r="G353" s="28">
        <f t="shared" si="103"/>
        <v>11.713884369335728</v>
      </c>
      <c r="H353" s="21">
        <v>235699.8</v>
      </c>
      <c r="I353" s="28">
        <v>0.127280549241026</v>
      </c>
      <c r="J353" s="21">
        <v>1499.62</v>
      </c>
      <c r="K353" s="28">
        <v>4.9565095824275494</v>
      </c>
      <c r="L353" s="21">
        <v>37051.83</v>
      </c>
      <c r="M353" s="28">
        <v>7.3443673956185203</v>
      </c>
      <c r="N353" s="21">
        <v>1303478.32</v>
      </c>
      <c r="O353" s="28">
        <v>12.5719354960963</v>
      </c>
      <c r="P353" s="21">
        <v>1228025.19</v>
      </c>
      <c r="Q353" s="28">
        <v>13.157755954908401</v>
      </c>
      <c r="R353" s="22">
        <v>5000</v>
      </c>
      <c r="S353" s="30">
        <v>14</v>
      </c>
    </row>
    <row r="354" spans="1:19" ht="14.25" customHeight="1" x14ac:dyDescent="0.2">
      <c r="A354" s="23" t="s">
        <v>9</v>
      </c>
      <c r="B354" s="26">
        <f t="shared" si="100"/>
        <v>11392364.549999999</v>
      </c>
      <c r="C354" s="28">
        <f t="shared" si="101"/>
        <v>1.8135010189960963</v>
      </c>
      <c r="D354" s="21">
        <v>9980036.5999999996</v>
      </c>
      <c r="E354" s="28">
        <v>0.73766572784913398</v>
      </c>
      <c r="F354" s="21">
        <f t="shared" si="102"/>
        <v>1412327.9500000002</v>
      </c>
      <c r="G354" s="28">
        <f t="shared" si="103"/>
        <v>9.4157548589900859</v>
      </c>
      <c r="H354" s="21">
        <v>22416.15</v>
      </c>
      <c r="I354" s="28">
        <v>9.0281840771051201</v>
      </c>
      <c r="J354" s="21">
        <v>70056.27</v>
      </c>
      <c r="K354" s="28">
        <v>4.3395056573808501</v>
      </c>
      <c r="L354" s="21">
        <v>56684.84</v>
      </c>
      <c r="M354" s="28">
        <v>6.4364114267588999</v>
      </c>
      <c r="N354" s="21">
        <v>1141931.32</v>
      </c>
      <c r="O354" s="28">
        <v>9.5436455022531508</v>
      </c>
      <c r="P354" s="21">
        <v>121239.37</v>
      </c>
      <c r="Q354" s="28">
        <v>12.609042683907099</v>
      </c>
      <c r="R354" s="22"/>
      <c r="S354" s="30"/>
    </row>
    <row r="355" spans="1:19" ht="14.25" customHeight="1" x14ac:dyDescent="0.2">
      <c r="A355" s="23" t="s">
        <v>14</v>
      </c>
      <c r="B355" s="26">
        <f t="shared" si="100"/>
        <v>12824493.68</v>
      </c>
      <c r="C355" s="28">
        <f t="shared" si="101"/>
        <v>2.199924406270982</v>
      </c>
      <c r="D355" s="21">
        <v>11046994.779999999</v>
      </c>
      <c r="E355" s="28">
        <v>0.622967031183842</v>
      </c>
      <c r="F355" s="21">
        <f t="shared" si="102"/>
        <v>1777498.9</v>
      </c>
      <c r="G355" s="28">
        <f t="shared" si="103"/>
        <v>12.000571760185032</v>
      </c>
      <c r="H355" s="21">
        <v>203589.96</v>
      </c>
      <c r="I355" s="28">
        <v>8.8993185548049585</v>
      </c>
      <c r="J355" s="21">
        <v>1305.47</v>
      </c>
      <c r="K355" s="28">
        <v>3.5041909044252306</v>
      </c>
      <c r="L355" s="21">
        <v>98222.29</v>
      </c>
      <c r="M355" s="28">
        <v>6.1324434402822394</v>
      </c>
      <c r="N355" s="21">
        <v>952679.29</v>
      </c>
      <c r="O355" s="28">
        <v>12.8534396858779</v>
      </c>
      <c r="P355" s="21">
        <v>521701.89</v>
      </c>
      <c r="Q355" s="28">
        <v>12.779459446466598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18821207.589999996</v>
      </c>
      <c r="C356" s="29">
        <f t="shared" ref="C356:C367" si="105">(D356*E356+H356*I356+J356*K356+L356*M356+N356*O356+P356*Q356+R356*S356)/(D356+H356+J356+L356+N356+P356+R356)</f>
        <v>3.4129557642108752</v>
      </c>
      <c r="D356" s="25">
        <v>15196973.17</v>
      </c>
      <c r="E356" s="29">
        <v>1.1714603499494098</v>
      </c>
      <c r="F356" s="25">
        <f t="shared" ref="F356:F367" si="106">H356+J356+L356+N356+P356+R356</f>
        <v>3624234.42</v>
      </c>
      <c r="G356" s="29">
        <f t="shared" ref="G356:G367" si="107">(H356*I356+J356*K356+L356*M356+N356*O356+P356*Q356+R356*S356)/(H356+J356+L356+N356+P356+R356)</f>
        <v>12.811891297528147</v>
      </c>
      <c r="H356" s="25">
        <v>159443.24</v>
      </c>
      <c r="I356" s="29">
        <v>8.7115086196191207</v>
      </c>
      <c r="J356" s="25">
        <v>40429.11</v>
      </c>
      <c r="K356" s="29">
        <v>5.28971990726484</v>
      </c>
      <c r="L356" s="25">
        <v>120577.36</v>
      </c>
      <c r="M356" s="29">
        <v>9.7614621932342907</v>
      </c>
      <c r="N356" s="25">
        <v>2144028.04</v>
      </c>
      <c r="O356" s="29">
        <v>12.946206019674998</v>
      </c>
      <c r="P356" s="25">
        <v>1159756.67</v>
      </c>
      <c r="Q356" s="29">
        <v>13.706674814295299</v>
      </c>
      <c r="R356" s="25"/>
      <c r="S356" s="29"/>
    </row>
    <row r="357" spans="1:19" ht="14.25" customHeight="1" x14ac:dyDescent="0.2">
      <c r="A357" s="34" t="s">
        <v>80</v>
      </c>
      <c r="B357" s="26">
        <f t="shared" si="104"/>
        <v>67219271.480000004</v>
      </c>
      <c r="C357" s="28">
        <f t="shared" si="105"/>
        <v>3.2766262604278915</v>
      </c>
      <c r="D357" s="21">
        <v>56365441.640000001</v>
      </c>
      <c r="E357" s="28">
        <v>1.6656109584063901</v>
      </c>
      <c r="F357" s="21">
        <f t="shared" si="106"/>
        <v>10853829.839999998</v>
      </c>
      <c r="G357" s="28">
        <f t="shared" si="107"/>
        <v>11.642851853221959</v>
      </c>
      <c r="H357" s="21">
        <v>21681.74</v>
      </c>
      <c r="I357" s="28">
        <v>8.3224113516719598</v>
      </c>
      <c r="J357" s="21">
        <v>92368.67</v>
      </c>
      <c r="K357" s="28">
        <v>5.0729934262342393</v>
      </c>
      <c r="L357" s="21">
        <v>462928.04</v>
      </c>
      <c r="M357" s="28">
        <v>10.261275394335598</v>
      </c>
      <c r="N357" s="21">
        <v>10172275.119999999</v>
      </c>
      <c r="O357" s="28">
        <v>11.762126336866102</v>
      </c>
      <c r="P357" s="21">
        <v>104576.27</v>
      </c>
      <c r="Q357" s="28">
        <v>12.648047701452702</v>
      </c>
      <c r="R357" s="22"/>
      <c r="S357" s="30"/>
    </row>
    <row r="358" spans="1:19" ht="14.25" customHeight="1" x14ac:dyDescent="0.2">
      <c r="A358" s="23" t="s">
        <v>1</v>
      </c>
      <c r="B358" s="26">
        <f t="shared" si="104"/>
        <v>20307472.550000001</v>
      </c>
      <c r="C358" s="28">
        <f t="shared" si="105"/>
        <v>3.2141688680849683</v>
      </c>
      <c r="D358" s="21">
        <v>17981912.73</v>
      </c>
      <c r="E358" s="28">
        <v>2.1099877641882001</v>
      </c>
      <c r="F358" s="21">
        <f t="shared" si="106"/>
        <v>2325559.8199999998</v>
      </c>
      <c r="G358" s="28">
        <f t="shared" si="107"/>
        <v>11.752022023970136</v>
      </c>
      <c r="H358" s="21">
        <v>205228.35</v>
      </c>
      <c r="I358" s="28">
        <v>6.9300780345405499</v>
      </c>
      <c r="J358" s="21">
        <v>73124.850000000006</v>
      </c>
      <c r="K358" s="28">
        <v>6.2303871857514892</v>
      </c>
      <c r="L358" s="21">
        <v>181524.16</v>
      </c>
      <c r="M358" s="28">
        <v>8.1437377085232097</v>
      </c>
      <c r="N358" s="21">
        <v>1336455.06</v>
      </c>
      <c r="O358" s="28">
        <v>12.800774400973898</v>
      </c>
      <c r="P358" s="21">
        <v>529227.4</v>
      </c>
      <c r="Q358" s="28">
        <v>12.974084008121999</v>
      </c>
      <c r="R358" s="22"/>
      <c r="S358" s="30"/>
    </row>
    <row r="359" spans="1:19" ht="14.25" customHeight="1" x14ac:dyDescent="0.2">
      <c r="A359" s="23" t="s">
        <v>2</v>
      </c>
      <c r="B359" s="26">
        <f t="shared" si="104"/>
        <v>25415635.050000001</v>
      </c>
      <c r="C359" s="28">
        <f t="shared" si="105"/>
        <v>2.1303904062078538</v>
      </c>
      <c r="D359" s="21">
        <v>21977006.469999999</v>
      </c>
      <c r="E359" s="28">
        <v>0.92748637852587412</v>
      </c>
      <c r="F359" s="21">
        <f t="shared" si="106"/>
        <v>3438628.58</v>
      </c>
      <c r="G359" s="28">
        <f t="shared" si="107"/>
        <v>9.8184058414648714</v>
      </c>
      <c r="H359" s="21">
        <v>474556.3</v>
      </c>
      <c r="I359" s="28">
        <v>2.5850995357136797</v>
      </c>
      <c r="J359" s="21">
        <v>128656.84</v>
      </c>
      <c r="K359" s="28">
        <v>5.1712216505550703</v>
      </c>
      <c r="L359" s="21">
        <v>858492.23</v>
      </c>
      <c r="M359" s="28">
        <v>7.3164930624939997</v>
      </c>
      <c r="N359" s="21">
        <v>1335674.55</v>
      </c>
      <c r="O359" s="28">
        <v>13.253849084868797</v>
      </c>
      <c r="P359" s="21">
        <v>479548.66</v>
      </c>
      <c r="Q359" s="28">
        <v>12.546233101766999</v>
      </c>
      <c r="R359" s="22">
        <v>161700</v>
      </c>
      <c r="S359" s="30">
        <v>11.56</v>
      </c>
    </row>
    <row r="360" spans="1:19" ht="14.25" customHeight="1" x14ac:dyDescent="0.2">
      <c r="A360" s="23" t="s">
        <v>3</v>
      </c>
      <c r="B360" s="26">
        <f t="shared" si="104"/>
        <v>34566961.909999996</v>
      </c>
      <c r="C360" s="28">
        <f t="shared" si="105"/>
        <v>2.3183860791947746</v>
      </c>
      <c r="D360" s="21">
        <v>30513139.050000001</v>
      </c>
      <c r="E360" s="28">
        <v>1.00540738294181</v>
      </c>
      <c r="F360" s="21">
        <f t="shared" si="106"/>
        <v>4053822.86</v>
      </c>
      <c r="G360" s="28">
        <f t="shared" si="107"/>
        <v>12.201181384279819</v>
      </c>
      <c r="H360" s="21">
        <v>175432.97</v>
      </c>
      <c r="I360" s="28">
        <v>7.368303945375831</v>
      </c>
      <c r="J360" s="21">
        <v>137148.15</v>
      </c>
      <c r="K360" s="28">
        <v>4.7727680686906799</v>
      </c>
      <c r="L360" s="21">
        <v>47565.18</v>
      </c>
      <c r="M360" s="28">
        <v>5.9532762369447596</v>
      </c>
      <c r="N360" s="21">
        <v>3631606.95</v>
      </c>
      <c r="O360" s="28">
        <v>12.801361694387101</v>
      </c>
      <c r="P360" s="21">
        <v>62069.61</v>
      </c>
      <c r="Q360" s="28">
        <v>11.9466757403502</v>
      </c>
      <c r="R360" s="22"/>
      <c r="S360" s="30"/>
    </row>
    <row r="361" spans="1:19" ht="14.25" customHeight="1" x14ac:dyDescent="0.2">
      <c r="A361" s="23" t="s">
        <v>4</v>
      </c>
      <c r="B361" s="26">
        <f t="shared" si="104"/>
        <v>24399274.010000005</v>
      </c>
      <c r="C361" s="28">
        <f t="shared" si="105"/>
        <v>1.5770346089940892</v>
      </c>
      <c r="D361" s="21">
        <v>22699882.920000002</v>
      </c>
      <c r="E361" s="28">
        <v>0.88607039195689397</v>
      </c>
      <c r="F361" s="21">
        <f t="shared" si="106"/>
        <v>1699391.09</v>
      </c>
      <c r="G361" s="28">
        <f t="shared" si="107"/>
        <v>10.806697469385929</v>
      </c>
      <c r="H361" s="21">
        <v>74649.19</v>
      </c>
      <c r="I361" s="28">
        <v>5.3034522276798999</v>
      </c>
      <c r="J361" s="21">
        <v>99345.4</v>
      </c>
      <c r="K361" s="28">
        <v>4.8163698369526902</v>
      </c>
      <c r="L361" s="21">
        <v>105695.19</v>
      </c>
      <c r="M361" s="28">
        <v>6.2853393612329898</v>
      </c>
      <c r="N361" s="21">
        <v>907128.76</v>
      </c>
      <c r="O361" s="28">
        <v>12.372751059177098</v>
      </c>
      <c r="P361" s="21">
        <v>313882.55</v>
      </c>
      <c r="Q361" s="28">
        <v>13.417707759478798</v>
      </c>
      <c r="R361" s="22">
        <v>198690</v>
      </c>
      <c r="S361" s="30">
        <v>7</v>
      </c>
    </row>
    <row r="362" spans="1:19" ht="14.25" customHeight="1" x14ac:dyDescent="0.2">
      <c r="A362" s="23" t="s">
        <v>5</v>
      </c>
      <c r="B362" s="26">
        <f t="shared" si="104"/>
        <v>33722103.030000009</v>
      </c>
      <c r="C362" s="28">
        <f t="shared" si="105"/>
        <v>2.0516596604562345</v>
      </c>
      <c r="D362" s="21">
        <v>31200608.920000002</v>
      </c>
      <c r="E362" s="28">
        <v>1.3314969914664101</v>
      </c>
      <c r="F362" s="21">
        <f t="shared" si="106"/>
        <v>2521494.1100000003</v>
      </c>
      <c r="G362" s="28">
        <f t="shared" si="107"/>
        <v>10.962849936421197</v>
      </c>
      <c r="H362" s="21">
        <v>85428.479999999996</v>
      </c>
      <c r="I362" s="28">
        <v>5.3887914896765094</v>
      </c>
      <c r="J362" s="21">
        <v>50885</v>
      </c>
      <c r="K362" s="28">
        <v>5.0977296845828803</v>
      </c>
      <c r="L362" s="21">
        <v>31807.599999999999</v>
      </c>
      <c r="M362" s="28">
        <v>8.9569453306756905</v>
      </c>
      <c r="N362" s="21">
        <v>1959937.1</v>
      </c>
      <c r="O362" s="28">
        <v>10.972758498882399</v>
      </c>
      <c r="P362" s="21">
        <v>393435.93</v>
      </c>
      <c r="Q362" s="28">
        <v>13.044542975269199</v>
      </c>
      <c r="R362" s="22"/>
      <c r="S362" s="30"/>
    </row>
    <row r="363" spans="1:19" ht="14.25" customHeight="1" x14ac:dyDescent="0.2">
      <c r="A363" s="23" t="s">
        <v>6</v>
      </c>
      <c r="B363" s="26">
        <f t="shared" si="104"/>
        <v>27244726.430000007</v>
      </c>
      <c r="C363" s="28">
        <f t="shared" si="105"/>
        <v>2.7312000478178393</v>
      </c>
      <c r="D363" s="21">
        <v>22468290.59</v>
      </c>
      <c r="E363" s="28">
        <v>0.88642397191819511</v>
      </c>
      <c r="F363" s="21">
        <f t="shared" si="106"/>
        <v>4776435.84</v>
      </c>
      <c r="G363" s="28">
        <f t="shared" si="107"/>
        <v>11.409002144452538</v>
      </c>
      <c r="H363" s="21">
        <v>197049.1</v>
      </c>
      <c r="I363" s="28">
        <v>6.5539951666868799</v>
      </c>
      <c r="J363" s="21">
        <v>147179.87</v>
      </c>
      <c r="K363" s="28">
        <v>5.7485452324424502</v>
      </c>
      <c r="L363" s="21">
        <v>137640.26</v>
      </c>
      <c r="M363" s="28">
        <v>6.9239083818934999</v>
      </c>
      <c r="N363" s="21">
        <v>2019125.19</v>
      </c>
      <c r="O363" s="28">
        <v>13.717653706306299</v>
      </c>
      <c r="P363" s="21">
        <v>2273441.42</v>
      </c>
      <c r="Q363" s="28">
        <v>10.416441280637901</v>
      </c>
      <c r="R363" s="22">
        <v>2000</v>
      </c>
      <c r="S363" s="30">
        <v>12.5</v>
      </c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8" ht="5.2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5" spans="2:19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2:19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2:19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2:19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2:19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</row>
    <row r="390" spans="2:19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</row>
    <row r="391" spans="2:19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</row>
    <row r="392" spans="2:19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</row>
    <row r="393" spans="2:19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</row>
    <row r="394" spans="2:19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</row>
    <row r="395" spans="2:19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</row>
    <row r="396" spans="2:19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x14ac:dyDescent="0.2">
      <c r="A171" s="23" t="s">
        <v>6</v>
      </c>
      <c r="B171" s="26">
        <f t="shared" ref="B171" si="74">D171+H171+J171+L171+N171+P171+R171</f>
        <v>5311429.4099999992</v>
      </c>
      <c r="C171" s="28">
        <f t="shared" ref="C171" si="75">(D171*E171+H171*I171+J171*K171+L171*M171+N171*O171+P171*Q171+R171*S171)/(D171+H171+J171+L171+N171+P171+R171)</f>
        <v>0.97581111595720149</v>
      </c>
      <c r="D171" s="21">
        <v>5111320.0999999996</v>
      </c>
      <c r="E171" s="28">
        <v>0.53093440622120303</v>
      </c>
      <c r="F171" s="21">
        <f t="shared" ref="F171" si="76">H171+J171+L171+N171+P171+R171</f>
        <v>200109.31</v>
      </c>
      <c r="G171" s="28">
        <f t="shared" ref="G171" si="77">(H171*I171+J171*K171+L171*M171+N171*O171+P171*Q171+R171*S171)/(H171+J171+L171+N171+P171+R171)</f>
        <v>12.339136832764053</v>
      </c>
      <c r="H171" s="21">
        <v>11872.47</v>
      </c>
      <c r="I171" s="28">
        <v>4.4182245312053894</v>
      </c>
      <c r="J171" s="21">
        <v>6182.07</v>
      </c>
      <c r="K171" s="28">
        <v>11.3114563730272</v>
      </c>
      <c r="L171" s="21">
        <v>4391.88</v>
      </c>
      <c r="M171" s="28">
        <v>10.024967667604802</v>
      </c>
      <c r="N171" s="21">
        <v>89105.26</v>
      </c>
      <c r="O171" s="28">
        <v>12.248055847657</v>
      </c>
      <c r="P171" s="21">
        <v>85312.95</v>
      </c>
      <c r="Q171" s="28">
        <v>13.656048964430402</v>
      </c>
      <c r="R171" s="22">
        <v>3244.68</v>
      </c>
      <c r="S171" s="30">
        <v>14.288073400150399</v>
      </c>
    </row>
    <row r="172" spans="1:19" x14ac:dyDescent="0.2">
      <c r="A172" s="23" t="s">
        <v>7</v>
      </c>
      <c r="B172" s="26">
        <f t="shared" ref="B172" si="78">D172+H172+J172+L172+N172+P172+R172</f>
        <v>5674696.4999999991</v>
      </c>
      <c r="C172" s="28">
        <f t="shared" ref="C172" si="79">(D172*E172+H172*I172+J172*K172+L172*M172+N172*O172+P172*Q172+R172*S172)/(D172+H172+J172+L172+N172+P172+R172)</f>
        <v>1.0873861149754889</v>
      </c>
      <c r="D172" s="21">
        <v>5411691.5899999999</v>
      </c>
      <c r="E172" s="28">
        <v>0.52457896411646809</v>
      </c>
      <c r="F172" s="21">
        <f t="shared" ref="F172" si="80">H172+J172+L172+N172+P172+R172</f>
        <v>263004.91000000003</v>
      </c>
      <c r="G172" s="28">
        <f t="shared" ref="G172" si="81">(H172*I172+J172*K172+L172*M172+N172*O172+P172*Q172+R172*S172)/(H172+J172+L172+N172+P172+R172)</f>
        <v>12.66792552428014</v>
      </c>
      <c r="H172" s="21">
        <v>2651.85</v>
      </c>
      <c r="I172" s="28">
        <v>11.908950317702699</v>
      </c>
      <c r="J172" s="21">
        <v>3169.24</v>
      </c>
      <c r="K172" s="28">
        <v>8.80230342290265</v>
      </c>
      <c r="L172" s="21">
        <v>13236.96</v>
      </c>
      <c r="M172" s="28">
        <v>7.9183121728856189</v>
      </c>
      <c r="N172" s="21">
        <v>120768.71</v>
      </c>
      <c r="O172" s="28">
        <v>12.1496738923518</v>
      </c>
      <c r="P172" s="21">
        <v>121573.51</v>
      </c>
      <c r="Q172" s="28">
        <v>13.817533967720399</v>
      </c>
      <c r="R172" s="22">
        <v>1604.64</v>
      </c>
      <c r="S172" s="30">
        <v>12.643534998504299</v>
      </c>
    </row>
    <row r="173" spans="1:19" x14ac:dyDescent="0.2">
      <c r="A173" s="23" t="s">
        <v>8</v>
      </c>
      <c r="B173" s="26">
        <f t="shared" ref="B173" si="82">D173+H173+J173+L173+N173+P173+R173</f>
        <v>6217545.9400000004</v>
      </c>
      <c r="C173" s="28">
        <f t="shared" ref="C173" si="83">(D173*E173+H173*I173+J173*K173+L173*M173+N173*O173+P173*Q173+R173*S173)/(D173+H173+J173+L173+N173+P173+R173)</f>
        <v>0.86785006785169039</v>
      </c>
      <c r="D173" s="21">
        <v>6025613.2599999998</v>
      </c>
      <c r="E173" s="28">
        <v>0.48212650192554807</v>
      </c>
      <c r="F173" s="21">
        <f t="shared" ref="F173" si="84">H173+J173+L173+N173+P173+R173</f>
        <v>191932.68</v>
      </c>
      <c r="G173" s="28">
        <f t="shared" ref="G173" si="85">(H173*I173+J173*K173+L173*M173+N173*O173+P173*Q173+R173*S173)/(H173+J173+L173+N173+P173+R173)</f>
        <v>12.977413866674521</v>
      </c>
      <c r="H173" s="21">
        <v>1064.78</v>
      </c>
      <c r="I173" s="28">
        <v>12.147245252540399</v>
      </c>
      <c r="J173" s="21">
        <v>9103.02</v>
      </c>
      <c r="K173" s="28">
        <v>5.7962486405610392</v>
      </c>
      <c r="L173" s="21">
        <v>10896.36</v>
      </c>
      <c r="M173" s="28">
        <v>9.3647818812887991</v>
      </c>
      <c r="N173" s="21">
        <v>74509.23</v>
      </c>
      <c r="O173" s="28">
        <v>13.016533187901699</v>
      </c>
      <c r="P173" s="21">
        <v>93379.34</v>
      </c>
      <c r="Q173" s="28">
        <v>14.017606983514799</v>
      </c>
      <c r="R173" s="22">
        <v>2979.95</v>
      </c>
      <c r="S173" s="30">
        <v>14.847069078340198</v>
      </c>
    </row>
    <row r="174" spans="1:19" x14ac:dyDescent="0.2">
      <c r="A174" s="23" t="s">
        <v>9</v>
      </c>
      <c r="B174" s="26">
        <f t="shared" ref="B174" si="86">D174+H174+J174+L174+N174+P174+R174</f>
        <v>7100403.1999999993</v>
      </c>
      <c r="C174" s="28">
        <f t="shared" ref="C174" si="87">(D174*E174+H174*I174+J174*K174+L174*M174+N174*O174+P174*Q174+R174*S174)/(D174+H174+J174+L174+N174+P174+R174)</f>
        <v>1.322000738901699</v>
      </c>
      <c r="D174" s="21">
        <v>6666422.5899999999</v>
      </c>
      <c r="E174" s="28">
        <v>0.67871367874084898</v>
      </c>
      <c r="F174" s="21">
        <f t="shared" ref="F174" si="88">H174+J174+L174+N174+P174+R174</f>
        <v>433980.61</v>
      </c>
      <c r="G174" s="28">
        <f t="shared" ref="G174" si="89">(H174*I174+J174*K174+L174*M174+N174*O174+P174*Q174+R174*S174)/(H174+J174+L174+N174+P174+R174)</f>
        <v>11.203602107476623</v>
      </c>
      <c r="H174" s="21">
        <v>5695.62</v>
      </c>
      <c r="I174" s="28">
        <v>3.5450026687173706</v>
      </c>
      <c r="J174" s="21">
        <v>12373.55</v>
      </c>
      <c r="K174" s="28">
        <v>6.1309239789712704</v>
      </c>
      <c r="L174" s="21">
        <v>26156.74</v>
      </c>
      <c r="M174" s="28">
        <v>8.1259308996457502</v>
      </c>
      <c r="N174" s="21">
        <v>300658.06</v>
      </c>
      <c r="O174" s="28">
        <v>10.893699122185499</v>
      </c>
      <c r="P174" s="21">
        <v>88913.5</v>
      </c>
      <c r="Q174" s="28">
        <v>14.3484215355373</v>
      </c>
      <c r="R174" s="22">
        <v>183.14</v>
      </c>
      <c r="S174" s="30">
        <v>13.645899312001699</v>
      </c>
    </row>
    <row r="175" spans="1:19" x14ac:dyDescent="0.2">
      <c r="A175" s="23" t="s">
        <v>14</v>
      </c>
      <c r="B175" s="26">
        <f t="shared" ref="B175" si="90">D175+H175+J175+L175+N175+P175+R175</f>
        <v>7163508.2199999997</v>
      </c>
      <c r="C175" s="28">
        <f t="shared" ref="C175" si="91">(D175*E175+H175*I175+J175*K175+L175*M175+N175*O175+P175*Q175+R175*S175)/(D175+H175+J175+L175+N175+P175+R175)</f>
        <v>1.0508124947890409</v>
      </c>
      <c r="D175" s="21">
        <v>6950398.3099999996</v>
      </c>
      <c r="E175" s="28">
        <v>0.68016092549665719</v>
      </c>
      <c r="F175" s="21">
        <f t="shared" ref="F175" si="92">H175+J175+L175+N175+P175+R175</f>
        <v>213109.91</v>
      </c>
      <c r="G175" s="28">
        <f t="shared" ref="G175" si="93">(H175*I175+J175*K175+L175*M175+N175*O175+P175*Q175+R175*S175)/(H175+J175+L175+N175+P175+R175)</f>
        <v>13.13929791908785</v>
      </c>
      <c r="H175" s="21">
        <v>8827.92</v>
      </c>
      <c r="I175" s="28">
        <v>2.9661125610562902</v>
      </c>
      <c r="J175" s="21">
        <v>5531.78</v>
      </c>
      <c r="K175" s="28">
        <v>7.8480547671816296</v>
      </c>
      <c r="L175" s="21">
        <v>26111.79</v>
      </c>
      <c r="M175" s="28">
        <v>10.8025554701535</v>
      </c>
      <c r="N175" s="21">
        <v>94810.27</v>
      </c>
      <c r="O175" s="28">
        <v>13.7355950679183</v>
      </c>
      <c r="P175" s="21">
        <v>74303.28</v>
      </c>
      <c r="Q175" s="28">
        <v>14.731172802869501</v>
      </c>
      <c r="R175" s="22">
        <v>3524.87</v>
      </c>
      <c r="S175" s="30">
        <v>14.636649238127898</v>
      </c>
    </row>
    <row r="176" spans="1:19" ht="13.5" thickBot="1" x14ac:dyDescent="0.25">
      <c r="A176" s="24" t="s">
        <v>15</v>
      </c>
      <c r="B176" s="27">
        <f t="shared" ref="B176:B187" si="94">D176+H176+J176+L176+N176+P176+R176</f>
        <v>7958193.1900000013</v>
      </c>
      <c r="C176" s="29">
        <f t="shared" ref="C176:C187" si="95">(D176*E176+H176*I176+J176*K176+L176*M176+N176*O176+P176*Q176+R176*S176)/(D176+H176+J176+L176+N176+P176+R176)</f>
        <v>1.100335550976993</v>
      </c>
      <c r="D176" s="25">
        <v>7706843.3600000003</v>
      </c>
      <c r="E176" s="29">
        <v>0.72579118269506404</v>
      </c>
      <c r="F176" s="25">
        <f t="shared" ref="F176:F187" si="96">H176+J176+L176+N176+P176+R176</f>
        <v>251349.82999999996</v>
      </c>
      <c r="G176" s="29">
        <f t="shared" ref="G176:G187" si="97">(H176*I176+J176*K176+L176*M176+N176*O176+P176*Q176+R176*S176)/(H176+J176+L176+N176+P176+R176)</f>
        <v>12.584547725375442</v>
      </c>
      <c r="H176" s="25">
        <v>6668.97</v>
      </c>
      <c r="I176" s="29">
        <v>2.2646452750574699</v>
      </c>
      <c r="J176" s="25">
        <v>6688.15</v>
      </c>
      <c r="K176" s="29">
        <v>8.4750467020027997</v>
      </c>
      <c r="L176" s="25">
        <v>24992.12</v>
      </c>
      <c r="M176" s="29">
        <v>12.127657565664698</v>
      </c>
      <c r="N176" s="25">
        <v>105558.25</v>
      </c>
      <c r="O176" s="29">
        <v>14.050646340764496</v>
      </c>
      <c r="P176" s="25">
        <v>106149.98</v>
      </c>
      <c r="Q176" s="29">
        <v>12.125709545117196</v>
      </c>
      <c r="R176" s="25">
        <v>1292.3600000000001</v>
      </c>
      <c r="S176" s="29">
        <v>13.879536971122599</v>
      </c>
    </row>
    <row r="177" spans="1:19" x14ac:dyDescent="0.2">
      <c r="A177" s="23" t="s">
        <v>79</v>
      </c>
      <c r="B177" s="26">
        <f t="shared" si="94"/>
        <v>6248207.6900000004</v>
      </c>
      <c r="C177" s="28">
        <f t="shared" si="95"/>
        <v>1.1362787491463802</v>
      </c>
      <c r="D177" s="21">
        <v>6013369.1299999999</v>
      </c>
      <c r="E177" s="28">
        <v>0.71846476261469694</v>
      </c>
      <c r="F177" s="21">
        <f t="shared" si="96"/>
        <v>234838.56</v>
      </c>
      <c r="G177" s="28">
        <f t="shared" si="97"/>
        <v>11.834989083138636</v>
      </c>
      <c r="H177" s="21">
        <v>19314.330000000002</v>
      </c>
      <c r="I177" s="28">
        <v>0.307162314198836</v>
      </c>
      <c r="J177" s="21">
        <v>9294.59</v>
      </c>
      <c r="K177" s="28">
        <v>6.7276936368360483</v>
      </c>
      <c r="L177" s="21">
        <v>36427.660000000003</v>
      </c>
      <c r="M177" s="28">
        <v>11.360045050931099</v>
      </c>
      <c r="N177" s="21">
        <v>97806.3</v>
      </c>
      <c r="O177" s="28">
        <v>12.898403380968301</v>
      </c>
      <c r="P177" s="21">
        <v>69943.69</v>
      </c>
      <c r="Q177" s="28">
        <v>14.380475618315199</v>
      </c>
      <c r="R177" s="22">
        <v>2051.9900000000002</v>
      </c>
      <c r="S177" s="30">
        <v>14.454021510826099</v>
      </c>
    </row>
    <row r="178" spans="1:19" x14ac:dyDescent="0.2">
      <c r="A178" s="23" t="s">
        <v>1</v>
      </c>
      <c r="B178" s="26">
        <f t="shared" si="94"/>
        <v>7991102.8899999997</v>
      </c>
      <c r="C178" s="28">
        <f t="shared" si="95"/>
        <v>1.2372123003912416</v>
      </c>
      <c r="D178" s="21">
        <v>7620499.2800000003</v>
      </c>
      <c r="E178" s="28">
        <v>0.66064635531334903</v>
      </c>
      <c r="F178" s="21">
        <f t="shared" si="96"/>
        <v>370603.61000000004</v>
      </c>
      <c r="G178" s="28">
        <f t="shared" si="97"/>
        <v>13.092791282308335</v>
      </c>
      <c r="H178" s="21">
        <v>15231.01</v>
      </c>
      <c r="I178" s="28">
        <v>0.93003301816491513</v>
      </c>
      <c r="J178" s="21">
        <v>8679.06</v>
      </c>
      <c r="K178" s="28">
        <v>6.8111929632932595</v>
      </c>
      <c r="L178" s="21">
        <v>16416.260000000002</v>
      </c>
      <c r="M178" s="28">
        <v>11.648685425303899</v>
      </c>
      <c r="N178" s="21">
        <v>63427.9</v>
      </c>
      <c r="O178" s="28">
        <v>14.240285265632302</v>
      </c>
      <c r="P178" s="21">
        <v>263513.8</v>
      </c>
      <c r="Q178" s="28">
        <v>13.802203621973499</v>
      </c>
      <c r="R178" s="22">
        <v>3335.58</v>
      </c>
      <c r="S178" s="30">
        <v>14.217993992049399</v>
      </c>
    </row>
    <row r="179" spans="1:19" x14ac:dyDescent="0.2">
      <c r="A179" s="23" t="s">
        <v>2</v>
      </c>
      <c r="B179" s="26">
        <f t="shared" si="94"/>
        <v>7532017.7299999995</v>
      </c>
      <c r="C179" s="28">
        <f t="shared" si="95"/>
        <v>0.97681421542537994</v>
      </c>
      <c r="D179" s="21">
        <v>7305559.96</v>
      </c>
      <c r="E179" s="28">
        <v>0.62779664233978905</v>
      </c>
      <c r="F179" s="21">
        <f t="shared" si="96"/>
        <v>226457.77000000002</v>
      </c>
      <c r="G179" s="28">
        <f t="shared" si="97"/>
        <v>12.236170903740675</v>
      </c>
      <c r="H179" s="21">
        <v>19023.96</v>
      </c>
      <c r="I179" s="28">
        <v>0.90256089163349817</v>
      </c>
      <c r="J179" s="21">
        <v>11480.92</v>
      </c>
      <c r="K179" s="28">
        <v>7.3971106235388797</v>
      </c>
      <c r="L179" s="21">
        <v>36425.42</v>
      </c>
      <c r="M179" s="28">
        <v>11.453686474994702</v>
      </c>
      <c r="N179" s="21">
        <v>67598.210000000006</v>
      </c>
      <c r="O179" s="28">
        <v>14.0847722521055</v>
      </c>
      <c r="P179" s="21">
        <v>90867.22</v>
      </c>
      <c r="Q179" s="28">
        <v>14.132593114436599</v>
      </c>
      <c r="R179" s="22">
        <v>1062.04</v>
      </c>
      <c r="S179" s="30">
        <v>14.481448909645598</v>
      </c>
    </row>
    <row r="180" spans="1:19" x14ac:dyDescent="0.2">
      <c r="A180" s="23" t="s">
        <v>3</v>
      </c>
      <c r="B180" s="26">
        <f t="shared" si="94"/>
        <v>9092906.2899999991</v>
      </c>
      <c r="C180" s="28">
        <f t="shared" si="95"/>
        <v>0.84427565848146491</v>
      </c>
      <c r="D180" s="21">
        <v>8895861.6500000004</v>
      </c>
      <c r="E180" s="28">
        <v>0.61386174907520108</v>
      </c>
      <c r="F180" s="21">
        <f t="shared" si="96"/>
        <v>197044.63999999998</v>
      </c>
      <c r="G180" s="28">
        <f t="shared" si="97"/>
        <v>11.2466406267128</v>
      </c>
      <c r="H180" s="21">
        <v>23604.799999999999</v>
      </c>
      <c r="I180" s="28">
        <v>0.25064508489798704</v>
      </c>
      <c r="J180" s="21">
        <v>15594.19</v>
      </c>
      <c r="K180" s="28">
        <v>7.4626620491349698</v>
      </c>
      <c r="L180" s="21">
        <v>31543.77</v>
      </c>
      <c r="M180" s="28">
        <v>12.347005177250502</v>
      </c>
      <c r="N180" s="21">
        <v>70756.350000000006</v>
      </c>
      <c r="O180" s="28">
        <v>12.891878588988799</v>
      </c>
      <c r="P180" s="21">
        <v>54178.43</v>
      </c>
      <c r="Q180" s="28">
        <v>14.263975910708398</v>
      </c>
      <c r="R180" s="22">
        <v>1367.1</v>
      </c>
      <c r="S180" s="30">
        <v>14.151467339624</v>
      </c>
    </row>
    <row r="181" spans="1:19" x14ac:dyDescent="0.2">
      <c r="A181" s="23" t="s">
        <v>4</v>
      </c>
      <c r="B181" s="26">
        <f t="shared" si="94"/>
        <v>8482252.209999999</v>
      </c>
      <c r="C181" s="28">
        <f t="shared" si="95"/>
        <v>1.1365871865533697</v>
      </c>
      <c r="D181" s="21">
        <v>8029756.04</v>
      </c>
      <c r="E181" s="28">
        <v>0.562739147713882</v>
      </c>
      <c r="F181" s="21">
        <f t="shared" si="96"/>
        <v>452496.17</v>
      </c>
      <c r="G181" s="28">
        <f t="shared" si="97"/>
        <v>11.319788860754345</v>
      </c>
      <c r="H181" s="21">
        <v>13119.95</v>
      </c>
      <c r="I181" s="28">
        <v>4.1024198644049692</v>
      </c>
      <c r="J181" s="21">
        <v>19824.580000000002</v>
      </c>
      <c r="K181" s="28">
        <v>6.0868051983951208</v>
      </c>
      <c r="L181" s="21">
        <v>232225.53</v>
      </c>
      <c r="M181" s="28">
        <v>10.0404167509059</v>
      </c>
      <c r="N181" s="21">
        <v>82806.38</v>
      </c>
      <c r="O181" s="28">
        <v>13.527890732573999</v>
      </c>
      <c r="P181" s="21">
        <v>103322.44</v>
      </c>
      <c r="Q181" s="28">
        <v>14.308219501978501</v>
      </c>
      <c r="R181" s="22">
        <v>1197.29</v>
      </c>
      <c r="S181" s="30">
        <v>14.5931993084382</v>
      </c>
    </row>
    <row r="182" spans="1:19" x14ac:dyDescent="0.2">
      <c r="A182" s="23" t="s">
        <v>5</v>
      </c>
      <c r="B182" s="26">
        <f t="shared" si="94"/>
        <v>7585597.5699999994</v>
      </c>
      <c r="C182" s="28">
        <f t="shared" si="95"/>
        <v>1.2392354954047473</v>
      </c>
      <c r="D182" s="21">
        <v>7292222.5800000001</v>
      </c>
      <c r="E182" s="28">
        <v>0.782523441776238</v>
      </c>
      <c r="F182" s="21">
        <f t="shared" si="96"/>
        <v>293374.99</v>
      </c>
      <c r="G182" s="28">
        <f t="shared" si="97"/>
        <v>12.5914163681778</v>
      </c>
      <c r="H182" s="21">
        <v>13925.76</v>
      </c>
      <c r="I182" s="28">
        <v>1.6636790451652201</v>
      </c>
      <c r="J182" s="21">
        <v>9940.8000000000011</v>
      </c>
      <c r="K182" s="28">
        <v>8.9825917732979192</v>
      </c>
      <c r="L182" s="21">
        <v>11699.37</v>
      </c>
      <c r="M182" s="28">
        <v>10.542465919104998</v>
      </c>
      <c r="N182" s="21">
        <v>135184.5</v>
      </c>
      <c r="O182" s="28">
        <v>12.696945598052999</v>
      </c>
      <c r="P182" s="21">
        <v>120142.81</v>
      </c>
      <c r="Q182" s="28">
        <v>14.2139893348591</v>
      </c>
      <c r="R182" s="22">
        <v>2481.75</v>
      </c>
      <c r="S182" s="30">
        <v>13.726376951747801</v>
      </c>
    </row>
    <row r="183" spans="1:19" x14ac:dyDescent="0.2">
      <c r="A183" s="23" t="s">
        <v>6</v>
      </c>
      <c r="B183" s="26">
        <f t="shared" si="94"/>
        <v>7641142.0899999989</v>
      </c>
      <c r="C183" s="28">
        <f t="shared" si="95"/>
        <v>1.1933757668678544</v>
      </c>
      <c r="D183" s="21">
        <v>7406914.6699999999</v>
      </c>
      <c r="E183" s="28">
        <v>0.84898266427578495</v>
      </c>
      <c r="F183" s="21">
        <f t="shared" si="96"/>
        <v>234227.42</v>
      </c>
      <c r="G183" s="28">
        <f t="shared" si="97"/>
        <v>12.084032052267805</v>
      </c>
      <c r="H183" s="21">
        <v>18813.27</v>
      </c>
      <c r="I183" s="28">
        <v>2.0360231846988901</v>
      </c>
      <c r="J183" s="21">
        <v>20191.510000000002</v>
      </c>
      <c r="K183" s="28">
        <v>8.1325553561868293</v>
      </c>
      <c r="L183" s="21">
        <v>13729.6</v>
      </c>
      <c r="M183" s="28">
        <v>9.2458033591656008</v>
      </c>
      <c r="N183" s="21">
        <v>67050.47</v>
      </c>
      <c r="O183" s="28">
        <v>12.750789204013</v>
      </c>
      <c r="P183" s="21">
        <v>113279.38</v>
      </c>
      <c r="Q183" s="28">
        <v>14.384503987398199</v>
      </c>
      <c r="R183" s="22">
        <v>1163.19</v>
      </c>
      <c r="S183" s="30">
        <v>14.222560372768001</v>
      </c>
    </row>
    <row r="184" spans="1:19" x14ac:dyDescent="0.2">
      <c r="A184" s="23" t="s">
        <v>7</v>
      </c>
      <c r="B184" s="26">
        <f t="shared" si="94"/>
        <v>7344186.6400000006</v>
      </c>
      <c r="C184" s="28">
        <f t="shared" si="95"/>
        <v>1.2331901288663332</v>
      </c>
      <c r="D184" s="21">
        <v>7088303.0700000003</v>
      </c>
      <c r="E184" s="28">
        <v>0.84795017566877307</v>
      </c>
      <c r="F184" s="21">
        <f t="shared" si="96"/>
        <v>255883.57000000004</v>
      </c>
      <c r="G184" s="28">
        <f t="shared" si="97"/>
        <v>11.904830918217991</v>
      </c>
      <c r="H184" s="21">
        <v>7569.21</v>
      </c>
      <c r="I184" s="28">
        <v>3.63476982406354</v>
      </c>
      <c r="J184" s="21">
        <v>14592.49</v>
      </c>
      <c r="K184" s="28">
        <v>7.2480928477593594</v>
      </c>
      <c r="L184" s="21">
        <v>21889.24</v>
      </c>
      <c r="M184" s="28">
        <v>8.2471570369734195</v>
      </c>
      <c r="N184" s="21">
        <v>121579.88</v>
      </c>
      <c r="O184" s="28">
        <v>12.500341954606299</v>
      </c>
      <c r="P184" s="21">
        <v>85472.58</v>
      </c>
      <c r="Q184" s="28">
        <v>13.373325922769601</v>
      </c>
      <c r="R184" s="22">
        <v>4780.17</v>
      </c>
      <c r="S184" s="30">
        <v>14.560953438894398</v>
      </c>
    </row>
    <row r="185" spans="1:19" x14ac:dyDescent="0.2">
      <c r="A185" s="23" t="s">
        <v>8</v>
      </c>
      <c r="B185" s="26">
        <f t="shared" si="94"/>
        <v>7673608.5699999994</v>
      </c>
      <c r="C185" s="28">
        <f t="shared" si="95"/>
        <v>1.2745948793945334</v>
      </c>
      <c r="D185" s="21">
        <v>7325667.3899999997</v>
      </c>
      <c r="E185" s="28">
        <v>0.80839399212745311</v>
      </c>
      <c r="F185" s="21">
        <f t="shared" si="96"/>
        <v>347941.18</v>
      </c>
      <c r="G185" s="28">
        <f t="shared" si="97"/>
        <v>11.090140820353625</v>
      </c>
      <c r="H185" s="21">
        <v>35839.65</v>
      </c>
      <c r="I185" s="28">
        <v>0.87501601159609488</v>
      </c>
      <c r="J185" s="21">
        <v>6791.32</v>
      </c>
      <c r="K185" s="28">
        <v>9.3463917765618501</v>
      </c>
      <c r="L185" s="21">
        <v>34880.92</v>
      </c>
      <c r="M185" s="28">
        <v>7.4403923577703788</v>
      </c>
      <c r="N185" s="21">
        <v>144300.1</v>
      </c>
      <c r="O185" s="28">
        <v>12.3611158744866</v>
      </c>
      <c r="P185" s="21">
        <v>121357.39</v>
      </c>
      <c r="Q185" s="28">
        <v>13.605795607502799</v>
      </c>
      <c r="R185" s="22">
        <v>4771.8</v>
      </c>
      <c r="S185" s="30">
        <v>14.560594995599098</v>
      </c>
    </row>
    <row r="186" spans="1:19" x14ac:dyDescent="0.2">
      <c r="A186" s="23" t="s">
        <v>9</v>
      </c>
      <c r="B186" s="26">
        <f t="shared" si="94"/>
        <v>8939235.3800000027</v>
      </c>
      <c r="C186" s="28">
        <f t="shared" si="95"/>
        <v>1.2443048792837581</v>
      </c>
      <c r="D186" s="21">
        <v>8573723.1300000008</v>
      </c>
      <c r="E186" s="28">
        <v>0.77755028353708899</v>
      </c>
      <c r="F186" s="21">
        <f t="shared" si="96"/>
        <v>365512.25</v>
      </c>
      <c r="G186" s="28">
        <f t="shared" si="97"/>
        <v>12.192842646723891</v>
      </c>
      <c r="H186" s="21">
        <v>23128.06</v>
      </c>
      <c r="I186" s="28">
        <v>0.87278742791224206</v>
      </c>
      <c r="J186" s="21">
        <v>6298.01</v>
      </c>
      <c r="K186" s="28">
        <v>9.1188203257854497</v>
      </c>
      <c r="L186" s="21">
        <v>21771.55</v>
      </c>
      <c r="M186" s="28">
        <v>9.5883887917948005</v>
      </c>
      <c r="N186" s="21">
        <v>153813.34</v>
      </c>
      <c r="O186" s="28">
        <v>12.127919308559301</v>
      </c>
      <c r="P186" s="21">
        <v>158988.80000000002</v>
      </c>
      <c r="Q186" s="28">
        <v>14.3681023424292</v>
      </c>
      <c r="R186" s="22">
        <v>1512.49</v>
      </c>
      <c r="S186" s="30">
        <v>13.5272539322574</v>
      </c>
    </row>
    <row r="187" spans="1:19" x14ac:dyDescent="0.2">
      <c r="A187" s="23" t="s">
        <v>14</v>
      </c>
      <c r="B187" s="26">
        <f t="shared" si="94"/>
        <v>8368849.6099999994</v>
      </c>
      <c r="C187" s="28">
        <f t="shared" si="95"/>
        <v>1.1176957282662887</v>
      </c>
      <c r="D187" s="21">
        <v>8091408.9000000004</v>
      </c>
      <c r="E187" s="28">
        <v>0.83094552150244216</v>
      </c>
      <c r="F187" s="21">
        <f t="shared" si="96"/>
        <v>277440.71000000002</v>
      </c>
      <c r="G187" s="28">
        <f t="shared" si="97"/>
        <v>9.4806110880410923</v>
      </c>
      <c r="H187" s="21">
        <v>68696.040000000008</v>
      </c>
      <c r="I187" s="28">
        <v>0.41044252914724105</v>
      </c>
      <c r="J187" s="21">
        <v>13443.18</v>
      </c>
      <c r="K187" s="28">
        <v>6.8083950002901101</v>
      </c>
      <c r="L187" s="21">
        <v>17160.27</v>
      </c>
      <c r="M187" s="28">
        <v>9.4301173932578006</v>
      </c>
      <c r="N187" s="21">
        <v>103362.86</v>
      </c>
      <c r="O187" s="28">
        <v>12.642744437411999</v>
      </c>
      <c r="P187" s="21">
        <v>74375.31</v>
      </c>
      <c r="Q187" s="28">
        <v>13.941398324255699</v>
      </c>
      <c r="R187" s="22">
        <v>403.05</v>
      </c>
      <c r="S187" s="30">
        <v>12.593498325269799</v>
      </c>
    </row>
    <row r="188" spans="1:19" ht="13.5" thickBot="1" x14ac:dyDescent="0.25">
      <c r="A188" s="24" t="s">
        <v>15</v>
      </c>
      <c r="B188" s="27">
        <f t="shared" ref="B188:B199" si="98">D188+H188+J188+L188+N188+P188+R188</f>
        <v>10563255.15</v>
      </c>
      <c r="C188" s="29">
        <f t="shared" ref="C188:C199" si="99">(D188*E188+H188*I188+J188*K188+L188*M188+N188*O188+P188*Q188+R188*S188)/(D188+H188+J188+L188+N188+P188+R188)</f>
        <v>1.0810720401087732</v>
      </c>
      <c r="D188" s="25">
        <v>10099418.060000001</v>
      </c>
      <c r="E188" s="29">
        <v>0.79382414469532303</v>
      </c>
      <c r="F188" s="25">
        <f t="shared" ref="F188:F199" si="100">H188+J188+L188+N188+P188+R188</f>
        <v>463837.09</v>
      </c>
      <c r="G188" s="29">
        <f t="shared" ref="G188:G199" si="101">(H188*I188+J188*K188+L188*M188+N188*O188+P188*Q188+R188*S188)/(H188+J188+L188+N188+P188+R188)</f>
        <v>7.3355019793695293</v>
      </c>
      <c r="H188" s="25">
        <v>207487.49</v>
      </c>
      <c r="I188" s="29">
        <v>1.27194941150428</v>
      </c>
      <c r="J188" s="25">
        <v>16739.830000000002</v>
      </c>
      <c r="K188" s="29">
        <v>6.2003359532325</v>
      </c>
      <c r="L188" s="25">
        <v>41062.370000000003</v>
      </c>
      <c r="M188" s="29">
        <v>9.4203093659718089</v>
      </c>
      <c r="N188" s="25">
        <v>104387.94</v>
      </c>
      <c r="O188" s="29">
        <v>13.147994674480602</v>
      </c>
      <c r="P188" s="25">
        <v>92134.82</v>
      </c>
      <c r="Q188" s="29">
        <v>13.5575823396627</v>
      </c>
      <c r="R188" s="25">
        <v>2024.64</v>
      </c>
      <c r="S188" s="29">
        <v>13.006764066698299</v>
      </c>
    </row>
    <row r="189" spans="1:19" x14ac:dyDescent="0.2">
      <c r="A189" s="34" t="s">
        <v>80</v>
      </c>
      <c r="B189" s="26">
        <f t="shared" si="98"/>
        <v>8271709.2300000004</v>
      </c>
      <c r="C189" s="28">
        <f t="shared" si="99"/>
        <v>0.94551666450441729</v>
      </c>
      <c r="D189" s="21">
        <v>8052190.75</v>
      </c>
      <c r="E189" s="28">
        <v>0.70949112333187103</v>
      </c>
      <c r="F189" s="21">
        <f t="shared" si="100"/>
        <v>219518.48000000004</v>
      </c>
      <c r="G189" s="28">
        <f t="shared" si="101"/>
        <v>9.6032054358248118</v>
      </c>
      <c r="H189" s="21">
        <v>37214.980000000003</v>
      </c>
      <c r="I189" s="28">
        <v>0.32318376632205603</v>
      </c>
      <c r="J189" s="21">
        <v>15195.43</v>
      </c>
      <c r="K189" s="28">
        <v>6.2429133232820702</v>
      </c>
      <c r="L189" s="21">
        <v>47291.33</v>
      </c>
      <c r="M189" s="28">
        <v>9.5739449937229484</v>
      </c>
      <c r="N189" s="21">
        <v>62820.37</v>
      </c>
      <c r="O189" s="28">
        <v>12.589887749785598</v>
      </c>
      <c r="P189" s="21">
        <v>53628.23</v>
      </c>
      <c r="Q189" s="28">
        <v>13.281173143323999</v>
      </c>
      <c r="R189" s="22">
        <v>3368.14</v>
      </c>
      <c r="S189" s="30">
        <v>13.4430943488097</v>
      </c>
    </row>
    <row r="190" spans="1:19" x14ac:dyDescent="0.2">
      <c r="A190" s="23" t="s">
        <v>1</v>
      </c>
      <c r="B190" s="26">
        <f t="shared" si="98"/>
        <v>9780944.629999999</v>
      </c>
      <c r="C190" s="28">
        <f t="shared" si="99"/>
        <v>1.0296488117221854</v>
      </c>
      <c r="D190" s="21">
        <v>9446442.1999999993</v>
      </c>
      <c r="E190" s="28">
        <v>0.66807769627807612</v>
      </c>
      <c r="F190" s="21">
        <f t="shared" si="100"/>
        <v>334502.43000000005</v>
      </c>
      <c r="G190" s="28">
        <f t="shared" si="101"/>
        <v>11.240518261107962</v>
      </c>
      <c r="H190" s="21">
        <v>37870.81</v>
      </c>
      <c r="I190" s="28">
        <v>0.30362803172152897</v>
      </c>
      <c r="J190" s="21">
        <v>20309</v>
      </c>
      <c r="K190" s="28">
        <v>5.9623557289871494</v>
      </c>
      <c r="L190" s="21">
        <v>19424.41</v>
      </c>
      <c r="M190" s="28">
        <v>10.235387870210699</v>
      </c>
      <c r="N190" s="21">
        <v>90462.29</v>
      </c>
      <c r="O190" s="28">
        <v>13.035843528833901</v>
      </c>
      <c r="P190" s="21">
        <v>166075.67000000001</v>
      </c>
      <c r="Q190" s="28">
        <v>13.517415327001199</v>
      </c>
      <c r="R190" s="22">
        <v>360.25</v>
      </c>
      <c r="S190" s="30">
        <v>12.2418195697432</v>
      </c>
    </row>
    <row r="191" spans="1:19" x14ac:dyDescent="0.2">
      <c r="A191" s="23" t="s">
        <v>2</v>
      </c>
      <c r="B191" s="26">
        <f t="shared" si="98"/>
        <v>10856441.16</v>
      </c>
      <c r="C191" s="28">
        <f t="shared" si="99"/>
        <v>0.9875638778021063</v>
      </c>
      <c r="D191" s="21">
        <v>10472156.52</v>
      </c>
      <c r="E191" s="28">
        <v>0.70705408849255802</v>
      </c>
      <c r="F191" s="21">
        <f t="shared" si="100"/>
        <v>384284.64</v>
      </c>
      <c r="G191" s="28">
        <f t="shared" si="101"/>
        <v>8.6317476761496348</v>
      </c>
      <c r="H191" s="21">
        <v>113490.56</v>
      </c>
      <c r="I191" s="28">
        <v>0.29382010891478605</v>
      </c>
      <c r="J191" s="21">
        <v>22978.560000000001</v>
      </c>
      <c r="K191" s="28">
        <v>6.5783433731269501</v>
      </c>
      <c r="L191" s="21">
        <v>30653.01</v>
      </c>
      <c r="M191" s="28">
        <v>13.1535096879556</v>
      </c>
      <c r="N191" s="21">
        <v>120653.83</v>
      </c>
      <c r="O191" s="28">
        <v>12.4918924670688</v>
      </c>
      <c r="P191" s="21">
        <v>96476.17</v>
      </c>
      <c r="Q191" s="28">
        <v>12.663374115079399</v>
      </c>
      <c r="R191" s="22">
        <v>32.51</v>
      </c>
      <c r="S191" s="30">
        <v>13.4793509689326</v>
      </c>
    </row>
    <row r="192" spans="1:19" x14ac:dyDescent="0.2">
      <c r="A192" s="23" t="s">
        <v>3</v>
      </c>
      <c r="B192" s="26">
        <f t="shared" si="98"/>
        <v>12475400.939999999</v>
      </c>
      <c r="C192" s="28">
        <f t="shared" si="99"/>
        <v>0.98409215932582339</v>
      </c>
      <c r="D192" s="21">
        <v>12068724.01</v>
      </c>
      <c r="E192" s="28">
        <v>0.6632046000031121</v>
      </c>
      <c r="F192" s="21">
        <f t="shared" si="100"/>
        <v>406676.93000000005</v>
      </c>
      <c r="G192" s="28">
        <f t="shared" si="101"/>
        <v>10.506892952840968</v>
      </c>
      <c r="H192" s="21">
        <v>64510.2</v>
      </c>
      <c r="I192" s="28">
        <v>0.41207913787277101</v>
      </c>
      <c r="J192" s="21">
        <v>21237.27</v>
      </c>
      <c r="K192" s="28">
        <v>6.6499730426745103</v>
      </c>
      <c r="L192" s="21">
        <v>25994.720000000001</v>
      </c>
      <c r="M192" s="28">
        <v>9.0574369679688793</v>
      </c>
      <c r="N192" s="21">
        <v>142011.95000000001</v>
      </c>
      <c r="O192" s="28">
        <v>14.1122816248914</v>
      </c>
      <c r="P192" s="21">
        <v>150970.15</v>
      </c>
      <c r="Q192" s="28">
        <v>12.180632970822398</v>
      </c>
      <c r="R192" s="22">
        <v>1952.64</v>
      </c>
      <c r="S192" s="30">
        <v>13.638065490822699</v>
      </c>
    </row>
    <row r="193" spans="1:19" x14ac:dyDescent="0.2">
      <c r="A193" s="23" t="s">
        <v>4</v>
      </c>
      <c r="B193" s="26">
        <f t="shared" si="98"/>
        <v>12216854.759999998</v>
      </c>
      <c r="C193" s="28">
        <f t="shared" si="99"/>
        <v>0.97848070364552697</v>
      </c>
      <c r="D193" s="21">
        <v>11926620.5</v>
      </c>
      <c r="E193" s="28">
        <v>0.80129078331116499</v>
      </c>
      <c r="F193" s="21">
        <f t="shared" si="100"/>
        <v>290234.26</v>
      </c>
      <c r="G193" s="28">
        <f t="shared" si="101"/>
        <v>8.2597607849604096</v>
      </c>
      <c r="H193" s="21">
        <v>85736.87</v>
      </c>
      <c r="I193" s="28">
        <v>0.45820385908652805</v>
      </c>
      <c r="J193" s="21">
        <v>18231.850000000002</v>
      </c>
      <c r="K193" s="28">
        <v>6.138295872333309</v>
      </c>
      <c r="L193" s="21">
        <v>25663.98</v>
      </c>
      <c r="M193" s="28">
        <v>9.5977343030971785</v>
      </c>
      <c r="N193" s="21">
        <v>91462.76</v>
      </c>
      <c r="O193" s="28">
        <v>12.135026972726399</v>
      </c>
      <c r="P193" s="21">
        <v>58065.04</v>
      </c>
      <c r="Q193" s="28">
        <v>12.9117216814111</v>
      </c>
      <c r="R193" s="22">
        <v>11073.76</v>
      </c>
      <c r="S193" s="30">
        <v>12.654179628238298</v>
      </c>
    </row>
    <row r="194" spans="1:19" x14ac:dyDescent="0.2">
      <c r="A194" s="23" t="s">
        <v>5</v>
      </c>
      <c r="B194" s="26">
        <f t="shared" si="98"/>
        <v>16284871.83</v>
      </c>
      <c r="C194" s="28">
        <f t="shared" si="99"/>
        <v>0.94634426814521655</v>
      </c>
      <c r="D194" s="21">
        <v>15882674.710000001</v>
      </c>
      <c r="E194" s="28">
        <v>0.7104363971639891</v>
      </c>
      <c r="F194" s="21">
        <f t="shared" si="100"/>
        <v>402197.12</v>
      </c>
      <c r="G194" s="28">
        <f t="shared" si="101"/>
        <v>10.262293562668972</v>
      </c>
      <c r="H194" s="21">
        <v>66413.680000000008</v>
      </c>
      <c r="I194" s="28">
        <v>0.271438893312342</v>
      </c>
      <c r="J194" s="21">
        <v>32086.27</v>
      </c>
      <c r="K194" s="28">
        <v>6.5205261596315189</v>
      </c>
      <c r="L194" s="21">
        <v>21283.07</v>
      </c>
      <c r="M194" s="28">
        <v>9.3398774753830196</v>
      </c>
      <c r="N194" s="21">
        <v>147057.03</v>
      </c>
      <c r="O194" s="28">
        <v>13.466767891341199</v>
      </c>
      <c r="P194" s="21">
        <v>122144.34</v>
      </c>
      <c r="Q194" s="28">
        <v>12.674267329128799</v>
      </c>
      <c r="R194" s="22">
        <v>13212.73</v>
      </c>
      <c r="S194" s="30">
        <v>13.090718042372801</v>
      </c>
    </row>
    <row r="195" spans="1:19" x14ac:dyDescent="0.2">
      <c r="A195" s="23" t="s">
        <v>6</v>
      </c>
      <c r="B195" s="26">
        <f t="shared" si="98"/>
        <v>15022109.970000001</v>
      </c>
      <c r="C195" s="28">
        <f t="shared" si="99"/>
        <v>1.0530527222268762</v>
      </c>
      <c r="D195" s="21">
        <v>14538529.99</v>
      </c>
      <c r="E195" s="28">
        <v>0.76339962699351305</v>
      </c>
      <c r="F195" s="21">
        <f t="shared" si="100"/>
        <v>483579.98000000004</v>
      </c>
      <c r="G195" s="28">
        <f t="shared" si="101"/>
        <v>9.7612920743741309</v>
      </c>
      <c r="H195" s="21">
        <v>85222.18</v>
      </c>
      <c r="I195" s="28">
        <v>0.670802232470467</v>
      </c>
      <c r="J195" s="21">
        <v>103054.97</v>
      </c>
      <c r="K195" s="28">
        <v>9.4439226463313695</v>
      </c>
      <c r="L195" s="21">
        <v>26558.76</v>
      </c>
      <c r="M195" s="28">
        <v>7.8076391480626395</v>
      </c>
      <c r="N195" s="21">
        <v>94312.76</v>
      </c>
      <c r="O195" s="28">
        <v>13.2189669690506</v>
      </c>
      <c r="P195" s="21">
        <v>150184.73000000001</v>
      </c>
      <c r="Q195" s="28">
        <v>12.742228394324799</v>
      </c>
      <c r="R195" s="22">
        <v>24246.58</v>
      </c>
      <c r="S195" s="30">
        <v>13.287994760498201</v>
      </c>
    </row>
    <row r="196" spans="1:19" hidden="1" x14ac:dyDescent="0.2">
      <c r="A196" s="23" t="s">
        <v>7</v>
      </c>
      <c r="B196" s="26">
        <f t="shared" si="98"/>
        <v>0</v>
      </c>
      <c r="C196" s="28" t="e">
        <f t="shared" si="99"/>
        <v>#DIV/0!</v>
      </c>
      <c r="D196" s="21"/>
      <c r="E196" s="28"/>
      <c r="F196" s="21">
        <f t="shared" si="100"/>
        <v>0</v>
      </c>
      <c r="G196" s="28" t="e">
        <f t="shared" si="101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98"/>
        <v>0</v>
      </c>
      <c r="C197" s="28" t="e">
        <f t="shared" si="99"/>
        <v>#DIV/0!</v>
      </c>
      <c r="D197" s="21"/>
      <c r="E197" s="28"/>
      <c r="F197" s="21">
        <f t="shared" si="100"/>
        <v>0</v>
      </c>
      <c r="G197" s="28" t="e">
        <f t="shared" si="101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98"/>
        <v>0</v>
      </c>
      <c r="C198" s="28" t="e">
        <f t="shared" si="99"/>
        <v>#DIV/0!</v>
      </c>
      <c r="D198" s="21"/>
      <c r="E198" s="28"/>
      <c r="F198" s="21">
        <f t="shared" si="100"/>
        <v>0</v>
      </c>
      <c r="G198" s="28" t="e">
        <f t="shared" si="101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98"/>
        <v>0</v>
      </c>
      <c r="C199" s="28" t="e">
        <f t="shared" si="99"/>
        <v>#DIV/0!</v>
      </c>
      <c r="D199" s="21"/>
      <c r="E199" s="28"/>
      <c r="F199" s="21">
        <f t="shared" si="100"/>
        <v>0</v>
      </c>
      <c r="G199" s="28" t="e">
        <f t="shared" si="101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ref="B200" si="102">D200+H200+J200+L200+N200+P200+R200</f>
        <v>0</v>
      </c>
      <c r="C200" s="29" t="e">
        <f t="shared" ref="C200" si="103">(D200*E200+H200*I200+J200*K200+L200*M200+N200*O200+P200*Q200+R200*S200)/(D200+H200+J200+L200+N200+P200+R200)</f>
        <v>#DIV/0!</v>
      </c>
      <c r="D200" s="25"/>
      <c r="E200" s="29"/>
      <c r="F200" s="25">
        <f t="shared" ref="F200" si="104">H200+J200+L200+N200+P200+R200</f>
        <v>0</v>
      </c>
      <c r="G200" s="29" t="e">
        <f t="shared" ref="G200" si="105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:F342" si="26">H338+J338+L338+N338+P338+R338</f>
        <v>5184594.67</v>
      </c>
      <c r="G338" s="28">
        <f t="shared" ref="G338:G342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x14ac:dyDescent="0.2">
      <c r="A339" s="23" t="s">
        <v>6</v>
      </c>
      <c r="B339" s="26">
        <f>'11.физ-в инвал'!B339+'12.юрид-в инвал'!B339+'13.нерез-в инвал'!B171</f>
        <v>79186238.359999985</v>
      </c>
      <c r="C339" s="28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1">
        <f>'11.физ-в инвал'!D339+'12.юрид-в инвал'!D339+'13.нерез-в инвал'!D171</f>
        <v>74193657.670000002</v>
      </c>
      <c r="E339" s="28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1">
        <f t="shared" si="26"/>
        <v>4992580.6900000004</v>
      </c>
      <c r="G339" s="28">
        <f t="shared" si="27"/>
        <v>1.4843455582888125</v>
      </c>
      <c r="H339" s="21">
        <f>'11.физ-в инвал'!H339+'12.юрид-в инвал'!H339+'13.нерез-в инвал'!H171</f>
        <v>2440920.2700000005</v>
      </c>
      <c r="I339" s="28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1">
        <f>'11.физ-в инвал'!J339+'12.юрид-в инвал'!J339+'13.нерез-в инвал'!J171</f>
        <v>427053.85</v>
      </c>
      <c r="K339" s="28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1">
        <f>'11.физ-в инвал'!L339+'12.юрид-в инвал'!L339+'13.нерез-в инвал'!L171</f>
        <v>316350.09999999998</v>
      </c>
      <c r="M339" s="28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1">
        <f>'11.физ-в инвал'!N339+'12.юрид-в инвал'!N339+'13.нерез-в инвал'!N171</f>
        <v>1262123.5</v>
      </c>
      <c r="O339" s="28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1">
        <f>'11.физ-в инвал'!P339+'12.юрид-в инвал'!P339+'13.нерез-в инвал'!P171</f>
        <v>518162.34</v>
      </c>
      <c r="Q339" s="28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2">
        <f>'11.физ-в инвал'!R339+'12.юрид-в инвал'!R339+'13.нерез-в инвал'!R171</f>
        <v>27970.629999999997</v>
      </c>
      <c r="S339" s="3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15" customHeight="1" x14ac:dyDescent="0.2">
      <c r="A340" s="23" t="s">
        <v>7</v>
      </c>
      <c r="B340" s="26">
        <f>'11.физ-в инвал'!B340+'12.юрид-в инвал'!B340+'13.нерез-в инвал'!B172</f>
        <v>153769825.94999999</v>
      </c>
      <c r="C340" s="28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0.15210491986253044</v>
      </c>
      <c r="D340" s="21">
        <f>'11.физ-в инвал'!D340+'12.юрид-в инвал'!D340+'13.нерез-в инвал'!D172</f>
        <v>148528870.15000001</v>
      </c>
      <c r="E340" s="28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1.9588093412827995E-2</v>
      </c>
      <c r="F340" s="21">
        <f t="shared" si="26"/>
        <v>5240955.8000000007</v>
      </c>
      <c r="G340" s="28">
        <f t="shared" si="27"/>
        <v>3.9076364029629866</v>
      </c>
      <c r="H340" s="21">
        <f>'11.физ-в инвал'!H340+'12.юрид-в инвал'!H340+'13.нерез-в инвал'!H172</f>
        <v>2883274.2500000005</v>
      </c>
      <c r="I340" s="28">
        <f>('11.физ-в инвал'!H340*'11.физ-в инвал'!I340+'12.юрид-в инвал'!H340*'12.юрид-в инвал'!I340+'13.нерез-в инвал'!H172*'13.нерез-в инвал'!I172)/('11.физ-в инвал'!H340+'12.юрид-в инвал'!H340+'13.нерез-в инвал'!H172)</f>
        <v>4.8687621635368217</v>
      </c>
      <c r="J340" s="21">
        <f>'11.физ-в инвал'!J340+'12.юрид-в инвал'!J340+'13.нерез-в инвал'!J172</f>
        <v>334198.02</v>
      </c>
      <c r="K340" s="28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2.3358543946490133</v>
      </c>
      <c r="L340" s="21">
        <f>'11.физ-в инвал'!L340+'12.юрид-в инвал'!L340+'13.нерез-в инвал'!L172</f>
        <v>396387.68</v>
      </c>
      <c r="M340" s="28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2.5302578455516098</v>
      </c>
      <c r="N340" s="21">
        <f>'11.физ-в инвал'!N340+'12.юрид-в инвал'!N340+'13.нерез-в инвал'!N172</f>
        <v>848622.29</v>
      </c>
      <c r="O340" s="28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2.6326305661851053</v>
      </c>
      <c r="P340" s="21">
        <f>'11.физ-в инвал'!P340+'12.юрид-в инвал'!P340+'13.нерез-в инвал'!P172</f>
        <v>762552.7</v>
      </c>
      <c r="Q340" s="28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3.0806007170389647</v>
      </c>
      <c r="R340" s="22">
        <f>'11.физ-в инвал'!R340+'12.юрид-в инвал'!R340+'13.нерез-в инвал'!R172</f>
        <v>15920.86</v>
      </c>
      <c r="S340" s="3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4.7072061308245896</v>
      </c>
    </row>
    <row r="341" spans="1:19" ht="15" customHeight="1" x14ac:dyDescent="0.2">
      <c r="A341" s="23" t="s">
        <v>8</v>
      </c>
      <c r="B341" s="26">
        <f>'11.физ-в инвал'!B341+'12.юрид-в инвал'!B341+'13.нерез-в инвал'!B173</f>
        <v>81690869.050000012</v>
      </c>
      <c r="C341" s="28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0.15493346069256927</v>
      </c>
      <c r="D341" s="21">
        <f>'11.физ-в инвал'!D341+'12.юрид-в инвал'!D341+'13.нерез-в инвал'!D173</f>
        <v>78695327.370000005</v>
      </c>
      <c r="E341" s="28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5.6235941470739452E-2</v>
      </c>
      <c r="F341" s="21">
        <f t="shared" si="26"/>
        <v>2995541.68</v>
      </c>
      <c r="G341" s="28">
        <f t="shared" si="27"/>
        <v>2.7477979291211199</v>
      </c>
      <c r="H341" s="21">
        <f>'11.физ-в инвал'!H341+'12.юрид-в инвал'!H341+'13.нерез-в инвал'!H173</f>
        <v>123205.44</v>
      </c>
      <c r="I341" s="28">
        <f>('11.физ-в инвал'!H341*'11.физ-в инвал'!I341+'12.юрид-в инвал'!H341*'12.юрид-в инвал'!I341+'13.нерез-в инвал'!H173*'13.нерез-в инвал'!I173)/('11.физ-в инвал'!H341+'12.юрид-в инвал'!H341+'13.нерез-в инвал'!H173)</f>
        <v>2.574630517126518</v>
      </c>
      <c r="J341" s="21">
        <f>'11.физ-в инвал'!J341+'12.юрид-в инвал'!J341+'13.нерез-в инвал'!J173</f>
        <v>656297.71</v>
      </c>
      <c r="K341" s="28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2.5263205996863816</v>
      </c>
      <c r="L341" s="21">
        <f>'11.физ-в инвал'!L341+'12.юрид-в инвал'!L341+'13.нерез-в инвал'!L173</f>
        <v>456737.77</v>
      </c>
      <c r="M341" s="28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2.3410203215731404</v>
      </c>
      <c r="N341" s="21">
        <f>'11.физ-в инвал'!N341+'12.юрид-в инвал'!N341+'13.нерез-в инвал'!N173</f>
        <v>974102.96</v>
      </c>
      <c r="O341" s="28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2.5762658438077253</v>
      </c>
      <c r="P341" s="21">
        <f>'11.физ-в инвал'!P341+'12.юрид-в инвал'!P341+'13.нерез-в инвал'!P173</f>
        <v>773738.99</v>
      </c>
      <c r="Q341" s="28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3.3982899759258598</v>
      </c>
      <c r="R341" s="22">
        <f>'11.физ-в инвал'!R341+'12.юрид-в инвал'!R341+'13.нерез-в инвал'!R173</f>
        <v>11458.81</v>
      </c>
      <c r="S341" s="3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4.166774368368098</v>
      </c>
    </row>
    <row r="342" spans="1:19" ht="15" customHeight="1" x14ac:dyDescent="0.2">
      <c r="A342" s="23" t="s">
        <v>9</v>
      </c>
      <c r="B342" s="26">
        <f>'11.физ-в инвал'!B342+'12.юрид-в инвал'!B342+'13.нерез-в инвал'!B174</f>
        <v>83991229.610000014</v>
      </c>
      <c r="C342" s="28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0.19583151393989945</v>
      </c>
      <c r="D342" s="21">
        <f>'11.физ-в инвал'!D342+'12.юрид-в инвал'!D342+'13.нерез-в инвал'!D174</f>
        <v>79715074.069999993</v>
      </c>
      <c r="E342" s="28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5.6729430296068493E-2</v>
      </c>
      <c r="F342" s="21">
        <f t="shared" si="26"/>
        <v>4276155.54</v>
      </c>
      <c r="G342" s="28">
        <f t="shared" si="27"/>
        <v>2.7889394580347773</v>
      </c>
      <c r="H342" s="21">
        <f>'11.физ-в инвал'!H342+'12.юрид-в инвал'!H342+'13.нерез-в инвал'!H174</f>
        <v>141421.71000000002</v>
      </c>
      <c r="I342" s="28">
        <f>('11.физ-в инвал'!H342*'11.физ-в инвал'!I342+'12.юрид-в инвал'!H342*'12.юрид-в инвал'!I342+'13.нерез-в инвал'!H174*'13.нерез-в инвал'!I174)/('11.физ-в инвал'!H342+'12.юрид-в инвал'!H342+'13.нерез-в инвал'!H174)</f>
        <v>2.3081964303783371</v>
      </c>
      <c r="J342" s="21">
        <f>'11.физ-в инвал'!J342+'12.юрид-в инвал'!J342+'13.нерез-в инвал'!J174</f>
        <v>552233.88</v>
      </c>
      <c r="K342" s="28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1.8621741268391592</v>
      </c>
      <c r="L342" s="21">
        <f>'11.физ-в инвал'!L342+'12.юрид-в инвал'!L342+'13.нерез-в инвал'!L174</f>
        <v>541751.67999999993</v>
      </c>
      <c r="M342" s="28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2.0204669698486244</v>
      </c>
      <c r="N342" s="21">
        <f>'11.физ-в инвал'!N342+'12.юрид-в инвал'!N342+'13.нерез-в инвал'!N174</f>
        <v>2031662.5</v>
      </c>
      <c r="O342" s="28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3.1520706406698973</v>
      </c>
      <c r="P342" s="21">
        <f>'11.физ-в инвал'!P342+'12.юрид-в инвал'!P342+'13.нерез-в инвал'!P174</f>
        <v>1004816.9200000002</v>
      </c>
      <c r="Q342" s="28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3.0402806153980779</v>
      </c>
      <c r="R342" s="22">
        <f>'11.физ-в инвал'!R342+'12.юрид-в инвал'!R342+'13.нерез-в инвал'!R174</f>
        <v>4268.8499999999995</v>
      </c>
      <c r="S342" s="3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4.144837016995214</v>
      </c>
    </row>
    <row r="343" spans="1:19" ht="15" customHeight="1" x14ac:dyDescent="0.2">
      <c r="A343" s="23" t="s">
        <v>14</v>
      </c>
      <c r="B343" s="26">
        <f>'11.физ-в инвал'!B343+'12.юрид-в инвал'!B343+'13.нерез-в инвал'!B175</f>
        <v>79879307.980000004</v>
      </c>
      <c r="C343" s="28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0.18100430684276947</v>
      </c>
      <c r="D343" s="21">
        <f>'11.физ-в инвал'!D343+'12.юрид-в инвал'!D343+'13.нерез-в инвал'!D175</f>
        <v>74280853.129999995</v>
      </c>
      <c r="E343" s="28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7.4861006015481166E-2</v>
      </c>
      <c r="F343" s="21">
        <f t="shared" ref="F343" si="28">H343+J343+L343+N343+P343+R343</f>
        <v>5598454.8499999996</v>
      </c>
      <c r="G343" s="28">
        <f t="shared" ref="G343" si="29">(H343*I343+J343*K343+L343*M343+N343*O343+P343*Q343+R343*S343)/(H343+J343+L343+N343+P343+R343)</f>
        <v>1.5893241291389537</v>
      </c>
      <c r="H343" s="21">
        <f>'11.физ-в инвал'!H343+'12.юрид-в инвал'!H343+'13.нерез-в инвал'!H175</f>
        <v>794365.36</v>
      </c>
      <c r="I343" s="28">
        <f>('11.физ-в инвал'!H343*'11.физ-в инвал'!I343+'12.юрид-в инвал'!H343*'12.юрид-в инвал'!I343+'13.нерез-в инвал'!H175*'13.нерез-в инвал'!I175)/('11.физ-в инвал'!H343+'12.юрид-в инвал'!H343+'13.нерез-в инвал'!H175)</f>
        <v>0.60776219043589641</v>
      </c>
      <c r="J343" s="21">
        <f>'11.физ-в инвал'!J343+'12.юрид-в инвал'!J343+'13.нерез-в инвал'!J175</f>
        <v>576153.48</v>
      </c>
      <c r="K343" s="28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3.3896165150299864</v>
      </c>
      <c r="L343" s="21">
        <f>'11.физ-в инвал'!L343+'12.юрид-в инвал'!L343+'13.нерез-в инвал'!L175</f>
        <v>847038.3</v>
      </c>
      <c r="M343" s="28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1.8647536789068468</v>
      </c>
      <c r="N343" s="21">
        <f>'11.физ-в инвал'!N343+'12.юрид-в инвал'!N343+'13.нерез-в инвал'!N175</f>
        <v>1034890.02</v>
      </c>
      <c r="O343" s="28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2.3936947249718381</v>
      </c>
      <c r="P343" s="21">
        <f>'11.физ-в инвал'!P343+'12.юрид-в инвал'!P343+'13.нерез-в инвал'!P175</f>
        <v>806612.09000000008</v>
      </c>
      <c r="Q343" s="28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2.95925139815348</v>
      </c>
      <c r="R343" s="22">
        <f>'11.физ-в инвал'!R343+'12.юрид-в инвал'!R343+'13.нерез-в инвал'!R175</f>
        <v>1539395.5999999999</v>
      </c>
      <c r="S343" s="3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1.1912645326516452E-2</v>
      </c>
    </row>
    <row r="344" spans="1:19" ht="15" customHeight="1" thickBot="1" x14ac:dyDescent="0.25">
      <c r="A344" s="24" t="s">
        <v>15</v>
      </c>
      <c r="B344" s="27">
        <f>'11.физ-в инвал'!B344+'12.юрид-в инвал'!B344+'13.нерез-в инвал'!B176</f>
        <v>76203954.909999996</v>
      </c>
      <c r="C344" s="29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0.19193393817517812</v>
      </c>
      <c r="D344" s="25">
        <f>'11.физ-в инвал'!D344+'12.юрид-в инвал'!D344+'13.нерез-в инвал'!D176</f>
        <v>71888926.560000002</v>
      </c>
      <c r="E344" s="29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3.7654256997991846E-2</v>
      </c>
      <c r="F344" s="25">
        <f t="shared" ref="F344:F355" si="30">H344+J344+L344+N344+P344+R344</f>
        <v>4315028.3499999996</v>
      </c>
      <c r="G344" s="29">
        <f t="shared" ref="G344:G355" si="31">(H344*I344+J344*K344+L344*M344+N344*O344+P344*Q344+R344*S344)/(H344+J344+L344+N344+P344+R344)</f>
        <v>2.7622532432260845</v>
      </c>
      <c r="H344" s="25">
        <f>'11.физ-в инвал'!H344+'12.юрид-в инвал'!H344+'13.нерез-в инвал'!H176</f>
        <v>213158.05</v>
      </c>
      <c r="I344" s="29">
        <f>('11.физ-в инвал'!H344*'11.физ-в инвал'!I344+'12.юрид-в инвал'!H344*'12.юрид-в инвал'!I344+'13.нерез-в инвал'!H176*'13.нерез-в инвал'!I176)/('11.физ-в инвал'!H344+'12.юрид-в инвал'!H344+'13.нерез-в инвал'!H176)</f>
        <v>1.4481718860723276</v>
      </c>
      <c r="J344" s="25">
        <f>'11.физ-в инвал'!J344+'12.юрид-в инвал'!J344+'13.нерез-в инвал'!J176</f>
        <v>647694.87</v>
      </c>
      <c r="K344" s="29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2.3302234987595325</v>
      </c>
      <c r="L344" s="25">
        <f>'11.физ-в инвал'!L344+'12.юрид-в инвал'!L344+'13.нерез-в инвал'!L176</f>
        <v>598933.68999999994</v>
      </c>
      <c r="M344" s="29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2.2214560934116054</v>
      </c>
      <c r="N344" s="25">
        <f>'11.физ-в инвал'!N344+'12.юрид-в инвал'!N344+'13.нерез-в инвал'!N176</f>
        <v>2241747.91</v>
      </c>
      <c r="O344" s="29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2.8552179762710259</v>
      </c>
      <c r="P344" s="25">
        <f>'11.физ-в инвал'!P344+'12.юрид-в инвал'!P344+'13.нерез-в инвал'!P176</f>
        <v>608290.49</v>
      </c>
      <c r="Q344" s="29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3.8816782678946682</v>
      </c>
      <c r="R344" s="25">
        <f>'11.физ-в инвал'!R344+'12.юрид-в инвал'!R344+'13.нерез-в инвал'!R176</f>
        <v>5203.34</v>
      </c>
      <c r="S344" s="29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1.7038962089734626</v>
      </c>
    </row>
    <row r="345" spans="1:19" ht="15" customHeight="1" x14ac:dyDescent="0.2">
      <c r="A345" s="23" t="s">
        <v>79</v>
      </c>
      <c r="B345" s="26">
        <f>'11.физ-в инвал'!B345+'12.юрид-в инвал'!B345+'13.нерез-в инвал'!B177</f>
        <v>69089423.030000001</v>
      </c>
      <c r="C345" s="28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0.14022211980831475</v>
      </c>
      <c r="D345" s="21">
        <f>'11.физ-в инвал'!D345+'12.юрид-в инвал'!D345+'13.нерез-в инвал'!D177</f>
        <v>65949405.590000004</v>
      </c>
      <c r="E345" s="28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2.9109280149313323E-2</v>
      </c>
      <c r="F345" s="21">
        <f t="shared" si="30"/>
        <v>3140017.44</v>
      </c>
      <c r="G345" s="28">
        <f t="shared" si="31"/>
        <v>2.4739116196118967</v>
      </c>
      <c r="H345" s="21">
        <f>'11.физ-в инвал'!H345+'12.юрид-в инвал'!H345+'13.нерез-в инвал'!H177</f>
        <v>553153.31000000006</v>
      </c>
      <c r="I345" s="28">
        <f>('11.физ-в инвал'!H345*'11.физ-в инвал'!I345+'12.юрид-в инвал'!H345*'12.юрид-в инвал'!I345+'13.нерез-в инвал'!H177*'13.нерез-в инвал'!I177)/('11.физ-в инвал'!H345+'12.юрид-в инвал'!H345+'13.нерез-в инвал'!H177)</f>
        <v>0.96063892286932318</v>
      </c>
      <c r="J345" s="21">
        <f>'11.физ-в инвал'!J345+'12.юрид-в инвал'!J345+'13.нерез-в инвал'!J177</f>
        <v>350857.57</v>
      </c>
      <c r="K345" s="28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2.4774995126939956</v>
      </c>
      <c r="L345" s="21">
        <f>'11.физ-в инвал'!L345+'12.юрид-в инвал'!L345+'13.нерез-в инвал'!L177</f>
        <v>582455.63</v>
      </c>
      <c r="M345" s="28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2.4116478745342365</v>
      </c>
      <c r="N345" s="21">
        <f>'11.физ-в инвал'!N345+'12.юрид-в инвал'!N345+'13.нерез-в инвал'!N177</f>
        <v>1001680.3200000001</v>
      </c>
      <c r="O345" s="28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3.1478228191605071</v>
      </c>
      <c r="P345" s="21">
        <f>'11.физ-в инвал'!P345+'12.юрид-в инвал'!P345+'13.нерез-в инвал'!P177</f>
        <v>645634.6</v>
      </c>
      <c r="Q345" s="28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2.7552277382593831</v>
      </c>
      <c r="R345" s="22">
        <f>'11.физ-в инвал'!R345+'12.юрид-в инвал'!R345+'13.нерез-в инвал'!R177</f>
        <v>6236.01</v>
      </c>
      <c r="S345" s="3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4.9446941874692261</v>
      </c>
    </row>
    <row r="346" spans="1:19" ht="15" customHeight="1" x14ac:dyDescent="0.2">
      <c r="A346" s="23" t="s">
        <v>1</v>
      </c>
      <c r="B346" s="26">
        <f>'11.физ-в инвал'!B346+'12.юрид-в инвал'!B346+'13.нерез-в инвал'!B178</f>
        <v>71063713.969999999</v>
      </c>
      <c r="C346" s="28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0.14629614595416279</v>
      </c>
      <c r="D346" s="21">
        <f>'11.физ-в инвал'!D346+'12.юрид-в инвал'!D346+'13.нерез-в инвал'!D178</f>
        <v>67634241.519999996</v>
      </c>
      <c r="E346" s="28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4.2904782840536483E-2</v>
      </c>
      <c r="F346" s="21">
        <f t="shared" si="30"/>
        <v>3429472.4499999997</v>
      </c>
      <c r="G346" s="28">
        <f t="shared" si="31"/>
        <v>2.1853259168184893</v>
      </c>
      <c r="H346" s="21">
        <f>'11.физ-в инвал'!H346+'12.юрид-в инвал'!H346+'13.нерез-в инвал'!H178</f>
        <v>458069.67</v>
      </c>
      <c r="I346" s="28">
        <f>('11.физ-в инвал'!H346*'11.физ-в инвал'!I346+'12.юрид-в инвал'!H346*'12.юрид-в инвал'!I346+'13.нерез-в инвал'!H178*'13.нерез-в инвал'!I178)/('11.физ-в инвал'!H346+'12.юрид-в инвал'!H346+'13.нерез-в инвал'!H178)</f>
        <v>0.64654659017262539</v>
      </c>
      <c r="J346" s="21">
        <f>'11.физ-в инвал'!J346+'12.юрид-в инвал'!J346+'13.нерез-в инвал'!J178</f>
        <v>546470.07000000007</v>
      </c>
      <c r="K346" s="28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2.3390834484311296</v>
      </c>
      <c r="L346" s="21">
        <f>'11.физ-в инвал'!L346+'12.юрид-в инвал'!L346+'13.нерез-в инвал'!L178</f>
        <v>533502.54</v>
      </c>
      <c r="M346" s="28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2.4515974017668256</v>
      </c>
      <c r="N346" s="21">
        <f>'11.физ-в инвал'!N346+'12.юрид-в инвал'!N346+'13.нерез-в инвал'!N178</f>
        <v>1127808.48</v>
      </c>
      <c r="O346" s="28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2.3667632958390219</v>
      </c>
      <c r="P346" s="21">
        <f>'11.физ-в инвал'!P346+'12.юрид-в инвал'!P346+'13.нерез-в инвал'!P178</f>
        <v>762405.79</v>
      </c>
      <c r="Q346" s="28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2.5407046115166558</v>
      </c>
      <c r="R346" s="22">
        <f>'11.физ-в инвал'!R346+'12.юрид-в инвал'!R346+'13.нерез-в инвал'!R178</f>
        <v>1215.9000000000001</v>
      </c>
      <c r="S346" s="3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4.8322102146558059</v>
      </c>
    </row>
    <row r="347" spans="1:19" ht="15" customHeight="1" x14ac:dyDescent="0.2">
      <c r="A347" s="23" t="s">
        <v>2</v>
      </c>
      <c r="B347" s="26">
        <f>'11.физ-в инвал'!B347+'12.юрид-в инвал'!B347+'13.нерез-в инвал'!B179</f>
        <v>76078612.599999994</v>
      </c>
      <c r="C347" s="28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0.1475216873408125</v>
      </c>
      <c r="D347" s="21">
        <f>'11.физ-в инвал'!D347+'12.юрид-в инвал'!D347+'13.нерез-в инвал'!D179</f>
        <v>73437946.789999992</v>
      </c>
      <c r="E347" s="28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4.9691242647825672E-2</v>
      </c>
      <c r="F347" s="21">
        <f t="shared" si="30"/>
        <v>2640665.81</v>
      </c>
      <c r="G347" s="28">
        <f t="shared" si="31"/>
        <v>2.8682245360688015</v>
      </c>
      <c r="H347" s="21">
        <f>'11.физ-в инвал'!H347+'12.юрид-в инвал'!H347+'13.нерез-в инвал'!H179</f>
        <v>385797.36000000004</v>
      </c>
      <c r="I347" s="28">
        <f>('11.физ-в инвал'!H347*'11.физ-в инвал'!I347+'12.юрид-в инвал'!H347*'12.юрид-в инвал'!I347+'13.нерез-в инвал'!H179*'13.нерез-в инвал'!I179)/('11.физ-в инвал'!H347+'12.юрид-в инвал'!H347+'13.нерез-в инвал'!H179)</f>
        <v>0.63846280959517066</v>
      </c>
      <c r="J347" s="21">
        <f>'11.физ-в инвал'!J347+'12.юрид-в инвал'!J347+'13.нерез-в инвал'!J179</f>
        <v>376585.56</v>
      </c>
      <c r="K347" s="28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2.8956947796936241</v>
      </c>
      <c r="L347" s="21">
        <f>'11.физ-в инвал'!L347+'12.юрид-в инвал'!L347+'13.нерез-в инвал'!L179</f>
        <v>443532.51999999996</v>
      </c>
      <c r="M347" s="28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2.628327545858415</v>
      </c>
      <c r="N347" s="21">
        <f>'11.физ-в инвал'!N347+'12.юрид-в инвал'!N347+'13.нерез-в инвал'!N179</f>
        <v>873582.06</v>
      </c>
      <c r="O347" s="28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3.7537034551739756</v>
      </c>
      <c r="P347" s="21">
        <f>'11.физ-в инвал'!P347+'12.юрид-в инвал'!P347+'13.нерез-в инвал'!P179</f>
        <v>551602.11</v>
      </c>
      <c r="Q347" s="28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3.1639492314487305</v>
      </c>
      <c r="R347" s="22">
        <f>'11.физ-в инвал'!R347+'12.юрид-в инвал'!R347+'13.нерез-в инвал'!R179</f>
        <v>9566.2000000000007</v>
      </c>
      <c r="S347" s="3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4.9205068261169558</v>
      </c>
    </row>
    <row r="348" spans="1:19" ht="15" customHeight="1" x14ac:dyDescent="0.2">
      <c r="A348" s="23" t="s">
        <v>3</v>
      </c>
      <c r="B348" s="26">
        <f>'11.физ-в инвал'!B348+'12.юрид-в инвал'!B348+'13.нерез-в инвал'!B180</f>
        <v>91676478.680000007</v>
      </c>
      <c r="C348" s="28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0.14936821231319128</v>
      </c>
      <c r="D348" s="21">
        <f>'11.физ-в инвал'!D348+'12.юрид-в инвал'!D348+'13.нерез-в инвал'!D180</f>
        <v>87681153.620000005</v>
      </c>
      <c r="E348" s="28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2.6824680959301451E-2</v>
      </c>
      <c r="F348" s="21">
        <f t="shared" si="30"/>
        <v>3995325.06</v>
      </c>
      <c r="G348" s="28">
        <f t="shared" si="31"/>
        <v>2.838700878971784</v>
      </c>
      <c r="H348" s="21">
        <f>'11.физ-в инвал'!H348+'12.юрид-в инвал'!H348+'13.нерез-в инвал'!H180</f>
        <v>273419.83</v>
      </c>
      <c r="I348" s="28">
        <f>('11.физ-в инвал'!H348*'11.физ-в инвал'!I348+'12.юрид-в инвал'!H348*'12.юрид-в инвал'!I348+'13.нерез-в инвал'!H180*'13.нерез-в инвал'!I180)/('11.физ-в инвал'!H348+'12.юрид-в инвал'!H348+'13.нерез-в инвал'!H180)</f>
        <v>1.8537280708571882</v>
      </c>
      <c r="J348" s="21">
        <f>'11.физ-в инвал'!J348+'12.юрид-в инвал'!J348+'13.нерез-в инвал'!J180</f>
        <v>884238.06</v>
      </c>
      <c r="K348" s="28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2.1565303009010943</v>
      </c>
      <c r="L348" s="21">
        <f>'11.физ-в инвал'!L348+'12.юрид-в инвал'!L348+'13.нерез-в инвал'!L180</f>
        <v>970249.03</v>
      </c>
      <c r="M348" s="28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2.604412924380866</v>
      </c>
      <c r="N348" s="21">
        <f>'11.физ-в инвал'!N348+'12.юрид-в инвал'!N348+'13.нерез-в инвал'!N180</f>
        <v>1019785.9400000001</v>
      </c>
      <c r="O348" s="28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3.2952405111606047</v>
      </c>
      <c r="P348" s="21">
        <f>'11.физ-в инвал'!P348+'12.юрид-в инвал'!P348+'13.нерез-в инвал'!P180</f>
        <v>843684.10000000009</v>
      </c>
      <c r="Q348" s="28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3.5790563936193638</v>
      </c>
      <c r="R348" s="22">
        <f>'11.физ-в инвал'!R348+'12.юрид-в инвал'!R348+'13.нерез-в инвал'!R180</f>
        <v>3948.1000000000004</v>
      </c>
      <c r="S348" s="3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5.2781205896507135</v>
      </c>
    </row>
    <row r="349" spans="1:19" ht="15" customHeight="1" x14ac:dyDescent="0.2">
      <c r="A349" s="23" t="s">
        <v>4</v>
      </c>
      <c r="B349" s="26">
        <f>'11.физ-в инвал'!B349+'12.юрид-в инвал'!B349+'13.нерез-в инвал'!B181</f>
        <v>88902138.25999999</v>
      </c>
      <c r="C349" s="28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0.16160816958734875</v>
      </c>
      <c r="D349" s="21">
        <f>'11.физ-в инвал'!D349+'12.юрид-в инвал'!D349+'13.нерез-в инвал'!D181</f>
        <v>84907224.729999989</v>
      </c>
      <c r="E349" s="28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2.3767521461421373E-2</v>
      </c>
      <c r="F349" s="21">
        <f t="shared" si="30"/>
        <v>3994913.5299999993</v>
      </c>
      <c r="G349" s="28">
        <f t="shared" si="31"/>
        <v>3.0912502755973303</v>
      </c>
      <c r="H349" s="21">
        <f>'11.физ-в инвал'!H349+'12.юрид-в инвал'!H349+'13.нерез-в инвал'!H181</f>
        <v>308441.7</v>
      </c>
      <c r="I349" s="28">
        <f>('11.физ-в инвал'!H349*'11.физ-в инвал'!I349+'12.юрид-в инвал'!H349*'12.юрид-в инвал'!I349+'13.нерез-в инвал'!H181*'13.нерез-в инвал'!I181)/('11.физ-в инвал'!H349+'12.юрид-в инвал'!H349+'13.нерез-в инвал'!H181)</f>
        <v>0.86051785248233159</v>
      </c>
      <c r="J349" s="21">
        <f>'11.физ-в инвал'!J349+'12.юрид-в инвал'!J349+'13.нерез-в инвал'!J181</f>
        <v>505375.85</v>
      </c>
      <c r="K349" s="28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2.3998487743330017</v>
      </c>
      <c r="L349" s="21">
        <f>'11.физ-в инвал'!L349+'12.юрид-в инвал'!L349+'13.нерез-в инвал'!L181</f>
        <v>445923.5</v>
      </c>
      <c r="M349" s="28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2.577289833570112</v>
      </c>
      <c r="N349" s="21">
        <f>'11.физ-в инвал'!N349+'12.юрид-в инвал'!N349+'13.нерез-в инвал'!N181</f>
        <v>1058125.54</v>
      </c>
      <c r="O349" s="28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2.9683955899977659</v>
      </c>
      <c r="P349" s="21">
        <f>'11.физ-в инвал'!P349+'12.юрид-в инвал'!P349+'13.нерез-в инвал'!P181</f>
        <v>1676096.93</v>
      </c>
      <c r="Q349" s="28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3.9234578243037519</v>
      </c>
      <c r="R349" s="22">
        <f>'11.физ-в инвал'!R349+'12.юрид-в инвал'!R349+'13.нерез-в инвал'!R181</f>
        <v>950.01</v>
      </c>
      <c r="S349" s="3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4.9762035136472234</v>
      </c>
    </row>
    <row r="350" spans="1:19" ht="15" customHeight="1" x14ac:dyDescent="0.2">
      <c r="A350" s="23" t="s">
        <v>5</v>
      </c>
      <c r="B350" s="26">
        <f>'11.физ-в инвал'!B350+'12.юрид-в инвал'!B350+'13.нерез-в инвал'!B182</f>
        <v>80572399.890000015</v>
      </c>
      <c r="C350" s="28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0.14676823177098497</v>
      </c>
      <c r="D350" s="21">
        <f>'11.физ-в инвал'!D350+'12.юрид-в инвал'!D350+'13.нерез-в инвал'!D182</f>
        <v>77558955.74000001</v>
      </c>
      <c r="E350" s="28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4.7185510442768641E-2</v>
      </c>
      <c r="F350" s="21">
        <f t="shared" si="30"/>
        <v>3013444.15</v>
      </c>
      <c r="G350" s="28">
        <f t="shared" si="31"/>
        <v>2.7097929607887394</v>
      </c>
      <c r="H350" s="21">
        <f>'11.физ-в инвал'!H350+'12.юрид-в инвал'!H350+'13.нерез-в инвал'!H182</f>
        <v>582084.6</v>
      </c>
      <c r="I350" s="28">
        <f>('11.физ-в инвал'!H350*'11.физ-в инвал'!I350+'12.юрид-в инвал'!H350*'12.юрид-в инвал'!I350+'13.нерез-в инвал'!H182*'13.нерез-в инвал'!I182)/('11.физ-в инвал'!H350+'12.юрид-в инвал'!H350+'13.нерез-в инвал'!H182)</f>
        <v>0.53269970808367018</v>
      </c>
      <c r="J350" s="21">
        <f>'11.физ-в инвал'!J350+'12.юрид-в инвал'!J350+'13.нерез-в инвал'!J182</f>
        <v>318282.82</v>
      </c>
      <c r="K350" s="28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2.8959413216208167</v>
      </c>
      <c r="L350" s="21">
        <f>'11.физ-в инвал'!L350+'12.юрид-в инвал'!L350+'13.нерез-в инвал'!L182</f>
        <v>326366.43</v>
      </c>
      <c r="M350" s="28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2.7862330586512853</v>
      </c>
      <c r="N350" s="21">
        <f>'11.физ-в инвал'!N350+'12.юрид-в инвал'!N350+'13.нерез-в инвал'!N182</f>
        <v>1166021.1099999999</v>
      </c>
      <c r="O350" s="28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3.3388682866985184</v>
      </c>
      <c r="P350" s="21">
        <f>'11.физ-в инвал'!P350+'12.юрид-в инвал'!P350+'13.нерез-в инвал'!P182</f>
        <v>618928.17000000004</v>
      </c>
      <c r="Q350" s="28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3.4338007240807928</v>
      </c>
      <c r="R350" s="22">
        <f>'11.физ-в инвал'!R350+'12.юрид-в инвал'!R350+'13.нерез-в инвал'!R182</f>
        <v>1761.02</v>
      </c>
      <c r="S350" s="3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3.5236612304232771</v>
      </c>
    </row>
    <row r="351" spans="1:19" ht="15" customHeight="1" x14ac:dyDescent="0.2">
      <c r="A351" s="23" t="s">
        <v>6</v>
      </c>
      <c r="B351" s="26">
        <f>'11.физ-в инвал'!B351+'12.юрид-в инвал'!B351+'13.нерез-в инвал'!B183</f>
        <v>95381136.650000006</v>
      </c>
      <c r="C351" s="28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0.12025253699154778</v>
      </c>
      <c r="D351" s="21">
        <f>'11.физ-в инвал'!D351+'12.юрид-в инвал'!D351+'13.нерез-в инвал'!D183</f>
        <v>92235274.310000002</v>
      </c>
      <c r="E351" s="28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2.9920749922904454E-2</v>
      </c>
      <c r="F351" s="21">
        <f t="shared" si="30"/>
        <v>3145862.34</v>
      </c>
      <c r="G351" s="28">
        <f t="shared" si="31"/>
        <v>2.7687400608254196</v>
      </c>
      <c r="H351" s="21">
        <f>'11.физ-в инвал'!H351+'12.юрид-в инвал'!H351+'13.нерез-в инвал'!H183</f>
        <v>270271.17</v>
      </c>
      <c r="I351" s="28">
        <f>('11.физ-в инвал'!H351*'11.физ-в инвал'!I351+'12.юрид-в инвал'!H351*'12.юрид-в инвал'!I351+'13.нерез-в инвал'!H183*'13.нерез-в инвал'!I183)/('11.физ-в инвал'!H351+'12.юрид-в инвал'!H351+'13.нерез-в инвал'!H183)</f>
        <v>1.4851101739782315</v>
      </c>
      <c r="J351" s="21">
        <f>'11.физ-в инвал'!J351+'12.юрид-в инвал'!J351+'13.нерез-в инвал'!J183</f>
        <v>914571.84000000008</v>
      </c>
      <c r="K351" s="28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2.0700123021500425</v>
      </c>
      <c r="L351" s="21">
        <f>'11.физ-в инвал'!L351+'12.юрид-в инвал'!L351+'13.нерез-в инвал'!L183</f>
        <v>345789.7</v>
      </c>
      <c r="M351" s="28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2.4397966868301708</v>
      </c>
      <c r="N351" s="21">
        <f>'11.физ-в инвал'!N351+'12.юрид-в инвал'!N351+'13.нерез-в инвал'!N183</f>
        <v>963582.97</v>
      </c>
      <c r="O351" s="28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3.4190187870381274</v>
      </c>
      <c r="P351" s="21">
        <f>'11.физ-в инвал'!P351+'12.юрид-в инвал'!P351+'13.нерез-в инвал'!P183</f>
        <v>631234.23</v>
      </c>
      <c r="Q351" s="28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3.4928433247354196</v>
      </c>
      <c r="R351" s="22">
        <f>'11.физ-в инвал'!R351+'12.юрид-в инвал'!R351+'13.нерез-в инвал'!R183</f>
        <v>20412.43</v>
      </c>
      <c r="S351" s="3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3.5542340622845989</v>
      </c>
    </row>
    <row r="352" spans="1:19" ht="15" customHeight="1" x14ac:dyDescent="0.2">
      <c r="A352" s="23" t="s">
        <v>7</v>
      </c>
      <c r="B352" s="26">
        <f>'11.физ-в инвал'!B352+'12.юрид-в инвал'!B352+'13.нерез-в инвал'!B184</f>
        <v>86203756.849999994</v>
      </c>
      <c r="C352" s="28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0.11890302090238894</v>
      </c>
      <c r="D352" s="21">
        <f>'11.физ-в инвал'!D352+'12.юрид-в инвал'!D352+'13.нерез-в инвал'!D184</f>
        <v>82994879.689999998</v>
      </c>
      <c r="E352" s="28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2.3439003177859834E-2</v>
      </c>
      <c r="F352" s="21">
        <f t="shared" si="30"/>
        <v>3208877.1600000006</v>
      </c>
      <c r="G352" s="28">
        <f t="shared" si="31"/>
        <v>2.5879986798248131</v>
      </c>
      <c r="H352" s="21">
        <f>'11.физ-в инвал'!H352+'12.юрид-в инвал'!H352+'13.нерез-в инвал'!H184</f>
        <v>435481.05000000005</v>
      </c>
      <c r="I352" s="28">
        <f>('11.физ-в инвал'!H352*'11.физ-в инвал'!I352+'12.юрид-в инвал'!H352*'12.юрид-в инвал'!I352+'13.нерез-в инвал'!H184*'13.нерез-в инвал'!I184)/('11.физ-в инвал'!H352+'12.юрид-в инвал'!H352+'13.нерез-в инвал'!H184)</f>
        <v>0.89198260039099342</v>
      </c>
      <c r="J352" s="21">
        <f>'11.физ-в инвал'!J352+'12.юрид-в инвал'!J352+'13.нерез-в инвал'!J184</f>
        <v>370431.23</v>
      </c>
      <c r="K352" s="28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2.6586236479035508</v>
      </c>
      <c r="L352" s="21">
        <f>'11.физ-в инвал'!L352+'12.юрид-в инвал'!L352+'13.нерез-в инвал'!L184</f>
        <v>521679.92000000004</v>
      </c>
      <c r="M352" s="28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2.0365291608310288</v>
      </c>
      <c r="N352" s="21">
        <f>'11.физ-в инвал'!N352+'12.юрид-в инвал'!N352+'13.нерез-в инвал'!N184</f>
        <v>1353406.6800000002</v>
      </c>
      <c r="O352" s="28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3.1412691088535194</v>
      </c>
      <c r="P352" s="21">
        <f>'11.физ-в инвал'!P352+'12.юрид-в инвал'!P352+'13.нерез-в инвал'!P184</f>
        <v>526166.26</v>
      </c>
      <c r="Q352" s="28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3.0542440138597993</v>
      </c>
      <c r="R352" s="22">
        <f>'11.физ-в инвал'!R352+'12.юрид-в инвал'!R352+'13.нерез-в инвал'!R184</f>
        <v>1712.02</v>
      </c>
      <c r="S352" s="3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6.0863723554631264</v>
      </c>
    </row>
    <row r="353" spans="1:19" ht="15" customHeight="1" x14ac:dyDescent="0.2">
      <c r="A353" s="23" t="s">
        <v>8</v>
      </c>
      <c r="B353" s="26">
        <f>'11.физ-в инвал'!B353+'12.юрид-в инвал'!B353+'13.нерез-в инвал'!B185</f>
        <v>108111161.94</v>
      </c>
      <c r="C353" s="28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0.23182942783844798</v>
      </c>
      <c r="D353" s="21">
        <f>'11.физ-в инвал'!D353+'12.юрид-в инвал'!D353+'13.нерез-в инвал'!D185</f>
        <v>100013226.27</v>
      </c>
      <c r="E353" s="28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1.9556232265918693E-2</v>
      </c>
      <c r="F353" s="21">
        <f t="shared" si="30"/>
        <v>8097935.6699999999</v>
      </c>
      <c r="G353" s="28">
        <f t="shared" si="31"/>
        <v>2.8535009259835227</v>
      </c>
      <c r="H353" s="21">
        <f>'11.физ-в инвал'!H353+'12.юрид-в инвал'!H353+'13.нерез-в инвал'!H185</f>
        <v>543558.80000000005</v>
      </c>
      <c r="I353" s="28">
        <f>('11.физ-в инвал'!H353*'11.физ-в инвал'!I353+'12.юрид-в инвал'!H353*'12.юрид-в инвал'!I353+'13.нерез-в инвал'!H185*'13.нерез-в инвал'!I185)/('11.физ-в инвал'!H353+'12.юрид-в инвал'!H353+'13.нерез-в инвал'!H185)</f>
        <v>0.730217851316178</v>
      </c>
      <c r="J353" s="21">
        <f>'11.физ-в инвал'!J353+'12.юрид-в инвал'!J353+'13.нерез-в инвал'!J185</f>
        <v>790708.66</v>
      </c>
      <c r="K353" s="28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2.3966762120703216</v>
      </c>
      <c r="L353" s="21">
        <f>'11.физ-в инвал'!L353+'12.юрид-в инвал'!L353+'13.нерез-в инвал'!L185</f>
        <v>625909.66</v>
      </c>
      <c r="M353" s="28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2.8716597423979686</v>
      </c>
      <c r="N353" s="21">
        <f>'11.физ-в инвал'!N353+'12.юрид-в инвал'!N353+'13.нерез-в инвал'!N185</f>
        <v>5327849.1900000004</v>
      </c>
      <c r="O353" s="28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3.1139565087990024</v>
      </c>
      <c r="P353" s="21">
        <f>'11.физ-в инвал'!P353+'12.юрид-в инвал'!P353+'13.нерез-в инвал'!P185</f>
        <v>808074.05</v>
      </c>
      <c r="Q353" s="28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2.9927829765106297</v>
      </c>
      <c r="R353" s="22">
        <f>'11.физ-в инвал'!R353+'12.юрид-в инвал'!R353+'13.нерез-в инвал'!R185</f>
        <v>1835.31</v>
      </c>
      <c r="S353" s="3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4.9024203540546285</v>
      </c>
    </row>
    <row r="354" spans="1:19" ht="15" customHeight="1" x14ac:dyDescent="0.2">
      <c r="A354" s="23" t="s">
        <v>9</v>
      </c>
      <c r="B354" s="26">
        <f>'11.физ-в инвал'!B354+'12.юрид-в инвал'!B354+'13.нерез-в инвал'!B186</f>
        <v>90598406.459999993</v>
      </c>
      <c r="C354" s="28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0.26547362172555367</v>
      </c>
      <c r="D354" s="21">
        <f>'11.физ-в инвал'!D354+'12.юрид-в инвал'!D354+'13.нерез-в инвал'!D186</f>
        <v>83718718.729999989</v>
      </c>
      <c r="E354" s="28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3.9212860237236448E-2</v>
      </c>
      <c r="F354" s="21">
        <f t="shared" si="30"/>
        <v>6879687.7300000004</v>
      </c>
      <c r="G354" s="28">
        <f t="shared" si="31"/>
        <v>3.018834209310834</v>
      </c>
      <c r="H354" s="21">
        <f>'11.физ-в инвал'!H354+'12.юрид-в инвал'!H354+'13.нерез-в инвал'!H186</f>
        <v>447230</v>
      </c>
      <c r="I354" s="28">
        <f>('11.физ-в инвал'!H354*'11.физ-в инвал'!I354+'12.юрид-в инвал'!H354*'12.юрид-в инвал'!I354+'13.нерез-в инвал'!H186*'13.нерез-в инвал'!I186)/('11.физ-в инвал'!H354+'12.юрид-в инвал'!H354+'13.нерез-в инвал'!H186)</f>
        <v>1.0335197665630669</v>
      </c>
      <c r="J354" s="21">
        <f>'11.физ-в инвал'!J354+'12.юрид-в инвал'!J354+'13.нерез-в инвал'!J186</f>
        <v>577853.3600000001</v>
      </c>
      <c r="K354" s="28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3.1132609953154899</v>
      </c>
      <c r="L354" s="21">
        <f>'11.физ-в инвал'!L354+'12.юрид-в инвал'!L354+'13.нерез-в инвал'!L186</f>
        <v>1109423.1199999999</v>
      </c>
      <c r="M354" s="28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2.8456626730475945</v>
      </c>
      <c r="N354" s="21">
        <f>'11.физ-в инвал'!N354+'12.юрид-в инвал'!N354+'13.нерез-в инвал'!N186</f>
        <v>3434939.58</v>
      </c>
      <c r="O354" s="28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3.1853394240197961</v>
      </c>
      <c r="P354" s="21">
        <f>'11.физ-в инвал'!P354+'12.юрид-в инвал'!P354+'13.нерез-в инвал'!P186</f>
        <v>1308141.83</v>
      </c>
      <c r="Q354" s="28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3.3624121148239681</v>
      </c>
      <c r="R354" s="22">
        <f>'11.физ-в инвал'!R354+'12.юрид-в инвал'!R354+'13.нерез-в инвал'!R186</f>
        <v>2099.8399999999997</v>
      </c>
      <c r="S354" s="3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4.9541561261810463</v>
      </c>
    </row>
    <row r="355" spans="1:19" ht="15" customHeight="1" x14ac:dyDescent="0.2">
      <c r="A355" s="23" t="s">
        <v>14</v>
      </c>
      <c r="B355" s="26">
        <f>'11.физ-в инвал'!B355+'12.юрид-в инвал'!B355+'13.нерез-в инвал'!B187</f>
        <v>86347816.069999993</v>
      </c>
      <c r="C355" s="28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0.21165078081632605</v>
      </c>
      <c r="D355" s="21">
        <f>'11.физ-в инвал'!D355+'12.юрид-в инвал'!D355+'13.нерез-в инвал'!D187</f>
        <v>82231543.359999999</v>
      </c>
      <c r="E355" s="28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6.253925526468436E-2</v>
      </c>
      <c r="F355" s="21">
        <f t="shared" si="30"/>
        <v>4116272.71</v>
      </c>
      <c r="G355" s="28">
        <f t="shared" si="31"/>
        <v>3.1904793820135411</v>
      </c>
      <c r="H355" s="21">
        <f>'11.физ-в инвал'!H355+'12.юрид-в инвал'!H355+'13.нерез-в инвал'!H187</f>
        <v>448123.32</v>
      </c>
      <c r="I355" s="28">
        <f>('11.физ-в инвал'!H355*'11.физ-в инвал'!I355+'12.юрид-в инвал'!H355*'12.юрид-в инвал'!I355+'13.нерез-в инвал'!H187*'13.нерез-в инвал'!I187)/('11.физ-в инвал'!H355+'12.юрид-в инвал'!H355+'13.нерез-в инвал'!H187)</f>
        <v>1.3259955926864051</v>
      </c>
      <c r="J355" s="21">
        <f>'11.физ-в инвал'!J355+'12.юрид-в инвал'!J355+'13.нерез-в инвал'!J187</f>
        <v>385588.8</v>
      </c>
      <c r="K355" s="28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2.522669106052875</v>
      </c>
      <c r="L355" s="21">
        <f>'11.физ-в инвал'!L355+'12.юрид-в инвал'!L355+'13.нерез-в инвал'!L187</f>
        <v>827340.37</v>
      </c>
      <c r="M355" s="28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2.2036499769738063</v>
      </c>
      <c r="N355" s="21">
        <f>'11.физ-в инвал'!N355+'12.юрид-в инвал'!N355+'13.нерез-в инвал'!N187</f>
        <v>1516648.7699999998</v>
      </c>
      <c r="O355" s="28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4.1677734326715612</v>
      </c>
      <c r="P355" s="21">
        <f>'11.физ-в инвал'!P355+'12.юрид-в инвал'!P355+'13.нерез-в инвал'!P187</f>
        <v>935360.56</v>
      </c>
      <c r="Q355" s="28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3.6445345205703381</v>
      </c>
      <c r="R355" s="22">
        <f>'11.физ-в инвал'!R355+'12.юрид-в инвал'!R355+'13.нерез-в инвал'!R187</f>
        <v>3210.89</v>
      </c>
      <c r="S355" s="3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3.9832643285817935</v>
      </c>
    </row>
    <row r="356" spans="1:19" ht="15" customHeight="1" thickBot="1" x14ac:dyDescent="0.25">
      <c r="A356" s="24" t="s">
        <v>15</v>
      </c>
      <c r="B356" s="27">
        <f>'11.физ-в инвал'!B356+'12.юрид-в инвал'!B356+'13.нерез-в инвал'!B188</f>
        <v>121199454.03999999</v>
      </c>
      <c r="C356" s="29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0.31760368031274994</v>
      </c>
      <c r="D356" s="25">
        <f>'11.физ-в инвал'!D356+'12.юрид-в инвал'!D356+'13.нерез-в инвал'!D188</f>
        <v>109597392.83</v>
      </c>
      <c r="E356" s="29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4.3006551379475878E-2</v>
      </c>
      <c r="F356" s="25">
        <f t="shared" ref="F356:F367" si="32">H356+J356+L356+N356+P356+R356</f>
        <v>11602061.210000001</v>
      </c>
      <c r="G356" s="29">
        <f t="shared" ref="G356:G367" si="33">(H356*I356+J356*K356+L356*M356+N356*O356+P356*Q356+R356*S356)/(H356+J356+L356+N356+P356+R356)</f>
        <v>2.9115504682982087</v>
      </c>
      <c r="H356" s="25">
        <f>'11.физ-в инвал'!H356+'12.юрид-в инвал'!H356+'13.нерез-в инвал'!H188</f>
        <v>1325498.69</v>
      </c>
      <c r="I356" s="29">
        <f>('11.физ-в инвал'!H356*'11.физ-в инвал'!I356+'12.юрид-в инвал'!H356*'12.юрид-в инвал'!I356+'13.нерез-в инвал'!H188*'13.нерез-в инвал'!I188)/('11.физ-в инвал'!H356+'12.юрид-в инвал'!H356+'13.нерез-в инвал'!H188)</f>
        <v>0.38830489006367763</v>
      </c>
      <c r="J356" s="25">
        <f>'11.физ-в инвал'!J356+'12.юрид-в инвал'!J356+'13.нерез-в инвал'!J188</f>
        <v>1723971.93</v>
      </c>
      <c r="K356" s="29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3.010608925401701</v>
      </c>
      <c r="L356" s="25">
        <f>'11.физ-в инвал'!L356+'12.юрид-в инвал'!L356+'13.нерез-в инвал'!L188</f>
        <v>1182837.5899999999</v>
      </c>
      <c r="M356" s="29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2.1571822917802286</v>
      </c>
      <c r="N356" s="25">
        <f>'11.физ-в инвал'!N356+'12.юрид-в инвал'!N356+'13.нерез-в инвал'!N188</f>
        <v>1765344.29</v>
      </c>
      <c r="O356" s="29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3.6209628554099225</v>
      </c>
      <c r="P356" s="25">
        <f>'11.физ-в инвал'!P356+'12.юрид-в инвал'!P356+'13.нерез-в инвал'!P188</f>
        <v>5577241.96</v>
      </c>
      <c r="Q356" s="29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3.4104748602658774</v>
      </c>
      <c r="R356" s="25">
        <f>'11.физ-в инвал'!R356+'12.юрид-в инвал'!R356+'13.нерез-в инвал'!R188</f>
        <v>27166.75</v>
      </c>
      <c r="S356" s="29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4.0563537412461921</v>
      </c>
    </row>
    <row r="357" spans="1:19" ht="15" customHeight="1" x14ac:dyDescent="0.2">
      <c r="A357" s="34" t="s">
        <v>80</v>
      </c>
      <c r="B357" s="26">
        <f>'11.физ-в инвал'!B357+'12.юрид-в инвал'!B357+'13.нерез-в инвал'!B189</f>
        <v>86285957.550000012</v>
      </c>
      <c r="C357" s="28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0.1369899566235965</v>
      </c>
      <c r="D357" s="21">
        <f>'11.физ-в инвал'!D357+'12.юрид-в инвал'!D357+'13.нерез-в инвал'!D189</f>
        <v>81761705.280000001</v>
      </c>
      <c r="E357" s="28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3.5075030861685071E-2</v>
      </c>
      <c r="F357" s="21">
        <f t="shared" si="32"/>
        <v>4524252.2699999996</v>
      </c>
      <c r="G357" s="28">
        <f t="shared" si="33"/>
        <v>1.9787833904319387</v>
      </c>
      <c r="H357" s="21">
        <f>'11.физ-в инвал'!H357+'12.юрид-в инвал'!H357+'13.нерез-в инвал'!H189</f>
        <v>1119440.74</v>
      </c>
      <c r="I357" s="28">
        <f>('11.физ-в инвал'!H357*'11.физ-в инвал'!I357+'12.юрид-в инвал'!H357*'12.юрид-в инвал'!I357+'13.нерез-в инвал'!H189*'13.нерез-в инвал'!I189)/('11.физ-в инвал'!H357+'12.юрид-в инвал'!H357+'13.нерез-в инвал'!H189)</f>
        <v>0.46980209349893748</v>
      </c>
      <c r="J357" s="21">
        <f>'11.физ-в инвал'!J357+'12.юрид-в инвал'!J357+'13.нерез-в инвал'!J189</f>
        <v>595372.85</v>
      </c>
      <c r="K357" s="28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3.6599653039267728</v>
      </c>
      <c r="L357" s="21">
        <f>'11.физ-в инвал'!L357+'12.юрид-в инвал'!L357+'13.нерез-в инвал'!L189</f>
        <v>529501.75</v>
      </c>
      <c r="M357" s="28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2.225304411364081</v>
      </c>
      <c r="N357" s="21">
        <f>'11.физ-в инвал'!N357+'12.юрид-в инвал'!N357+'13.нерез-в инвал'!N189</f>
        <v>1820270.88</v>
      </c>
      <c r="O357" s="28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2.1127768917008636</v>
      </c>
      <c r="P357" s="21">
        <f>'11.физ-в инвал'!P357+'12.юрид-в инвал'!P357+'13.нерез-в инвал'!P189</f>
        <v>434253.26</v>
      </c>
      <c r="Q357" s="28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2.5999040016418045</v>
      </c>
      <c r="R357" s="22">
        <f>'11.физ-в инвал'!R357+'12.юрид-в инвал'!R357+'13.нерез-в инвал'!R189</f>
        <v>25412.789999999997</v>
      </c>
      <c r="S357" s="3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3.7150603495326595</v>
      </c>
    </row>
    <row r="358" spans="1:19" ht="15" customHeight="1" x14ac:dyDescent="0.2">
      <c r="A358" s="23" t="s">
        <v>1</v>
      </c>
      <c r="B358" s="26">
        <f>'11.физ-в инвал'!B358+'12.юрид-в инвал'!B358+'13.нерез-в инвал'!B190</f>
        <v>79811367.560000002</v>
      </c>
      <c r="C358" s="28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0.21526242947014104</v>
      </c>
      <c r="D358" s="21">
        <f>'11.физ-в инвал'!D358+'12.юрид-в инвал'!D358+'13.нерез-в инвал'!D190</f>
        <v>74840949.680000007</v>
      </c>
      <c r="E358" s="28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5.076246990509857E-2</v>
      </c>
      <c r="F358" s="21">
        <f t="shared" si="32"/>
        <v>4970417.88</v>
      </c>
      <c r="G358" s="28">
        <f t="shared" si="33"/>
        <v>2.6921835844715747</v>
      </c>
      <c r="H358" s="21">
        <f>'11.физ-в инвал'!H358+'12.юрид-в инвал'!H358+'13.нерез-в инвал'!H190</f>
        <v>765649.87</v>
      </c>
      <c r="I358" s="28">
        <f>('11.физ-в инвал'!H358*'11.физ-в инвал'!I358+'12.юрид-в инвал'!H358*'12.юрид-в инвал'!I358+'13.нерез-в инвал'!H190*'13.нерез-в инвал'!I190)/('11.физ-в инвал'!H358+'12.юрид-в инвал'!H358+'13.нерез-в инвал'!H190)</f>
        <v>0.58776993157459578</v>
      </c>
      <c r="J358" s="21">
        <f>'11.физ-в инвал'!J358+'12.юрид-в инвал'!J358+'13.нерез-в инвал'!J190</f>
        <v>417663.66000000003</v>
      </c>
      <c r="K358" s="28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3.0829327179194888</v>
      </c>
      <c r="L358" s="21">
        <f>'11.физ-в инвал'!L358+'12.юрид-в инвал'!L358+'13.нерез-в инвал'!L190</f>
        <v>814112.52</v>
      </c>
      <c r="M358" s="28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2.2918116075650072</v>
      </c>
      <c r="N358" s="21">
        <f>'11.физ-в инвал'!N358+'12.юрид-в инвал'!N358+'13.нерез-в инвал'!N190</f>
        <v>761042.59</v>
      </c>
      <c r="O358" s="28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2.9613297672341821</v>
      </c>
      <c r="P358" s="21">
        <f>'11.физ-в инвал'!P358+'12.юрид-в инвал'!P358+'13.нерез-в инвал'!P190</f>
        <v>2202051.56</v>
      </c>
      <c r="Q358" s="28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3.3991443721690184</v>
      </c>
      <c r="R358" s="22">
        <f>'11.физ-в инвал'!R358+'12.юрид-в инвал'!R358+'13.нерез-в инвал'!R190</f>
        <v>9897.68</v>
      </c>
      <c r="S358" s="3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3.9444318062414627</v>
      </c>
    </row>
    <row r="359" spans="1:19" ht="15" customHeight="1" x14ac:dyDescent="0.2">
      <c r="A359" s="23" t="s">
        <v>2</v>
      </c>
      <c r="B359" s="26">
        <f>'11.физ-в инвал'!B359+'12.юрид-в инвал'!B359+'13.нерез-в инвал'!B191</f>
        <v>85351484.719999999</v>
      </c>
      <c r="C359" s="28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0.21831568253122241</v>
      </c>
      <c r="D359" s="21">
        <f>'11.физ-в инвал'!D359+'12.юрид-в инвал'!D359+'13.нерез-в инвал'!D191</f>
        <v>77695157.269999996</v>
      </c>
      <c r="E359" s="28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4.9109855307201945E-2</v>
      </c>
      <c r="F359" s="21">
        <f t="shared" si="32"/>
        <v>7656327.4500000002</v>
      </c>
      <c r="G359" s="28">
        <f t="shared" si="33"/>
        <v>1.9353887104319178</v>
      </c>
      <c r="H359" s="21">
        <f>'11.физ-в инвал'!H359+'12.юрид-в инвал'!H359+'13.нерез-в инвал'!H191</f>
        <v>2289895.37</v>
      </c>
      <c r="I359" s="28">
        <f>('11.физ-в инвал'!H359*'11.физ-в инвал'!I359+'12.юрид-в инвал'!H359*'12.юрид-в инвал'!I359+'13.нерез-в инвал'!H191*'13.нерез-в инвал'!I191)/('11.физ-в инвал'!H359+'12.юрид-в инвал'!H359+'13.нерез-в инвал'!H191)</f>
        <v>0.25644078707404033</v>
      </c>
      <c r="J359" s="21">
        <f>'11.физ-в инвал'!J359+'12.юрид-в инвал'!J359+'13.нерез-в инвал'!J191</f>
        <v>1430359.82</v>
      </c>
      <c r="K359" s="28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1.8076529071545064</v>
      </c>
      <c r="L359" s="21">
        <f>'11.физ-в инвал'!L359+'12.юрид-в инвал'!L359+'13.нерез-в инвал'!L191</f>
        <v>540667.23</v>
      </c>
      <c r="M359" s="28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2.591862607800365</v>
      </c>
      <c r="N359" s="21">
        <f>'11.физ-в инвал'!N359+'12.юрид-в инвал'!N359+'13.нерез-в инвал'!N191</f>
        <v>1277886.06</v>
      </c>
      <c r="O359" s="28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3.1049308476688422</v>
      </c>
      <c r="P359" s="21">
        <f>'11.физ-в инвал'!P359+'12.юрид-в инвал'!P359+'13.нерез-в инвал'!P191</f>
        <v>2113238.19</v>
      </c>
      <c r="Q359" s="28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2.9600306529572995</v>
      </c>
      <c r="R359" s="22">
        <f>'11.физ-в инвал'!R359+'12.юрид-в инвал'!R359+'13.нерез-в инвал'!R191</f>
        <v>4280.7800000000007</v>
      </c>
      <c r="S359" s="3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4.8636483538046766</v>
      </c>
    </row>
    <row r="360" spans="1:19" ht="15" customHeight="1" x14ac:dyDescent="0.2">
      <c r="A360" s="23" t="s">
        <v>3</v>
      </c>
      <c r="B360" s="26">
        <f>'11.физ-в инвал'!B360+'12.юрид-в инвал'!B360+'13.нерез-в инвал'!B192</f>
        <v>92901985.150000006</v>
      </c>
      <c r="C360" s="28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0.14590054883342815</v>
      </c>
      <c r="D360" s="21">
        <f>'11.физ-в инвал'!D360+'12.юрид-в инвал'!D360+'13.нерез-в инвал'!D192</f>
        <v>87895415.870000005</v>
      </c>
      <c r="E360" s="28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4.1039089547458073E-2</v>
      </c>
      <c r="F360" s="21">
        <f t="shared" si="32"/>
        <v>5006569.28</v>
      </c>
      <c r="G360" s="28">
        <f t="shared" si="33"/>
        <v>1.9868501207277802</v>
      </c>
      <c r="H360" s="21">
        <f>'11.физ-в инвал'!H360+'12.юрид-в инвал'!H360+'13.нерез-в инвал'!H192</f>
        <v>2242796.7599999998</v>
      </c>
      <c r="I360" s="28">
        <f>('11.физ-в инвал'!H360*'11.физ-в инвал'!I360+'12.юрид-в инвал'!H360*'12.юрид-в инвал'!I360+'13.нерез-в инвал'!H192*'13.нерез-в инвал'!I192)/('11.физ-в инвал'!H360+'12.юрид-в инвал'!H360+'13.нерез-в инвал'!H192)</f>
        <v>0.43396736818007459</v>
      </c>
      <c r="J360" s="21">
        <f>'11.физ-в инвал'!J360+'12.юрид-в инвал'!J360+'13.нерез-в инвал'!J192</f>
        <v>610410.06000000006</v>
      </c>
      <c r="K360" s="28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4.0001790992763082</v>
      </c>
      <c r="L360" s="21">
        <f>'11.физ-в инвал'!L360+'12.юрид-в инвал'!L360+'13.нерез-в инвал'!L192</f>
        <v>691518.96</v>
      </c>
      <c r="M360" s="28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3.149335821103155</v>
      </c>
      <c r="N360" s="21">
        <f>'11.физ-в инвал'!N360+'12.юрид-в инвал'!N360+'13.нерез-в инвал'!N192</f>
        <v>860121.21</v>
      </c>
      <c r="O360" s="28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2.6165848824958053</v>
      </c>
      <c r="P360" s="21">
        <f>'11.физ-в инвал'!P360+'12.юрид-в инвал'!P360+'13.нерез-в инвал'!P192</f>
        <v>598148.25</v>
      </c>
      <c r="Q360" s="28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3.4786979605808432</v>
      </c>
      <c r="R360" s="22">
        <f>'11.физ-в инвал'!R360+'12.юрид-в инвал'!R360+'13.нерез-в инвал'!R192</f>
        <v>3574.04</v>
      </c>
      <c r="S360" s="3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6.454858591397965</v>
      </c>
    </row>
    <row r="361" spans="1:19" ht="15" customHeight="1" x14ac:dyDescent="0.2">
      <c r="A361" s="23" t="s">
        <v>4</v>
      </c>
      <c r="B361" s="26">
        <f>'11.физ-в инвал'!B361+'12.юрид-в инвал'!B361+'13.нерез-в инвал'!B193</f>
        <v>95837140.010000005</v>
      </c>
      <c r="C361" s="28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0.15830506096610297</v>
      </c>
      <c r="D361" s="21">
        <f>'11.физ-в инвал'!D361+'12.юрид-в инвал'!D361+'13.нерез-в инвал'!D193</f>
        <v>91457681.650000006</v>
      </c>
      <c r="E361" s="28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5.3747874044213773E-2</v>
      </c>
      <c r="F361" s="21">
        <f t="shared" si="32"/>
        <v>4379458.3600000013</v>
      </c>
      <c r="G361" s="28">
        <f t="shared" si="33"/>
        <v>2.3418074783110834</v>
      </c>
      <c r="H361" s="21">
        <f>'11.физ-в инвал'!H361+'12.юрид-в инвал'!H361+'13.нерез-в инвал'!H193</f>
        <v>1402198.4300000002</v>
      </c>
      <c r="I361" s="28">
        <f>('11.физ-в инвал'!H361*'11.физ-в инвал'!I361+'12.юрид-в инвал'!H361*'12.юрид-в инвал'!I361+'13.нерез-в инвал'!H193*'13.нерез-в инвал'!I193)/('11.физ-в инвал'!H361+'12.юрид-в инвал'!H361+'13.нерез-в инвал'!H193)</f>
        <v>0.38308554389124488</v>
      </c>
      <c r="J361" s="21">
        <f>'11.физ-в инвал'!J361+'12.юрид-в инвал'!J361+'13.нерез-в инвал'!J193</f>
        <v>721862.47</v>
      </c>
      <c r="K361" s="28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3.3792449082440834</v>
      </c>
      <c r="L361" s="21">
        <f>'11.физ-в инвал'!L361+'12.юрид-в инвал'!L361+'13.нерез-в инвал'!L193</f>
        <v>842275.28999999992</v>
      </c>
      <c r="M361" s="28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3.0251967346685427</v>
      </c>
      <c r="N361" s="21">
        <f>'11.физ-в инвал'!N361+'12.юрид-в инвал'!N361+'13.нерез-в инвал'!N193</f>
        <v>1043273.27</v>
      </c>
      <c r="O361" s="28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3.541873682721691</v>
      </c>
      <c r="P361" s="21">
        <f>'11.физ-в инвал'!P361+'12.юрид-в инвал'!P361+'13.нерез-в инвал'!P193</f>
        <v>365675.21</v>
      </c>
      <c r="Q361" s="28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2.7823490449352555</v>
      </c>
      <c r="R361" s="22">
        <f>'11.физ-в инвал'!R361+'12.юрид-в инвал'!R361+'13.нерез-в инвал'!R193</f>
        <v>4173.6900000000005</v>
      </c>
      <c r="S361" s="30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4.4827590932723744</v>
      </c>
    </row>
    <row r="362" spans="1:19" ht="15" customHeight="1" x14ac:dyDescent="0.2">
      <c r="A362" s="23" t="s">
        <v>5</v>
      </c>
      <c r="B362" s="26">
        <f>'11.физ-в инвал'!B362+'12.юрид-в инвал'!B362+'13.нерез-в инвал'!B194</f>
        <v>83320965.330000013</v>
      </c>
      <c r="C362" s="28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0.21179079817797389</v>
      </c>
      <c r="D362" s="21">
        <f>'11.физ-в инвал'!D362+'12.юрид-в инвал'!D362+'13.нерез-в инвал'!D194</f>
        <v>79922001.870000005</v>
      </c>
      <c r="E362" s="28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0.11470304413935213</v>
      </c>
      <c r="F362" s="21">
        <f t="shared" si="32"/>
        <v>3398963.46</v>
      </c>
      <c r="G362" s="28">
        <f t="shared" si="33"/>
        <v>2.4946772578720218</v>
      </c>
      <c r="H362" s="21">
        <f>'11.физ-в инвал'!H362+'12.юрид-в инвал'!H362+'13.нерез-в инвал'!H194</f>
        <v>756089.74</v>
      </c>
      <c r="I362" s="28">
        <f>('11.физ-в инвал'!H362*'11.физ-в инвал'!I362+'12.юрид-в инвал'!H362*'12.юрид-в инвал'!I362+'13.нерез-в инвал'!H194*'13.нерез-в инвал'!I194)/('11.физ-в инвал'!H362+'12.юрид-в инвал'!H362+'13.нерез-в инвал'!H194)</f>
        <v>0.5602508826531607</v>
      </c>
      <c r="J362" s="21">
        <f>'11.физ-в инвал'!J362+'12.юрид-в инвал'!J362+'13.нерез-в инвал'!J194</f>
        <v>774542.5199999999</v>
      </c>
      <c r="K362" s="28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3.5009135051746409</v>
      </c>
      <c r="L362" s="21">
        <f>'11.физ-в инвал'!L362+'12.юрид-в инвал'!L362+'13.нерез-в инвал'!L194</f>
        <v>418769.81</v>
      </c>
      <c r="M362" s="28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2.2450724919735734</v>
      </c>
      <c r="N362" s="21">
        <f>'11.физ-в инвал'!N362+'12.юрид-в инвал'!N362+'13.нерез-в инвал'!N194</f>
        <v>1037386.65</v>
      </c>
      <c r="O362" s="28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2.9191553632389637</v>
      </c>
      <c r="P362" s="21">
        <f>'11.физ-в инвал'!P362+'12.юрид-в инвал'!P362+'13.нерез-в инвал'!P194</f>
        <v>395259.14</v>
      </c>
      <c r="Q362" s="28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3.3136297349126407</v>
      </c>
      <c r="R362" s="22">
        <f>'11.физ-в инвал'!R362+'12.юрид-в инвал'!R362+'13.нерез-в инвал'!R194</f>
        <v>16915.600000000002</v>
      </c>
      <c r="S362" s="30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3.896208700844193</v>
      </c>
    </row>
    <row r="363" spans="1:19" ht="15" customHeight="1" x14ac:dyDescent="0.2">
      <c r="A363" s="23" t="s">
        <v>6</v>
      </c>
      <c r="B363" s="26">
        <f>'11.физ-в инвал'!B363+'12.юрид-в инвал'!B363+'13.нерез-в инвал'!B195</f>
        <v>123621199.75</v>
      </c>
      <c r="C363" s="28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0.13393320414122584</v>
      </c>
      <c r="D363" s="21">
        <f>'11.физ-в инвал'!D363+'12.юрид-в инвал'!D363+'13.нерез-в инвал'!D195</f>
        <v>118601558.70999999</v>
      </c>
      <c r="E363" s="28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4.5769683756629306E-2</v>
      </c>
      <c r="F363" s="21">
        <f t="shared" si="32"/>
        <v>5019641.040000001</v>
      </c>
      <c r="G363" s="28">
        <f t="shared" si="33"/>
        <v>2.2170166070480608</v>
      </c>
      <c r="H363" s="21">
        <f>'11.физ-в инвал'!H363+'12.юрид-в инвал'!H363+'13.нерез-в инвал'!H195</f>
        <v>792748.21000000008</v>
      </c>
      <c r="I363" s="28">
        <f>('11.физ-в инвал'!H363*'11.физ-в инвал'!I363+'12.юрид-в инвал'!H363*'12.юрид-в инвал'!I363+'13.нерез-в инвал'!H195*'13.нерез-в инвал'!I195)/('11.физ-в инвал'!H363+'12.юрид-в инвал'!H363+'13.нерез-в инвал'!H195)</f>
        <v>0.60437579720300039</v>
      </c>
      <c r="J363" s="21">
        <f>'11.физ-в инвал'!J363+'12.юрид-в инвал'!J363+'13.нерез-в инвал'!J195</f>
        <v>799989.89</v>
      </c>
      <c r="K363" s="28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2.5529292431433102</v>
      </c>
      <c r="L363" s="21">
        <f>'11.физ-в инвал'!L363+'12.юрид-в инвал'!L363+'13.нерез-в инвал'!L195</f>
        <v>841609.09000000008</v>
      </c>
      <c r="M363" s="28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2.5321191374014278</v>
      </c>
      <c r="N363" s="21">
        <f>'11.физ-в инвал'!N363+'12.юрид-в инвал'!N363+'13.нерез-в инвал'!N195</f>
        <v>2030088.52</v>
      </c>
      <c r="O363" s="28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2.5109215846410486</v>
      </c>
      <c r="P363" s="21">
        <f>'11.физ-в инвал'!P363+'12.юрид-в инвал'!P363+'13.нерез-в инвал'!P195</f>
        <v>548698.5</v>
      </c>
      <c r="Q363" s="28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2.4567019532584795</v>
      </c>
      <c r="R363" s="22">
        <f>'11.физ-в инвал'!R363+'12.юрид-в инвал'!R363+'13.нерез-в инвал'!R195</f>
        <v>6506.83</v>
      </c>
      <c r="S363" s="30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4.7267083971765089</v>
      </c>
    </row>
    <row r="364" spans="1:19" ht="15" hidden="1" customHeight="1" x14ac:dyDescent="0.2">
      <c r="A364" s="23" t="s">
        <v>7</v>
      </c>
      <c r="B364" s="26">
        <f>'11.физ-в инвал'!B364+'12.юрид-в инвал'!B364+'13.нерез-в инвал'!B196</f>
        <v>0</v>
      </c>
      <c r="C364" s="28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21">
        <f>'11.физ-в инвал'!D364+'12.юрид-в инвал'!D364+'13.нерез-в инвал'!D196</f>
        <v>0</v>
      </c>
      <c r="E364" s="28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21">
        <f t="shared" si="32"/>
        <v>0</v>
      </c>
      <c r="G364" s="28" t="e">
        <f t="shared" si="33"/>
        <v>#DIV/0!</v>
      </c>
      <c r="H364" s="21">
        <f>'11.физ-в инвал'!H364+'12.юрид-в инвал'!H364+'13.нерез-в инвал'!H196</f>
        <v>0</v>
      </c>
      <c r="I364" s="28" t="e">
        <f>('11.физ-в инвал'!H364*'11.физ-в инвал'!I364+'12.юрид-в инвал'!H364*'12.юрид-в инвал'!I364+'13.нерез-в инвал'!H196*'13.нерез-в инвал'!I196)/('11.физ-в инвал'!H364+'12.юрид-в инвал'!H364+'13.нерез-в инвал'!H196)</f>
        <v>#DIV/0!</v>
      </c>
      <c r="J364" s="21">
        <f>'11.физ-в инвал'!J364+'12.юрид-в инвал'!J364+'13.нерез-в инвал'!J196</f>
        <v>0</v>
      </c>
      <c r="K364" s="28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21">
        <f>'11.физ-в инвал'!L364+'12.юрид-в инвал'!L364+'13.нерез-в инвал'!L196</f>
        <v>0</v>
      </c>
      <c r="M364" s="28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21">
        <f>'11.физ-в инвал'!N364+'12.юрид-в инвал'!N364+'13.нерез-в инвал'!N196</f>
        <v>0</v>
      </c>
      <c r="O364" s="28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21">
        <f>'11.физ-в инвал'!P364+'12.юрид-в инвал'!P364+'13.нерез-в инвал'!P196</f>
        <v>0</v>
      </c>
      <c r="Q364" s="28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22">
        <f>'11.физ-в инвал'!R364+'12.юрид-в инвал'!R364+'13.нерез-в инвал'!R196</f>
        <v>0</v>
      </c>
      <c r="S364" s="3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</row>
    <row r="365" spans="1:19" ht="15" hidden="1" customHeight="1" x14ac:dyDescent="0.2">
      <c r="A365" s="23" t="s">
        <v>8</v>
      </c>
      <c r="B365" s="26">
        <f>'11.физ-в инвал'!B365+'12.юрид-в инвал'!B365+'13.нерез-в инвал'!B197</f>
        <v>0</v>
      </c>
      <c r="C365" s="28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21">
        <f>'11.физ-в инвал'!D365+'12.юрид-в инвал'!D365+'13.нерез-в инвал'!D197</f>
        <v>0</v>
      </c>
      <c r="E365" s="28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21">
        <f t="shared" si="32"/>
        <v>0</v>
      </c>
      <c r="G365" s="28" t="e">
        <f t="shared" si="33"/>
        <v>#DIV/0!</v>
      </c>
      <c r="H365" s="21">
        <f>'11.физ-в инвал'!H365+'12.юрид-в инвал'!H365+'13.нерез-в инвал'!H197</f>
        <v>0</v>
      </c>
      <c r="I365" s="28" t="e">
        <f>('11.физ-в инвал'!H365*'11.физ-в инвал'!I365+'12.юрид-в инвал'!H365*'12.юрид-в инвал'!I365+'13.нерез-в инвал'!H197*'13.нерез-в инвал'!I197)/('11.физ-в инвал'!H365+'12.юрид-в инвал'!H365+'13.нерез-в инвал'!H197)</f>
        <v>#DIV/0!</v>
      </c>
      <c r="J365" s="21">
        <f>'11.физ-в инвал'!J365+'12.юрид-в инвал'!J365+'13.нерез-в инвал'!J197</f>
        <v>0</v>
      </c>
      <c r="K365" s="28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21">
        <f>'11.физ-в инвал'!L365+'12.юрид-в инвал'!L365+'13.нерез-в инвал'!L197</f>
        <v>0</v>
      </c>
      <c r="M365" s="28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21">
        <f>'11.физ-в инвал'!N365+'12.юрид-в инвал'!N365+'13.нерез-в инвал'!N197</f>
        <v>0</v>
      </c>
      <c r="O365" s="28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21">
        <f>'11.физ-в инвал'!P365+'12.юрид-в инвал'!P365+'13.нерез-в инвал'!P197</f>
        <v>0</v>
      </c>
      <c r="Q365" s="28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22">
        <f>'11.физ-в инвал'!R365+'12.юрид-в инвал'!R365+'13.нерез-в инвал'!R197</f>
        <v>0</v>
      </c>
      <c r="S365" s="3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</row>
    <row r="366" spans="1:19" ht="15" hidden="1" customHeight="1" x14ac:dyDescent="0.2">
      <c r="A366" s="23" t="s">
        <v>9</v>
      </c>
      <c r="B366" s="26">
        <f>'11.физ-в инвал'!B366+'12.юрид-в инвал'!B366+'13.нерез-в инвал'!B198</f>
        <v>0</v>
      </c>
      <c r="C366" s="28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21">
        <f>'11.физ-в инвал'!D366+'12.юрид-в инвал'!D366+'13.нерез-в инвал'!D198</f>
        <v>0</v>
      </c>
      <c r="E366" s="28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21">
        <f t="shared" si="32"/>
        <v>0</v>
      </c>
      <c r="G366" s="28" t="e">
        <f t="shared" si="33"/>
        <v>#DIV/0!</v>
      </c>
      <c r="H366" s="21">
        <f>'11.физ-в инвал'!H366+'12.юрид-в инвал'!H366+'13.нерез-в инвал'!H198</f>
        <v>0</v>
      </c>
      <c r="I366" s="28" t="e">
        <f>('11.физ-в инвал'!H366*'11.физ-в инвал'!I366+'12.юрид-в инвал'!H366*'12.юрид-в инвал'!I366+'13.нерез-в инвал'!H198*'13.нерез-в инвал'!I198)/('11.физ-в инвал'!H366+'12.юрид-в инвал'!H366+'13.нерез-в инвал'!H198)</f>
        <v>#DIV/0!</v>
      </c>
      <c r="J366" s="21">
        <f>'11.физ-в инвал'!J366+'12.юрид-в инвал'!J366+'13.нерез-в инвал'!J198</f>
        <v>0</v>
      </c>
      <c r="K366" s="28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21">
        <f>'11.физ-в инвал'!L366+'12.юрид-в инвал'!L366+'13.нерез-в инвал'!L198</f>
        <v>0</v>
      </c>
      <c r="M366" s="28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21">
        <f>'11.физ-в инвал'!N366+'12.юрид-в инвал'!N366+'13.нерез-в инвал'!N198</f>
        <v>0</v>
      </c>
      <c r="O366" s="28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21">
        <f>'11.физ-в инвал'!P366+'12.юрид-в инвал'!P366+'13.нерез-в инвал'!P198</f>
        <v>0</v>
      </c>
      <c r="Q366" s="28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22">
        <f>'11.физ-в инвал'!R366+'12.юрид-в инвал'!R366+'13.нерез-в инвал'!R198</f>
        <v>0</v>
      </c>
      <c r="S366" s="3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</row>
    <row r="367" spans="1:19" ht="15" hidden="1" customHeight="1" x14ac:dyDescent="0.2">
      <c r="A367" s="23" t="s">
        <v>14</v>
      </c>
      <c r="B367" s="26">
        <f>'11.физ-в инвал'!B367+'12.юрид-в инвал'!B367+'13.нерез-в инвал'!B199</f>
        <v>0</v>
      </c>
      <c r="C367" s="28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21">
        <f>'11.физ-в инвал'!D367+'12.юрид-в инвал'!D367+'13.нерез-в инвал'!D199</f>
        <v>0</v>
      </c>
      <c r="E367" s="28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21">
        <f t="shared" si="32"/>
        <v>0</v>
      </c>
      <c r="G367" s="28" t="e">
        <f t="shared" si="33"/>
        <v>#DIV/0!</v>
      </c>
      <c r="H367" s="21">
        <f>'11.физ-в инвал'!H367+'12.юрид-в инвал'!H367+'13.нерез-в инвал'!H199</f>
        <v>0</v>
      </c>
      <c r="I367" s="28" t="e">
        <f>('11.физ-в инвал'!H367*'11.физ-в инвал'!I367+'12.юрид-в инвал'!H367*'12.юрид-в инвал'!I367+'13.нерез-в инвал'!H199*'13.нерез-в инвал'!I199)/('11.физ-в инвал'!H367+'12.юрид-в инвал'!H367+'13.нерез-в инвал'!H199)</f>
        <v>#DIV/0!</v>
      </c>
      <c r="J367" s="21">
        <f>'11.физ-в инвал'!J367+'12.юрид-в инвал'!J367+'13.нерез-в инвал'!J199</f>
        <v>0</v>
      </c>
      <c r="K367" s="28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21">
        <f>'11.физ-в инвал'!L367+'12.юрид-в инвал'!L367+'13.нерез-в инвал'!L199</f>
        <v>0</v>
      </c>
      <c r="M367" s="28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21">
        <f>'11.физ-в инвал'!N367+'12.юрид-в инвал'!N367+'13.нерез-в инвал'!N199</f>
        <v>0</v>
      </c>
      <c r="O367" s="28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21">
        <f>'11.физ-в инвал'!P367+'12.юрид-в инвал'!P367+'13.нерез-в инвал'!P199</f>
        <v>0</v>
      </c>
      <c r="Q367" s="28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22">
        <f>'11.физ-в инвал'!R367+'12.юрид-в инвал'!R367+'13.нерез-в инвал'!R199</f>
        <v>0</v>
      </c>
      <c r="S367" s="3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</row>
    <row r="368" spans="1:19" ht="15" hidden="1" customHeight="1" thickBot="1" x14ac:dyDescent="0.25">
      <c r="A368" s="24" t="s">
        <v>15</v>
      </c>
      <c r="B368" s="27">
        <f>'11.физ-в инвал'!B368+'12.юрид-в инвал'!B368+'13.нерез-в инвал'!B200</f>
        <v>0</v>
      </c>
      <c r="C368" s="29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25">
        <f>'11.физ-в инвал'!D368+'12.юрид-в инвал'!D368+'13.нерез-в инвал'!D200</f>
        <v>0</v>
      </c>
      <c r="E368" s="29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'11.физ-в инвал'!H368+'12.юрид-в инвал'!H368+'13.нерез-в инвал'!H200</f>
        <v>0</v>
      </c>
      <c r="I368" s="29" t="e">
        <f>('11.физ-в инвал'!H368*'11.физ-в инвал'!I368+'12.юрид-в инвал'!H368*'12.юрид-в инвал'!I368+'13.нерез-в инвал'!H200*'13.нерез-в инвал'!I200)/('11.физ-в инвал'!H368+'12.юрид-в инвал'!H368+'13.нерез-в инвал'!H200)</f>
        <v>#DIV/0!</v>
      </c>
      <c r="J368" s="25">
        <f>'11.физ-в инвал'!J368+'12.юрид-в инвал'!J368+'13.нерез-в инвал'!J200</f>
        <v>0</v>
      </c>
      <c r="K368" s="29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25">
        <f>'11.физ-в инвал'!L368+'12.юрид-в инвал'!L368+'13.нерез-в инвал'!L200</f>
        <v>0</v>
      </c>
      <c r="M368" s="29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25">
        <f>'11.физ-в инвал'!N368+'12.юрид-в инвал'!N368+'13.нерез-в инвал'!N200</f>
        <v>0</v>
      </c>
      <c r="O368" s="29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25">
        <f>'11.физ-в инвал'!P368+'12.юрид-в инвал'!P368+'13.нерез-в инвал'!P200</f>
        <v>0</v>
      </c>
      <c r="Q368" s="29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25">
        <f>'11.физ-в инвал'!R368+'12.юрид-в инвал'!R368+'13.нерез-в инвал'!R200</f>
        <v>0</v>
      </c>
      <c r="S368" s="29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x14ac:dyDescent="0.2">
      <c r="A339" s="23" t="s">
        <v>6</v>
      </c>
      <c r="B339" s="26">
        <f t="shared" ref="B339" si="80">D339+H339+J339+L339+N339+P339+R339</f>
        <v>44722344.61999999</v>
      </c>
      <c r="C339" s="28">
        <f t="shared" ref="C339" si="81">(D339*E339+H339*I339+J339*K339+L339*M339+N339*O339+P339*Q339+R339*S339)/(D339+H339+J339+L339+N339+P339+R339)</f>
        <v>0.13742993449747262</v>
      </c>
      <c r="D339" s="21">
        <v>42137809.799999997</v>
      </c>
      <c r="E339" s="28">
        <v>3.82413341283818E-2</v>
      </c>
      <c r="F339" s="21">
        <f t="shared" ref="F339" si="82">H339+J339+L339+N339+P339+R339</f>
        <v>2584534.8199999998</v>
      </c>
      <c r="G339" s="28">
        <f t="shared" ref="G339" si="83">(H339*I339+J339*K339+L339*M339+N339*O339+P339*Q339+R339*S339)/(H339+J339+L339+N339+P339+R339)</f>
        <v>1.7545837620790867</v>
      </c>
      <c r="H339" s="21">
        <v>1242333.08</v>
      </c>
      <c r="I339" s="28">
        <v>0.17482438493869901</v>
      </c>
      <c r="J339" s="21">
        <v>236046.55</v>
      </c>
      <c r="K339" s="28">
        <v>2.5173825455190899</v>
      </c>
      <c r="L339" s="21">
        <v>216408.5</v>
      </c>
      <c r="M339" s="28">
        <v>2.7692265530235596</v>
      </c>
      <c r="N339" s="21">
        <v>458968.29</v>
      </c>
      <c r="O339" s="28">
        <v>3.5794990113587097</v>
      </c>
      <c r="P339" s="21">
        <v>414560.65</v>
      </c>
      <c r="Q339" s="28">
        <v>3.4050579412204196</v>
      </c>
      <c r="R339" s="22">
        <v>16217.75</v>
      </c>
      <c r="S339" s="30">
        <v>4.2921803579411399</v>
      </c>
    </row>
    <row r="340" spans="1:19" ht="14.25" customHeight="1" x14ac:dyDescent="0.2">
      <c r="A340" s="23" t="s">
        <v>7</v>
      </c>
      <c r="B340" s="26">
        <f t="shared" ref="B340" si="84">D340+H340+J340+L340+N340+P340+R340</f>
        <v>60649255.120000005</v>
      </c>
      <c r="C340" s="28">
        <f t="shared" ref="C340" si="85">(D340*E340+H340*I340+J340*K340+L340*M340+N340*O340+P340*Q340+R340*S340)/(D340+H340+J340+L340+N340+P340+R340)</f>
        <v>0.35098360333992518</v>
      </c>
      <c r="D340" s="21">
        <v>56312020.200000003</v>
      </c>
      <c r="E340" s="28">
        <v>4.3498187692438704E-2</v>
      </c>
      <c r="F340" s="21">
        <f t="shared" ref="F340" si="86">H340+J340+L340+N340+P340+R340</f>
        <v>4337234.92</v>
      </c>
      <c r="G340" s="28">
        <f t="shared" ref="G340" si="87">(H340*I340+J340*K340+L340*M340+N340*O340+P340*Q340+R340*S340)/(H340+J340+L340+N340+P340+R340)</f>
        <v>4.3431872207420126</v>
      </c>
      <c r="H340" s="21">
        <v>2819323.7</v>
      </c>
      <c r="I340" s="28">
        <v>4.9611096118902589</v>
      </c>
      <c r="J340" s="21">
        <v>193357.93</v>
      </c>
      <c r="K340" s="28">
        <v>2.9692829236432097</v>
      </c>
      <c r="L340" s="21">
        <v>284492.08</v>
      </c>
      <c r="M340" s="28">
        <v>2.6532559539091598</v>
      </c>
      <c r="N340" s="21">
        <v>530416.46</v>
      </c>
      <c r="O340" s="28">
        <v>3.23575735734144</v>
      </c>
      <c r="P340" s="21">
        <v>493812.99</v>
      </c>
      <c r="Q340" s="28">
        <v>3.5045625942322802</v>
      </c>
      <c r="R340" s="22">
        <v>15831.76</v>
      </c>
      <c r="S340" s="30">
        <v>4.7112367671061195</v>
      </c>
    </row>
    <row r="341" spans="1:19" ht="14.25" customHeight="1" x14ac:dyDescent="0.2">
      <c r="A341" s="23" t="s">
        <v>8</v>
      </c>
      <c r="B341" s="26">
        <f t="shared" ref="B341" si="88">D341+H341+J341+L341+N341+P341+R341</f>
        <v>49814580.600000001</v>
      </c>
      <c r="C341" s="28">
        <f t="shared" ref="C341" si="89">(D341*E341+H341*I341+J341*K341+L341*M341+N341*O341+P341*Q341+R341*S341)/(D341+H341+J341+L341+N341+P341+R341)</f>
        <v>0.14157898357172957</v>
      </c>
      <c r="D341" s="21">
        <v>48229701.060000002</v>
      </c>
      <c r="E341" s="28">
        <v>3.8943833047262101E-2</v>
      </c>
      <c r="F341" s="21">
        <f t="shared" ref="F341" si="90">H341+J341+L341+N341+P341+R341</f>
        <v>1584879.5399999998</v>
      </c>
      <c r="G341" s="28">
        <f t="shared" ref="G341" si="91">(H341*I341+J341*K341+L341*M341+N341*O341+P341*Q341+R341*S341)/(H341+J341+L341+N341+P341+R341)</f>
        <v>3.2648842589008376</v>
      </c>
      <c r="H341" s="21">
        <v>68751.33</v>
      </c>
      <c r="I341" s="28">
        <v>3.84678620326327</v>
      </c>
      <c r="J341" s="21">
        <v>283358.95</v>
      </c>
      <c r="K341" s="28">
        <v>3.2854687505017899</v>
      </c>
      <c r="L341" s="21">
        <v>274285.26</v>
      </c>
      <c r="M341" s="28">
        <v>2.8088381665132096</v>
      </c>
      <c r="N341" s="21">
        <v>420148.74</v>
      </c>
      <c r="O341" s="28">
        <v>3.4229040589292303</v>
      </c>
      <c r="P341" s="21">
        <v>526886.12</v>
      </c>
      <c r="Q341" s="28">
        <v>3.2696598682462898</v>
      </c>
      <c r="R341" s="22">
        <v>11449.14</v>
      </c>
      <c r="S341" s="30">
        <v>4.1679535144124396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46459703.920000002</v>
      </c>
      <c r="C342" s="28">
        <f t="shared" ref="C342" si="93">(D342*E342+H342*I342+J342*K342+L342*M342+N342*O342+P342*Q342+R342*S342)/(D342+H342+J342+L342+N342+P342+R342)</f>
        <v>0.21315354570387041</v>
      </c>
      <c r="D342" s="21">
        <v>43981427.490000002</v>
      </c>
      <c r="E342" s="28">
        <v>4.7073746309638002E-2</v>
      </c>
      <c r="F342" s="21">
        <f t="shared" ref="F342" si="94">H342+J342+L342+N342+P342+R342</f>
        <v>2478276.4300000002</v>
      </c>
      <c r="G342" s="28">
        <f t="shared" ref="G342" si="95">(H342*I342+J342*K342+L342*M342+N342*O342+P342*Q342+R342*S342)/(H342+J342+L342+N342+P342+R342)</f>
        <v>3.1605352688198742</v>
      </c>
      <c r="H342" s="21">
        <v>99877.39</v>
      </c>
      <c r="I342" s="28">
        <v>2.7841848350262302</v>
      </c>
      <c r="J342" s="21">
        <v>284994.87</v>
      </c>
      <c r="K342" s="28">
        <v>2.1705763584446305</v>
      </c>
      <c r="L342" s="21">
        <v>399582.17</v>
      </c>
      <c r="M342" s="28">
        <v>2.1477586962901802</v>
      </c>
      <c r="N342" s="21">
        <v>1240386.67</v>
      </c>
      <c r="O342" s="28">
        <v>3.6176480627609506</v>
      </c>
      <c r="P342" s="21">
        <v>449227.71</v>
      </c>
      <c r="Q342" s="28">
        <v>3.5016775276395999</v>
      </c>
      <c r="R342" s="22">
        <v>4207.62</v>
      </c>
      <c r="S342" s="30">
        <v>4.14978776600549</v>
      </c>
    </row>
    <row r="343" spans="1:19" ht="14.25" customHeight="1" x14ac:dyDescent="0.2">
      <c r="A343" s="23" t="s">
        <v>14</v>
      </c>
      <c r="B343" s="26">
        <f t="shared" ref="B343" si="96">D343+H343+J343+L343+N343+P343+R343</f>
        <v>36058274.880000003</v>
      </c>
      <c r="C343" s="28">
        <f t="shared" ref="C343" si="97">(D343*E343+H343*I343+J343*K343+L343*M343+N343*O343+P343*Q343+R343*S343)/(D343+H343+J343+L343+N343+P343+R343)</f>
        <v>0.18779046882400377</v>
      </c>
      <c r="D343" s="21">
        <v>34152068.810000002</v>
      </c>
      <c r="E343" s="28">
        <v>2.8051578231755102E-2</v>
      </c>
      <c r="F343" s="21">
        <f t="shared" ref="F343" si="98">H343+J343+L343+N343+P343+R343</f>
        <v>1906206.07</v>
      </c>
      <c r="G343" s="28">
        <f t="shared" ref="G343" si="99">(H343*I343+J343*K343+L343*M343+N343*O343+P343*Q343+R343*S343)/(H343+J343+L343+N343+P343+R343)</f>
        <v>3.0497127284354937</v>
      </c>
      <c r="H343" s="21">
        <v>160057.05000000002</v>
      </c>
      <c r="I343" s="28">
        <v>2.7253868492515601</v>
      </c>
      <c r="J343" s="21">
        <v>276339.84999999998</v>
      </c>
      <c r="K343" s="28">
        <v>3.8350921776211404</v>
      </c>
      <c r="L343" s="21">
        <v>443222.81</v>
      </c>
      <c r="M343" s="28">
        <v>2.5839381050808301</v>
      </c>
      <c r="N343" s="21">
        <v>465658.01</v>
      </c>
      <c r="O343" s="28">
        <v>2.9476026880757398</v>
      </c>
      <c r="P343" s="21">
        <v>557790.17000000004</v>
      </c>
      <c r="Q343" s="28">
        <v>3.1960987673913297</v>
      </c>
      <c r="R343" s="22">
        <v>3138.18</v>
      </c>
      <c r="S343" s="30">
        <v>5.3493278906882304</v>
      </c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30306627.689999998</v>
      </c>
      <c r="C344" s="29">
        <f t="shared" ref="C344:C355" si="101">(D344*E344+H344*I344+J344*K344+L344*M344+N344*O344+P344*Q344+R344*S344)/(D344+H344+J344+L344+N344+P344+R344)</f>
        <v>0.27417704923143821</v>
      </c>
      <c r="D344" s="25">
        <v>27862544.359999999</v>
      </c>
      <c r="E344" s="29">
        <v>2.3845421883071694E-2</v>
      </c>
      <c r="F344" s="25">
        <f t="shared" ref="F344:F355" si="102">H344+J344+L344+N344+P344+R344</f>
        <v>2444083.33</v>
      </c>
      <c r="G344" s="29">
        <f t="shared" ref="G344:G355" si="103">(H344*I344+J344*K344+L344*M344+N344*O344+P344*Q344+R344*S344)/(H344+J344+L344+N344+P344+R344)</f>
        <v>3.1279570272262354</v>
      </c>
      <c r="H344" s="25">
        <v>102504.69</v>
      </c>
      <c r="I344" s="29">
        <v>2.5778215952850498</v>
      </c>
      <c r="J344" s="25">
        <v>286630.99</v>
      </c>
      <c r="K344" s="29">
        <v>3.50958497683729</v>
      </c>
      <c r="L344" s="25">
        <v>313982.33</v>
      </c>
      <c r="M344" s="29">
        <v>2.3521473778476598</v>
      </c>
      <c r="N344" s="25">
        <v>1299131.94</v>
      </c>
      <c r="O344" s="29">
        <v>3.1750607344008501</v>
      </c>
      <c r="P344" s="25">
        <v>436852.57</v>
      </c>
      <c r="Q344" s="29">
        <v>3.4420824863179798</v>
      </c>
      <c r="R344" s="25">
        <v>4980.8100000000004</v>
      </c>
      <c r="S344" s="29">
        <v>1.5569558565775399</v>
      </c>
    </row>
    <row r="345" spans="1:19" x14ac:dyDescent="0.2">
      <c r="A345" s="23" t="s">
        <v>79</v>
      </c>
      <c r="B345" s="26">
        <f t="shared" si="100"/>
        <v>26212459.870000005</v>
      </c>
      <c r="C345" s="28">
        <f t="shared" si="101"/>
        <v>0.22216849173949729</v>
      </c>
      <c r="D345" s="21">
        <v>24576565.350000001</v>
      </c>
      <c r="E345" s="28">
        <v>3.0491215974570701E-2</v>
      </c>
      <c r="F345" s="21">
        <f t="shared" si="102"/>
        <v>1635894.52</v>
      </c>
      <c r="G345" s="28">
        <f t="shared" si="103"/>
        <v>3.1017973653337991</v>
      </c>
      <c r="H345" s="21">
        <v>159787.26</v>
      </c>
      <c r="I345" s="28">
        <v>2.9562663055865697</v>
      </c>
      <c r="J345" s="21">
        <v>230123.37</v>
      </c>
      <c r="K345" s="28">
        <v>3.1616211717219302</v>
      </c>
      <c r="L345" s="21">
        <v>346505.01</v>
      </c>
      <c r="M345" s="28">
        <v>3.1171507124817595</v>
      </c>
      <c r="N345" s="21">
        <v>371894.92</v>
      </c>
      <c r="O345" s="28">
        <v>3.4767020350802293</v>
      </c>
      <c r="P345" s="21">
        <v>521506.08</v>
      </c>
      <c r="Q345" s="28">
        <v>2.8206594642194802</v>
      </c>
      <c r="R345" s="22">
        <v>6077.88</v>
      </c>
      <c r="S345" s="30">
        <v>4.9703969805261004</v>
      </c>
    </row>
    <row r="346" spans="1:19" ht="14.25" customHeight="1" x14ac:dyDescent="0.2">
      <c r="A346" s="23" t="s">
        <v>1</v>
      </c>
      <c r="B346" s="26">
        <f t="shared" si="100"/>
        <v>30657667.000000004</v>
      </c>
      <c r="C346" s="28">
        <f t="shared" si="101"/>
        <v>0.15842693561776894</v>
      </c>
      <c r="D346" s="21">
        <v>29298314.030000001</v>
      </c>
      <c r="E346" s="28">
        <v>3.6488249627789196E-2</v>
      </c>
      <c r="F346" s="21">
        <f t="shared" si="102"/>
        <v>1359352.9699999997</v>
      </c>
      <c r="G346" s="28">
        <f t="shared" si="103"/>
        <v>2.7865875336263852</v>
      </c>
      <c r="H346" s="21">
        <v>89697.67</v>
      </c>
      <c r="I346" s="28">
        <v>1.1190000030101099</v>
      </c>
      <c r="J346" s="21">
        <v>269785.59000000003</v>
      </c>
      <c r="K346" s="28">
        <v>2.9700013666408198</v>
      </c>
      <c r="L346" s="21">
        <v>284422.27</v>
      </c>
      <c r="M346" s="28">
        <v>2.5585999000711204</v>
      </c>
      <c r="N346" s="21">
        <v>464942.87</v>
      </c>
      <c r="O346" s="28">
        <v>2.9736613887637393</v>
      </c>
      <c r="P346" s="21">
        <v>249491.93</v>
      </c>
      <c r="Q346" s="28">
        <v>3.0905601992818004</v>
      </c>
      <c r="R346" s="22">
        <v>1012.64</v>
      </c>
      <c r="S346" s="30">
        <v>4.8837642202559604</v>
      </c>
    </row>
    <row r="347" spans="1:19" ht="14.25" customHeight="1" x14ac:dyDescent="0.2">
      <c r="A347" s="23" t="s">
        <v>2</v>
      </c>
      <c r="B347" s="26">
        <f t="shared" si="100"/>
        <v>32455096.190000001</v>
      </c>
      <c r="C347" s="28">
        <f t="shared" si="101"/>
        <v>0.19680216816205337</v>
      </c>
      <c r="D347" s="21">
        <v>30943773.719999999</v>
      </c>
      <c r="E347" s="28">
        <v>4.9891133478725598E-2</v>
      </c>
      <c r="F347" s="21">
        <f t="shared" si="102"/>
        <v>1511322.4699999997</v>
      </c>
      <c r="G347" s="28">
        <f t="shared" si="103"/>
        <v>3.2047517649228077</v>
      </c>
      <c r="H347" s="21">
        <v>100494.27</v>
      </c>
      <c r="I347" s="28">
        <v>1.9933217336669999</v>
      </c>
      <c r="J347" s="21">
        <v>209585.25</v>
      </c>
      <c r="K347" s="28">
        <v>3.8111268741478699</v>
      </c>
      <c r="L347" s="21">
        <v>322886.17</v>
      </c>
      <c r="M347" s="28">
        <v>2.8834609645869897</v>
      </c>
      <c r="N347" s="21">
        <v>412972.46</v>
      </c>
      <c r="O347" s="28">
        <v>3.3443062147534</v>
      </c>
      <c r="P347" s="21">
        <v>455978.16</v>
      </c>
      <c r="Q347" s="28">
        <v>3.2588068233355698</v>
      </c>
      <c r="R347" s="22">
        <v>9406.16</v>
      </c>
      <c r="S347" s="30">
        <v>4.9179677041428196</v>
      </c>
    </row>
    <row r="348" spans="1:19" ht="14.25" customHeight="1" x14ac:dyDescent="0.2">
      <c r="A348" s="23" t="s">
        <v>3</v>
      </c>
      <c r="B348" s="26">
        <f t="shared" si="100"/>
        <v>35441812.640000001</v>
      </c>
      <c r="C348" s="28">
        <f t="shared" si="101"/>
        <v>0.22380914747705741</v>
      </c>
      <c r="D348" s="21">
        <v>33380685.170000002</v>
      </c>
      <c r="E348" s="28">
        <v>3.8941949195466403E-2</v>
      </c>
      <c r="F348" s="21">
        <f t="shared" si="102"/>
        <v>2061127.4700000002</v>
      </c>
      <c r="G348" s="28">
        <f t="shared" si="103"/>
        <v>3.2177985216993874</v>
      </c>
      <c r="H348" s="21">
        <v>125820.97</v>
      </c>
      <c r="I348" s="28">
        <v>3.8024187708932802</v>
      </c>
      <c r="J348" s="21">
        <v>282444.41000000003</v>
      </c>
      <c r="K348" s="28">
        <v>3.1553664358236002</v>
      </c>
      <c r="L348" s="21">
        <v>501412.71</v>
      </c>
      <c r="M348" s="28">
        <v>2.4676484634783202</v>
      </c>
      <c r="N348" s="21">
        <v>749482.77</v>
      </c>
      <c r="O348" s="28">
        <v>3.5316526664115298</v>
      </c>
      <c r="P348" s="21">
        <v>398095.31</v>
      </c>
      <c r="Q348" s="28">
        <v>3.4111701295852996</v>
      </c>
      <c r="R348" s="22">
        <v>3871.3</v>
      </c>
      <c r="S348" s="30">
        <v>5.2848758556557183</v>
      </c>
    </row>
    <row r="349" spans="1:19" ht="14.25" customHeight="1" x14ac:dyDescent="0.2">
      <c r="A349" s="23" t="s">
        <v>4</v>
      </c>
      <c r="B349" s="26">
        <f t="shared" si="100"/>
        <v>32762488.959999993</v>
      </c>
      <c r="C349" s="28">
        <f t="shared" si="101"/>
        <v>0.22328131400612625</v>
      </c>
      <c r="D349" s="21">
        <v>30890073.739999998</v>
      </c>
      <c r="E349" s="28">
        <v>4.2108262885616504E-2</v>
      </c>
      <c r="F349" s="21">
        <f t="shared" si="102"/>
        <v>1872415.2200000002</v>
      </c>
      <c r="G349" s="28">
        <f t="shared" si="103"/>
        <v>3.2121744019470229</v>
      </c>
      <c r="H349" s="21">
        <v>109224.33</v>
      </c>
      <c r="I349" s="28">
        <v>2.0134713401308999</v>
      </c>
      <c r="J349" s="21">
        <v>318738.22000000003</v>
      </c>
      <c r="K349" s="28">
        <v>3.1701726394782499</v>
      </c>
      <c r="L349" s="21">
        <v>335447.55</v>
      </c>
      <c r="M349" s="28">
        <v>2.6140936438498401</v>
      </c>
      <c r="N349" s="21">
        <v>644243.66</v>
      </c>
      <c r="O349" s="28">
        <v>3.1710143454108701</v>
      </c>
      <c r="P349" s="21">
        <v>463820.22</v>
      </c>
      <c r="Q349" s="28">
        <v>4.0094165698511395</v>
      </c>
      <c r="R349" s="22">
        <v>941.24</v>
      </c>
      <c r="S349" s="30">
        <v>4.9969461561344595</v>
      </c>
    </row>
    <row r="350" spans="1:19" ht="14.25" customHeight="1" x14ac:dyDescent="0.2">
      <c r="A350" s="23" t="s">
        <v>5</v>
      </c>
      <c r="B350" s="26">
        <f t="shared" si="100"/>
        <v>32321459.560000002</v>
      </c>
      <c r="C350" s="28">
        <f t="shared" si="101"/>
        <v>0.21207932289305328</v>
      </c>
      <c r="D350" s="21">
        <v>30676369.379999999</v>
      </c>
      <c r="E350" s="28">
        <v>4.7552226697043398E-2</v>
      </c>
      <c r="F350" s="21">
        <f t="shared" si="102"/>
        <v>1645090.18</v>
      </c>
      <c r="G350" s="28">
        <f t="shared" si="103"/>
        <v>3.2800533691107461</v>
      </c>
      <c r="H350" s="21">
        <v>128802.96</v>
      </c>
      <c r="I350" s="28">
        <v>2.3497972895964496</v>
      </c>
      <c r="J350" s="21">
        <v>215011.29</v>
      </c>
      <c r="K350" s="28">
        <v>3.5581569791056102</v>
      </c>
      <c r="L350" s="21">
        <v>226683.02</v>
      </c>
      <c r="M350" s="28">
        <v>2.7881701474596601</v>
      </c>
      <c r="N350" s="21">
        <v>707825.71</v>
      </c>
      <c r="O350" s="28">
        <v>3.4595638478574098</v>
      </c>
      <c r="P350" s="21">
        <v>365965.78</v>
      </c>
      <c r="Q350" s="28">
        <v>3.39838524492645</v>
      </c>
      <c r="R350" s="22">
        <v>801.42</v>
      </c>
      <c r="S350" s="30">
        <v>4.7254197549349897</v>
      </c>
    </row>
    <row r="351" spans="1:19" ht="14.25" customHeight="1" x14ac:dyDescent="0.2">
      <c r="A351" s="23" t="s">
        <v>6</v>
      </c>
      <c r="B351" s="26">
        <f t="shared" si="100"/>
        <v>37005188.820000008</v>
      </c>
      <c r="C351" s="28">
        <f t="shared" si="101"/>
        <v>0.18549291352866007</v>
      </c>
      <c r="D351" s="21">
        <v>35346835.850000001</v>
      </c>
      <c r="E351" s="28">
        <v>3.4329110952091103E-2</v>
      </c>
      <c r="F351" s="21">
        <f t="shared" si="102"/>
        <v>1658352.97</v>
      </c>
      <c r="G351" s="28">
        <f t="shared" si="103"/>
        <v>3.40746206774062</v>
      </c>
      <c r="H351" s="21">
        <v>117374.44</v>
      </c>
      <c r="I351" s="28">
        <v>3.3730541027501402</v>
      </c>
      <c r="J351" s="21">
        <v>265891.42</v>
      </c>
      <c r="K351" s="28">
        <v>3.1458008897015204</v>
      </c>
      <c r="L351" s="21">
        <v>240898.1</v>
      </c>
      <c r="M351" s="28">
        <v>2.6529793879652797</v>
      </c>
      <c r="N351" s="21">
        <v>657983.53</v>
      </c>
      <c r="O351" s="28">
        <v>3.8503290890882895</v>
      </c>
      <c r="P351" s="21">
        <v>356291.81</v>
      </c>
      <c r="Q351" s="28">
        <v>3.3012782696296101</v>
      </c>
      <c r="R351" s="22">
        <v>19913.670000000002</v>
      </c>
      <c r="S351" s="30">
        <v>3.49778863464143</v>
      </c>
    </row>
    <row r="352" spans="1:19" ht="14.25" customHeight="1" x14ac:dyDescent="0.2">
      <c r="A352" s="23" t="s">
        <v>7</v>
      </c>
      <c r="B352" s="26">
        <f t="shared" si="100"/>
        <v>34925350.340000004</v>
      </c>
      <c r="C352" s="28">
        <f t="shared" si="101"/>
        <v>0.17938618455673871</v>
      </c>
      <c r="D352" s="21">
        <v>33137030.91</v>
      </c>
      <c r="E352" s="28">
        <v>2.8232465169885704E-2</v>
      </c>
      <c r="F352" s="21">
        <f t="shared" si="102"/>
        <v>1788319.4300000002</v>
      </c>
      <c r="G352" s="28">
        <f t="shared" si="103"/>
        <v>2.9802199659598827</v>
      </c>
      <c r="H352" s="21">
        <v>131054.62000000002</v>
      </c>
      <c r="I352" s="28">
        <v>1.9927663969419798</v>
      </c>
      <c r="J352" s="21">
        <v>281953.11</v>
      </c>
      <c r="K352" s="28">
        <v>2.87762780626892</v>
      </c>
      <c r="L352" s="21">
        <v>335962.34</v>
      </c>
      <c r="M352" s="28">
        <v>2.23849512031616</v>
      </c>
      <c r="N352" s="21">
        <v>651172.85</v>
      </c>
      <c r="O352" s="28">
        <v>3.3761414960712801</v>
      </c>
      <c r="P352" s="21">
        <v>387029.39</v>
      </c>
      <c r="Q352" s="28">
        <v>3.3635573841045998</v>
      </c>
      <c r="R352" s="22">
        <v>1147.1200000000001</v>
      </c>
      <c r="S352" s="30">
        <v>4.1587778087732792</v>
      </c>
    </row>
    <row r="353" spans="1:19" ht="14.25" customHeight="1" x14ac:dyDescent="0.2">
      <c r="A353" s="23" t="s">
        <v>8</v>
      </c>
      <c r="B353" s="26">
        <f t="shared" si="100"/>
        <v>34270652.090000004</v>
      </c>
      <c r="C353" s="28">
        <f t="shared" si="101"/>
        <v>0.1966444211479256</v>
      </c>
      <c r="D353" s="21">
        <v>32612841.399999999</v>
      </c>
      <c r="E353" s="28">
        <v>3.8567890867675203E-2</v>
      </c>
      <c r="F353" s="21">
        <f t="shared" si="102"/>
        <v>1657810.6900000002</v>
      </c>
      <c r="G353" s="28">
        <f t="shared" si="103"/>
        <v>3.3063630652544518</v>
      </c>
      <c r="H353" s="21">
        <v>145971.6</v>
      </c>
      <c r="I353" s="28">
        <v>2.5988930449484702</v>
      </c>
      <c r="J353" s="21">
        <v>218071.79</v>
      </c>
      <c r="K353" s="28">
        <v>3.4126312183707896</v>
      </c>
      <c r="L353" s="21">
        <v>327919.74</v>
      </c>
      <c r="M353" s="28">
        <v>3.0243594636907201</v>
      </c>
      <c r="N353" s="21">
        <v>631869.44000000006</v>
      </c>
      <c r="O353" s="28">
        <v>3.5695625825803501</v>
      </c>
      <c r="P353" s="21">
        <v>332236.81</v>
      </c>
      <c r="Q353" s="28">
        <v>3.3170920525031495</v>
      </c>
      <c r="R353" s="22">
        <v>1741.31</v>
      </c>
      <c r="S353" s="30">
        <v>4.8561709862115299</v>
      </c>
    </row>
    <row r="354" spans="1:19" ht="14.25" customHeight="1" x14ac:dyDescent="0.2">
      <c r="A354" s="23" t="s">
        <v>9</v>
      </c>
      <c r="B354" s="26">
        <f t="shared" si="100"/>
        <v>34107022.909999996</v>
      </c>
      <c r="C354" s="28">
        <f t="shared" si="101"/>
        <v>0.27531635070813626</v>
      </c>
      <c r="D354" s="21">
        <v>32019407.989999998</v>
      </c>
      <c r="E354" s="28">
        <v>5.8747179048015893E-2</v>
      </c>
      <c r="F354" s="21">
        <f t="shared" si="102"/>
        <v>2087614.9200000002</v>
      </c>
      <c r="G354" s="28">
        <f t="shared" si="103"/>
        <v>3.5970097334330204</v>
      </c>
      <c r="H354" s="21">
        <v>154918.98000000001</v>
      </c>
      <c r="I354" s="28">
        <v>2.3330999661887799</v>
      </c>
      <c r="J354" s="21">
        <v>268857.34000000003</v>
      </c>
      <c r="K354" s="28">
        <v>3.4389094510121998</v>
      </c>
      <c r="L354" s="21">
        <v>453408.25</v>
      </c>
      <c r="M354" s="28">
        <v>3.5366105215332997</v>
      </c>
      <c r="N354" s="21">
        <v>576040.32999999996</v>
      </c>
      <c r="O354" s="28">
        <v>4.0452462239926801</v>
      </c>
      <c r="P354" s="21">
        <v>632537.16</v>
      </c>
      <c r="Q354" s="28">
        <v>3.6050302481833598</v>
      </c>
      <c r="R354" s="22">
        <v>1852.86</v>
      </c>
      <c r="S354" s="30">
        <v>4.9030796714268794</v>
      </c>
    </row>
    <row r="355" spans="1:19" ht="14.25" customHeight="1" x14ac:dyDescent="0.2">
      <c r="A355" s="23" t="s">
        <v>14</v>
      </c>
      <c r="B355" s="26">
        <f t="shared" si="100"/>
        <v>37497463.450000003</v>
      </c>
      <c r="C355" s="28">
        <f t="shared" si="101"/>
        <v>0.23914181903149512</v>
      </c>
      <c r="D355" s="21">
        <v>35390325.890000001</v>
      </c>
      <c r="E355" s="28">
        <v>5.1281363168029295E-2</v>
      </c>
      <c r="F355" s="21">
        <f t="shared" si="102"/>
        <v>2107137.56</v>
      </c>
      <c r="G355" s="28">
        <f t="shared" si="103"/>
        <v>3.3943429226803805</v>
      </c>
      <c r="H355" s="21">
        <v>216797.17</v>
      </c>
      <c r="I355" s="28">
        <v>2.1962277814788798</v>
      </c>
      <c r="J355" s="21">
        <v>237467.4</v>
      </c>
      <c r="K355" s="28">
        <v>3.5027880210083602</v>
      </c>
      <c r="L355" s="21">
        <v>443558.23</v>
      </c>
      <c r="M355" s="28">
        <v>3.2339186945082701</v>
      </c>
      <c r="N355" s="21">
        <v>448454.64</v>
      </c>
      <c r="O355" s="28">
        <v>3.2884755778198702</v>
      </c>
      <c r="P355" s="21">
        <v>758108.81</v>
      </c>
      <c r="Q355" s="28">
        <v>3.8566147701146001</v>
      </c>
      <c r="R355" s="22">
        <v>2751.31</v>
      </c>
      <c r="S355" s="30">
        <v>4.1858295139406296</v>
      </c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39713783.050000004</v>
      </c>
      <c r="C356" s="29">
        <f t="shared" ref="C356:C367" si="105">(D356*E356+H356*I356+J356*K356+L356*M356+N356*O356+P356*Q356+R356*S356)/(D356+H356+J356+L356+N356+P356+R356)</f>
        <v>0.25642056263637669</v>
      </c>
      <c r="D356" s="25">
        <v>37301073.579999998</v>
      </c>
      <c r="E356" s="29">
        <v>5.8866529176182493E-2</v>
      </c>
      <c r="F356" s="25">
        <f t="shared" ref="F356:F367" si="106">H356+J356+L356+N356+P356+R356</f>
        <v>2412709.4700000002</v>
      </c>
      <c r="G356" s="29">
        <f t="shared" ref="G356:G367" si="107">(H356*I356+J356*K356+L356*M356+N356*O356+P356*Q356+R356*S356)/(H356+J356+L356+N356+P356+R356)</f>
        <v>3.3106538342969243</v>
      </c>
      <c r="H356" s="25">
        <v>269829.02</v>
      </c>
      <c r="I356" s="29">
        <v>1.7969494900881999</v>
      </c>
      <c r="J356" s="25">
        <v>338459.48</v>
      </c>
      <c r="K356" s="29">
        <v>3.4849270016014899</v>
      </c>
      <c r="L356" s="25">
        <v>549225.44999999995</v>
      </c>
      <c r="M356" s="29">
        <v>3.0881450145837199</v>
      </c>
      <c r="N356" s="25">
        <v>820819.34</v>
      </c>
      <c r="O356" s="29">
        <v>3.7852543436659301</v>
      </c>
      <c r="P356" s="25">
        <v>424628.03</v>
      </c>
      <c r="Q356" s="29">
        <v>3.4845439614525704</v>
      </c>
      <c r="R356" s="25">
        <v>9748.15</v>
      </c>
      <c r="S356" s="29">
        <v>4.1584620671614605</v>
      </c>
    </row>
    <row r="357" spans="1:19" x14ac:dyDescent="0.2">
      <c r="A357" s="34" t="s">
        <v>80</v>
      </c>
      <c r="B357" s="26">
        <f t="shared" si="104"/>
        <v>26797404.890000001</v>
      </c>
      <c r="C357" s="28">
        <f t="shared" si="105"/>
        <v>0.309168394178784</v>
      </c>
      <c r="D357" s="21">
        <v>24678122.969999999</v>
      </c>
      <c r="E357" s="28">
        <v>9.0858829300987112E-2</v>
      </c>
      <c r="F357" s="21">
        <f t="shared" si="106"/>
        <v>2119281.92</v>
      </c>
      <c r="G357" s="28">
        <f t="shared" si="107"/>
        <v>2.8512890232178245</v>
      </c>
      <c r="H357" s="21">
        <v>215556.03</v>
      </c>
      <c r="I357" s="28">
        <v>2.1194108946986998</v>
      </c>
      <c r="J357" s="21">
        <v>319658.61</v>
      </c>
      <c r="K357" s="28">
        <v>4.6863025851235491</v>
      </c>
      <c r="L357" s="21">
        <v>318380</v>
      </c>
      <c r="M357" s="28">
        <v>3.1304118506187604</v>
      </c>
      <c r="N357" s="21">
        <v>962715.83</v>
      </c>
      <c r="O357" s="28">
        <v>2.3921340697181601</v>
      </c>
      <c r="P357" s="21">
        <v>299315.76</v>
      </c>
      <c r="Q357" s="28">
        <v>2.57237333209584</v>
      </c>
      <c r="R357" s="22">
        <v>3655.69</v>
      </c>
      <c r="S357" s="30">
        <v>4.9946156539531499</v>
      </c>
    </row>
    <row r="358" spans="1:19" ht="14.25" customHeight="1" x14ac:dyDescent="0.2">
      <c r="A358" s="23" t="s">
        <v>1</v>
      </c>
      <c r="B358" s="26">
        <f t="shared" si="104"/>
        <v>31950759.420000002</v>
      </c>
      <c r="C358" s="28">
        <f t="shared" si="105"/>
        <v>0.26089595530183474</v>
      </c>
      <c r="D358" s="21">
        <v>29917018.219999999</v>
      </c>
      <c r="E358" s="28">
        <v>8.1910844465835894E-2</v>
      </c>
      <c r="F358" s="21">
        <f t="shared" si="106"/>
        <v>2033741.2</v>
      </c>
      <c r="G358" s="28">
        <f t="shared" si="107"/>
        <v>2.8938272358351189</v>
      </c>
      <c r="H358" s="21">
        <v>332690.31</v>
      </c>
      <c r="I358" s="28">
        <v>1.1987166217735599</v>
      </c>
      <c r="J358" s="21">
        <v>209242.42</v>
      </c>
      <c r="K358" s="28">
        <v>4.9431034266378697</v>
      </c>
      <c r="L358" s="21">
        <v>322544.37</v>
      </c>
      <c r="M358" s="28">
        <v>3.2177024435428803</v>
      </c>
      <c r="N358" s="21">
        <v>453792.71</v>
      </c>
      <c r="O358" s="28">
        <v>2.9273971197113302</v>
      </c>
      <c r="P358" s="21">
        <v>705687.96</v>
      </c>
      <c r="Q358" s="28">
        <v>2.9009626703847999</v>
      </c>
      <c r="R358" s="22">
        <v>9783.43</v>
      </c>
      <c r="S358" s="30">
        <v>3.9586973893613999</v>
      </c>
    </row>
    <row r="359" spans="1:19" ht="14.25" customHeight="1" x14ac:dyDescent="0.2">
      <c r="A359" s="23" t="s">
        <v>2</v>
      </c>
      <c r="B359" s="26">
        <f t="shared" si="104"/>
        <v>30528968.089999996</v>
      </c>
      <c r="C359" s="28">
        <f t="shared" si="105"/>
        <v>0.27884192181682083</v>
      </c>
      <c r="D359" s="21">
        <v>28486757.239999998</v>
      </c>
      <c r="E359" s="28">
        <v>9.5197582510096884E-2</v>
      </c>
      <c r="F359" s="21">
        <f t="shared" si="106"/>
        <v>2042210.85</v>
      </c>
      <c r="G359" s="28">
        <f t="shared" si="107"/>
        <v>2.8404930423810044</v>
      </c>
      <c r="H359" s="21">
        <v>388295.2</v>
      </c>
      <c r="I359" s="28">
        <v>1.3165043175913602</v>
      </c>
      <c r="J359" s="21">
        <v>256757.86</v>
      </c>
      <c r="K359" s="28">
        <v>4.53176014358431</v>
      </c>
      <c r="L359" s="21">
        <v>298489.65000000002</v>
      </c>
      <c r="M359" s="28">
        <v>2.6445115631312501</v>
      </c>
      <c r="N359" s="21">
        <v>489838.55</v>
      </c>
      <c r="O359" s="28">
        <v>3.3296564992689901</v>
      </c>
      <c r="P359" s="21">
        <v>605063.81000000006</v>
      </c>
      <c r="Q359" s="28">
        <v>2.7866689822351098</v>
      </c>
      <c r="R359" s="22">
        <v>3765.78</v>
      </c>
      <c r="S359" s="30">
        <v>5.2213280117266496</v>
      </c>
    </row>
    <row r="360" spans="1:19" ht="14.25" customHeight="1" x14ac:dyDescent="0.2">
      <c r="A360" s="23" t="s">
        <v>3</v>
      </c>
      <c r="B360" s="26">
        <f t="shared" si="104"/>
        <v>37375953.880000003</v>
      </c>
      <c r="C360" s="28">
        <f t="shared" si="105"/>
        <v>0.20477334864744309</v>
      </c>
      <c r="D360" s="21">
        <v>35385378</v>
      </c>
      <c r="E360" s="28">
        <v>4.4282719418738396E-2</v>
      </c>
      <c r="F360" s="21">
        <f t="shared" si="106"/>
        <v>1990575.8800000001</v>
      </c>
      <c r="G360" s="28">
        <f t="shared" si="107"/>
        <v>3.057727429812922</v>
      </c>
      <c r="H360" s="21">
        <v>460880.8</v>
      </c>
      <c r="I360" s="28">
        <v>1.1214950258287999</v>
      </c>
      <c r="J360" s="21">
        <v>352681.59</v>
      </c>
      <c r="K360" s="28">
        <v>5.1900521555434693</v>
      </c>
      <c r="L360" s="21">
        <v>339972.91</v>
      </c>
      <c r="M360" s="28">
        <v>3.3170705239426299</v>
      </c>
      <c r="N360" s="21">
        <v>522364.88</v>
      </c>
      <c r="O360" s="28">
        <v>2.9045582317861802</v>
      </c>
      <c r="P360" s="21">
        <v>311752.36</v>
      </c>
      <c r="Q360" s="28">
        <v>3.44883289608457</v>
      </c>
      <c r="R360" s="22">
        <v>2923.34</v>
      </c>
      <c r="S360" s="30">
        <v>6.5650840476988597</v>
      </c>
    </row>
    <row r="361" spans="1:19" ht="14.25" customHeight="1" x14ac:dyDescent="0.2">
      <c r="A361" s="23" t="s">
        <v>4</v>
      </c>
      <c r="B361" s="26">
        <f t="shared" si="104"/>
        <v>28540727.890000001</v>
      </c>
      <c r="C361" s="28">
        <f t="shared" si="105"/>
        <v>0.26774383458445139</v>
      </c>
      <c r="D361" s="21">
        <v>26692945.640000001</v>
      </c>
      <c r="E361" s="28">
        <v>5.7963803892870001E-2</v>
      </c>
      <c r="F361" s="21">
        <f t="shared" si="106"/>
        <v>1847782.25</v>
      </c>
      <c r="G361" s="28">
        <f t="shared" si="107"/>
        <v>3.2982129039825971</v>
      </c>
      <c r="H361" s="21">
        <v>300692.23</v>
      </c>
      <c r="I361" s="28">
        <v>1.7245210266989599</v>
      </c>
      <c r="J361" s="21">
        <v>330115.74</v>
      </c>
      <c r="K361" s="28">
        <v>5.2660957338780596</v>
      </c>
      <c r="L361" s="21">
        <v>450692.67</v>
      </c>
      <c r="M361" s="28">
        <v>2.9821950161736601</v>
      </c>
      <c r="N361" s="21">
        <v>476423.77</v>
      </c>
      <c r="O361" s="28">
        <v>3.4980640523036901</v>
      </c>
      <c r="P361" s="21">
        <v>285701.15000000002</v>
      </c>
      <c r="Q361" s="28">
        <v>2.8286215256746399</v>
      </c>
      <c r="R361" s="22">
        <v>4156.6900000000005</v>
      </c>
      <c r="S361" s="30">
        <v>4.4875554347329194</v>
      </c>
    </row>
    <row r="362" spans="1:19" ht="14.25" customHeight="1" x14ac:dyDescent="0.2">
      <c r="A362" s="23" t="s">
        <v>5</v>
      </c>
      <c r="B362" s="26">
        <f t="shared" si="104"/>
        <v>33209368.790000003</v>
      </c>
      <c r="C362" s="28">
        <f t="shared" si="105"/>
        <v>0.2183213266457269</v>
      </c>
      <c r="D362" s="21">
        <v>31307100.370000001</v>
      </c>
      <c r="E362" s="28">
        <v>4.4285625628509795E-2</v>
      </c>
      <c r="F362" s="21">
        <f t="shared" si="106"/>
        <v>1902268.4200000002</v>
      </c>
      <c r="G362" s="28">
        <f t="shared" si="107"/>
        <v>3.0825612532641413</v>
      </c>
      <c r="H362" s="21">
        <v>348301.21</v>
      </c>
      <c r="I362" s="28">
        <v>1.1759166929107099</v>
      </c>
      <c r="J362" s="21">
        <v>430185.6</v>
      </c>
      <c r="K362" s="28">
        <v>4.3247767830908304</v>
      </c>
      <c r="L362" s="21">
        <v>335131.44</v>
      </c>
      <c r="M362" s="28">
        <v>2.3826853210191201</v>
      </c>
      <c r="N362" s="21">
        <v>527010.43000000005</v>
      </c>
      <c r="O362" s="28">
        <v>3.4407482497073199</v>
      </c>
      <c r="P362" s="21">
        <v>245016.84</v>
      </c>
      <c r="Q362" s="28">
        <v>3.7430845867573792</v>
      </c>
      <c r="R362" s="22">
        <v>16622.900000000001</v>
      </c>
      <c r="S362" s="30">
        <v>3.9034878330495899</v>
      </c>
    </row>
    <row r="363" spans="1:19" ht="14.25" customHeight="1" x14ac:dyDescent="0.2">
      <c r="A363" s="23" t="s">
        <v>6</v>
      </c>
      <c r="B363" s="26">
        <f t="shared" si="104"/>
        <v>42881091.380000003</v>
      </c>
      <c r="C363" s="28">
        <f t="shared" si="105"/>
        <v>0.1666158514480422</v>
      </c>
      <c r="D363" s="21">
        <v>41000311.100000001</v>
      </c>
      <c r="E363" s="28">
        <v>4.20106789214095E-2</v>
      </c>
      <c r="F363" s="21">
        <f t="shared" si="106"/>
        <v>1880780.2800000003</v>
      </c>
      <c r="G363" s="28">
        <f t="shared" si="107"/>
        <v>2.8829623022206508</v>
      </c>
      <c r="H363" s="21">
        <v>407226.53</v>
      </c>
      <c r="I363" s="28">
        <v>1.1434246170061699</v>
      </c>
      <c r="J363" s="21">
        <v>411727.66</v>
      </c>
      <c r="K363" s="28">
        <v>3.9512863036697596</v>
      </c>
      <c r="L363" s="21">
        <v>270578.53000000003</v>
      </c>
      <c r="M363" s="28">
        <v>2.7475365610124398</v>
      </c>
      <c r="N363" s="21">
        <v>524467.34</v>
      </c>
      <c r="O363" s="28">
        <v>3.3656853254198804</v>
      </c>
      <c r="P363" s="21">
        <v>261042.12</v>
      </c>
      <c r="Q363" s="28">
        <v>3.0397462156681803</v>
      </c>
      <c r="R363" s="22">
        <v>5738.1</v>
      </c>
      <c r="S363" s="30">
        <v>4.8123443300047093</v>
      </c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x14ac:dyDescent="0.2">
      <c r="A339" s="23" t="s">
        <v>6</v>
      </c>
      <c r="B339" s="26">
        <f t="shared" ref="B339" si="82">D339+H339+J339+L339+N339+P339+R339</f>
        <v>7117777.9500000002</v>
      </c>
      <c r="C339" s="28">
        <f t="shared" ref="C339" si="83">(D339*E339+H339*I339+J339*K339+L339*M339+N339*O339+P339*Q339+R339*S339)/(D339+H339+J339+L339+N339+P339+R339)</f>
        <v>0.33466160226310532</v>
      </c>
      <c r="D339" s="21">
        <v>6790502.8499999996</v>
      </c>
      <c r="E339" s="28">
        <v>0.21043496587296201</v>
      </c>
      <c r="F339" s="21">
        <f t="shared" ref="F339" si="84">H339+J339+L339+N339+P339+R339</f>
        <v>327275.10000000003</v>
      </c>
      <c r="G339" s="28">
        <f t="shared" ref="G339" si="85">(H339*I339+J339*K339+L339*M339+N339*O339+P339*Q339+R339*S339)/(H339+J339+L339+N339+P339+R339)</f>
        <v>2.9121914187788813</v>
      </c>
      <c r="H339" s="21">
        <v>12624.62</v>
      </c>
      <c r="I339" s="28">
        <v>0.53050450627424806</v>
      </c>
      <c r="J339" s="21">
        <v>8763.9</v>
      </c>
      <c r="K339" s="28">
        <v>1</v>
      </c>
      <c r="L339" s="21">
        <v>0.3</v>
      </c>
      <c r="M339" s="28">
        <v>4.5</v>
      </c>
      <c r="N339" s="21">
        <v>280423.7</v>
      </c>
      <c r="O339" s="28">
        <v>3.0024792840262804</v>
      </c>
      <c r="P339" s="21">
        <v>25462.58</v>
      </c>
      <c r="Q339" s="28">
        <v>3.7568353246214601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6">D340+H340+J340+L340+N340+P340+R340</f>
        <v>6245317.5700000003</v>
      </c>
      <c r="C340" s="28">
        <f t="shared" ref="C340" si="87">(D340*E340+H340*I340+J340*K340+L340*M340+N340*O340+P340*Q340+R340*S340)/(D340+H340+J340+L340+N340+P340+R340)</f>
        <v>0.18102582139790191</v>
      </c>
      <c r="D340" s="21">
        <v>5909099.54</v>
      </c>
      <c r="E340" s="28">
        <v>7.7833611684260104E-2</v>
      </c>
      <c r="F340" s="21">
        <f t="shared" ref="F340" si="88">H340+J340+L340+N340+P340+R340</f>
        <v>336218.03</v>
      </c>
      <c r="G340" s="28">
        <f t="shared" ref="G340" si="89">(H340*I340+J340*K340+L340*M340+N340*O340+P340*Q340+R340*S340)/(H340+J340+L340+N340+P340+R340)</f>
        <v>1.99464967420099</v>
      </c>
      <c r="H340" s="21">
        <v>16154.83</v>
      </c>
      <c r="I340" s="28">
        <v>0.61759114766295908</v>
      </c>
      <c r="J340" s="21">
        <v>8825.7000000000007</v>
      </c>
      <c r="K340" s="28">
        <v>1.0001189707332001</v>
      </c>
      <c r="L340" s="21">
        <v>12013.3</v>
      </c>
      <c r="M340" s="28">
        <v>5.0758242947399994</v>
      </c>
      <c r="N340" s="21">
        <v>203367.42</v>
      </c>
      <c r="O340" s="28">
        <v>1.8240177138501297</v>
      </c>
      <c r="P340" s="21">
        <v>95856.78</v>
      </c>
      <c r="Q340" s="28">
        <v>2.2941536060360002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90">D341+H341+J341+L341+N341+P341+R341</f>
        <v>7185975.0300000003</v>
      </c>
      <c r="C341" s="28">
        <f t="shared" ref="C341" si="91">(D341*E341+H341*I341+J341*K341+L341*M341+N341*O341+P341*Q341+R341*S341)/(D341+H341+J341+L341+N341+P341+R341)</f>
        <v>0.53615277076742107</v>
      </c>
      <c r="D341" s="21">
        <v>6739320.4500000002</v>
      </c>
      <c r="E341" s="28">
        <v>0.37796932448879195</v>
      </c>
      <c r="F341" s="21">
        <f t="shared" ref="F341" si="92">H341+J341+L341+N341+P341+R341</f>
        <v>446654.57999999996</v>
      </c>
      <c r="G341" s="28">
        <f t="shared" ref="G341" si="93">(H341*I341+J341*K341+L341*M341+N341*O341+P341*Q341+R341*S341)/(H341+J341+L341+N341+P341+R341)</f>
        <v>2.9228940739844211</v>
      </c>
      <c r="H341" s="21">
        <v>8871</v>
      </c>
      <c r="I341" s="28">
        <v>1</v>
      </c>
      <c r="J341" s="21">
        <v>133065.29999999999</v>
      </c>
      <c r="K341" s="28">
        <v>3.0000033817982601</v>
      </c>
      <c r="L341" s="21">
        <v>44355</v>
      </c>
      <c r="M341" s="28">
        <v>1.5</v>
      </c>
      <c r="N341" s="21">
        <v>88515.75</v>
      </c>
      <c r="O341" s="28">
        <v>1.58050849707538</v>
      </c>
      <c r="P341" s="21">
        <v>171847.53</v>
      </c>
      <c r="Q341" s="28">
        <v>4.0211475835585198</v>
      </c>
      <c r="R341" s="22"/>
      <c r="S341" s="30"/>
    </row>
    <row r="342" spans="1:19" ht="14.25" customHeight="1" x14ac:dyDescent="0.2">
      <c r="A342" s="23" t="s">
        <v>9</v>
      </c>
      <c r="B342" s="26">
        <f t="shared" ref="B342" si="94">D342+H342+J342+L342+N342+P342+R342</f>
        <v>7803835.7400000002</v>
      </c>
      <c r="C342" s="28">
        <f t="shared" ref="C342" si="95">(D342*E342+H342*I342+J342*K342+L342*M342+N342*O342+P342*Q342+R342*S342)/(D342+H342+J342+L342+N342+P342+R342)</f>
        <v>0.48875635316742366</v>
      </c>
      <c r="D342" s="21">
        <v>7281672.4400000004</v>
      </c>
      <c r="E342" s="28">
        <v>0.33671113308139999</v>
      </c>
      <c r="F342" s="21">
        <f t="shared" ref="F342" si="96">H342+J342+L342+N342+P342+R342</f>
        <v>522163.3</v>
      </c>
      <c r="G342" s="28">
        <f t="shared" ref="G342" si="97">(H342*I342+J342*K342+L342*M342+N342*O342+P342*Q342+R342*S342)/(H342+J342+L342+N342+P342+R342)</f>
        <v>2.6090575860080558</v>
      </c>
      <c r="H342" s="21">
        <v>12505.1</v>
      </c>
      <c r="I342" s="28">
        <v>0.50009596084797403</v>
      </c>
      <c r="J342" s="21"/>
      <c r="K342" s="28"/>
      <c r="L342" s="21"/>
      <c r="M342" s="28"/>
      <c r="N342" s="21">
        <v>508389.3</v>
      </c>
      <c r="O342" s="28">
        <v>2.6623536707007802</v>
      </c>
      <c r="P342" s="21">
        <v>1268.9000000000001</v>
      </c>
      <c r="Q342" s="28">
        <v>2.03975884624478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8">D343+H343+J343+L343+N343+P343+R343</f>
        <v>9751438.879999999</v>
      </c>
      <c r="C343" s="28">
        <f t="shared" ref="C343" si="99">(D343*E343+H343*I343+J343*K343+L343*M343+N343*O343+P343*Q343+R343*S343)/(D343+H343+J343+L343+N343+P343+R343)</f>
        <v>0.47932063037244865</v>
      </c>
      <c r="D343" s="21">
        <v>8165379.75</v>
      </c>
      <c r="E343" s="28">
        <v>0.56368718956396413</v>
      </c>
      <c r="F343" s="21">
        <f t="shared" ref="F343" si="100">H343+J343+L343+N343+P343+R343</f>
        <v>1586059.13</v>
      </c>
      <c r="G343" s="28">
        <f t="shared" ref="G343" si="101">(H343*I343+J343*K343+L343*M343+N343*O343+P343*Q343+R343*S343)/(H343+J343+L343+N343+P343+R343)</f>
        <v>4.4983107281756918E-2</v>
      </c>
      <c r="H343" s="21">
        <v>16482.599999999999</v>
      </c>
      <c r="I343" s="28">
        <v>0.5</v>
      </c>
      <c r="J343" s="21">
        <v>8903.7000000000007</v>
      </c>
      <c r="K343" s="28">
        <v>1</v>
      </c>
      <c r="L343" s="21">
        <v>17807.400000000001</v>
      </c>
      <c r="M343" s="28">
        <v>1.5</v>
      </c>
      <c r="N343" s="21">
        <v>489.63</v>
      </c>
      <c r="O343" s="28">
        <v>6.1595551743153001</v>
      </c>
      <c r="P343" s="21">
        <v>6484.1</v>
      </c>
      <c r="Q343" s="28">
        <v>3.7744428679384998</v>
      </c>
      <c r="R343" s="22">
        <v>1535891.7</v>
      </c>
      <c r="S343" s="30">
        <v>0</v>
      </c>
    </row>
    <row r="344" spans="1:19" ht="14.25" customHeight="1" thickBot="1" x14ac:dyDescent="0.25">
      <c r="A344" s="24" t="s">
        <v>15</v>
      </c>
      <c r="B344" s="27">
        <f t="shared" ref="B344:B355" si="102">D344+H344+J344+L344+N344+P344+R344</f>
        <v>5696130.3999999985</v>
      </c>
      <c r="C344" s="29">
        <f t="shared" ref="C344:C355" si="103">(D344*E344+H344*I344+J344*K344+L344*M344+N344*O344+P344*Q344+R344*S344)/(D344+H344+J344+L344+N344+P344+R344)</f>
        <v>0.6324209308129608</v>
      </c>
      <c r="D344" s="25">
        <v>5217455.62</v>
      </c>
      <c r="E344" s="29">
        <v>0.39148008910136201</v>
      </c>
      <c r="F344" s="25">
        <f t="shared" ref="F344:F355" si="104">H344+J344+L344+N344+P344+R344</f>
        <v>478674.78</v>
      </c>
      <c r="G344" s="29">
        <f t="shared" ref="G344:G355" si="105">(H344*I344+J344*K344+L344*M344+N344*O344+P344*Q344+R344*S344)/(H344+J344+L344+N344+P344+R344)</f>
        <v>3.2586260312272981</v>
      </c>
      <c r="H344" s="25">
        <v>17817.100000000002</v>
      </c>
      <c r="I344" s="29">
        <v>0.5</v>
      </c>
      <c r="J344" s="25">
        <v>75429.42</v>
      </c>
      <c r="K344" s="29">
        <v>1.56933897410321</v>
      </c>
      <c r="L344" s="25">
        <v>1205.8500000000001</v>
      </c>
      <c r="M344" s="29">
        <v>2.3285856449807203</v>
      </c>
      <c r="N344" s="25">
        <v>292270.31</v>
      </c>
      <c r="O344" s="29">
        <v>3.1277835234102302</v>
      </c>
      <c r="P344" s="25">
        <v>91952.1</v>
      </c>
      <c r="Q344" s="29">
        <v>5.6069740114690099</v>
      </c>
      <c r="R344" s="25"/>
      <c r="S344" s="29"/>
    </row>
    <row r="345" spans="1:19" ht="14.25" customHeight="1" x14ac:dyDescent="0.2">
      <c r="A345" s="23" t="s">
        <v>79</v>
      </c>
      <c r="B345" s="26">
        <f t="shared" si="102"/>
        <v>4942643.3600000003</v>
      </c>
      <c r="C345" s="28">
        <f t="shared" si="103"/>
        <v>0.48116739298786859</v>
      </c>
      <c r="D345" s="21">
        <v>4433907.99</v>
      </c>
      <c r="E345" s="28">
        <v>0.22778228918548199</v>
      </c>
      <c r="F345" s="21">
        <f t="shared" si="104"/>
        <v>508735.37</v>
      </c>
      <c r="G345" s="28">
        <f t="shared" si="105"/>
        <v>2.6895576535203363</v>
      </c>
      <c r="H345" s="21"/>
      <c r="I345" s="28"/>
      <c r="J345" s="21">
        <v>20836.03</v>
      </c>
      <c r="K345" s="28">
        <v>1</v>
      </c>
      <c r="L345" s="21">
        <v>108751.6</v>
      </c>
      <c r="M345" s="28">
        <v>1.05186866216221</v>
      </c>
      <c r="N345" s="21">
        <v>363297.94</v>
      </c>
      <c r="O345" s="28">
        <v>3.3538193968289498</v>
      </c>
      <c r="P345" s="21">
        <v>15849.8</v>
      </c>
      <c r="Q345" s="28">
        <v>0.92171510050600003</v>
      </c>
      <c r="R345" s="22"/>
      <c r="S345" s="30"/>
    </row>
    <row r="346" spans="1:19" ht="14.25" customHeight="1" x14ac:dyDescent="0.2">
      <c r="A346" s="23" t="s">
        <v>1</v>
      </c>
      <c r="B346" s="26">
        <f t="shared" si="102"/>
        <v>6419355.1899999995</v>
      </c>
      <c r="C346" s="28">
        <f t="shared" si="103"/>
        <v>0.30120376732105991</v>
      </c>
      <c r="D346" s="21">
        <v>6324406.5099999998</v>
      </c>
      <c r="E346" s="28">
        <v>0.27344912969549101</v>
      </c>
      <c r="F346" s="21">
        <f t="shared" si="104"/>
        <v>94948.680000000008</v>
      </c>
      <c r="G346" s="28">
        <f t="shared" si="105"/>
        <v>2.1499036216195964</v>
      </c>
      <c r="H346" s="21">
        <v>1381.4</v>
      </c>
      <c r="I346" s="28">
        <v>0</v>
      </c>
      <c r="J346" s="21">
        <v>16237.81</v>
      </c>
      <c r="K346" s="28">
        <v>2</v>
      </c>
      <c r="L346" s="21">
        <v>178.4</v>
      </c>
      <c r="M346" s="28">
        <v>6.4237668161434991</v>
      </c>
      <c r="N346" s="21">
        <v>77008.430000000008</v>
      </c>
      <c r="O346" s="28">
        <v>2.21201628185382</v>
      </c>
      <c r="P346" s="21">
        <v>142.64000000000001</v>
      </c>
      <c r="Q346" s="28">
        <v>1.15668816601234</v>
      </c>
      <c r="R346" s="22"/>
      <c r="S346" s="30"/>
    </row>
    <row r="347" spans="1:19" ht="14.25" customHeight="1" x14ac:dyDescent="0.2">
      <c r="A347" s="23" t="s">
        <v>2</v>
      </c>
      <c r="B347" s="26">
        <f t="shared" si="102"/>
        <v>5440547.7600000007</v>
      </c>
      <c r="C347" s="28">
        <f t="shared" si="103"/>
        <v>0.66629983255583025</v>
      </c>
      <c r="D347" s="21">
        <v>5101954.16</v>
      </c>
      <c r="E347" s="28">
        <v>0.38801989598824604</v>
      </c>
      <c r="F347" s="21">
        <f t="shared" si="104"/>
        <v>338593.60000000003</v>
      </c>
      <c r="G347" s="28">
        <f t="shared" si="105"/>
        <v>4.8594431170583228</v>
      </c>
      <c r="H347" s="21"/>
      <c r="I347" s="28"/>
      <c r="J347" s="21">
        <v>175.5</v>
      </c>
      <c r="K347" s="28">
        <v>7.5</v>
      </c>
      <c r="L347" s="21">
        <v>26877.24</v>
      </c>
      <c r="M347" s="28">
        <v>2.9993302883778199</v>
      </c>
      <c r="N347" s="21">
        <v>299355.41000000003</v>
      </c>
      <c r="O347" s="28">
        <v>5.0826727434122496</v>
      </c>
      <c r="P347" s="21">
        <v>12185.45</v>
      </c>
      <c r="Q347" s="28">
        <v>3.4402329007135601</v>
      </c>
      <c r="R347" s="22"/>
      <c r="S347" s="30"/>
    </row>
    <row r="348" spans="1:19" ht="14.25" customHeight="1" x14ac:dyDescent="0.2">
      <c r="A348" s="23" t="s">
        <v>3</v>
      </c>
      <c r="B348" s="26">
        <f t="shared" si="102"/>
        <v>6513834.25</v>
      </c>
      <c r="C348" s="28">
        <f t="shared" si="103"/>
        <v>0.18269502175312491</v>
      </c>
      <c r="D348" s="21">
        <v>6086939.9900000002</v>
      </c>
      <c r="E348" s="28">
        <v>0.13488063384045298</v>
      </c>
      <c r="F348" s="21">
        <f t="shared" si="104"/>
        <v>426894.25999999995</v>
      </c>
      <c r="G348" s="28">
        <f t="shared" si="105"/>
        <v>0.86446410874674129</v>
      </c>
      <c r="H348" s="21"/>
      <c r="I348" s="28"/>
      <c r="J348" s="21">
        <v>319304.48</v>
      </c>
      <c r="K348" s="28">
        <v>0.56931575779957699</v>
      </c>
      <c r="L348" s="21">
        <v>73662.100000000006</v>
      </c>
      <c r="M348" s="28">
        <v>1.23070915708349</v>
      </c>
      <c r="N348" s="21">
        <v>33880.67</v>
      </c>
      <c r="O348" s="28">
        <v>2.8461225235510401</v>
      </c>
      <c r="P348" s="21">
        <v>47.01</v>
      </c>
      <c r="Q348" s="28">
        <v>3.5</v>
      </c>
      <c r="R348" s="22"/>
      <c r="S348" s="30"/>
    </row>
    <row r="349" spans="1:19" ht="14.25" customHeight="1" x14ac:dyDescent="0.2">
      <c r="A349" s="23" t="s">
        <v>4</v>
      </c>
      <c r="B349" s="26">
        <f t="shared" si="102"/>
        <v>8022181.1299999999</v>
      </c>
      <c r="C349" s="28">
        <f t="shared" si="103"/>
        <v>0.61961437263134944</v>
      </c>
      <c r="D349" s="21">
        <v>6954317.3899999997</v>
      </c>
      <c r="E349" s="28">
        <v>0.10290494089744201</v>
      </c>
      <c r="F349" s="21">
        <f t="shared" si="104"/>
        <v>1067863.74</v>
      </c>
      <c r="G349" s="28">
        <f t="shared" si="105"/>
        <v>3.9846142804699007</v>
      </c>
      <c r="H349" s="21">
        <v>356</v>
      </c>
      <c r="I349" s="28">
        <v>7.5</v>
      </c>
      <c r="J349" s="21">
        <v>1790.6</v>
      </c>
      <c r="K349" s="28">
        <v>0.73</v>
      </c>
      <c r="L349" s="21">
        <v>33.5</v>
      </c>
      <c r="M349" s="28">
        <v>1.53</v>
      </c>
      <c r="N349" s="21">
        <v>13183.4</v>
      </c>
      <c r="O349" s="28">
        <v>3.1284190724699199</v>
      </c>
      <c r="P349" s="21">
        <v>1052500.24</v>
      </c>
      <c r="Q349" s="28">
        <v>3.9997648979158398</v>
      </c>
      <c r="R349" s="22"/>
      <c r="S349" s="30"/>
    </row>
    <row r="350" spans="1:19" ht="14.25" customHeight="1" x14ac:dyDescent="0.2">
      <c r="A350" s="23" t="s">
        <v>5</v>
      </c>
      <c r="B350" s="26">
        <f t="shared" si="102"/>
        <v>5024185.0600000005</v>
      </c>
      <c r="C350" s="28">
        <f t="shared" si="103"/>
        <v>0.63304169472610972</v>
      </c>
      <c r="D350" s="21">
        <v>4687363.41</v>
      </c>
      <c r="E350" s="28">
        <v>0.42415709047829103</v>
      </c>
      <c r="F350" s="21">
        <f t="shared" si="104"/>
        <v>336821.65</v>
      </c>
      <c r="G350" s="28">
        <f t="shared" si="105"/>
        <v>3.5399749362904691</v>
      </c>
      <c r="H350" s="21">
        <v>165.5</v>
      </c>
      <c r="I350" s="28">
        <v>7.5</v>
      </c>
      <c r="J350" s="21">
        <v>37.4</v>
      </c>
      <c r="K350" s="28">
        <v>2.5</v>
      </c>
      <c r="L350" s="21">
        <v>34.1</v>
      </c>
      <c r="M350" s="28">
        <v>1.53</v>
      </c>
      <c r="N350" s="21">
        <v>293361.95</v>
      </c>
      <c r="O350" s="28">
        <v>3.6176647175954502</v>
      </c>
      <c r="P350" s="21">
        <v>43222.7</v>
      </c>
      <c r="Q350" s="28">
        <v>3</v>
      </c>
      <c r="R350" s="22"/>
      <c r="S350" s="30"/>
    </row>
    <row r="351" spans="1:19" ht="14.25" customHeight="1" x14ac:dyDescent="0.2">
      <c r="A351" s="23" t="s">
        <v>6</v>
      </c>
      <c r="B351" s="26">
        <f t="shared" si="102"/>
        <v>8030769.6699999999</v>
      </c>
      <c r="C351" s="28">
        <f t="shared" si="103"/>
        <v>0.29138145273191512</v>
      </c>
      <c r="D351" s="21">
        <v>7554527.0099999998</v>
      </c>
      <c r="E351" s="28">
        <v>0.20468827829368</v>
      </c>
      <c r="F351" s="21">
        <f t="shared" si="104"/>
        <v>476242.66</v>
      </c>
      <c r="G351" s="28">
        <f t="shared" si="105"/>
        <v>1.6665751992902116</v>
      </c>
      <c r="H351" s="21">
        <v>35.300000000000004</v>
      </c>
      <c r="I351" s="28">
        <v>2.5</v>
      </c>
      <c r="J351" s="21">
        <v>285733.90000000002</v>
      </c>
      <c r="K351" s="28">
        <v>0.500111642335754</v>
      </c>
      <c r="L351" s="21">
        <v>8403.2000000000007</v>
      </c>
      <c r="M351" s="28">
        <v>1.25007735148515</v>
      </c>
      <c r="N351" s="21">
        <v>64403.72</v>
      </c>
      <c r="O351" s="28">
        <v>2.8935372987771499</v>
      </c>
      <c r="P351" s="21">
        <v>117666.54</v>
      </c>
      <c r="Q351" s="28">
        <v>3.8570683730481101</v>
      </c>
      <c r="R351" s="22"/>
      <c r="S351" s="30"/>
    </row>
    <row r="352" spans="1:19" ht="14.25" customHeight="1" x14ac:dyDescent="0.2">
      <c r="A352" s="23" t="s">
        <v>7</v>
      </c>
      <c r="B352" s="26">
        <f t="shared" si="102"/>
        <v>8632693.379999999</v>
      </c>
      <c r="C352" s="28">
        <f t="shared" si="103"/>
        <v>0.30411279647465089</v>
      </c>
      <c r="D352" s="21">
        <v>8080337.5700000003</v>
      </c>
      <c r="E352" s="28">
        <v>0.12083886601782201</v>
      </c>
      <c r="F352" s="21">
        <f t="shared" si="104"/>
        <v>552355.80999999994</v>
      </c>
      <c r="G352" s="28">
        <f t="shared" si="105"/>
        <v>2.9852020492008622</v>
      </c>
      <c r="H352" s="21"/>
      <c r="I352" s="28"/>
      <c r="J352" s="21">
        <v>33.6</v>
      </c>
      <c r="K352" s="28">
        <v>1.53</v>
      </c>
      <c r="L352" s="21">
        <v>8534.84</v>
      </c>
      <c r="M352" s="28">
        <v>2.0076134994915003</v>
      </c>
      <c r="N352" s="21">
        <v>524753.71</v>
      </c>
      <c r="O352" s="28">
        <v>3.1012978791517298</v>
      </c>
      <c r="P352" s="21">
        <v>19033.66</v>
      </c>
      <c r="Q352" s="28">
        <v>0.22539332950152499</v>
      </c>
      <c r="R352" s="22"/>
      <c r="S352" s="30"/>
    </row>
    <row r="353" spans="1:19" ht="14.25" customHeight="1" x14ac:dyDescent="0.2">
      <c r="A353" s="23" t="s">
        <v>8</v>
      </c>
      <c r="B353" s="26">
        <f t="shared" si="102"/>
        <v>8948936.3499999996</v>
      </c>
      <c r="C353" s="28">
        <f t="shared" si="103"/>
        <v>1.5978600528989124</v>
      </c>
      <c r="D353" s="21">
        <v>4441464.96</v>
      </c>
      <c r="E353" s="28">
        <v>0.15717187479511299</v>
      </c>
      <c r="F353" s="21">
        <f t="shared" si="104"/>
        <v>4507471.3900000006</v>
      </c>
      <c r="G353" s="28">
        <f t="shared" si="105"/>
        <v>3.0174511068832306</v>
      </c>
      <c r="H353" s="21">
        <v>33.1</v>
      </c>
      <c r="I353" s="28">
        <v>1.5</v>
      </c>
      <c r="J353" s="21">
        <v>19366.2</v>
      </c>
      <c r="K353" s="28">
        <v>1.5000309818136799</v>
      </c>
      <c r="L353" s="21">
        <v>66135.89</v>
      </c>
      <c r="M353" s="28">
        <v>2.2239031636226603</v>
      </c>
      <c r="N353" s="21">
        <v>4421936.2</v>
      </c>
      <c r="O353" s="28">
        <v>3.0359766769136098</v>
      </c>
      <c r="P353" s="21"/>
      <c r="Q353" s="28"/>
      <c r="R353" s="22"/>
      <c r="S353" s="30"/>
    </row>
    <row r="354" spans="1:19" ht="14.25" customHeight="1" x14ac:dyDescent="0.2">
      <c r="A354" s="23" t="s">
        <v>9</v>
      </c>
      <c r="B354" s="26">
        <f t="shared" si="102"/>
        <v>10684703.879999999</v>
      </c>
      <c r="C354" s="28">
        <f t="shared" si="103"/>
        <v>1.0083373983968569</v>
      </c>
      <c r="D354" s="21">
        <v>7531937.9500000002</v>
      </c>
      <c r="E354" s="28">
        <v>0.17197634773398501</v>
      </c>
      <c r="F354" s="21">
        <f t="shared" si="104"/>
        <v>3152765.93</v>
      </c>
      <c r="G354" s="28">
        <f t="shared" si="105"/>
        <v>3.006398680856083</v>
      </c>
      <c r="H354" s="21">
        <v>0.2</v>
      </c>
      <c r="I354" s="28">
        <v>4.5</v>
      </c>
      <c r="J354" s="21">
        <v>26580</v>
      </c>
      <c r="K354" s="28">
        <v>5</v>
      </c>
      <c r="L354" s="21">
        <v>301972.92</v>
      </c>
      <c r="M354" s="28">
        <v>0.99575475178370298</v>
      </c>
      <c r="N354" s="21">
        <v>2410202.11</v>
      </c>
      <c r="O354" s="28">
        <v>3.1906229071386902</v>
      </c>
      <c r="P354" s="21">
        <v>414010.7</v>
      </c>
      <c r="Q354" s="28">
        <v>3.2724598663754301</v>
      </c>
      <c r="R354" s="22"/>
      <c r="S354" s="30"/>
    </row>
    <row r="355" spans="1:19" ht="14.25" customHeight="1" x14ac:dyDescent="0.2">
      <c r="A355" s="23" t="s">
        <v>14</v>
      </c>
      <c r="B355" s="26">
        <f t="shared" si="102"/>
        <v>6774657.4499999993</v>
      </c>
      <c r="C355" s="28">
        <f t="shared" si="103"/>
        <v>1.1348301968241949</v>
      </c>
      <c r="D355" s="21">
        <v>5738236.7999999998</v>
      </c>
      <c r="E355" s="28">
        <v>0.54920193297007203</v>
      </c>
      <c r="F355" s="21">
        <f t="shared" si="104"/>
        <v>1036420.6499999999</v>
      </c>
      <c r="G355" s="28">
        <f t="shared" si="105"/>
        <v>4.3772141215055846</v>
      </c>
      <c r="H355" s="21"/>
      <c r="I355" s="28"/>
      <c r="J355" s="21">
        <v>88455.67</v>
      </c>
      <c r="K355" s="28">
        <v>0.58347130263102398</v>
      </c>
      <c r="L355" s="21">
        <v>44301.93</v>
      </c>
      <c r="M355" s="28">
        <v>0.49250122963040199</v>
      </c>
      <c r="N355" s="21">
        <v>901288.45</v>
      </c>
      <c r="O355" s="28">
        <v>4.9472017587710093</v>
      </c>
      <c r="P355" s="21">
        <v>2374.6</v>
      </c>
      <c r="Q355" s="28">
        <v>1.8315505769392701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6">D356+H356+J356+L356+N356+P356+R356</f>
        <v>15634054.870000001</v>
      </c>
      <c r="C356" s="29">
        <f t="shared" ref="C356:C367" si="107">(D356*E356+H356*I356+J356*K356+L356*M356+N356*O356+P356*Q356+R356*S356)/(D356+H356+J356+L356+N356+P356+R356)</f>
        <v>1.3231305376248808</v>
      </c>
      <c r="D356" s="25">
        <v>10188219.359999999</v>
      </c>
      <c r="E356" s="29">
        <v>0.24711100935698699</v>
      </c>
      <c r="F356" s="25">
        <f t="shared" ref="F356:F367" si="108">H356+J356+L356+N356+P356+R356</f>
        <v>5445835.5099999998</v>
      </c>
      <c r="G356" s="29">
        <f t="shared" ref="G356:G367" si="109">(H356*I356+J356*K356+L356*M356+N356*O356+P356*Q356+R356*S356)/(H356+J356+L356+N356+P356+R356)</f>
        <v>3.3361775658552695</v>
      </c>
      <c r="H356" s="25">
        <v>3957</v>
      </c>
      <c r="I356" s="29">
        <v>5</v>
      </c>
      <c r="J356" s="25">
        <v>71384.47</v>
      </c>
      <c r="K356" s="29">
        <v>1.9289832228214301</v>
      </c>
      <c r="L356" s="25">
        <v>18684.310000000001</v>
      </c>
      <c r="M356" s="29">
        <v>2.2031182848068802</v>
      </c>
      <c r="N356" s="25">
        <v>310899.3</v>
      </c>
      <c r="O356" s="29">
        <v>2.3461527575005801</v>
      </c>
      <c r="P356" s="25">
        <v>5023510.43</v>
      </c>
      <c r="Q356" s="29">
        <v>3.4180497990525698</v>
      </c>
      <c r="R356" s="25">
        <v>17400</v>
      </c>
      <c r="S356" s="29">
        <v>4</v>
      </c>
    </row>
    <row r="357" spans="1:19" ht="14.25" customHeight="1" x14ac:dyDescent="0.2">
      <c r="A357" s="34" t="s">
        <v>80</v>
      </c>
      <c r="B357" s="26">
        <f t="shared" si="106"/>
        <v>8829529.5299999993</v>
      </c>
      <c r="C357" s="28">
        <f t="shared" si="107"/>
        <v>5.6857905474381534E-2</v>
      </c>
      <c r="D357" s="21">
        <v>8787319.4900000002</v>
      </c>
      <c r="E357" s="28">
        <v>3.9085770215918296E-2</v>
      </c>
      <c r="F357" s="21">
        <f t="shared" si="108"/>
        <v>42210.04</v>
      </c>
      <c r="G357" s="28">
        <f t="shared" si="109"/>
        <v>3.7566750706703917</v>
      </c>
      <c r="H357" s="21">
        <v>3756.28</v>
      </c>
      <c r="I357" s="28">
        <v>4.9819182808523292</v>
      </c>
      <c r="J357" s="21">
        <v>505.6</v>
      </c>
      <c r="K357" s="28">
        <v>0.64141613924050589</v>
      </c>
      <c r="L357" s="21">
        <v>677.08</v>
      </c>
      <c r="M357" s="28">
        <v>7.1074614521179198</v>
      </c>
      <c r="N357" s="21">
        <v>2199.48</v>
      </c>
      <c r="O357" s="28">
        <v>3.9969924709476801</v>
      </c>
      <c r="P357" s="21">
        <v>35071.599999999999</v>
      </c>
      <c r="Q357" s="28">
        <v>3.59059752050092</v>
      </c>
      <c r="R357" s="22"/>
      <c r="S357" s="30"/>
    </row>
    <row r="358" spans="1:19" ht="14.25" customHeight="1" x14ac:dyDescent="0.2">
      <c r="A358" s="23" t="s">
        <v>1</v>
      </c>
      <c r="B358" s="26">
        <f t="shared" si="106"/>
        <v>5455246.4199999999</v>
      </c>
      <c r="C358" s="28">
        <f t="shared" si="107"/>
        <v>1.2713760505066252</v>
      </c>
      <c r="D358" s="21">
        <v>3806114.06</v>
      </c>
      <c r="E358" s="28">
        <v>0.30043944762916502</v>
      </c>
      <c r="F358" s="21">
        <f t="shared" si="108"/>
        <v>1649132.3599999999</v>
      </c>
      <c r="G358" s="28">
        <f t="shared" si="109"/>
        <v>3.5122486118700667</v>
      </c>
      <c r="H358" s="21">
        <v>0.4</v>
      </c>
      <c r="I358" s="28">
        <v>0.75</v>
      </c>
      <c r="J358" s="21">
        <v>1056.17</v>
      </c>
      <c r="K358" s="28">
        <v>16.5594033157541</v>
      </c>
      <c r="L358" s="21">
        <v>132658.70000000001</v>
      </c>
      <c r="M358" s="28">
        <v>0.50734765228364198</v>
      </c>
      <c r="N358" s="21">
        <v>99680.92</v>
      </c>
      <c r="O358" s="28">
        <v>4.7479537197289101</v>
      </c>
      <c r="P358" s="21">
        <v>1415736.17</v>
      </c>
      <c r="Q358" s="28">
        <v>3.6970790414290304</v>
      </c>
      <c r="R358" s="22"/>
      <c r="S358" s="30"/>
    </row>
    <row r="359" spans="1:19" ht="14.25" customHeight="1" x14ac:dyDescent="0.2">
      <c r="A359" s="23" t="s">
        <v>2</v>
      </c>
      <c r="B359" s="26">
        <f t="shared" si="106"/>
        <v>5966965.7000000002</v>
      </c>
      <c r="C359" s="28">
        <f t="shared" si="107"/>
        <v>1.3937908003727926</v>
      </c>
      <c r="D359" s="21">
        <v>2933379.79</v>
      </c>
      <c r="E359" s="28">
        <v>0.30328117478439404</v>
      </c>
      <c r="F359" s="21">
        <f t="shared" si="108"/>
        <v>3033585.91</v>
      </c>
      <c r="G359" s="28">
        <f t="shared" si="109"/>
        <v>2.4482784566994513</v>
      </c>
      <c r="H359" s="21">
        <v>184.54</v>
      </c>
      <c r="I359" s="28">
        <v>3</v>
      </c>
      <c r="J359" s="21">
        <v>1038193.9</v>
      </c>
      <c r="K359" s="28">
        <v>1.0047293573965299</v>
      </c>
      <c r="L359" s="21">
        <v>49992.07</v>
      </c>
      <c r="M359" s="28">
        <v>4.3758544105095094</v>
      </c>
      <c r="N359" s="21">
        <v>562587.9</v>
      </c>
      <c r="O359" s="28">
        <v>3.25582455648264</v>
      </c>
      <c r="P359" s="21">
        <v>1382627.5</v>
      </c>
      <c r="Q359" s="28">
        <v>3.1338592643354799</v>
      </c>
      <c r="R359" s="22"/>
      <c r="S359" s="30"/>
    </row>
    <row r="360" spans="1:19" ht="14.25" customHeight="1" x14ac:dyDescent="0.2">
      <c r="A360" s="23" t="s">
        <v>3</v>
      </c>
      <c r="B360" s="26">
        <f t="shared" si="106"/>
        <v>4149938.93</v>
      </c>
      <c r="C360" s="28">
        <f t="shared" si="107"/>
        <v>0.57029540504587595</v>
      </c>
      <c r="D360" s="21">
        <v>4015641.18</v>
      </c>
      <c r="E360" s="28">
        <v>0.45933502853459601</v>
      </c>
      <c r="F360" s="21">
        <f t="shared" si="108"/>
        <v>134297.75</v>
      </c>
      <c r="G360" s="28">
        <f t="shared" si="109"/>
        <v>3.8881250579402886</v>
      </c>
      <c r="H360" s="21">
        <v>100295.4</v>
      </c>
      <c r="I360" s="28">
        <v>4.49416834670384</v>
      </c>
      <c r="J360" s="21">
        <v>591.80000000000007</v>
      </c>
      <c r="K360" s="28">
        <v>7.2823758026360288</v>
      </c>
      <c r="L360" s="21">
        <v>69.25</v>
      </c>
      <c r="M360" s="28">
        <v>12.932490974729198</v>
      </c>
      <c r="N360" s="21">
        <v>27756.1</v>
      </c>
      <c r="O360" s="28">
        <v>2.0075857198958098</v>
      </c>
      <c r="P360" s="21">
        <v>5585.2</v>
      </c>
      <c r="Q360" s="28">
        <v>1.8788942204397299</v>
      </c>
      <c r="R360" s="22"/>
      <c r="S360" s="30"/>
    </row>
    <row r="361" spans="1:19" ht="14.25" customHeight="1" x14ac:dyDescent="0.2">
      <c r="A361" s="23" t="s">
        <v>4</v>
      </c>
      <c r="B361" s="26">
        <f t="shared" si="106"/>
        <v>8530467.3200000003</v>
      </c>
      <c r="C361" s="28">
        <f t="shared" si="107"/>
        <v>0.63305400240370413</v>
      </c>
      <c r="D361" s="21">
        <v>7847606.9100000001</v>
      </c>
      <c r="E361" s="28">
        <v>0.38893249041445704</v>
      </c>
      <c r="F361" s="21">
        <f t="shared" si="108"/>
        <v>682860.41</v>
      </c>
      <c r="G361" s="28">
        <f t="shared" si="109"/>
        <v>3.4385610083911566</v>
      </c>
      <c r="H361" s="21">
        <v>466.1</v>
      </c>
      <c r="I361" s="28">
        <v>8.0061574769362807</v>
      </c>
      <c r="J361" s="21">
        <v>202026.1</v>
      </c>
      <c r="K361" s="28">
        <v>2.0975997655748397</v>
      </c>
      <c r="L361" s="21">
        <v>297330</v>
      </c>
      <c r="M361" s="28">
        <v>3.5</v>
      </c>
      <c r="N361" s="21">
        <v>183038.21</v>
      </c>
      <c r="O361" s="28">
        <v>4.8071963225601895</v>
      </c>
      <c r="P361" s="21"/>
      <c r="Q361" s="28"/>
      <c r="R361" s="22"/>
      <c r="S361" s="30"/>
    </row>
    <row r="362" spans="1:19" ht="14.25" customHeight="1" x14ac:dyDescent="0.2">
      <c r="A362" s="23" t="s">
        <v>5</v>
      </c>
      <c r="B362" s="26">
        <f t="shared" si="106"/>
        <v>6686067.040000001</v>
      </c>
      <c r="C362" s="28">
        <f t="shared" si="107"/>
        <v>1.23999322995122</v>
      </c>
      <c r="D362" s="21">
        <v>6505284.1900000004</v>
      </c>
      <c r="E362" s="28">
        <v>1.1700374943496501</v>
      </c>
      <c r="F362" s="21">
        <f t="shared" si="108"/>
        <v>180782.85</v>
      </c>
      <c r="G362" s="28">
        <f t="shared" si="109"/>
        <v>3.7572781428105588</v>
      </c>
      <c r="H362" s="21">
        <v>223.5</v>
      </c>
      <c r="I362" s="28">
        <v>7.5</v>
      </c>
      <c r="J362" s="21">
        <v>106192.2</v>
      </c>
      <c r="K362" s="28">
        <v>4.1470372400232796</v>
      </c>
      <c r="L362" s="21">
        <v>1747.88</v>
      </c>
      <c r="M362" s="28">
        <v>2</v>
      </c>
      <c r="N362" s="21">
        <v>28889.87</v>
      </c>
      <c r="O362" s="28">
        <v>3.5516059054609803</v>
      </c>
      <c r="P362" s="21">
        <v>43729.4</v>
      </c>
      <c r="Q362" s="28">
        <v>2.9977772391114401</v>
      </c>
      <c r="R362" s="22"/>
      <c r="S362" s="30"/>
    </row>
    <row r="363" spans="1:19" ht="14.25" customHeight="1" x14ac:dyDescent="0.2">
      <c r="A363" s="23" t="s">
        <v>6</v>
      </c>
      <c r="B363" s="26">
        <f t="shared" si="106"/>
        <v>5627910.1200000001</v>
      </c>
      <c r="C363" s="28">
        <f t="shared" si="107"/>
        <v>1.151107559425629</v>
      </c>
      <c r="D363" s="21">
        <v>4592130.12</v>
      </c>
      <c r="E363" s="28">
        <v>0.73841146707315009</v>
      </c>
      <c r="F363" s="21">
        <f t="shared" si="108"/>
        <v>1035780</v>
      </c>
      <c r="G363" s="28">
        <f t="shared" si="109"/>
        <v>2.9807954816659894</v>
      </c>
      <c r="H363" s="21">
        <v>14.4</v>
      </c>
      <c r="I363" s="28">
        <v>15</v>
      </c>
      <c r="J363" s="21">
        <v>29.2</v>
      </c>
      <c r="K363" s="28">
        <v>17</v>
      </c>
      <c r="L363" s="21">
        <v>437250</v>
      </c>
      <c r="M363" s="28">
        <v>2.7</v>
      </c>
      <c r="N363" s="21">
        <v>589698.80000000005</v>
      </c>
      <c r="O363" s="28">
        <v>3.17311302651455</v>
      </c>
      <c r="P363" s="21">
        <v>8787.6</v>
      </c>
      <c r="Q363" s="28">
        <v>3.9806090400109198</v>
      </c>
      <c r="R363" s="22"/>
      <c r="S363" s="30"/>
    </row>
    <row r="364" spans="1:19" ht="14.25" hidden="1" customHeight="1" x14ac:dyDescent="0.2">
      <c r="A364" s="23" t="s">
        <v>7</v>
      </c>
      <c r="B364" s="26">
        <f t="shared" si="106"/>
        <v>0</v>
      </c>
      <c r="C364" s="28" t="e">
        <f t="shared" si="107"/>
        <v>#DIV/0!</v>
      </c>
      <c r="D364" s="21"/>
      <c r="E364" s="28"/>
      <c r="F364" s="21">
        <f t="shared" si="108"/>
        <v>0</v>
      </c>
      <c r="G364" s="28" t="e">
        <f t="shared" si="109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6"/>
        <v>0</v>
      </c>
      <c r="C365" s="28" t="e">
        <f t="shared" si="107"/>
        <v>#DIV/0!</v>
      </c>
      <c r="D365" s="21"/>
      <c r="E365" s="28"/>
      <c r="F365" s="21">
        <f t="shared" si="108"/>
        <v>0</v>
      </c>
      <c r="G365" s="28" t="e">
        <f t="shared" si="109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6"/>
        <v>0</v>
      </c>
      <c r="C366" s="28" t="e">
        <f t="shared" si="107"/>
        <v>#DIV/0!</v>
      </c>
      <c r="D366" s="21"/>
      <c r="E366" s="28"/>
      <c r="F366" s="21">
        <f t="shared" si="108"/>
        <v>0</v>
      </c>
      <c r="G366" s="28" t="e">
        <f t="shared" si="109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6"/>
        <v>0</v>
      </c>
      <c r="C367" s="28" t="e">
        <f t="shared" si="107"/>
        <v>#DIV/0!</v>
      </c>
      <c r="D367" s="21"/>
      <c r="E367" s="28"/>
      <c r="F367" s="21">
        <f t="shared" si="108"/>
        <v>0</v>
      </c>
      <c r="G367" s="28" t="e">
        <f t="shared" si="109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10">D368+H368+J368+L368+N368+P368+R368</f>
        <v>0</v>
      </c>
      <c r="C368" s="29" t="e">
        <f t="shared" ref="C368" si="111">(D368*E368+H368*I368+J368*K368+L368*M368+N368*O368+P368*Q368+R368*S368)/(D368+H368+J368+L368+N368+P368+R368)</f>
        <v>#DIV/0!</v>
      </c>
      <c r="D368" s="25"/>
      <c r="E368" s="29"/>
      <c r="F368" s="25">
        <f t="shared" ref="F368" si="112">H368+J368+L368+N368+P368+R368</f>
        <v>0</v>
      </c>
      <c r="G368" s="29" t="e">
        <f t="shared" ref="G368" si="113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9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9" t="s">
        <v>65</v>
      </c>
      <c r="L370" s="8"/>
      <c r="M370" s="8"/>
      <c r="N370" s="8"/>
      <c r="O370" s="8"/>
      <c r="P370" s="8"/>
      <c r="Q370" s="8"/>
      <c r="R370" s="8"/>
      <c r="S370" s="8"/>
    </row>
    <row r="372" spans="1:19" x14ac:dyDescent="0.2">
      <c r="B372" s="41"/>
      <c r="C372" s="41"/>
    </row>
    <row r="373" spans="1:19" x14ac:dyDescent="0.2">
      <c r="B373" s="41"/>
      <c r="C373" s="41"/>
    </row>
    <row r="374" spans="1:19" x14ac:dyDescent="0.2">
      <c r="B374" s="41"/>
      <c r="C374" s="41"/>
    </row>
    <row r="375" spans="1:19" x14ac:dyDescent="0.2">
      <c r="B375" s="41"/>
      <c r="C375" s="41"/>
    </row>
    <row r="376" spans="1:19" x14ac:dyDescent="0.2">
      <c r="B376" s="41"/>
      <c r="C376" s="41"/>
    </row>
    <row r="377" spans="1:19" x14ac:dyDescent="0.2">
      <c r="B377" s="41"/>
      <c r="C377" s="41"/>
    </row>
    <row r="378" spans="1:19" x14ac:dyDescent="0.2">
      <c r="B378" s="41"/>
      <c r="C378" s="41"/>
    </row>
    <row r="379" spans="1:19" x14ac:dyDescent="0.2">
      <c r="B379" s="41"/>
      <c r="C379" s="41"/>
    </row>
    <row r="380" spans="1:19" x14ac:dyDescent="0.2">
      <c r="B380" s="41"/>
      <c r="C380" s="41"/>
    </row>
    <row r="381" spans="1:19" x14ac:dyDescent="0.2">
      <c r="B381" s="41"/>
      <c r="C381" s="41"/>
    </row>
    <row r="382" spans="1:19" x14ac:dyDescent="0.2">
      <c r="B382" s="41"/>
      <c r="C382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zoomScale="75" zoomScaleNormal="75" workbookViewId="0">
      <pane xSplit="1" ySplit="8" topLeftCell="B177" activePane="bottomRight" state="frozen"/>
      <selection activeCell="F133" sqref="F133"/>
      <selection pane="topRight" activeCell="F133" sqref="F133"/>
      <selection pane="bottomLeft" activeCell="F133" sqref="F133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x14ac:dyDescent="0.2">
      <c r="A171" s="23" t="s">
        <v>6</v>
      </c>
      <c r="B171" s="26">
        <f t="shared" ref="B171" si="73">D171+H171+J171+L171+N171+P171+R171</f>
        <v>27346115.789999999</v>
      </c>
      <c r="C171" s="28">
        <f t="shared" ref="C171" si="74">(D171*E171+H171*I171+J171*K171+L171*M171+N171*O171+P171*Q171+R171*S171)/(D171+H171+J171+L171+N171+P171+R171)</f>
        <v>7.0315083168160666E-2</v>
      </c>
      <c r="D171" s="21">
        <v>25265345.02</v>
      </c>
      <c r="E171" s="28">
        <v>0</v>
      </c>
      <c r="F171" s="21">
        <f t="shared" ref="F171" si="75">H171+J171+L171+N171+P171+R171</f>
        <v>2080770.77</v>
      </c>
      <c r="G171" s="28">
        <f t="shared" ref="G171" si="76">(H171*I171+J171*K171+L171*M171+N171*O171+P171*Q171+R171*S171)/(H171+J171+L171+N171+P171+R171)</f>
        <v>0.92410198846651492</v>
      </c>
      <c r="H171" s="21">
        <v>1185962.57</v>
      </c>
      <c r="I171" s="28">
        <v>5.8182904710053399E-2</v>
      </c>
      <c r="J171" s="21">
        <v>182243.4</v>
      </c>
      <c r="K171" s="28">
        <v>3.8658421654775998</v>
      </c>
      <c r="L171" s="21">
        <v>99941.3</v>
      </c>
      <c r="M171" s="28">
        <v>1.9131141820248501</v>
      </c>
      <c r="N171" s="21">
        <v>522731.51</v>
      </c>
      <c r="O171" s="28">
        <v>1.2379200025649899</v>
      </c>
      <c r="P171" s="21">
        <v>78139.11</v>
      </c>
      <c r="Q171" s="28">
        <v>3.9719389509299496</v>
      </c>
      <c r="R171" s="22">
        <v>11752.88</v>
      </c>
      <c r="S171" s="30">
        <v>5.5710055748037911E-2</v>
      </c>
    </row>
    <row r="172" spans="1:19" x14ac:dyDescent="0.2">
      <c r="A172" s="23" t="s">
        <v>7</v>
      </c>
      <c r="B172" s="26">
        <f t="shared" ref="B172" si="77">D172+H172+J172+L172+N172+P172+R172</f>
        <v>86875253.25999999</v>
      </c>
      <c r="C172" s="28">
        <f t="shared" ref="C172" si="78">(D172*E172+H172*I172+J172*K172+L172*M172+N172*O172+P172*Q172+R172*S172)/(D172+H172+J172+L172+N172+P172+R172)</f>
        <v>1.1184879146100802E-2</v>
      </c>
      <c r="D172" s="21">
        <v>86307750.409999996</v>
      </c>
      <c r="E172" s="28">
        <v>0</v>
      </c>
      <c r="F172" s="21">
        <f t="shared" ref="F172" si="79">H172+J172+L172+N172+P172+R172</f>
        <v>567502.85</v>
      </c>
      <c r="G172" s="28">
        <f t="shared" ref="G172" si="80">(H172*I172+J172*K172+L172*M172+N172*O172+P172*Q172+R172*S172)/(H172+J172+L172+N172+P172+R172)</f>
        <v>1.7122190813667273</v>
      </c>
      <c r="H172" s="21">
        <v>47795.72</v>
      </c>
      <c r="I172" s="28">
        <v>0.85835276464085108</v>
      </c>
      <c r="J172" s="21">
        <v>132014.39000000001</v>
      </c>
      <c r="K172" s="28">
        <v>1.49738800444406</v>
      </c>
      <c r="L172" s="21">
        <v>99882.3</v>
      </c>
      <c r="M172" s="28">
        <v>1.8737587350311298</v>
      </c>
      <c r="N172" s="21">
        <v>114838.41</v>
      </c>
      <c r="O172" s="28">
        <v>1.2788773407782301</v>
      </c>
      <c r="P172" s="21">
        <v>172882.93</v>
      </c>
      <c r="Q172" s="28">
        <v>2.3056740396521498</v>
      </c>
      <c r="R172" s="22">
        <v>89.1</v>
      </c>
      <c r="S172" s="30">
        <v>3.9910213243546599</v>
      </c>
    </row>
    <row r="173" spans="1:19" x14ac:dyDescent="0.2">
      <c r="A173" s="23" t="s">
        <v>8</v>
      </c>
      <c r="B173" s="26">
        <f t="shared" ref="B173" si="81">D173+H173+J173+L173+N173+P173+R173</f>
        <v>24690313.420000002</v>
      </c>
      <c r="C173" s="28">
        <f t="shared" ref="C173" si="82">(D173*E173+H173*I173+J173*K173+L173*M173+N173*O173+P173*Q173+R173*S173)/(D173+H173+J173+L173+N173+P173+R173)</f>
        <v>7.0925423574473206E-2</v>
      </c>
      <c r="D173" s="21">
        <v>23726305.859999999</v>
      </c>
      <c r="E173" s="28">
        <v>0</v>
      </c>
      <c r="F173" s="21">
        <f t="shared" ref="F173" si="83">H173+J173+L173+N173+P173+R173</f>
        <v>964007.56</v>
      </c>
      <c r="G173" s="28">
        <f t="shared" ref="G173" si="84">(H173*I173+J173*K173+L173*M173+N173*O173+P173*Q173+R173*S173)/(H173+J173+L173+N173+P173+R173)</f>
        <v>1.8165531165543976</v>
      </c>
      <c r="H173" s="21">
        <v>45583.11</v>
      </c>
      <c r="I173" s="28">
        <v>0.9623261335174369</v>
      </c>
      <c r="J173" s="21">
        <v>239873.46</v>
      </c>
      <c r="K173" s="28">
        <v>1.3667835487093898</v>
      </c>
      <c r="L173" s="21">
        <v>138097.51</v>
      </c>
      <c r="M173" s="28">
        <v>1.6819781500767099</v>
      </c>
      <c r="N173" s="21">
        <v>465438.47</v>
      </c>
      <c r="O173" s="28">
        <v>2.0013804653921299</v>
      </c>
      <c r="P173" s="21">
        <v>75005.34</v>
      </c>
      <c r="Q173" s="28">
        <v>2.8748189395581698</v>
      </c>
      <c r="R173" s="22">
        <v>9.67</v>
      </c>
      <c r="S173" s="30">
        <v>2.7706825232678396</v>
      </c>
    </row>
    <row r="174" spans="1:19" x14ac:dyDescent="0.2">
      <c r="A174" s="23" t="s">
        <v>9</v>
      </c>
      <c r="B174" s="26">
        <f t="shared" ref="B174" si="85">D174+H174+J174+L174+N174+P174+R174</f>
        <v>29727689.950000003</v>
      </c>
      <c r="C174" s="28">
        <f t="shared" ref="C174" si="86">(D174*E174+H174*I174+J174*K174+L174*M174+N174*O174+P174*Q174+R174*S174)/(D174+H174+J174+L174+N174+P174+R174)</f>
        <v>9.1864007492449024E-2</v>
      </c>
      <c r="D174" s="21">
        <v>28451974.140000001</v>
      </c>
      <c r="E174" s="28">
        <v>0</v>
      </c>
      <c r="F174" s="21">
        <f t="shared" ref="F174" si="87">H174+J174+L174+N174+P174+R174</f>
        <v>1275715.81</v>
      </c>
      <c r="G174" s="28">
        <f t="shared" ref="G174" si="88">(H174*I174+J174*K174+L174*M174+N174*O174+P174*Q174+R174*S174)/(H174+J174+L174+N174+P174+R174)</f>
        <v>2.1406842424411137</v>
      </c>
      <c r="H174" s="21">
        <v>29039.22</v>
      </c>
      <c r="I174" s="28">
        <v>1.4497022165195899</v>
      </c>
      <c r="J174" s="21">
        <v>267239.01</v>
      </c>
      <c r="K174" s="28">
        <v>1.5332810737474298</v>
      </c>
      <c r="L174" s="21">
        <v>142169.51</v>
      </c>
      <c r="M174" s="28">
        <v>1.6627003553715598</v>
      </c>
      <c r="N174" s="21">
        <v>282886.53000000003</v>
      </c>
      <c r="O174" s="28">
        <v>1.9907245679035999</v>
      </c>
      <c r="P174" s="21">
        <v>554320.31000000006</v>
      </c>
      <c r="Q174" s="28">
        <v>2.6686494258166404</v>
      </c>
      <c r="R174" s="22">
        <v>61.23</v>
      </c>
      <c r="S174" s="30">
        <v>3.8046300832925</v>
      </c>
    </row>
    <row r="175" spans="1:19" x14ac:dyDescent="0.2">
      <c r="A175" s="23" t="s">
        <v>14</v>
      </c>
      <c r="B175" s="26">
        <f t="shared" ref="B175" si="89">D175+H175+J175+L175+N175+P175+R175</f>
        <v>34069594.219999999</v>
      </c>
      <c r="C175" s="28">
        <f t="shared" ref="C175" si="90">(D175*E175+H175*I175+J175*K175+L175*M175+N175*O175+P175*Q175+R175*S175)/(D175+H175+J175+L175+N175+P175+R175)</f>
        <v>8.8437583871522896E-2</v>
      </c>
      <c r="D175" s="21">
        <v>31963404.57</v>
      </c>
      <c r="E175" s="28">
        <v>0</v>
      </c>
      <c r="F175" s="21">
        <f t="shared" ref="F175" si="91">H175+J175+L175+N175+P175+R175</f>
        <v>2106189.65</v>
      </c>
      <c r="G175" s="28">
        <f t="shared" ref="G175" si="92">(H175*I175+J175*K175+L175*M175+N175*O175+P175*Q175+R175*S175)/(H175+J175+L175+N175+P175+R175)</f>
        <v>1.4305609166297071</v>
      </c>
      <c r="H175" s="21">
        <v>617825.71</v>
      </c>
      <c r="I175" s="28">
        <v>6.2034569587594506E-2</v>
      </c>
      <c r="J175" s="21">
        <v>290909.93</v>
      </c>
      <c r="K175" s="28">
        <v>3.0395897929644402</v>
      </c>
      <c r="L175" s="21">
        <v>386008.09</v>
      </c>
      <c r="M175" s="28">
        <v>1.0557975049175798</v>
      </c>
      <c r="N175" s="21">
        <v>568742.38</v>
      </c>
      <c r="O175" s="28">
        <v>1.9369403714912199</v>
      </c>
      <c r="P175" s="21">
        <v>242337.82</v>
      </c>
      <c r="Q175" s="28">
        <v>2.3922869954842403</v>
      </c>
      <c r="R175" s="22">
        <v>365.72</v>
      </c>
      <c r="S175" s="30">
        <v>4.2412774800393702</v>
      </c>
    </row>
    <row r="176" spans="1:19" ht="13.5" thickBot="1" x14ac:dyDescent="0.25">
      <c r="A176" s="24" t="s">
        <v>15</v>
      </c>
      <c r="B176" s="27">
        <f t="shared" ref="B176" si="93">D176+H176+J176+L176+N176+P176+R176</f>
        <v>40201196.819999993</v>
      </c>
      <c r="C176" s="29">
        <f t="shared" ref="C176:C187" si="94">(D176*E176+H176*I176+J176*K176+L176*M176+N176*O176+P176*Q176+R176*S176)/(D176+H176+J176+L176+N176+P176+R176)</f>
        <v>6.7520162167152148E-2</v>
      </c>
      <c r="D176" s="25">
        <v>38808926.579999998</v>
      </c>
      <c r="E176" s="29">
        <v>0</v>
      </c>
      <c r="F176" s="25">
        <f t="shared" ref="F176:F187" si="95">H176+J176+L176+N176+P176+R176</f>
        <v>1392270.2400000002</v>
      </c>
      <c r="G176" s="29">
        <f t="shared" ref="G176:G187" si="96">(H176*I176+J176*K176+L176*M176+N176*O176+P176*Q176+R176*S176)/(H176+J176+L176+N176+P176+R176)</f>
        <v>1.9496152762699288</v>
      </c>
      <c r="H176" s="25">
        <v>92836.26</v>
      </c>
      <c r="I176" s="29">
        <v>0.38284762656315502</v>
      </c>
      <c r="J176" s="25">
        <v>285634.46000000002</v>
      </c>
      <c r="K176" s="29">
        <v>1.3476793419813597</v>
      </c>
      <c r="L176" s="25">
        <v>283745.51</v>
      </c>
      <c r="M176" s="29">
        <v>2.0763826571211599</v>
      </c>
      <c r="N176" s="25">
        <v>650345.66</v>
      </c>
      <c r="O176" s="29">
        <v>2.0938063296985798</v>
      </c>
      <c r="P176" s="25">
        <v>79485.820000000007</v>
      </c>
      <c r="Q176" s="29">
        <v>4.3018032688094596</v>
      </c>
      <c r="R176" s="25">
        <v>222.53</v>
      </c>
      <c r="S176" s="29">
        <v>4.9928099582078795</v>
      </c>
    </row>
    <row r="177" spans="1:19" x14ac:dyDescent="0.2">
      <c r="A177" s="23" t="s">
        <v>79</v>
      </c>
      <c r="B177" s="26">
        <f>D177+H177+J177+L177+N177+P177+R177</f>
        <v>37934319.800000004</v>
      </c>
      <c r="C177" s="28">
        <f t="shared" si="94"/>
        <v>3.9174126947176743E-2</v>
      </c>
      <c r="D177" s="21">
        <v>36938932.25</v>
      </c>
      <c r="E177" s="28">
        <v>4.3424278729659298E-3</v>
      </c>
      <c r="F177" s="21">
        <f t="shared" si="95"/>
        <v>995387.54999999993</v>
      </c>
      <c r="G177" s="28">
        <f t="shared" si="96"/>
        <v>1.3317819883320829</v>
      </c>
      <c r="H177" s="21">
        <v>393366.05</v>
      </c>
      <c r="I177" s="28">
        <v>0.15000508330599502</v>
      </c>
      <c r="J177" s="21">
        <v>99898.17</v>
      </c>
      <c r="K177" s="28">
        <v>1.2097369751618099</v>
      </c>
      <c r="L177" s="21">
        <v>127199.02</v>
      </c>
      <c r="M177" s="28">
        <v>1.6523487625926696</v>
      </c>
      <c r="N177" s="21">
        <v>266487.46000000002</v>
      </c>
      <c r="O177" s="28">
        <v>2.40802574950431</v>
      </c>
      <c r="P177" s="21">
        <v>108278.72</v>
      </c>
      <c r="Q177" s="28">
        <v>2.7084758528730304</v>
      </c>
      <c r="R177" s="22">
        <v>158.13</v>
      </c>
      <c r="S177" s="30">
        <v>3.9567823942325901</v>
      </c>
    </row>
    <row r="178" spans="1:19" x14ac:dyDescent="0.2">
      <c r="A178" s="23" t="s">
        <v>1</v>
      </c>
      <c r="B178" s="26">
        <f t="shared" ref="B178:B188" si="97">D178+H178+J178+L178+N178+P178+R178</f>
        <v>33986691.780000001</v>
      </c>
      <c r="C178" s="28">
        <f t="shared" si="94"/>
        <v>0.10609485887419898</v>
      </c>
      <c r="D178" s="21">
        <v>32011520.98</v>
      </c>
      <c r="E178" s="28">
        <v>3.2296120220152102E-3</v>
      </c>
      <c r="F178" s="21">
        <f t="shared" si="95"/>
        <v>1975170.8</v>
      </c>
      <c r="G178" s="28">
        <f t="shared" si="96"/>
        <v>1.7732281557625291</v>
      </c>
      <c r="H178" s="21">
        <v>366990.6</v>
      </c>
      <c r="I178" s="28">
        <v>0.53350600860076502</v>
      </c>
      <c r="J178" s="21">
        <v>260446.67</v>
      </c>
      <c r="K178" s="28">
        <v>1.7066830027045499</v>
      </c>
      <c r="L178" s="21">
        <v>248901.87</v>
      </c>
      <c r="M178" s="28">
        <v>2.32647769701369</v>
      </c>
      <c r="N178" s="21">
        <v>585857.18000000005</v>
      </c>
      <c r="O178" s="28">
        <v>1.9054629554936902</v>
      </c>
      <c r="P178" s="21">
        <v>512771.22</v>
      </c>
      <c r="Q178" s="28">
        <v>2.2735540571095196</v>
      </c>
      <c r="R178" s="22">
        <v>203.26</v>
      </c>
      <c r="S178" s="30">
        <v>4.5753684935550503</v>
      </c>
    </row>
    <row r="179" spans="1:19" x14ac:dyDescent="0.2">
      <c r="A179" s="23" t="s">
        <v>2</v>
      </c>
      <c r="B179" s="26">
        <f t="shared" si="97"/>
        <v>38182968.649999999</v>
      </c>
      <c r="C179" s="28">
        <f t="shared" si="94"/>
        <v>3.1715080951412622E-2</v>
      </c>
      <c r="D179" s="21">
        <v>37392218.909999996</v>
      </c>
      <c r="E179" s="28">
        <v>3.3628163737127598E-3</v>
      </c>
      <c r="F179" s="21">
        <f t="shared" si="95"/>
        <v>790749.74</v>
      </c>
      <c r="G179" s="28">
        <f t="shared" si="96"/>
        <v>1.3724099051869436</v>
      </c>
      <c r="H179" s="21">
        <v>285303.09000000003</v>
      </c>
      <c r="I179" s="28">
        <v>0.16123153065043896</v>
      </c>
      <c r="J179" s="21">
        <v>166824.81</v>
      </c>
      <c r="K179" s="28">
        <v>1.740775916364</v>
      </c>
      <c r="L179" s="21">
        <v>93769.11</v>
      </c>
      <c r="M179" s="28">
        <v>1.6434554257793399</v>
      </c>
      <c r="N179" s="21">
        <v>161254.19</v>
      </c>
      <c r="O179" s="28">
        <v>2.3350466087113801</v>
      </c>
      <c r="P179" s="21">
        <v>83438.5</v>
      </c>
      <c r="Q179" s="28">
        <v>2.6052187767038002</v>
      </c>
      <c r="R179" s="22">
        <v>160.04</v>
      </c>
      <c r="S179" s="30">
        <v>5.0697406898275394</v>
      </c>
    </row>
    <row r="180" spans="1:19" x14ac:dyDescent="0.2">
      <c r="A180" s="23" t="s">
        <v>3</v>
      </c>
      <c r="B180" s="26">
        <f t="shared" si="97"/>
        <v>49720831.789999999</v>
      </c>
      <c r="C180" s="28">
        <f t="shared" si="94"/>
        <v>9.1939426695580542E-2</v>
      </c>
      <c r="D180" s="21">
        <v>48213528.460000001</v>
      </c>
      <c r="E180" s="28">
        <v>4.7932542873672908E-3</v>
      </c>
      <c r="F180" s="21">
        <f t="shared" si="95"/>
        <v>1507303.33</v>
      </c>
      <c r="G180" s="28">
        <f t="shared" si="96"/>
        <v>2.8794503277585113</v>
      </c>
      <c r="H180" s="21">
        <v>147598.86000000002</v>
      </c>
      <c r="I180" s="28">
        <v>0.19256243510281901</v>
      </c>
      <c r="J180" s="21">
        <v>282489.17</v>
      </c>
      <c r="K180" s="28">
        <v>2.9519201967990498</v>
      </c>
      <c r="L180" s="21">
        <v>395174.22</v>
      </c>
      <c r="M180" s="28">
        <v>3.0340091243806295</v>
      </c>
      <c r="N180" s="21">
        <v>236422.5</v>
      </c>
      <c r="O180" s="28">
        <v>2.6101516611151596</v>
      </c>
      <c r="P180" s="21">
        <v>445541.78</v>
      </c>
      <c r="Q180" s="28">
        <v>3.7290725172844601</v>
      </c>
      <c r="R180" s="22">
        <v>76.8</v>
      </c>
      <c r="S180" s="30">
        <v>4.9376041666666692</v>
      </c>
    </row>
    <row r="181" spans="1:19" x14ac:dyDescent="0.2">
      <c r="A181" s="23" t="s">
        <v>4</v>
      </c>
      <c r="B181" s="26">
        <f t="shared" si="97"/>
        <v>48117468.170000002</v>
      </c>
      <c r="C181" s="28">
        <f t="shared" si="94"/>
        <v>4.3256671696573205E-2</v>
      </c>
      <c r="D181" s="21">
        <v>47062833.600000001</v>
      </c>
      <c r="E181" s="28">
        <v>3.5555028713783197E-5</v>
      </c>
      <c r="F181" s="21">
        <f t="shared" si="95"/>
        <v>1054634.57</v>
      </c>
      <c r="G181" s="28">
        <f t="shared" si="96"/>
        <v>1.9719894096587418</v>
      </c>
      <c r="H181" s="21">
        <v>198861.37</v>
      </c>
      <c r="I181" s="28">
        <v>0.215373811414454</v>
      </c>
      <c r="J181" s="21">
        <v>184847.03</v>
      </c>
      <c r="K181" s="28">
        <v>1.0877280094789701</v>
      </c>
      <c r="L181" s="21">
        <v>110442.45</v>
      </c>
      <c r="M181" s="28">
        <v>2.4658230580723299</v>
      </c>
      <c r="N181" s="21">
        <v>400698.48</v>
      </c>
      <c r="O181" s="28">
        <v>2.6373598891615502</v>
      </c>
      <c r="P181" s="21">
        <v>159776.47</v>
      </c>
      <c r="Q181" s="28">
        <v>3.1712656050042902</v>
      </c>
      <c r="R181" s="22">
        <v>8.77</v>
      </c>
      <c r="S181" s="30">
        <v>2.75</v>
      </c>
    </row>
    <row r="182" spans="1:19" x14ac:dyDescent="0.2">
      <c r="A182" s="23" t="s">
        <v>5</v>
      </c>
      <c r="B182" s="26">
        <f t="shared" si="97"/>
        <v>43226755.270000011</v>
      </c>
      <c r="C182" s="28">
        <f t="shared" si="94"/>
        <v>4.141501639014878E-2</v>
      </c>
      <c r="D182" s="21">
        <v>42195222.950000003</v>
      </c>
      <c r="E182" s="28">
        <v>5.0420593642105608E-3</v>
      </c>
      <c r="F182" s="21">
        <f t="shared" si="95"/>
        <v>1031532.32</v>
      </c>
      <c r="G182" s="28">
        <f t="shared" si="96"/>
        <v>1.529264695264227</v>
      </c>
      <c r="H182" s="21">
        <v>453116.14</v>
      </c>
      <c r="I182" s="28">
        <v>1.3626087563334201E-2</v>
      </c>
      <c r="J182" s="21">
        <v>103234.13</v>
      </c>
      <c r="K182" s="28">
        <v>1.5168525012028495</v>
      </c>
      <c r="L182" s="21">
        <v>99649.31</v>
      </c>
      <c r="M182" s="28">
        <v>2.7822564370992597</v>
      </c>
      <c r="N182" s="21">
        <v>164833.45000000001</v>
      </c>
      <c r="O182" s="28">
        <v>2.3243916383476799</v>
      </c>
      <c r="P182" s="21">
        <v>209739.69</v>
      </c>
      <c r="Q182" s="28">
        <v>3.5849923846078</v>
      </c>
      <c r="R182" s="22">
        <v>959.6</v>
      </c>
      <c r="S182" s="30">
        <v>2.52</v>
      </c>
    </row>
    <row r="183" spans="1:19" x14ac:dyDescent="0.2">
      <c r="A183" s="23" t="s">
        <v>6</v>
      </c>
      <c r="B183" s="26">
        <f t="shared" si="97"/>
        <v>50345178.160000004</v>
      </c>
      <c r="C183" s="28">
        <f t="shared" si="94"/>
        <v>4.500145045072175E-2</v>
      </c>
      <c r="D183" s="21">
        <v>49333911.450000003</v>
      </c>
      <c r="E183" s="28">
        <v>0</v>
      </c>
      <c r="F183" s="21">
        <f t="shared" si="95"/>
        <v>1011266.71</v>
      </c>
      <c r="G183" s="28">
        <f t="shared" si="96"/>
        <v>2.2403645032476143</v>
      </c>
      <c r="H183" s="21">
        <v>152861.43</v>
      </c>
      <c r="I183" s="28">
        <v>3.5220643297658498E-2</v>
      </c>
      <c r="J183" s="21">
        <v>362946.52</v>
      </c>
      <c r="K183" s="28">
        <v>2.5178217562190701</v>
      </c>
      <c r="L183" s="21">
        <v>96488.4</v>
      </c>
      <c r="M183" s="28">
        <v>2.01116632154746</v>
      </c>
      <c r="N183" s="21">
        <v>241195.72</v>
      </c>
      <c r="O183" s="28">
        <v>2.3827146916205599</v>
      </c>
      <c r="P183" s="21">
        <v>157275.88</v>
      </c>
      <c r="Q183" s="28">
        <v>3.6543172837436999</v>
      </c>
      <c r="R183" s="22">
        <v>498.76</v>
      </c>
      <c r="S183" s="30">
        <v>5.80789437805758</v>
      </c>
    </row>
    <row r="184" spans="1:19" x14ac:dyDescent="0.2">
      <c r="A184" s="23" t="s">
        <v>7</v>
      </c>
      <c r="B184" s="26">
        <f t="shared" si="97"/>
        <v>42645713.130000003</v>
      </c>
      <c r="C184" s="28">
        <f t="shared" si="94"/>
        <v>3.1877746580433346E-2</v>
      </c>
      <c r="D184" s="21">
        <v>41777511.210000001</v>
      </c>
      <c r="E184" s="28">
        <v>7.9847620966026409E-4</v>
      </c>
      <c r="F184" s="21">
        <f t="shared" si="95"/>
        <v>868201.91999999993</v>
      </c>
      <c r="G184" s="28">
        <f t="shared" si="96"/>
        <v>1.5273991643556826</v>
      </c>
      <c r="H184" s="21">
        <v>304426.43</v>
      </c>
      <c r="I184" s="28">
        <v>0.41809864044984507</v>
      </c>
      <c r="J184" s="21">
        <v>88444.52</v>
      </c>
      <c r="K184" s="28">
        <v>1.9608870125588296</v>
      </c>
      <c r="L184" s="21">
        <v>177182.74</v>
      </c>
      <c r="M184" s="28">
        <v>1.6549673574299597</v>
      </c>
      <c r="N184" s="21">
        <v>177480.12</v>
      </c>
      <c r="O184" s="28">
        <v>2.3977071217891903</v>
      </c>
      <c r="P184" s="21">
        <v>120103.21</v>
      </c>
      <c r="Q184" s="28">
        <v>2.5057991980397496</v>
      </c>
      <c r="R184" s="22">
        <v>564.9</v>
      </c>
      <c r="S184" s="30">
        <v>10.0006620640821</v>
      </c>
    </row>
    <row r="185" spans="1:19" x14ac:dyDescent="0.2">
      <c r="A185" s="23" t="s">
        <v>8</v>
      </c>
      <c r="B185" s="26">
        <f t="shared" si="97"/>
        <v>64891573.5</v>
      </c>
      <c r="C185" s="28">
        <f t="shared" si="94"/>
        <v>6.2027596900543644E-2</v>
      </c>
      <c r="D185" s="21">
        <v>62958919.909999996</v>
      </c>
      <c r="E185" s="28">
        <v>0</v>
      </c>
      <c r="F185" s="21">
        <f t="shared" si="95"/>
        <v>1932653.59</v>
      </c>
      <c r="G185" s="28">
        <f t="shared" si="96"/>
        <v>2.0826641588159625</v>
      </c>
      <c r="H185" s="21">
        <v>397554.1</v>
      </c>
      <c r="I185" s="28">
        <v>4.4024481196395703E-2</v>
      </c>
      <c r="J185" s="21">
        <v>553270.67000000004</v>
      </c>
      <c r="K185" s="28">
        <v>2.0276226420966803</v>
      </c>
      <c r="L185" s="21">
        <v>231854.03</v>
      </c>
      <c r="M185" s="28">
        <v>2.84046211747969</v>
      </c>
      <c r="N185" s="21">
        <v>274043.55</v>
      </c>
      <c r="O185" s="28">
        <v>3.3217274517134197</v>
      </c>
      <c r="P185" s="21">
        <v>475837.24</v>
      </c>
      <c r="Q185" s="28">
        <v>2.7663454390413</v>
      </c>
      <c r="R185" s="22">
        <v>94</v>
      </c>
      <c r="S185" s="30">
        <v>5.7591702127659596</v>
      </c>
    </row>
    <row r="186" spans="1:19" x14ac:dyDescent="0.2">
      <c r="A186" s="23" t="s">
        <v>9</v>
      </c>
      <c r="B186" s="26">
        <f t="shared" si="97"/>
        <v>45806679.670000002</v>
      </c>
      <c r="C186" s="28">
        <f t="shared" si="94"/>
        <v>8.4867087494796392E-2</v>
      </c>
      <c r="D186" s="21">
        <v>44167372.789999999</v>
      </c>
      <c r="E186" s="28">
        <v>2.4109503435103502E-3</v>
      </c>
      <c r="F186" s="21">
        <f t="shared" si="95"/>
        <v>1639306.8800000001</v>
      </c>
      <c r="G186" s="28">
        <f t="shared" si="96"/>
        <v>2.3064590254144486</v>
      </c>
      <c r="H186" s="21">
        <v>292310.82</v>
      </c>
      <c r="I186" s="28">
        <v>0.34476547327259405</v>
      </c>
      <c r="J186" s="21">
        <v>282416.02</v>
      </c>
      <c r="K186" s="28">
        <v>2.62567356908436</v>
      </c>
      <c r="L186" s="21">
        <v>354041.95</v>
      </c>
      <c r="M186" s="28">
        <v>3.5386332147927702</v>
      </c>
      <c r="N186" s="21">
        <v>448697.14</v>
      </c>
      <c r="O186" s="28">
        <v>2.05300490772016</v>
      </c>
      <c r="P186" s="21">
        <v>261593.97</v>
      </c>
      <c r="Q186" s="28">
        <v>2.9181213244326698</v>
      </c>
      <c r="R186" s="22">
        <v>246.98</v>
      </c>
      <c r="S186" s="30">
        <v>5.3373350068831495</v>
      </c>
    </row>
    <row r="187" spans="1:19" x14ac:dyDescent="0.2">
      <c r="A187" s="23" t="s">
        <v>14</v>
      </c>
      <c r="B187" s="26">
        <f t="shared" si="97"/>
        <v>42075695.169999994</v>
      </c>
      <c r="C187" s="28">
        <f t="shared" si="94"/>
        <v>3.8508816563897597E-2</v>
      </c>
      <c r="D187" s="21">
        <v>41102980.670000002</v>
      </c>
      <c r="E187" s="28">
        <v>4.2912845035770995E-3</v>
      </c>
      <c r="F187" s="21">
        <f t="shared" si="95"/>
        <v>972714.5</v>
      </c>
      <c r="G187" s="28">
        <f t="shared" si="96"/>
        <v>1.4844033301652251</v>
      </c>
      <c r="H187" s="21">
        <v>231326.15</v>
      </c>
      <c r="I187" s="28">
        <v>0.51042037227524895</v>
      </c>
      <c r="J187" s="21">
        <v>59665.73</v>
      </c>
      <c r="K187" s="28">
        <v>1.4967326185399898</v>
      </c>
      <c r="L187" s="21">
        <v>339480.21</v>
      </c>
      <c r="M187" s="28">
        <v>1.0808246530777199</v>
      </c>
      <c r="N187" s="21">
        <v>166905.68</v>
      </c>
      <c r="O187" s="28">
        <v>2.3214339613846602</v>
      </c>
      <c r="P187" s="21">
        <v>174877.15</v>
      </c>
      <c r="Q187" s="28">
        <v>2.7497647125424898</v>
      </c>
      <c r="R187" s="22">
        <v>459.58</v>
      </c>
      <c r="S187" s="30">
        <v>2.7705927150876901</v>
      </c>
    </row>
    <row r="188" spans="1:19" ht="13.5" thickBot="1" x14ac:dyDescent="0.25">
      <c r="A188" s="24" t="s">
        <v>15</v>
      </c>
      <c r="B188" s="27">
        <f t="shared" si="97"/>
        <v>65851616.119999997</v>
      </c>
      <c r="C188" s="29">
        <f t="shared" ref="C188:C199" si="98">(D188*E188+H188*I188+J188*K188+L188*M188+N188*O188+P188*Q188+R188*S188)/(D188+H188+J188+L188+N188+P188+R188)</f>
        <v>0.11577645447010482</v>
      </c>
      <c r="D188" s="25">
        <v>62108099.890000001</v>
      </c>
      <c r="E188" s="29">
        <v>0</v>
      </c>
      <c r="F188" s="25">
        <f t="shared" ref="F188:F199" si="99">H188+J188+L188+N188+P188+R188</f>
        <v>3743516.23</v>
      </c>
      <c r="G188" s="29">
        <f t="shared" ref="G188:G199" si="100">(H188*I188+J188*K188+L188*M188+N188*O188+P188*Q188+R188*S188)/(H188+J188+L188+N188+P188+R188)</f>
        <v>2.0366057383167804</v>
      </c>
      <c r="H188" s="25">
        <v>1051712.67</v>
      </c>
      <c r="I188" s="29">
        <v>9.5496645485881604E-3</v>
      </c>
      <c r="J188" s="25">
        <v>1314127.98</v>
      </c>
      <c r="K188" s="29">
        <v>2.9472009672908701</v>
      </c>
      <c r="L188" s="25">
        <v>614927.82999999996</v>
      </c>
      <c r="M188" s="29">
        <v>1.32429316607772</v>
      </c>
      <c r="N188" s="25">
        <v>633625.65</v>
      </c>
      <c r="O188" s="29">
        <v>4.0336417551909403</v>
      </c>
      <c r="P188" s="25">
        <v>129103.5</v>
      </c>
      <c r="Q188" s="29">
        <v>2.8721114501155993</v>
      </c>
      <c r="R188" s="25">
        <v>18.600000000000001</v>
      </c>
      <c r="S188" s="29">
        <v>3.26</v>
      </c>
    </row>
    <row r="189" spans="1:19" x14ac:dyDescent="0.2">
      <c r="A189" s="23" t="s">
        <v>80</v>
      </c>
      <c r="B189" s="26">
        <f>D189+H189+J189+L189+N189+P189+R189</f>
        <v>50659023.130000003</v>
      </c>
      <c r="C189" s="28">
        <f t="shared" si="98"/>
        <v>5.9878185586323567E-2</v>
      </c>
      <c r="D189" s="21">
        <v>48296262.82</v>
      </c>
      <c r="E189" s="28">
        <v>5.8412350506585201E-3</v>
      </c>
      <c r="F189" s="21">
        <f t="shared" si="99"/>
        <v>2362760.31</v>
      </c>
      <c r="G189" s="28">
        <f t="shared" si="100"/>
        <v>1.1644264353670297</v>
      </c>
      <c r="H189" s="21">
        <v>900128.43</v>
      </c>
      <c r="I189" s="28">
        <v>5.5936823148669997E-2</v>
      </c>
      <c r="J189" s="21">
        <v>275208.64</v>
      </c>
      <c r="K189" s="28">
        <v>2.4734060075294098</v>
      </c>
      <c r="L189" s="21">
        <v>210444.67</v>
      </c>
      <c r="M189" s="28">
        <v>0.84026711201571402</v>
      </c>
      <c r="N189" s="21">
        <v>855355.57</v>
      </c>
      <c r="O189" s="28">
        <v>1.79351098456049</v>
      </c>
      <c r="P189" s="21">
        <v>99865.9</v>
      </c>
      <c r="Q189" s="28">
        <v>2.3344996590427805</v>
      </c>
      <c r="R189" s="22">
        <v>21757.1</v>
      </c>
      <c r="S189" s="30">
        <v>3.5000658175951798</v>
      </c>
    </row>
    <row r="190" spans="1:19" x14ac:dyDescent="0.2">
      <c r="A190" s="23" t="s">
        <v>1</v>
      </c>
      <c r="B190" s="26">
        <f t="shared" ref="B190:B200" si="101">D190+H190+J190+L190+N190+P190+R190</f>
        <v>42405361.719999999</v>
      </c>
      <c r="C190" s="28">
        <f t="shared" si="98"/>
        <v>4.501542383730435E-2</v>
      </c>
      <c r="D190" s="21">
        <v>41117817.399999999</v>
      </c>
      <c r="E190" s="28">
        <v>4.9875318455011195E-3</v>
      </c>
      <c r="F190" s="21">
        <f t="shared" si="99"/>
        <v>1287544.3199999998</v>
      </c>
      <c r="G190" s="28">
        <f t="shared" si="100"/>
        <v>1.3233089382895971</v>
      </c>
      <c r="H190" s="21">
        <v>432959.16</v>
      </c>
      <c r="I190" s="28">
        <v>0.11831200707244499</v>
      </c>
      <c r="J190" s="21">
        <v>207365.07</v>
      </c>
      <c r="K190" s="28">
        <v>1.1372816752599699</v>
      </c>
      <c r="L190" s="21">
        <v>358909.45</v>
      </c>
      <c r="M190" s="28">
        <v>2.1192995495103299</v>
      </c>
      <c r="N190" s="21">
        <v>207568.96</v>
      </c>
      <c r="O190" s="28">
        <v>2.1775231171365901</v>
      </c>
      <c r="P190" s="21">
        <v>80627.430000000008</v>
      </c>
      <c r="Q190" s="28">
        <v>2.5280257128374299</v>
      </c>
      <c r="R190" s="22">
        <v>114.25</v>
      </c>
      <c r="S190" s="30">
        <v>2.7228446389496694</v>
      </c>
    </row>
    <row r="191" spans="1:19" x14ac:dyDescent="0.2">
      <c r="A191" s="23" t="s">
        <v>2</v>
      </c>
      <c r="B191" s="26">
        <f t="shared" si="101"/>
        <v>48855550.930000007</v>
      </c>
      <c r="C191" s="28">
        <f t="shared" si="98"/>
        <v>3.6927423296994798E-2</v>
      </c>
      <c r="D191" s="21">
        <v>46275020.240000002</v>
      </c>
      <c r="E191" s="28">
        <v>4.6264407641456303E-3</v>
      </c>
      <c r="F191" s="21">
        <f t="shared" si="99"/>
        <v>2580530.69</v>
      </c>
      <c r="G191" s="28">
        <f t="shared" si="100"/>
        <v>0.61616045713449663</v>
      </c>
      <c r="H191" s="21">
        <v>1901415.63</v>
      </c>
      <c r="I191" s="28">
        <v>3.9694973844303601E-2</v>
      </c>
      <c r="J191" s="21">
        <v>135408.06</v>
      </c>
      <c r="K191" s="28">
        <v>2.7983944264469902</v>
      </c>
      <c r="L191" s="21">
        <v>192185.51</v>
      </c>
      <c r="M191" s="28">
        <v>2.04603263690379</v>
      </c>
      <c r="N191" s="21">
        <v>225459.61</v>
      </c>
      <c r="O191" s="28">
        <v>2.2401628207375999</v>
      </c>
      <c r="P191" s="21">
        <v>125546.88</v>
      </c>
      <c r="Q191" s="28">
        <v>1.88118787022027</v>
      </c>
      <c r="R191" s="22">
        <v>515</v>
      </c>
      <c r="S191" s="30">
        <v>2.2482252427184499</v>
      </c>
    </row>
    <row r="192" spans="1:19" x14ac:dyDescent="0.2">
      <c r="A192" s="23" t="s">
        <v>3</v>
      </c>
      <c r="B192" s="26">
        <f t="shared" si="101"/>
        <v>51376092.339999996</v>
      </c>
      <c r="C192" s="28">
        <f t="shared" si="98"/>
        <v>6.8789978416641848E-2</v>
      </c>
      <c r="D192" s="21">
        <v>48494396.689999998</v>
      </c>
      <c r="E192" s="28">
        <v>4.0347428683517907E-3</v>
      </c>
      <c r="F192" s="21">
        <f t="shared" si="99"/>
        <v>2881695.65</v>
      </c>
      <c r="G192" s="28">
        <f t="shared" si="100"/>
        <v>1.1585185486191087</v>
      </c>
      <c r="H192" s="21">
        <v>1681620.56</v>
      </c>
      <c r="I192" s="28">
        <v>3.3780929747909399E-3</v>
      </c>
      <c r="J192" s="21">
        <v>257136.67</v>
      </c>
      <c r="K192" s="28">
        <v>2.3606279399978201</v>
      </c>
      <c r="L192" s="21">
        <v>351476.8</v>
      </c>
      <c r="M192" s="28">
        <v>2.9851635669836498</v>
      </c>
      <c r="N192" s="21">
        <v>310000.23</v>
      </c>
      <c r="O192" s="28">
        <v>2.1858635169399698</v>
      </c>
      <c r="P192" s="21">
        <v>280810.69</v>
      </c>
      <c r="Q192" s="28">
        <v>3.5436731514743998</v>
      </c>
      <c r="R192" s="22">
        <v>650.70000000000005</v>
      </c>
      <c r="S192" s="30">
        <v>5.9596588289534305</v>
      </c>
    </row>
    <row r="193" spans="1:19" x14ac:dyDescent="0.2">
      <c r="A193" s="23" t="s">
        <v>4</v>
      </c>
      <c r="B193" s="26">
        <f t="shared" si="101"/>
        <v>58765944.800000004</v>
      </c>
      <c r="C193" s="28">
        <f t="shared" si="98"/>
        <v>3.623959238548647E-2</v>
      </c>
      <c r="D193" s="21">
        <v>56917129.100000001</v>
      </c>
      <c r="E193" s="28">
        <v>5.55618305070134E-3</v>
      </c>
      <c r="F193" s="21">
        <f t="shared" si="99"/>
        <v>1848815.7000000002</v>
      </c>
      <c r="G193" s="28">
        <f t="shared" si="100"/>
        <v>0.98085055081477224</v>
      </c>
      <c r="H193" s="21">
        <v>1101040.1000000001</v>
      </c>
      <c r="I193" s="28">
        <v>1.3514680346338001E-2</v>
      </c>
      <c r="J193" s="21">
        <v>189720.63</v>
      </c>
      <c r="K193" s="28">
        <v>1.4608800640183397</v>
      </c>
      <c r="L193" s="21">
        <v>94252.62</v>
      </c>
      <c r="M193" s="28">
        <v>1.7330024640163799</v>
      </c>
      <c r="N193" s="21">
        <v>383811.29</v>
      </c>
      <c r="O193" s="28">
        <v>2.9928266711487299</v>
      </c>
      <c r="P193" s="21">
        <v>79974.06</v>
      </c>
      <c r="Q193" s="28">
        <v>2.6170441828262794</v>
      </c>
      <c r="R193" s="22">
        <v>17</v>
      </c>
      <c r="S193" s="30">
        <v>3.31</v>
      </c>
    </row>
    <row r="194" spans="1:19" x14ac:dyDescent="0.2">
      <c r="A194" s="23" t="s">
        <v>5</v>
      </c>
      <c r="B194" s="26">
        <f t="shared" si="101"/>
        <v>43425529.500000007</v>
      </c>
      <c r="C194" s="28">
        <f t="shared" si="98"/>
        <v>4.8488123473543365E-2</v>
      </c>
      <c r="D194" s="21">
        <v>42109617.310000002</v>
      </c>
      <c r="E194" s="28">
        <v>4.0232131950476797E-3</v>
      </c>
      <c r="F194" s="21">
        <f t="shared" si="99"/>
        <v>1315912.1899999997</v>
      </c>
      <c r="G194" s="28">
        <f t="shared" si="100"/>
        <v>1.4713796885641741</v>
      </c>
      <c r="H194" s="21">
        <v>407565.03</v>
      </c>
      <c r="I194" s="28">
        <v>3.0303108193556302E-2</v>
      </c>
      <c r="J194" s="21">
        <v>238164.72</v>
      </c>
      <c r="K194" s="28">
        <v>1.7247166805394198</v>
      </c>
      <c r="L194" s="21">
        <v>81890.490000000005</v>
      </c>
      <c r="M194" s="28">
        <v>1.68713190261775</v>
      </c>
      <c r="N194" s="21">
        <v>481486.35</v>
      </c>
      <c r="O194" s="28">
        <v>2.3102984240363198</v>
      </c>
      <c r="P194" s="21">
        <v>106512.9</v>
      </c>
      <c r="Q194" s="28">
        <v>2.4554085185925798</v>
      </c>
      <c r="R194" s="22">
        <v>292.7</v>
      </c>
      <c r="S194" s="30">
        <v>3.4828151691151299</v>
      </c>
    </row>
    <row r="195" spans="1:19" x14ac:dyDescent="0.2">
      <c r="A195" s="23" t="s">
        <v>6</v>
      </c>
      <c r="B195" s="26">
        <f t="shared" si="101"/>
        <v>75112198.25</v>
      </c>
      <c r="C195" s="28">
        <f t="shared" si="98"/>
        <v>3.9061351104845377E-2</v>
      </c>
      <c r="D195" s="21">
        <v>73009117.489999995</v>
      </c>
      <c r="E195" s="28">
        <v>4.3148500054551201E-3</v>
      </c>
      <c r="F195" s="21">
        <f t="shared" si="99"/>
        <v>2103080.7600000002</v>
      </c>
      <c r="G195" s="28">
        <f t="shared" si="100"/>
        <v>1.2452971882544359</v>
      </c>
      <c r="H195" s="21">
        <v>385507.28</v>
      </c>
      <c r="I195" s="28">
        <v>3.4419563490474196E-2</v>
      </c>
      <c r="J195" s="21">
        <v>388233.03</v>
      </c>
      <c r="K195" s="28">
        <v>1.0688614531329301</v>
      </c>
      <c r="L195" s="21">
        <v>133780.56</v>
      </c>
      <c r="M195" s="28">
        <v>1.5477217257873599</v>
      </c>
      <c r="N195" s="21">
        <v>915922.38</v>
      </c>
      <c r="O195" s="28">
        <v>1.5951352883199599</v>
      </c>
      <c r="P195" s="21">
        <v>278868.78000000003</v>
      </c>
      <c r="Q195" s="28">
        <v>1.86290799672878</v>
      </c>
      <c r="R195" s="22">
        <v>768.73</v>
      </c>
      <c r="S195" s="30">
        <v>4.0874884549841894</v>
      </c>
    </row>
    <row r="196" spans="1:19" hidden="1" x14ac:dyDescent="0.2">
      <c r="A196" s="23" t="s">
        <v>7</v>
      </c>
      <c r="B196" s="26">
        <f t="shared" si="101"/>
        <v>0</v>
      </c>
      <c r="C196" s="28" t="e">
        <f t="shared" si="98"/>
        <v>#DIV/0!</v>
      </c>
      <c r="D196" s="21"/>
      <c r="E196" s="28"/>
      <c r="F196" s="21">
        <f t="shared" si="99"/>
        <v>0</v>
      </c>
      <c r="G196" s="28" t="e">
        <f t="shared" si="100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101"/>
        <v>0</v>
      </c>
      <c r="C197" s="28" t="e">
        <f t="shared" si="98"/>
        <v>#DIV/0!</v>
      </c>
      <c r="D197" s="21"/>
      <c r="E197" s="28"/>
      <c r="F197" s="21">
        <f t="shared" si="99"/>
        <v>0</v>
      </c>
      <c r="G197" s="28" t="e">
        <f t="shared" si="100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101"/>
        <v>0</v>
      </c>
      <c r="C198" s="28" t="e">
        <f t="shared" si="98"/>
        <v>#DIV/0!</v>
      </c>
      <c r="D198" s="21"/>
      <c r="E198" s="28"/>
      <c r="F198" s="21">
        <f t="shared" si="99"/>
        <v>0</v>
      </c>
      <c r="G198" s="28" t="e">
        <f t="shared" si="100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101"/>
        <v>0</v>
      </c>
      <c r="C199" s="28" t="e">
        <f t="shared" si="98"/>
        <v>#DIV/0!</v>
      </c>
      <c r="D199" s="21"/>
      <c r="E199" s="28"/>
      <c r="F199" s="21">
        <f t="shared" si="99"/>
        <v>0</v>
      </c>
      <c r="G199" s="28" t="e">
        <f t="shared" si="100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si="101"/>
        <v>0</v>
      </c>
      <c r="C200" s="29" t="e">
        <f t="shared" ref="C200" si="102">(D200*E200+H200*I200+J200*K200+L200*M200+N200*O200+P200*Q200+R200*S200)/(D200+H200+J200+L200+N200+P200+R200)</f>
        <v>#DIV/0!</v>
      </c>
      <c r="D200" s="25"/>
      <c r="E200" s="29"/>
      <c r="F200" s="25">
        <f t="shared" ref="F200" si="103">H200+J200+L200+N200+P200+R200</f>
        <v>0</v>
      </c>
      <c r="G200" s="29" t="e">
        <f t="shared" ref="G200" si="104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  <row r="213" spans="2:3" x14ac:dyDescent="0.2">
      <c r="B213" s="41"/>
      <c r="C213" s="41"/>
    </row>
    <row r="214" spans="2:3" x14ac:dyDescent="0.2">
      <c r="B214" s="41"/>
      <c r="C214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2025-08-26T10:47:21Z</dcterms:modified>
</cp:coreProperties>
</file>