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'Макро-экон'!$A$4:$G$11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<sst xmlns="http://schemas.openxmlformats.org/spreadsheetml/2006/main" count="480" uniqueCount="107">
  <si>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</si>
  <si>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</si>
  <si>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</si>
  <si>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</si>
  <si>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</si>
  <si>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</si>
  <si>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</si>
  <si>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</si>
  <si>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</si>
  <si>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</si>
  <si>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</si>
  <si>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</si>
  <si>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</si>
  <si>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</si>
  <si>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</si>
  <si>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</si>
  <si>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</si>
  <si>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</si>
  <si>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</si>
  <si>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</si>
  <si>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</si>
  <si>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</si>
  <si>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</si>
  <si>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</si>
  <si>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</si>
  <si>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</si>
  <si>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</si>
  <si>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</si>
  <si>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</si>
  <si>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</si>
  <si>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</si>
  <si>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</si>
  <si>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</si>
  <si>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</si>
  <si>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</si>
  <si>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</si>
  <si>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</si>
  <si>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</si>
  <si>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</si>
  <si>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</si>
  <si>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</si>
  <si>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</si>
  <si>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</si>
  <si>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</si>
  <si>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</si>
  <si>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</si>
  <si>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</si>
  <si>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</si>
  <si>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</si>
  <si>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</si>
  <si>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</si>
  <si>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</si>
  <si>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</si>
  <si>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</si>
  <si>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</si>
  <si>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</si>
  <si>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</si>
  <si>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</si>
  <si>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</si>
  <si>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</si>
  <si>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</si>
  <si>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</si>
  <si>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</si>
  <si>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</si>
  <si>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</si>
  <si>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</si>
  <si>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</si>
  <si>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</si>
  <si>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</si>
  <si>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</si>
  <si>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</si>
  <si>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</si>
  <si>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</si>
  <si>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</si>
  <si>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</si>
  <si>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</si>
  <si>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</si>
  <si>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</si>
  <si>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</si>
  <si>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</si>
  <si>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</si>
  <si>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</si>
  <si>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</si>
  <si>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</si>
  <si>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</si>
  <si>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</si>
  <si>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</si>
  <si>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</si>
  <si>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</si>
  <si>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 xml:space="preserve"> -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</si>
  <si>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</si>
  <si>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</si>
  <si>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</si>
  <si>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</si>
  <si>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</si>
  <si>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</si>
  <si>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</si>
  <si>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</si>
  <si>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 xml:space="preserve"> 01.08.08</t>
  </si>
  <si>
    <t>янв.-авг.08</t>
  </si>
  <si>
    <t>янв.-авг.09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</si>
  <si>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</si>
  <si>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</si>
  <si>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 xml:space="preserve">август 2009 </t>
  </si>
  <si>
    <t xml:space="preserve"> 01.09.08</t>
  </si>
  <si>
    <t>(проценты)</t>
  </si>
  <si>
    <t>(млн.сом 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</si>
</sst>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Alignment="1">
      <alignment/>
    </xf>
    <xf numFmtId="179" fontId="3" fillId="0" borderId="0" xfId="0" applyNumberFormat="1" applyFont="1" applyFill="1" applyAlignment="1">
      <alignment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1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right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729212"/>
        <c:axId val="30236317"/>
      </c:lineChart>
      <c:catAx>
        <c:axId val="2572921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30236317"/>
        <c:crosses val="autoZero"/>
        <c:auto val="0"/>
        <c:lblOffset val="100"/>
        <c:noMultiLvlLbl val="0"/>
      </c:catAx>
      <c:valAx>
        <c:axId val="3023631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572921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5600960"/>
        <c:axId val="619091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5718218"/>
        <c:axId val="31701915"/>
      </c:lineChart>
      <c:catAx>
        <c:axId val="156009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6190913"/>
        <c:crosses val="autoZero"/>
        <c:auto val="0"/>
        <c:lblOffset val="100"/>
        <c:noMultiLvlLbl val="0"/>
      </c:catAx>
      <c:valAx>
        <c:axId val="619091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5600960"/>
        <c:crossesAt val="1"/>
        <c:crossBetween val="between"/>
        <c:dispUnits/>
        <c:majorUnit val="2000"/>
        <c:minorUnit val="100"/>
      </c:valAx>
      <c:catAx>
        <c:axId val="55718218"/>
        <c:scaling>
          <c:orientation val="minMax"/>
        </c:scaling>
        <c:axPos val="b"/>
        <c:delete val="1"/>
        <c:majorTickMark val="in"/>
        <c:minorTickMark val="none"/>
        <c:tickLblPos val="nextTo"/>
        <c:crossAx val="31701915"/>
        <c:crossesAt val="39"/>
        <c:auto val="0"/>
        <c:lblOffset val="100"/>
        <c:noMultiLvlLbl val="0"/>
      </c:catAx>
      <c:valAx>
        <c:axId val="3170191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1821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6881780"/>
        <c:axId val="1771829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881780"/>
        <c:axId val="1771829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246910"/>
        <c:axId val="25895599"/>
      </c:line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18293"/>
        <c:crosses val="autoZero"/>
        <c:auto val="0"/>
        <c:lblOffset val="100"/>
        <c:noMultiLvlLbl val="0"/>
      </c:catAx>
      <c:valAx>
        <c:axId val="1771829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881780"/>
        <c:crossesAt val="1"/>
        <c:crossBetween val="between"/>
        <c:dispUnits/>
        <c:majorUnit val="1"/>
      </c:valAx>
      <c:catAx>
        <c:axId val="25246910"/>
        <c:scaling>
          <c:orientation val="minMax"/>
        </c:scaling>
        <c:axPos val="b"/>
        <c:delete val="1"/>
        <c:majorTickMark val="in"/>
        <c:minorTickMark val="none"/>
        <c:tickLblPos val="nextTo"/>
        <c:crossAx val="25895599"/>
        <c:crosses val="autoZero"/>
        <c:auto val="0"/>
        <c:lblOffset val="100"/>
        <c:noMultiLvlLbl val="0"/>
      </c:catAx>
      <c:valAx>
        <c:axId val="2589559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24691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1733800"/>
        <c:axId val="1716874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733800"/>
        <c:axId val="17168745"/>
      </c:lineChart>
      <c:catAx>
        <c:axId val="317338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7168745"/>
        <c:crosses val="autoZero"/>
        <c:auto val="1"/>
        <c:lblOffset val="100"/>
        <c:noMultiLvlLbl val="0"/>
      </c:catAx>
      <c:valAx>
        <c:axId val="171687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17338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691398"/>
        <c:axId val="3322258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91398"/>
        <c:axId val="33222583"/>
      </c:lineChart>
      <c:catAx>
        <c:axId val="36913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3222583"/>
        <c:crosses val="autoZero"/>
        <c:auto val="1"/>
        <c:lblOffset val="100"/>
        <c:noMultiLvlLbl val="0"/>
      </c:catAx>
      <c:valAx>
        <c:axId val="3322258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6913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567792"/>
        <c:axId val="667467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072058"/>
        <c:axId val="3777611"/>
      </c:lineChart>
      <c:cat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673"/>
        <c:crosses val="autoZero"/>
        <c:auto val="1"/>
        <c:lblOffset val="100"/>
        <c:noMultiLvlLbl val="0"/>
      </c:catAx>
      <c:valAx>
        <c:axId val="66746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567792"/>
        <c:crossesAt val="1"/>
        <c:crossBetween val="between"/>
        <c:dispUnits/>
        <c:majorUnit val="400"/>
      </c:valAx>
      <c:catAx>
        <c:axId val="60072058"/>
        <c:scaling>
          <c:orientation val="minMax"/>
        </c:scaling>
        <c:axPos val="b"/>
        <c:delete val="1"/>
        <c:majorTickMark val="in"/>
        <c:minorTickMark val="none"/>
        <c:tickLblPos val="nextTo"/>
        <c:crossAx val="3777611"/>
        <c:crosses val="autoZero"/>
        <c:auto val="1"/>
        <c:lblOffset val="100"/>
        <c:noMultiLvlLbl val="0"/>
      </c:catAx>
      <c:valAx>
        <c:axId val="377761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6007205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7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998500"/>
        <c:axId val="3755104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998500"/>
        <c:axId val="37551045"/>
      </c:lineChart>
      <c:catAx>
        <c:axId val="339985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7551045"/>
        <c:crosses val="autoZero"/>
        <c:auto val="1"/>
        <c:lblOffset val="100"/>
        <c:noMultiLvlLbl val="0"/>
      </c:catAx>
      <c:valAx>
        <c:axId val="375510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39985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7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15086"/>
        <c:axId val="217357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15086"/>
        <c:axId val="21735775"/>
      </c:lineChart>
      <c:catAx>
        <c:axId val="24150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1735775"/>
        <c:crosses val="autoZero"/>
        <c:auto val="1"/>
        <c:lblOffset val="100"/>
        <c:noMultiLvlLbl val="0"/>
      </c:catAx>
      <c:valAx>
        <c:axId val="217357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4150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7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404248"/>
        <c:axId val="1576732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404248"/>
        <c:axId val="15767321"/>
      </c:lineChart>
      <c:catAx>
        <c:axId val="614042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5767321"/>
        <c:crosses val="autoZero"/>
        <c:auto val="1"/>
        <c:lblOffset val="100"/>
        <c:noMultiLvlLbl val="0"/>
      </c:catAx>
      <c:valAx>
        <c:axId val="157673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14042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688162"/>
        <c:axId val="208459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688162"/>
        <c:axId val="2084595"/>
      </c:lineChart>
      <c:catAx>
        <c:axId val="76881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084595"/>
        <c:crosses val="autoZero"/>
        <c:auto val="1"/>
        <c:lblOffset val="100"/>
        <c:noMultiLvlLbl val="0"/>
      </c:catAx>
      <c:valAx>
        <c:axId val="20845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76881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761356"/>
        <c:axId val="3463447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761356"/>
        <c:axId val="34634477"/>
      </c:lineChart>
      <c:catAx>
        <c:axId val="187613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4634477"/>
        <c:crosses val="autoZero"/>
        <c:auto val="1"/>
        <c:lblOffset val="100"/>
        <c:noMultiLvlLbl val="0"/>
      </c:catAx>
      <c:valAx>
        <c:axId val="346344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87613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274838"/>
        <c:axId val="53929223"/>
      </c:lineChart>
      <c:catAx>
        <c:axId val="4327483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53929223"/>
        <c:crosses val="autoZero"/>
        <c:auto val="0"/>
        <c:lblOffset val="100"/>
        <c:noMultiLvlLbl val="0"/>
      </c:catAx>
      <c:valAx>
        <c:axId val="5392922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27483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839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4979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4979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22.75390625" style="21" customWidth="1"/>
    <col min="2" max="4" width="9.25390625" style="21" customWidth="1"/>
    <col min="5" max="6" width="9.25390625" style="22" customWidth="1"/>
    <col min="7" max="7" width="9.25390625" style="23" customWidth="1"/>
    <col min="8" max="8" width="9.25390625" style="21" customWidth="1"/>
    <col min="9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76" t="s">
        <v>20</v>
      </c>
      <c r="B1" s="176"/>
      <c r="C1" s="176"/>
      <c r="D1" s="176"/>
      <c r="E1" s="176"/>
      <c r="F1" s="176"/>
      <c r="G1" s="176"/>
      <c r="H1" s="176"/>
      <c r="I1" s="176"/>
      <c r="J1" s="64"/>
    </row>
    <row r="2" spans="1:10" ht="15.75">
      <c r="A2" s="177" t="s">
        <v>103</v>
      </c>
      <c r="B2" s="177"/>
      <c r="C2" s="177"/>
      <c r="D2" s="177"/>
      <c r="E2" s="177"/>
      <c r="F2" s="177"/>
      <c r="G2" s="177"/>
      <c r="H2" s="177"/>
      <c r="I2" s="177"/>
      <c r="J2" s="151"/>
    </row>
    <row r="3" spans="1:10" ht="15.75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3" ht="15" customHeight="1">
      <c r="A4" s="46" t="s">
        <v>58</v>
      </c>
      <c r="B4" s="20"/>
      <c r="C4" s="20"/>
    </row>
    <row r="5" spans="1:6" ht="15" customHeight="1">
      <c r="A5" s="15" t="s">
        <v>54</v>
      </c>
      <c r="B5" s="24"/>
      <c r="C5" s="24"/>
      <c r="D5" s="25"/>
      <c r="E5" s="26"/>
      <c r="F5" s="26"/>
    </row>
    <row r="6" spans="1:15" s="29" customFormat="1" ht="23.25" customHeight="1">
      <c r="A6" s="70"/>
      <c r="B6" s="71" t="s">
        <v>50</v>
      </c>
      <c r="C6" s="71" t="s">
        <v>99</v>
      </c>
      <c r="D6" s="71" t="s">
        <v>100</v>
      </c>
      <c r="E6" s="71">
        <v>39995</v>
      </c>
      <c r="F6" s="71">
        <v>40026</v>
      </c>
      <c r="G6" s="142"/>
      <c r="H6" s="142"/>
      <c r="I6" s="143"/>
      <c r="J6" s="143"/>
      <c r="K6" s="143"/>
      <c r="L6" s="143"/>
      <c r="M6" s="143"/>
      <c r="N6" s="143"/>
      <c r="O6" s="143"/>
    </row>
    <row r="7" spans="1:15" ht="24.75" customHeight="1">
      <c r="A7" s="31" t="s">
        <v>56</v>
      </c>
      <c r="B7" s="67">
        <v>7.6</v>
      </c>
      <c r="C7" s="67">
        <v>7.4</v>
      </c>
      <c r="D7" s="67">
        <v>3.4</v>
      </c>
      <c r="E7" s="67">
        <v>1.5</v>
      </c>
      <c r="F7" s="67">
        <v>3.4</v>
      </c>
      <c r="G7" s="67"/>
      <c r="H7" s="144"/>
      <c r="I7" s="145"/>
      <c r="J7" s="145"/>
      <c r="K7" s="145"/>
      <c r="L7" s="145"/>
      <c r="M7" s="145"/>
      <c r="N7" s="145"/>
      <c r="O7" s="145"/>
    </row>
    <row r="8" spans="1:15" ht="15" customHeight="1">
      <c r="A8" s="31" t="s">
        <v>53</v>
      </c>
      <c r="B8" s="119">
        <v>20</v>
      </c>
      <c r="C8" s="119">
        <v>14.8</v>
      </c>
      <c r="D8" s="68">
        <v>-1.9</v>
      </c>
      <c r="E8" s="68">
        <v>-1.4</v>
      </c>
      <c r="F8" s="68">
        <v>-1.1</v>
      </c>
      <c r="G8" s="68"/>
      <c r="H8" s="23"/>
      <c r="I8" s="23"/>
      <c r="J8" s="23"/>
      <c r="K8" s="23"/>
      <c r="L8" s="23"/>
      <c r="M8" s="147"/>
      <c r="N8" s="147"/>
      <c r="O8" s="147"/>
    </row>
    <row r="9" spans="1:15" ht="24" customHeight="1">
      <c r="A9" s="31" t="s">
        <v>10</v>
      </c>
      <c r="B9" s="68">
        <v>15.22</v>
      </c>
      <c r="C9" s="68">
        <v>10.18</v>
      </c>
      <c r="D9" s="68">
        <v>4.99</v>
      </c>
      <c r="E9" s="68">
        <v>6.92</v>
      </c>
      <c r="F9" s="68">
        <v>4.99</v>
      </c>
      <c r="G9" s="68"/>
      <c r="H9" s="23"/>
      <c r="I9" s="23"/>
      <c r="J9" s="23"/>
      <c r="K9" s="23"/>
      <c r="L9" s="23"/>
      <c r="M9" s="146"/>
      <c r="N9" s="146"/>
      <c r="O9" s="146"/>
    </row>
    <row r="10" spans="1:16" ht="27" customHeight="1">
      <c r="A10" s="31" t="s">
        <v>11</v>
      </c>
      <c r="B10" s="65">
        <v>39.4181</v>
      </c>
      <c r="C10" s="65">
        <v>34.6079</v>
      </c>
      <c r="D10" s="66">
        <v>44.0044</v>
      </c>
      <c r="E10" s="66">
        <v>43.5162</v>
      </c>
      <c r="F10" s="66">
        <v>44.0044</v>
      </c>
      <c r="G10" s="66"/>
      <c r="H10" s="153"/>
      <c r="I10" s="153"/>
      <c r="J10" s="153"/>
      <c r="K10" s="153"/>
      <c r="L10" s="153"/>
      <c r="M10" s="153"/>
      <c r="N10" s="153"/>
      <c r="O10" s="153"/>
      <c r="P10" s="153"/>
    </row>
    <row r="11" spans="1:16" s="27" customFormat="1" ht="25.5" customHeight="1">
      <c r="A11" s="31" t="s">
        <v>57</v>
      </c>
      <c r="B11" s="69">
        <v>11.040654895376733</v>
      </c>
      <c r="C11" s="156">
        <v>-2.5096622984439</v>
      </c>
      <c r="D11" s="156">
        <v>11.635010312521388</v>
      </c>
      <c r="E11" s="133">
        <v>0.543425521591459</v>
      </c>
      <c r="F11" s="133">
        <v>1.1218810465987445</v>
      </c>
      <c r="G11" s="133"/>
      <c r="H11" s="154"/>
      <c r="I11" s="154"/>
      <c r="J11" s="154"/>
      <c r="K11" s="154"/>
      <c r="L11" s="154"/>
      <c r="M11" s="154"/>
      <c r="N11" s="148"/>
      <c r="O11" s="148"/>
      <c r="P11" s="148"/>
    </row>
    <row r="12" spans="1:10" s="27" customFormat="1" ht="15" customHeight="1">
      <c r="A12" s="33"/>
      <c r="B12" s="56"/>
      <c r="C12" s="127"/>
      <c r="D12" s="152"/>
      <c r="E12" s="56"/>
      <c r="F12" s="141"/>
      <c r="G12" s="23"/>
      <c r="I12" s="28"/>
      <c r="J12" s="28"/>
    </row>
    <row r="13" spans="1:19" s="27" customFormat="1" ht="15" customHeight="1">
      <c r="A13" s="46" t="s">
        <v>59</v>
      </c>
      <c r="B13" s="56"/>
      <c r="C13" s="56"/>
      <c r="D13" s="56"/>
      <c r="E13" s="56"/>
      <c r="F13" s="56"/>
      <c r="G13" s="23"/>
      <c r="I13" s="28"/>
      <c r="J13" s="28"/>
      <c r="L13" s="155"/>
      <c r="M13" s="155"/>
      <c r="N13" s="155"/>
      <c r="O13" s="155"/>
      <c r="P13" s="155"/>
      <c r="Q13" s="155"/>
      <c r="R13" s="155"/>
      <c r="S13" s="155"/>
    </row>
    <row r="14" spans="1:10" s="27" customFormat="1" ht="15" customHeight="1">
      <c r="A14" s="15" t="s">
        <v>8</v>
      </c>
      <c r="B14" s="56"/>
      <c r="C14" s="56"/>
      <c r="D14" s="56"/>
      <c r="E14" s="56"/>
      <c r="F14" s="56"/>
      <c r="G14" s="23"/>
      <c r="I14" s="28"/>
      <c r="J14" s="28"/>
    </row>
    <row r="15" spans="1:10" s="27" customFormat="1" ht="26.25" customHeight="1">
      <c r="A15" s="72"/>
      <c r="B15" s="73" t="s">
        <v>9</v>
      </c>
      <c r="C15" s="75" t="s">
        <v>98</v>
      </c>
      <c r="D15" s="75" t="s">
        <v>104</v>
      </c>
      <c r="E15" s="74">
        <v>39814</v>
      </c>
      <c r="F15" s="74">
        <v>40026</v>
      </c>
      <c r="G15" s="74">
        <v>40057</v>
      </c>
      <c r="H15" s="76" t="s">
        <v>2</v>
      </c>
      <c r="I15" s="76" t="s">
        <v>52</v>
      </c>
      <c r="J15" s="49"/>
    </row>
    <row r="16" spans="1:10" s="27" customFormat="1" ht="15" customHeight="1">
      <c r="A16" s="31" t="s">
        <v>5</v>
      </c>
      <c r="B16" s="30">
        <v>27561.852</v>
      </c>
      <c r="C16" s="30">
        <v>30219.9345</v>
      </c>
      <c r="D16" s="30">
        <v>30840.3966</v>
      </c>
      <c r="E16" s="30">
        <v>30803.2785</v>
      </c>
      <c r="F16" s="30">
        <v>30744.85068546</v>
      </c>
      <c r="G16" s="30">
        <v>31116.10698624</v>
      </c>
      <c r="H16" s="30">
        <f>G16-F16</f>
        <v>371.25630078000177</v>
      </c>
      <c r="I16" s="30">
        <f>G16-E16</f>
        <v>312.8284862399996</v>
      </c>
      <c r="J16" s="30"/>
    </row>
    <row r="17" spans="1:10" s="27" customFormat="1" ht="15" customHeight="1">
      <c r="A17" s="31" t="s">
        <v>4</v>
      </c>
      <c r="B17" s="30">
        <v>31575.8529</v>
      </c>
      <c r="C17" s="30">
        <v>34804.1519</v>
      </c>
      <c r="D17" s="30">
        <v>35135.573200000006</v>
      </c>
      <c r="E17" s="30">
        <v>35150.7861</v>
      </c>
      <c r="F17" s="30">
        <v>36067.93159097999</v>
      </c>
      <c r="G17" s="30">
        <v>35575.669646229995</v>
      </c>
      <c r="H17" s="30">
        <f>G17-F17</f>
        <v>-492.2619447499965</v>
      </c>
      <c r="I17" s="30">
        <f>G17-E17</f>
        <v>424.8835462299976</v>
      </c>
      <c r="J17" s="30"/>
    </row>
    <row r="18" spans="1:10" s="27" customFormat="1" ht="15" customHeight="1">
      <c r="A18" s="31" t="s">
        <v>6</v>
      </c>
      <c r="B18" s="30">
        <v>43017.98219</v>
      </c>
      <c r="C18" s="30">
        <v>47464.838</v>
      </c>
      <c r="D18" s="30">
        <v>48201.052859999996</v>
      </c>
      <c r="E18" s="30">
        <v>48453.18036</v>
      </c>
      <c r="F18" s="30">
        <v>48126.998855339996</v>
      </c>
      <c r="G18" s="30">
        <v>48325.929884369994</v>
      </c>
      <c r="H18" s="30">
        <f>G18-F18</f>
        <v>198.93102902999817</v>
      </c>
      <c r="I18" s="30">
        <f>G18-E18</f>
        <v>-127.25047563000408</v>
      </c>
      <c r="J18" s="30"/>
    </row>
    <row r="19" spans="1:10" s="27" customFormat="1" ht="15" customHeight="1">
      <c r="A19" s="78" t="s">
        <v>7</v>
      </c>
      <c r="B19" s="51">
        <v>25.297828739038113</v>
      </c>
      <c r="C19" s="51">
        <v>25.709854270199994</v>
      </c>
      <c r="D19" s="51">
        <v>25.65427762273927</v>
      </c>
      <c r="E19" s="51">
        <v>24.537956781735687</v>
      </c>
      <c r="F19" s="51">
        <v>23.603900426392517</v>
      </c>
      <c r="G19" s="51">
        <v>23.568780558835154</v>
      </c>
      <c r="H19" s="29"/>
      <c r="I19" s="29"/>
      <c r="J19" s="29"/>
    </row>
    <row r="20" ht="15.75" customHeight="1"/>
    <row r="21" spans="1:6" s="39" customFormat="1" ht="15" customHeight="1">
      <c r="A21" s="38" t="s">
        <v>97</v>
      </c>
      <c r="B21" s="44"/>
      <c r="C21" s="45"/>
      <c r="D21" s="45"/>
      <c r="E21" s="54"/>
      <c r="F21" s="55"/>
    </row>
    <row r="22" spans="1:6" s="39" customFormat="1" ht="15" customHeight="1">
      <c r="A22" s="43" t="s">
        <v>55</v>
      </c>
      <c r="B22" s="44"/>
      <c r="C22" s="45"/>
      <c r="D22" s="45"/>
      <c r="E22" s="54"/>
      <c r="F22" s="55"/>
    </row>
    <row r="23" spans="1:10" s="39" customFormat="1" ht="24" customHeight="1">
      <c r="A23" s="72"/>
      <c r="B23" s="73" t="s">
        <v>9</v>
      </c>
      <c r="C23" s="75" t="s">
        <v>98</v>
      </c>
      <c r="D23" s="75" t="s">
        <v>104</v>
      </c>
      <c r="E23" s="74">
        <v>39814</v>
      </c>
      <c r="F23" s="74">
        <v>40026</v>
      </c>
      <c r="G23" s="74">
        <v>40057</v>
      </c>
      <c r="H23" s="76" t="s">
        <v>2</v>
      </c>
      <c r="I23" s="76" t="s">
        <v>52</v>
      </c>
      <c r="J23" s="49"/>
    </row>
    <row r="24" spans="1:10" s="40" customFormat="1" ht="26.25" customHeight="1">
      <c r="A24" s="31" t="s">
        <v>28</v>
      </c>
      <c r="B24" s="41">
        <v>1176.570378</v>
      </c>
      <c r="C24" s="41">
        <v>1302.23</v>
      </c>
      <c r="D24" s="41">
        <v>1279.67</v>
      </c>
      <c r="E24" s="42">
        <v>1224.62</v>
      </c>
      <c r="F24" s="42">
        <v>1600.55</v>
      </c>
      <c r="G24" s="42">
        <v>1700.57</v>
      </c>
      <c r="H24" s="118">
        <f>G24-F24</f>
        <v>100.01999999999998</v>
      </c>
      <c r="I24" s="118">
        <f>G24-E24</f>
        <v>475.95000000000005</v>
      </c>
      <c r="J24" s="118"/>
    </row>
    <row r="26" spans="1:2" s="2" customFormat="1" ht="15.75" customHeight="1">
      <c r="A26" s="47" t="s">
        <v>69</v>
      </c>
      <c r="B26" s="1"/>
    </row>
    <row r="27" s="2" customFormat="1" ht="9" customHeight="1"/>
    <row r="28" spans="1:10" s="2" customFormat="1" ht="26.25" customHeight="1">
      <c r="A28" s="77"/>
      <c r="B28" s="73" t="s">
        <v>9</v>
      </c>
      <c r="C28" s="75" t="s">
        <v>98</v>
      </c>
      <c r="D28" s="75" t="s">
        <v>104</v>
      </c>
      <c r="E28" s="74">
        <v>39814</v>
      </c>
      <c r="F28" s="74">
        <v>40026</v>
      </c>
      <c r="G28" s="74">
        <v>40057</v>
      </c>
      <c r="H28" s="76" t="s">
        <v>2</v>
      </c>
      <c r="I28" s="76" t="s">
        <v>52</v>
      </c>
      <c r="J28" s="49"/>
    </row>
    <row r="29" spans="1:18" s="2" customFormat="1" ht="26.25" customHeight="1">
      <c r="A29" s="3" t="s">
        <v>66</v>
      </c>
      <c r="B29" s="4">
        <v>35.4988</v>
      </c>
      <c r="C29" s="5">
        <v>35.13675693430657</v>
      </c>
      <c r="D29" s="5">
        <v>34.6079</v>
      </c>
      <c r="E29" s="5">
        <v>39.4181</v>
      </c>
      <c r="F29" s="5">
        <v>43.537</v>
      </c>
      <c r="G29" s="5">
        <v>44.004404202483286</v>
      </c>
      <c r="H29" s="17">
        <f>G29/F29-1</f>
        <v>0.01073579260131119</v>
      </c>
      <c r="I29" s="17">
        <f>G29/E29-1</f>
        <v>0.11635020973824917</v>
      </c>
      <c r="J29" s="17"/>
      <c r="K29" s="3"/>
      <c r="L29" s="57"/>
      <c r="M29" s="11"/>
      <c r="N29" s="11"/>
      <c r="O29" s="11"/>
      <c r="P29" s="11"/>
      <c r="Q29" s="11"/>
      <c r="R29" s="11"/>
    </row>
    <row r="30" spans="1:18" s="2" customFormat="1" ht="26.25" customHeight="1">
      <c r="A30" s="3" t="s">
        <v>67</v>
      </c>
      <c r="B30" s="4">
        <v>35.2709</v>
      </c>
      <c r="C30" s="5">
        <v>34.9984</v>
      </c>
      <c r="D30" s="5">
        <v>34.5533</v>
      </c>
      <c r="E30" s="5">
        <v>39.5934</v>
      </c>
      <c r="F30" s="5">
        <v>43.6192</v>
      </c>
      <c r="G30" s="5">
        <v>44.1366</v>
      </c>
      <c r="H30" s="17">
        <f>G30/F30-1</f>
        <v>0.011861748954588913</v>
      </c>
      <c r="I30" s="17">
        <f>G30/E30-1</f>
        <v>0.11474639712679391</v>
      </c>
      <c r="J30" s="17"/>
      <c r="K30" s="3"/>
      <c r="L30" s="57"/>
      <c r="M30" s="11"/>
      <c r="N30" s="11"/>
      <c r="O30" s="11"/>
      <c r="P30" s="11"/>
      <c r="Q30" s="11"/>
      <c r="R30" s="11"/>
    </row>
    <row r="31" spans="1:18" s="2" customFormat="1" ht="26.25" customHeight="1">
      <c r="A31" s="3" t="s">
        <v>68</v>
      </c>
      <c r="B31" s="4">
        <v>1.4587</v>
      </c>
      <c r="C31" s="5">
        <v>1.5564</v>
      </c>
      <c r="D31" s="5">
        <v>1.4672</v>
      </c>
      <c r="E31" s="5">
        <v>1.3988</v>
      </c>
      <c r="F31" s="5">
        <v>1.4247</v>
      </c>
      <c r="G31" s="5">
        <v>1.4218</v>
      </c>
      <c r="H31" s="17">
        <f>G31/F31-1</f>
        <v>-0.0020355162490349743</v>
      </c>
      <c r="I31" s="17">
        <f>G31/E31-1</f>
        <v>0.016442665141549906</v>
      </c>
      <c r="J31" s="17"/>
      <c r="K31" s="3"/>
      <c r="L31" s="11"/>
      <c r="M31" s="11"/>
      <c r="N31" s="11"/>
      <c r="O31" s="11"/>
      <c r="P31" s="11"/>
      <c r="Q31" s="11"/>
      <c r="R31" s="11"/>
    </row>
    <row r="32" spans="1:18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7"/>
      <c r="I32" s="17"/>
      <c r="J32" s="17"/>
      <c r="K32" s="3"/>
      <c r="L32" s="11"/>
      <c r="M32" s="11"/>
      <c r="N32" s="11"/>
      <c r="O32" s="11"/>
      <c r="P32" s="11"/>
      <c r="Q32" s="11"/>
      <c r="R32" s="11"/>
    </row>
    <row r="33" spans="1:18" s="2" customFormat="1" ht="15" customHeight="1">
      <c r="A33" s="79" t="s">
        <v>62</v>
      </c>
      <c r="B33" s="5">
        <v>35.53610471942304</v>
      </c>
      <c r="C33" s="5">
        <v>34.94742740684975</v>
      </c>
      <c r="D33" s="5">
        <v>34.80807915479089</v>
      </c>
      <c r="E33" s="5">
        <v>39.7217</v>
      </c>
      <c r="F33" s="5">
        <v>43.5249</v>
      </c>
      <c r="G33" s="5">
        <v>44.2137</v>
      </c>
      <c r="H33" s="17">
        <f>G33/F33-1</f>
        <v>0.01582542406760279</v>
      </c>
      <c r="I33" s="17">
        <f>G33/E33-1</f>
        <v>0.1130868014208859</v>
      </c>
      <c r="J33" s="17"/>
      <c r="K33" s="13"/>
      <c r="L33" s="57"/>
      <c r="M33" s="11"/>
      <c r="N33" s="11"/>
      <c r="O33" s="11"/>
      <c r="P33" s="11"/>
      <c r="Q33" s="11"/>
      <c r="R33" s="11"/>
    </row>
    <row r="34" spans="1:18" s="2" customFormat="1" ht="15" customHeight="1">
      <c r="A34" s="79" t="s">
        <v>63</v>
      </c>
      <c r="B34" s="5">
        <v>52.19931945961053</v>
      </c>
      <c r="C34" s="5">
        <v>54.66835627649659</v>
      </c>
      <c r="D34" s="5">
        <v>51.232393699712105</v>
      </c>
      <c r="E34" s="5">
        <v>55.2291</v>
      </c>
      <c r="F34" s="5">
        <v>61.2485</v>
      </c>
      <c r="G34" s="5">
        <v>62.8599</v>
      </c>
      <c r="H34" s="17">
        <f>G34/F34-1</f>
        <v>0.02630921573589573</v>
      </c>
      <c r="I34" s="17">
        <f>G34/E34-1</f>
        <v>0.1381662927695726</v>
      </c>
      <c r="J34" s="17"/>
      <c r="L34" s="57"/>
      <c r="M34" s="11"/>
      <c r="N34" s="11"/>
      <c r="O34" s="11"/>
      <c r="P34" s="11"/>
      <c r="Q34" s="11"/>
      <c r="R34" s="11"/>
    </row>
    <row r="35" spans="1:18" s="2" customFormat="1" ht="15" customHeight="1">
      <c r="A35" s="79" t="s">
        <v>64</v>
      </c>
      <c r="B35" s="5">
        <v>1.4272834712916609</v>
      </c>
      <c r="C35" s="5">
        <v>1.4838431904792293</v>
      </c>
      <c r="D35" s="5">
        <v>1.4035165850513522</v>
      </c>
      <c r="E35" s="5">
        <v>1.2903</v>
      </c>
      <c r="F35" s="5">
        <v>1.3707</v>
      </c>
      <c r="G35" s="5">
        <v>1.3733</v>
      </c>
      <c r="H35" s="17">
        <f>G35/F35-1</f>
        <v>0.0018968410301305472</v>
      </c>
      <c r="I35" s="17">
        <f>G35/E35-1</f>
        <v>0.06432612570719987</v>
      </c>
      <c r="J35" s="17"/>
      <c r="L35" s="57"/>
      <c r="M35" s="11"/>
      <c r="N35" s="11"/>
      <c r="O35" s="11"/>
      <c r="P35" s="11"/>
      <c r="Q35" s="11"/>
      <c r="R35" s="11"/>
    </row>
    <row r="36" spans="1:18" s="2" customFormat="1" ht="15" customHeight="1">
      <c r="A36" s="79" t="s">
        <v>65</v>
      </c>
      <c r="B36" s="5">
        <v>0.29081548742986757</v>
      </c>
      <c r="C36" s="5">
        <v>0.29054933607524647</v>
      </c>
      <c r="D36" s="5">
        <v>0.2896202804834862</v>
      </c>
      <c r="E36" s="5">
        <v>0.324657923963241</v>
      </c>
      <c r="F36" s="5">
        <v>0.2874</v>
      </c>
      <c r="G36" s="5">
        <v>0.2918</v>
      </c>
      <c r="H36" s="17">
        <f>G36/F36-1</f>
        <v>0.015309672929714635</v>
      </c>
      <c r="I36" s="17">
        <f>G36/E36-1</f>
        <v>-0.1012078299587762</v>
      </c>
      <c r="J36" s="17"/>
      <c r="L36" s="57"/>
      <c r="M36" s="12"/>
      <c r="N36" s="12"/>
      <c r="O36" s="12"/>
      <c r="P36" s="12"/>
      <c r="Q36" s="12"/>
      <c r="R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K8" sqref="K8"/>
    </sheetView>
  </sheetViews>
  <sheetFormatPr defaultColWidth="9.00390625" defaultRowHeight="12.75"/>
  <cols>
    <col min="1" max="1" width="23.00390625" style="2" customWidth="1"/>
    <col min="2" max="2" width="11.625" style="2" customWidth="1"/>
    <col min="3" max="3" width="12.125" style="2" customWidth="1"/>
    <col min="4" max="4" width="12.375" style="2" customWidth="1"/>
    <col min="5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78</v>
      </c>
      <c r="B1" s="1"/>
    </row>
    <row r="2" spans="1:6" s="8" customFormat="1" ht="15.75" customHeight="1">
      <c r="A2" s="7" t="s">
        <v>49</v>
      </c>
      <c r="B2" s="7"/>
      <c r="C2" s="9"/>
      <c r="D2" s="9"/>
      <c r="E2" s="9"/>
      <c r="F2" s="9"/>
    </row>
    <row r="3" spans="1:11" ht="25.5" customHeight="1">
      <c r="A3" s="73"/>
      <c r="B3" s="71" t="s">
        <v>50</v>
      </c>
      <c r="C3" s="71" t="s">
        <v>99</v>
      </c>
      <c r="D3" s="71" t="s">
        <v>100</v>
      </c>
      <c r="E3" s="71">
        <v>39995</v>
      </c>
      <c r="F3" s="71">
        <v>40026</v>
      </c>
      <c r="G3" s="76" t="s">
        <v>2</v>
      </c>
      <c r="H3" s="76" t="s">
        <v>3</v>
      </c>
      <c r="J3" s="125"/>
      <c r="K3" s="125"/>
    </row>
    <row r="4" spans="1:9" ht="14.25" customHeight="1">
      <c r="A4" s="10" t="s">
        <v>25</v>
      </c>
      <c r="B4" s="115">
        <v>473.05</v>
      </c>
      <c r="C4" s="115">
        <f>C5+C8</f>
        <v>299.3</v>
      </c>
      <c r="D4" s="115">
        <f>D5</f>
        <v>215.04999999999998</v>
      </c>
      <c r="E4" s="115">
        <v>10.55</v>
      </c>
      <c r="F4" s="115">
        <f>F5</f>
        <v>13.6</v>
      </c>
      <c r="G4" s="116">
        <f>F4-E4</f>
        <v>3.049999999999999</v>
      </c>
      <c r="H4" s="116">
        <f>D4-C4</f>
        <v>-84.25000000000003</v>
      </c>
      <c r="I4" s="124"/>
    </row>
    <row r="5" spans="1:10" ht="14.25" customHeight="1">
      <c r="A5" s="53" t="s">
        <v>43</v>
      </c>
      <c r="B5" s="110">
        <v>404.05</v>
      </c>
      <c r="C5" s="110">
        <f>C6+C7</f>
        <v>248.3</v>
      </c>
      <c r="D5" s="110">
        <f>D6+D7</f>
        <v>215.04999999999998</v>
      </c>
      <c r="E5" s="110">
        <v>10.55</v>
      </c>
      <c r="F5" s="110">
        <f>F6+F7</f>
        <v>13.6</v>
      </c>
      <c r="G5" s="112">
        <f>F5-E5</f>
        <v>3.049999999999999</v>
      </c>
      <c r="H5" s="112">
        <f>D5-C5</f>
        <v>-33.25000000000003</v>
      </c>
      <c r="I5" s="124"/>
      <c r="J5" s="11"/>
    </row>
    <row r="6" spans="1:10" ht="14.25" customHeight="1">
      <c r="A6" s="63" t="s">
        <v>26</v>
      </c>
      <c r="B6" s="111">
        <v>228.5</v>
      </c>
      <c r="C6" s="111">
        <v>165.3</v>
      </c>
      <c r="D6" s="111">
        <v>24.6</v>
      </c>
      <c r="E6" s="111">
        <v>6.1</v>
      </c>
      <c r="F6" s="111">
        <v>0</v>
      </c>
      <c r="G6" s="112">
        <f>F6-E6</f>
        <v>-6.1</v>
      </c>
      <c r="H6" s="112">
        <f>D6-C6</f>
        <v>-140.70000000000002</v>
      </c>
      <c r="I6" s="124"/>
      <c r="J6" s="126"/>
    </row>
    <row r="7" spans="1:10" ht="14.25" customHeight="1">
      <c r="A7" s="63" t="s">
        <v>27</v>
      </c>
      <c r="B7" s="111">
        <v>175.55</v>
      </c>
      <c r="C7" s="111">
        <v>83</v>
      </c>
      <c r="D7" s="111">
        <v>190.45</v>
      </c>
      <c r="E7" s="117">
        <v>4.45</v>
      </c>
      <c r="F7" s="117">
        <v>13.6</v>
      </c>
      <c r="G7" s="112">
        <f>F7-E7</f>
        <v>9.149999999999999</v>
      </c>
      <c r="H7" s="112">
        <f>D7-C7</f>
        <v>107.44999999999999</v>
      </c>
      <c r="I7" s="124"/>
      <c r="J7" s="126"/>
    </row>
    <row r="8" spans="1:10" ht="14.25" customHeight="1">
      <c r="A8" s="53" t="s">
        <v>44</v>
      </c>
      <c r="B8" s="110">
        <v>69</v>
      </c>
      <c r="C8" s="110">
        <v>51</v>
      </c>
      <c r="D8" s="120" t="s">
        <v>1</v>
      </c>
      <c r="E8" s="132" t="s">
        <v>1</v>
      </c>
      <c r="F8" s="132" t="s">
        <v>1</v>
      </c>
      <c r="G8" s="112" t="s">
        <v>1</v>
      </c>
      <c r="H8" s="112">
        <v>-35.5</v>
      </c>
      <c r="I8" s="124"/>
      <c r="J8" s="121"/>
    </row>
    <row r="10" spans="1:2" ht="15.75" customHeight="1">
      <c r="A10" s="47" t="s">
        <v>60</v>
      </c>
      <c r="B10" s="1"/>
    </row>
    <row r="11" spans="1:6" s="8" customFormat="1" ht="15.75" customHeight="1">
      <c r="A11" s="7" t="s">
        <v>0</v>
      </c>
      <c r="B11" s="7"/>
      <c r="C11" s="9"/>
      <c r="D11" s="9"/>
      <c r="E11" s="9"/>
      <c r="F11" s="9"/>
    </row>
    <row r="12" spans="1:8" ht="25.5" customHeight="1">
      <c r="A12" s="73"/>
      <c r="B12" s="71" t="s">
        <v>50</v>
      </c>
      <c r="C12" s="71" t="s">
        <v>99</v>
      </c>
      <c r="D12" s="71" t="s">
        <v>100</v>
      </c>
      <c r="E12" s="71">
        <v>39995</v>
      </c>
      <c r="F12" s="71">
        <v>40026</v>
      </c>
      <c r="G12" s="76" t="s">
        <v>2</v>
      </c>
      <c r="H12" s="76" t="s">
        <v>3</v>
      </c>
    </row>
    <row r="13" spans="1:9" ht="21.75" customHeight="1">
      <c r="A13" s="10" t="s">
        <v>23</v>
      </c>
      <c r="B13" s="115">
        <f>+B14+B17</f>
        <v>3035.8050000000003</v>
      </c>
      <c r="C13" s="115">
        <f>+C14+C17</f>
        <v>1963.7901703799998</v>
      </c>
      <c r="D13" s="115">
        <f>+D14+D17</f>
        <v>562.64361</v>
      </c>
      <c r="E13" s="132" t="s">
        <v>1</v>
      </c>
      <c r="F13" s="132" t="s">
        <v>1</v>
      </c>
      <c r="G13" s="115" t="s">
        <v>1</v>
      </c>
      <c r="H13" s="116">
        <f>D13-C13</f>
        <v>-1401.1465603799998</v>
      </c>
      <c r="I13" s="116"/>
    </row>
    <row r="14" spans="1:10" ht="14.25" customHeight="1">
      <c r="A14" s="53" t="s">
        <v>47</v>
      </c>
      <c r="B14" s="110">
        <f>SUM(B15:B16)</f>
        <v>1751.257</v>
      </c>
      <c r="C14" s="110">
        <f>SUM(C15:C16)</f>
        <v>1049.24257038</v>
      </c>
      <c r="D14" s="110">
        <f>SUM(D15:D16)</f>
        <v>556.81236</v>
      </c>
      <c r="E14" s="132" t="s">
        <v>1</v>
      </c>
      <c r="F14" s="132" t="s">
        <v>1</v>
      </c>
      <c r="G14" s="115" t="s">
        <v>1</v>
      </c>
      <c r="H14" s="116">
        <f>D14-C14</f>
        <v>-492.43021037999995</v>
      </c>
      <c r="I14" s="112"/>
      <c r="J14" s="11"/>
    </row>
    <row r="15" spans="1:10" ht="14.25" customHeight="1">
      <c r="A15" s="63" t="s">
        <v>26</v>
      </c>
      <c r="B15" s="132" t="s">
        <v>1</v>
      </c>
      <c r="C15" s="132" t="s">
        <v>1</v>
      </c>
      <c r="D15" s="132" t="s">
        <v>1</v>
      </c>
      <c r="E15" s="132" t="s">
        <v>1</v>
      </c>
      <c r="F15" s="132" t="s">
        <v>1</v>
      </c>
      <c r="G15" s="115" t="s">
        <v>1</v>
      </c>
      <c r="H15" s="115" t="s">
        <v>1</v>
      </c>
      <c r="I15" s="112"/>
      <c r="J15" s="11"/>
    </row>
    <row r="16" spans="1:10" ht="14.25" customHeight="1">
      <c r="A16" s="63" t="s">
        <v>27</v>
      </c>
      <c r="B16" s="110">
        <v>1751.257</v>
      </c>
      <c r="C16" s="110">
        <v>1049.24257038</v>
      </c>
      <c r="D16" s="111">
        <v>556.81236</v>
      </c>
      <c r="E16" s="132" t="s">
        <v>1</v>
      </c>
      <c r="F16" s="132" t="s">
        <v>1</v>
      </c>
      <c r="G16" s="115" t="s">
        <v>1</v>
      </c>
      <c r="H16" s="116">
        <f>D16-C16</f>
        <v>-492.43021037999995</v>
      </c>
      <c r="I16" s="112"/>
      <c r="J16" s="11"/>
    </row>
    <row r="17" spans="1:10" ht="14.25" customHeight="1">
      <c r="A17" s="53" t="s">
        <v>45</v>
      </c>
      <c r="B17" s="111">
        <v>1284.548</v>
      </c>
      <c r="C17" s="111">
        <v>914.5476</v>
      </c>
      <c r="D17" s="111">
        <v>5.83125</v>
      </c>
      <c r="E17" s="150">
        <v>0.5</v>
      </c>
      <c r="F17" s="132" t="s">
        <v>1</v>
      </c>
      <c r="G17" s="116" t="str">
        <f>F17</f>
        <v>-</v>
      </c>
      <c r="H17" s="116">
        <f>D17-C17</f>
        <v>-908.71635</v>
      </c>
      <c r="I17" s="112"/>
      <c r="J17" s="13"/>
    </row>
    <row r="18" spans="1:10" ht="14.25" customHeight="1">
      <c r="A18" s="53" t="s">
        <v>46</v>
      </c>
      <c r="B18" s="132" t="s">
        <v>1</v>
      </c>
      <c r="C18" s="132" t="s">
        <v>1</v>
      </c>
      <c r="D18" s="132" t="s">
        <v>1</v>
      </c>
      <c r="E18" s="132" t="s">
        <v>1</v>
      </c>
      <c r="F18" s="132" t="s">
        <v>1</v>
      </c>
      <c r="G18" s="115" t="s">
        <v>1</v>
      </c>
      <c r="H18" s="115" t="s">
        <v>1</v>
      </c>
      <c r="I18" s="112"/>
      <c r="J18" s="13"/>
    </row>
    <row r="19" spans="1:10" ht="15.75" customHeight="1">
      <c r="A19" s="10" t="s">
        <v>42</v>
      </c>
      <c r="B19" s="34"/>
      <c r="C19" s="34"/>
      <c r="D19" s="34"/>
      <c r="E19" s="32"/>
      <c r="F19" s="34"/>
      <c r="G19" s="116"/>
      <c r="H19" s="116"/>
      <c r="I19" s="35"/>
      <c r="J19" s="13"/>
    </row>
    <row r="20" spans="1:10" ht="22.5" customHeight="1">
      <c r="A20" s="53" t="s">
        <v>90</v>
      </c>
      <c r="B20" s="34">
        <v>15.22</v>
      </c>
      <c r="C20" s="34">
        <v>10.18</v>
      </c>
      <c r="D20" s="34">
        <v>4.99</v>
      </c>
      <c r="E20" s="32">
        <v>6.92</v>
      </c>
      <c r="F20" s="34">
        <v>4.99</v>
      </c>
      <c r="G20" s="116">
        <f>F20-E20</f>
        <v>-1.9299999999999997</v>
      </c>
      <c r="H20" s="116">
        <f>D20-C20</f>
        <v>-5.1899999999999995</v>
      </c>
      <c r="I20" s="35"/>
      <c r="J20" s="13"/>
    </row>
    <row r="21" spans="1:10" ht="14.25" customHeight="1">
      <c r="A21" s="53" t="s">
        <v>48</v>
      </c>
      <c r="B21" s="84" t="s">
        <v>1</v>
      </c>
      <c r="C21" s="84" t="s">
        <v>1</v>
      </c>
      <c r="D21" s="84" t="s">
        <v>1</v>
      </c>
      <c r="E21" s="84" t="s">
        <v>1</v>
      </c>
      <c r="F21" s="84" t="s">
        <v>1</v>
      </c>
      <c r="G21" s="32" t="s">
        <v>1</v>
      </c>
      <c r="H21" s="32" t="s">
        <v>1</v>
      </c>
      <c r="I21" s="35"/>
      <c r="J21" s="13"/>
    </row>
    <row r="22" spans="1:10" ht="14.25" customHeight="1">
      <c r="A22" s="53" t="s">
        <v>24</v>
      </c>
      <c r="B22" s="34">
        <v>8.731349374882544</v>
      </c>
      <c r="C22" s="34">
        <v>9.07</v>
      </c>
      <c r="D22" s="34">
        <v>13.31093368834509</v>
      </c>
      <c r="E22" s="85" t="s">
        <v>1</v>
      </c>
      <c r="F22" s="85" t="s">
        <v>1</v>
      </c>
      <c r="G22" s="32" t="s">
        <v>1</v>
      </c>
      <c r="H22" s="116">
        <f>D22-C22</f>
        <v>4.240933688345089</v>
      </c>
      <c r="I22" s="35"/>
      <c r="J22" s="13"/>
    </row>
    <row r="23" spans="1:10" ht="22.5" customHeight="1">
      <c r="A23" s="53" t="s">
        <v>91</v>
      </c>
      <c r="B23" s="32">
        <f>B20*1.2</f>
        <v>18.264</v>
      </c>
      <c r="C23" s="34">
        <f>C20*1.2</f>
        <v>12.216</v>
      </c>
      <c r="D23" s="34">
        <f>D20*1.2</f>
        <v>5.988</v>
      </c>
      <c r="E23" s="34">
        <f>E20*1.2</f>
        <v>8.304</v>
      </c>
      <c r="F23" s="34">
        <f>F20*1.2</f>
        <v>5.988</v>
      </c>
      <c r="G23" s="116">
        <f>F23-E23</f>
        <v>-2.316</v>
      </c>
      <c r="H23" s="116">
        <f>D23-C23</f>
        <v>-6.227999999999999</v>
      </c>
      <c r="I23" s="35"/>
      <c r="J23" s="13"/>
    </row>
    <row r="24" spans="1:10" ht="14.25" customHeight="1">
      <c r="A24" s="53" t="s">
        <v>46</v>
      </c>
      <c r="B24" s="84" t="s">
        <v>1</v>
      </c>
      <c r="C24" s="84" t="s">
        <v>1</v>
      </c>
      <c r="D24" s="84" t="s">
        <v>1</v>
      </c>
      <c r="E24" s="84" t="s">
        <v>1</v>
      </c>
      <c r="F24" s="84" t="s">
        <v>1</v>
      </c>
      <c r="G24" s="32" t="s">
        <v>1</v>
      </c>
      <c r="H24" s="32" t="s">
        <v>1</v>
      </c>
      <c r="J24" s="13"/>
    </row>
    <row r="25" ht="12.75" customHeight="1"/>
    <row r="26" spans="1:2" ht="13.5" customHeight="1">
      <c r="A26" s="47" t="s">
        <v>70</v>
      </c>
      <c r="B26" s="1"/>
    </row>
    <row r="27" spans="1:6" s="8" customFormat="1" ht="13.5" customHeight="1">
      <c r="A27" s="7" t="s">
        <v>0</v>
      </c>
      <c r="B27" s="7"/>
      <c r="C27" s="9"/>
      <c r="D27" s="9"/>
      <c r="E27" s="9"/>
      <c r="F27" s="9"/>
    </row>
    <row r="28" spans="1:8" ht="24" customHeight="1">
      <c r="A28" s="73"/>
      <c r="B28" s="71" t="s">
        <v>50</v>
      </c>
      <c r="C28" s="158" t="s">
        <v>99</v>
      </c>
      <c r="D28" s="158" t="s">
        <v>100</v>
      </c>
      <c r="E28" s="71">
        <v>39995</v>
      </c>
      <c r="F28" s="71">
        <v>40026</v>
      </c>
      <c r="G28" s="76" t="s">
        <v>2</v>
      </c>
      <c r="H28" s="76" t="s">
        <v>3</v>
      </c>
    </row>
    <row r="29" spans="1:9" ht="23.25" customHeight="1">
      <c r="A29" s="10" t="s">
        <v>15</v>
      </c>
      <c r="B29" s="159">
        <v>28961.5</v>
      </c>
      <c r="C29" s="159">
        <v>13461.5</v>
      </c>
      <c r="D29" s="159">
        <v>17120</v>
      </c>
      <c r="E29" s="159">
        <v>2400</v>
      </c>
      <c r="F29" s="159">
        <v>1920</v>
      </c>
      <c r="G29" s="114">
        <f>F29-E29</f>
        <v>-480</v>
      </c>
      <c r="H29" s="114">
        <f>D29-C29</f>
        <v>3658.5</v>
      </c>
      <c r="I29" s="11"/>
    </row>
    <row r="30" spans="1:9" ht="12.75" customHeight="1">
      <c r="A30" s="62" t="s">
        <v>34</v>
      </c>
      <c r="B30" s="167">
        <v>3120</v>
      </c>
      <c r="C30" s="168">
        <v>720</v>
      </c>
      <c r="D30" s="169">
        <v>4660</v>
      </c>
      <c r="E30" s="169">
        <v>660</v>
      </c>
      <c r="F30" s="169">
        <v>480</v>
      </c>
      <c r="G30" s="112">
        <f>F30-E30</f>
        <v>-180</v>
      </c>
      <c r="H30" s="112">
        <f aca="true" t="shared" si="0" ref="H30:H47">D30-C30</f>
        <v>3940</v>
      </c>
      <c r="I30" s="11"/>
    </row>
    <row r="31" spans="1:9" ht="12.75" customHeight="1">
      <c r="A31" s="62" t="s">
        <v>35</v>
      </c>
      <c r="B31" s="167">
        <v>11408</v>
      </c>
      <c r="C31" s="169">
        <v>5758</v>
      </c>
      <c r="D31" s="169">
        <v>5910</v>
      </c>
      <c r="E31" s="169">
        <v>870</v>
      </c>
      <c r="F31" s="169">
        <v>720</v>
      </c>
      <c r="G31" s="112">
        <f>F31-E31</f>
        <v>-150</v>
      </c>
      <c r="H31" s="112">
        <f t="shared" si="0"/>
        <v>152</v>
      </c>
      <c r="I31" s="11"/>
    </row>
    <row r="32" spans="1:9" ht="12.75" customHeight="1">
      <c r="A32" s="62" t="s">
        <v>36</v>
      </c>
      <c r="B32" s="167">
        <v>12163.5</v>
      </c>
      <c r="C32" s="169">
        <v>5643.5</v>
      </c>
      <c r="D32" s="169">
        <v>6010</v>
      </c>
      <c r="E32" s="169">
        <v>870</v>
      </c>
      <c r="F32" s="169">
        <v>720</v>
      </c>
      <c r="G32" s="112">
        <f>F32-E32</f>
        <v>-150</v>
      </c>
      <c r="H32" s="112">
        <f t="shared" si="0"/>
        <v>366.5</v>
      </c>
      <c r="I32" s="11"/>
    </row>
    <row r="33" spans="1:9" ht="12.75" customHeight="1">
      <c r="A33" s="62" t="s">
        <v>37</v>
      </c>
      <c r="B33" s="167">
        <v>1720</v>
      </c>
      <c r="C33" s="169">
        <v>890</v>
      </c>
      <c r="D33" s="169">
        <v>540</v>
      </c>
      <c r="E33" s="170">
        <v>0</v>
      </c>
      <c r="F33" s="170">
        <v>0</v>
      </c>
      <c r="G33" s="129" t="s">
        <v>1</v>
      </c>
      <c r="H33" s="112">
        <f t="shared" si="0"/>
        <v>-350</v>
      </c>
      <c r="I33" s="11"/>
    </row>
    <row r="34" spans="1:9" ht="12.75" customHeight="1">
      <c r="A34" s="62" t="s">
        <v>38</v>
      </c>
      <c r="B34" s="167">
        <v>550</v>
      </c>
      <c r="C34" s="169">
        <v>450</v>
      </c>
      <c r="D34" s="170">
        <v>0</v>
      </c>
      <c r="E34" s="170">
        <v>0</v>
      </c>
      <c r="F34" s="170">
        <v>0</v>
      </c>
      <c r="G34" s="129" t="s">
        <v>1</v>
      </c>
      <c r="H34" s="112">
        <v>-450</v>
      </c>
      <c r="I34" s="11"/>
    </row>
    <row r="35" spans="1:9" ht="12.75" customHeight="1">
      <c r="A35" s="10" t="s">
        <v>14</v>
      </c>
      <c r="B35" s="171">
        <v>25386.84</v>
      </c>
      <c r="C35" s="171">
        <v>13024.58</v>
      </c>
      <c r="D35" s="171">
        <v>19948.96</v>
      </c>
      <c r="E35" s="171">
        <v>3017.61</v>
      </c>
      <c r="F35" s="171">
        <v>2985.51</v>
      </c>
      <c r="G35" s="114">
        <f>F35-E35</f>
        <v>-32.09999999999991</v>
      </c>
      <c r="H35" s="114">
        <f t="shared" si="0"/>
        <v>6924.379999999999</v>
      </c>
      <c r="I35" s="11"/>
    </row>
    <row r="36" spans="1:9" ht="12.75" customHeight="1">
      <c r="A36" s="62" t="s">
        <v>34</v>
      </c>
      <c r="B36" s="169">
        <v>3652.09</v>
      </c>
      <c r="C36" s="168">
        <v>646</v>
      </c>
      <c r="D36" s="169">
        <v>4371.31</v>
      </c>
      <c r="E36" s="169">
        <v>761.3</v>
      </c>
      <c r="F36" s="169">
        <v>749</v>
      </c>
      <c r="G36" s="112">
        <f>F36-E36</f>
        <v>-12.299999999999955</v>
      </c>
      <c r="H36" s="114">
        <f t="shared" si="0"/>
        <v>3725.3100000000004</v>
      </c>
      <c r="I36" s="11"/>
    </row>
    <row r="37" spans="1:9" ht="12.75" customHeight="1">
      <c r="A37" s="62" t="s">
        <v>35</v>
      </c>
      <c r="B37" s="169">
        <v>10545.9</v>
      </c>
      <c r="C37" s="169">
        <v>6312.93</v>
      </c>
      <c r="D37" s="169">
        <v>6931.3</v>
      </c>
      <c r="E37" s="169">
        <v>1159.14</v>
      </c>
      <c r="F37" s="169">
        <v>1117.1</v>
      </c>
      <c r="G37" s="112">
        <f>F37-E37</f>
        <v>-42.04000000000019</v>
      </c>
      <c r="H37" s="114">
        <f t="shared" si="0"/>
        <v>618.3699999999999</v>
      </c>
      <c r="I37" s="11"/>
    </row>
    <row r="38" spans="1:9" ht="12.75" customHeight="1">
      <c r="A38" s="62" t="s">
        <v>36</v>
      </c>
      <c r="B38" s="169">
        <v>10186.58</v>
      </c>
      <c r="C38" s="169">
        <v>5594.47</v>
      </c>
      <c r="D38" s="169">
        <v>8405.94</v>
      </c>
      <c r="E38" s="169">
        <v>1097.17</v>
      </c>
      <c r="F38" s="169">
        <v>1119.41</v>
      </c>
      <c r="G38" s="112">
        <f>F38-E38</f>
        <v>22.24000000000001</v>
      </c>
      <c r="H38" s="114">
        <f t="shared" si="0"/>
        <v>2811.4700000000003</v>
      </c>
      <c r="I38" s="11"/>
    </row>
    <row r="39" spans="1:9" ht="12.75" customHeight="1">
      <c r="A39" s="62" t="s">
        <v>37</v>
      </c>
      <c r="B39" s="167">
        <v>875.27</v>
      </c>
      <c r="C39" s="169">
        <v>389.98</v>
      </c>
      <c r="D39" s="169">
        <v>240.41</v>
      </c>
      <c r="E39" s="170">
        <v>0</v>
      </c>
      <c r="F39" s="170">
        <v>0</v>
      </c>
      <c r="G39" s="129" t="s">
        <v>1</v>
      </c>
      <c r="H39" s="112">
        <f t="shared" si="0"/>
        <v>-149.57000000000002</v>
      </c>
      <c r="I39" s="11"/>
    </row>
    <row r="40" spans="1:9" ht="12.75" customHeight="1">
      <c r="A40" s="62" t="s">
        <v>38</v>
      </c>
      <c r="B40" s="167">
        <v>127</v>
      </c>
      <c r="C40" s="169">
        <v>81.2</v>
      </c>
      <c r="D40" s="170">
        <v>0</v>
      </c>
      <c r="E40" s="170">
        <v>0</v>
      </c>
      <c r="F40" s="170">
        <v>0</v>
      </c>
      <c r="G40" s="129" t="s">
        <v>1</v>
      </c>
      <c r="H40" s="112">
        <v>-81.2</v>
      </c>
      <c r="I40" s="11"/>
    </row>
    <row r="41" spans="1:8" ht="12.75" customHeight="1">
      <c r="A41" s="10" t="s">
        <v>16</v>
      </c>
      <c r="B41" s="171">
        <v>19124.67</v>
      </c>
      <c r="C41" s="171">
        <v>9161.34</v>
      </c>
      <c r="D41" s="171">
        <v>13680.15</v>
      </c>
      <c r="E41" s="171">
        <v>2199.1</v>
      </c>
      <c r="F41" s="171">
        <v>1908</v>
      </c>
      <c r="G41" s="114">
        <f>F41-E41</f>
        <v>-291.0999999999999</v>
      </c>
      <c r="H41" s="114">
        <f t="shared" si="0"/>
        <v>4518.8099999999995</v>
      </c>
    </row>
    <row r="42" spans="1:8" ht="12.75" customHeight="1">
      <c r="A42" s="62" t="s">
        <v>34</v>
      </c>
      <c r="B42" s="169">
        <v>2504.84</v>
      </c>
      <c r="C42" s="168">
        <v>386</v>
      </c>
      <c r="D42" s="169">
        <v>3499.46</v>
      </c>
      <c r="E42" s="169">
        <v>602</v>
      </c>
      <c r="F42" s="169">
        <v>468</v>
      </c>
      <c r="G42" s="112">
        <f>F42-E42</f>
        <v>-134</v>
      </c>
      <c r="H42" s="114">
        <f t="shared" si="0"/>
        <v>3113.46</v>
      </c>
    </row>
    <row r="43" spans="1:8" ht="12.75" customHeight="1">
      <c r="A43" s="62" t="s">
        <v>35</v>
      </c>
      <c r="B43" s="169">
        <v>8323.5</v>
      </c>
      <c r="C43" s="169">
        <v>4546.89</v>
      </c>
      <c r="D43" s="169">
        <v>4800.34</v>
      </c>
      <c r="E43" s="169">
        <v>727.1</v>
      </c>
      <c r="F43" s="169">
        <v>720</v>
      </c>
      <c r="G43" s="112">
        <f>F43-E43</f>
        <v>-7.100000000000023</v>
      </c>
      <c r="H43" s="114">
        <f t="shared" si="0"/>
        <v>253.44999999999982</v>
      </c>
    </row>
    <row r="44" spans="1:8" ht="12.75" customHeight="1">
      <c r="A44" s="62" t="s">
        <v>36</v>
      </c>
      <c r="B44" s="169">
        <v>7794.14</v>
      </c>
      <c r="C44" s="169">
        <v>4020.55</v>
      </c>
      <c r="D44" s="169">
        <v>5224.35</v>
      </c>
      <c r="E44" s="169">
        <v>870</v>
      </c>
      <c r="F44" s="169">
        <v>720</v>
      </c>
      <c r="G44" s="112">
        <f>F44-E44</f>
        <v>-150</v>
      </c>
      <c r="H44" s="114">
        <f t="shared" si="0"/>
        <v>1203.8000000000002</v>
      </c>
    </row>
    <row r="45" spans="1:8" ht="12.75" customHeight="1">
      <c r="A45" s="62" t="s">
        <v>37</v>
      </c>
      <c r="B45" s="169">
        <v>482.19</v>
      </c>
      <c r="C45" s="169">
        <v>187.9</v>
      </c>
      <c r="D45" s="169">
        <v>156</v>
      </c>
      <c r="E45" s="170">
        <v>0</v>
      </c>
      <c r="F45" s="170">
        <v>0</v>
      </c>
      <c r="G45" s="129" t="s">
        <v>1</v>
      </c>
      <c r="H45" s="114">
        <f t="shared" si="0"/>
        <v>-31.900000000000006</v>
      </c>
    </row>
    <row r="46" spans="1:8" ht="12.75" customHeight="1">
      <c r="A46" s="62" t="s">
        <v>38</v>
      </c>
      <c r="B46" s="169">
        <v>20</v>
      </c>
      <c r="C46" s="169">
        <v>20</v>
      </c>
      <c r="D46" s="170">
        <v>0</v>
      </c>
      <c r="E46" s="170">
        <v>0</v>
      </c>
      <c r="F46" s="170">
        <v>0</v>
      </c>
      <c r="G46" s="129" t="s">
        <v>1</v>
      </c>
      <c r="H46" s="112">
        <v>-20</v>
      </c>
    </row>
    <row r="47" spans="1:8" ht="23.25" customHeight="1">
      <c r="A47" s="10" t="s">
        <v>17</v>
      </c>
      <c r="B47" s="165">
        <v>10.410160639772613</v>
      </c>
      <c r="C47" s="163">
        <v>8.975124976164837</v>
      </c>
      <c r="D47" s="163">
        <v>9.05460664654501</v>
      </c>
      <c r="E47" s="163">
        <v>6.336547035127455</v>
      </c>
      <c r="F47" s="163">
        <v>4.598361234941577</v>
      </c>
      <c r="G47" s="109">
        <f>F47-E47</f>
        <v>-1.738185800185878</v>
      </c>
      <c r="H47" s="109">
        <f t="shared" si="0"/>
        <v>0.07948167038017218</v>
      </c>
    </row>
    <row r="48" spans="1:8" ht="12" customHeight="1">
      <c r="A48" s="62" t="s">
        <v>34</v>
      </c>
      <c r="B48" s="164">
        <v>9.19494801460971</v>
      </c>
      <c r="C48" s="160">
        <v>9.701048925079824</v>
      </c>
      <c r="D48" s="161">
        <v>6.396615426398541</v>
      </c>
      <c r="E48" s="161">
        <v>4.953551592629618</v>
      </c>
      <c r="F48" s="161">
        <v>3.7611461128414</v>
      </c>
      <c r="G48" s="35">
        <f>F48-E48</f>
        <v>-1.1924054797882184</v>
      </c>
      <c r="H48" s="35">
        <f>D48-C48</f>
        <v>-3.3044334986812833</v>
      </c>
    </row>
    <row r="49" spans="1:8" ht="12" customHeight="1">
      <c r="A49" s="62" t="s">
        <v>35</v>
      </c>
      <c r="B49" s="164">
        <v>10.190398392178986</v>
      </c>
      <c r="C49" s="161">
        <v>8.446900280623563</v>
      </c>
      <c r="D49" s="161">
        <v>9.334254990499376</v>
      </c>
      <c r="E49" s="161">
        <v>6.73147376463559</v>
      </c>
      <c r="F49" s="161">
        <v>4.751958022088882</v>
      </c>
      <c r="G49" s="35">
        <f>F49-E49</f>
        <v>-1.9795157425467078</v>
      </c>
      <c r="H49" s="35">
        <f>D49-C49</f>
        <v>0.8873547098758134</v>
      </c>
    </row>
    <row r="50" spans="1:8" ht="12" customHeight="1">
      <c r="A50" s="62" t="s">
        <v>36</v>
      </c>
      <c r="B50" s="164">
        <v>11.611035707320601</v>
      </c>
      <c r="C50" s="161">
        <v>9.681255166737035</v>
      </c>
      <c r="D50" s="161">
        <v>10.289851808072257</v>
      </c>
      <c r="E50" s="161">
        <v>6.963457415999101</v>
      </c>
      <c r="F50" s="161">
        <v>4.9889542771593876</v>
      </c>
      <c r="G50" s="35">
        <f>F50-E50</f>
        <v>-1.9745031388397134</v>
      </c>
      <c r="H50" s="35">
        <f>D50-C50</f>
        <v>0.6085966413352217</v>
      </c>
    </row>
    <row r="51" spans="1:8" ht="12" customHeight="1">
      <c r="A51" s="62" t="s">
        <v>37</v>
      </c>
      <c r="B51" s="166">
        <v>11.849301640772284</v>
      </c>
      <c r="C51" s="162">
        <v>9.662726732276003</v>
      </c>
      <c r="D51" s="162">
        <v>18.44012367720777</v>
      </c>
      <c r="E51" s="162">
        <v>0</v>
      </c>
      <c r="F51" s="162">
        <v>0</v>
      </c>
      <c r="G51" s="129" t="s">
        <v>1</v>
      </c>
      <c r="H51" s="35">
        <f>D51-C51</f>
        <v>8.777396944931766</v>
      </c>
    </row>
    <row r="52" spans="1:8" ht="12" customHeight="1">
      <c r="A52" s="62" t="s">
        <v>38</v>
      </c>
      <c r="B52" s="166">
        <v>10.494618495528336</v>
      </c>
      <c r="C52" s="162">
        <v>10.494618495528336</v>
      </c>
      <c r="D52" s="162">
        <v>0</v>
      </c>
      <c r="E52" s="162">
        <v>0</v>
      </c>
      <c r="F52" s="162">
        <v>0</v>
      </c>
      <c r="G52" s="129" t="s">
        <v>1</v>
      </c>
      <c r="H52" s="129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A33" sqref="A33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79</v>
      </c>
      <c r="B1" s="1"/>
      <c r="I1"/>
    </row>
    <row r="2" spans="1:6" s="8" customFormat="1" ht="12.75" customHeight="1">
      <c r="A2" s="7" t="s">
        <v>0</v>
      </c>
      <c r="B2" s="7"/>
      <c r="C2" s="9"/>
      <c r="D2" s="9"/>
      <c r="E2" s="9"/>
      <c r="F2" s="9"/>
    </row>
    <row r="3" spans="1:9" ht="22.5" customHeight="1">
      <c r="A3" s="73"/>
      <c r="B3" s="71" t="s">
        <v>50</v>
      </c>
      <c r="C3" s="158" t="s">
        <v>99</v>
      </c>
      <c r="D3" s="158" t="s">
        <v>100</v>
      </c>
      <c r="E3" s="71">
        <v>39995</v>
      </c>
      <c r="F3" s="71">
        <v>40026</v>
      </c>
      <c r="G3" s="76" t="s">
        <v>2</v>
      </c>
      <c r="H3" s="76" t="s">
        <v>3</v>
      </c>
      <c r="I3"/>
    </row>
    <row r="4" spans="1:10" ht="12" customHeight="1">
      <c r="A4" s="82" t="s">
        <v>82</v>
      </c>
      <c r="B4" s="172">
        <v>4596</v>
      </c>
      <c r="C4" s="172">
        <v>2416</v>
      </c>
      <c r="D4" s="172">
        <v>3401.84</v>
      </c>
      <c r="E4" s="172">
        <v>510</v>
      </c>
      <c r="F4" s="172">
        <v>400</v>
      </c>
      <c r="G4" s="113">
        <f>F4-E4</f>
        <v>-110</v>
      </c>
      <c r="H4" s="113">
        <f aca="true" t="shared" si="0" ref="H4:H25">D4-C4</f>
        <v>985.8400000000001</v>
      </c>
      <c r="I4"/>
      <c r="J4" s="11"/>
    </row>
    <row r="5" spans="1:10" ht="12" customHeight="1">
      <c r="A5" s="83" t="s">
        <v>12</v>
      </c>
      <c r="B5" s="167">
        <v>1039</v>
      </c>
      <c r="C5" s="167">
        <v>469</v>
      </c>
      <c r="D5" s="167">
        <v>900</v>
      </c>
      <c r="E5" s="167">
        <v>90</v>
      </c>
      <c r="F5" s="167">
        <v>40</v>
      </c>
      <c r="G5" s="110">
        <f aca="true" t="shared" si="1" ref="G5:G25">F5-E5</f>
        <v>-50</v>
      </c>
      <c r="H5" s="110">
        <f t="shared" si="0"/>
        <v>431</v>
      </c>
      <c r="I5"/>
      <c r="J5" s="11"/>
    </row>
    <row r="6" spans="1:10" ht="12" customHeight="1">
      <c r="A6" s="83" t="s">
        <v>39</v>
      </c>
      <c r="B6" s="167">
        <v>1057</v>
      </c>
      <c r="C6" s="167">
        <v>487</v>
      </c>
      <c r="D6" s="167">
        <v>950</v>
      </c>
      <c r="E6" s="167">
        <v>60</v>
      </c>
      <c r="F6" s="167">
        <v>100</v>
      </c>
      <c r="G6" s="110">
        <f t="shared" si="1"/>
        <v>40</v>
      </c>
      <c r="H6" s="110">
        <f t="shared" si="0"/>
        <v>463</v>
      </c>
      <c r="I6"/>
      <c r="J6" s="11"/>
    </row>
    <row r="7" spans="1:10" ht="12" customHeight="1">
      <c r="A7" s="83" t="s">
        <v>13</v>
      </c>
      <c r="B7" s="167">
        <v>1059</v>
      </c>
      <c r="C7" s="167">
        <v>539</v>
      </c>
      <c r="D7" s="167">
        <v>1551.84</v>
      </c>
      <c r="E7" s="167">
        <v>360</v>
      </c>
      <c r="F7" s="167">
        <v>260</v>
      </c>
      <c r="G7" s="110">
        <f>F7-E7</f>
        <v>-100</v>
      </c>
      <c r="H7" s="110">
        <f t="shared" si="0"/>
        <v>1012.8399999999999</v>
      </c>
      <c r="I7"/>
      <c r="J7" s="11"/>
    </row>
    <row r="8" spans="1:10" ht="12" customHeight="1">
      <c r="A8" s="83" t="s">
        <v>40</v>
      </c>
      <c r="B8" s="167">
        <v>723</v>
      </c>
      <c r="C8" s="169">
        <v>463</v>
      </c>
      <c r="D8" s="169">
        <v>0</v>
      </c>
      <c r="E8" s="169">
        <v>0</v>
      </c>
      <c r="F8" s="169">
        <v>0</v>
      </c>
      <c r="G8" s="34" t="s">
        <v>1</v>
      </c>
      <c r="H8" s="34" t="s">
        <v>1</v>
      </c>
      <c r="I8"/>
      <c r="J8" s="11"/>
    </row>
    <row r="9" spans="1:10" ht="12" customHeight="1">
      <c r="A9" s="83" t="s">
        <v>41</v>
      </c>
      <c r="B9" s="167">
        <v>718</v>
      </c>
      <c r="C9" s="169">
        <v>458</v>
      </c>
      <c r="D9" s="169">
        <v>0</v>
      </c>
      <c r="E9" s="169">
        <v>0</v>
      </c>
      <c r="F9" s="169">
        <v>0</v>
      </c>
      <c r="G9" s="34" t="s">
        <v>1</v>
      </c>
      <c r="H9" s="34" t="s">
        <v>1</v>
      </c>
      <c r="I9"/>
      <c r="J9" s="11"/>
    </row>
    <row r="10" spans="1:10" ht="12" customHeight="1">
      <c r="A10" s="82" t="s">
        <v>84</v>
      </c>
      <c r="B10" s="172">
        <v>3803.2104</v>
      </c>
      <c r="C10" s="172">
        <v>1634.5094</v>
      </c>
      <c r="D10" s="172">
        <v>7667.644</v>
      </c>
      <c r="E10" s="172">
        <v>1844.8865</v>
      </c>
      <c r="F10" s="172">
        <v>1236.4561999999999</v>
      </c>
      <c r="G10" s="113">
        <f>F10-E10</f>
        <v>-608.4303000000002</v>
      </c>
      <c r="H10" s="113">
        <f t="shared" si="0"/>
        <v>6033.1346</v>
      </c>
      <c r="I10"/>
      <c r="J10" s="11"/>
    </row>
    <row r="11" spans="1:10" ht="12" customHeight="1">
      <c r="A11" s="83" t="s">
        <v>12</v>
      </c>
      <c r="B11" s="167">
        <v>957.3421</v>
      </c>
      <c r="C11" s="167">
        <v>295.9697</v>
      </c>
      <c r="D11" s="167">
        <v>2834.2063</v>
      </c>
      <c r="E11" s="167">
        <v>507.5603</v>
      </c>
      <c r="F11" s="167">
        <v>140.325</v>
      </c>
      <c r="G11" s="110">
        <f t="shared" si="1"/>
        <v>-367.2353</v>
      </c>
      <c r="H11" s="110">
        <f t="shared" si="0"/>
        <v>2538.2365999999997</v>
      </c>
      <c r="I11"/>
      <c r="J11" s="11"/>
    </row>
    <row r="12" spans="1:10" ht="12" customHeight="1">
      <c r="A12" s="83" t="s">
        <v>39</v>
      </c>
      <c r="B12" s="167">
        <v>1009.5547</v>
      </c>
      <c r="C12" s="167">
        <v>330.4256</v>
      </c>
      <c r="D12" s="167">
        <v>1721.1118000000001</v>
      </c>
      <c r="E12" s="167">
        <v>225.1227</v>
      </c>
      <c r="F12" s="167">
        <v>329.5301</v>
      </c>
      <c r="G12" s="110">
        <f t="shared" si="1"/>
        <v>104.4074</v>
      </c>
      <c r="H12" s="110">
        <f>D12-C12</f>
        <v>1390.6862</v>
      </c>
      <c r="I12"/>
      <c r="J12" s="11"/>
    </row>
    <row r="13" spans="1:10" ht="12" customHeight="1">
      <c r="A13" s="83" t="s">
        <v>13</v>
      </c>
      <c r="B13" s="167">
        <v>981.7317</v>
      </c>
      <c r="C13" s="167">
        <v>409.0842</v>
      </c>
      <c r="D13" s="167">
        <v>3112.3259</v>
      </c>
      <c r="E13" s="167">
        <v>1112.2035</v>
      </c>
      <c r="F13" s="167">
        <v>766.6011</v>
      </c>
      <c r="G13" s="110">
        <f>F13-E13</f>
        <v>-345.6024000000001</v>
      </c>
      <c r="H13" s="110">
        <f t="shared" si="0"/>
        <v>2703.2416999999996</v>
      </c>
      <c r="I13"/>
      <c r="J13" s="11"/>
    </row>
    <row r="14" spans="1:10" ht="12" customHeight="1">
      <c r="A14" s="83" t="s">
        <v>40</v>
      </c>
      <c r="B14" s="167">
        <v>455.123</v>
      </c>
      <c r="C14" s="169">
        <v>289.591</v>
      </c>
      <c r="D14" s="169">
        <v>0</v>
      </c>
      <c r="E14" s="169">
        <v>0</v>
      </c>
      <c r="F14" s="169">
        <v>0</v>
      </c>
      <c r="G14" s="34" t="s">
        <v>1</v>
      </c>
      <c r="H14" s="34" t="s">
        <v>1</v>
      </c>
      <c r="I14"/>
      <c r="J14" s="11"/>
    </row>
    <row r="15" spans="1:10" ht="12" customHeight="1">
      <c r="A15" s="83" t="s">
        <v>41</v>
      </c>
      <c r="B15" s="167">
        <v>399.4589</v>
      </c>
      <c r="C15" s="169">
        <v>309.43890000000005</v>
      </c>
      <c r="D15" s="169">
        <v>0</v>
      </c>
      <c r="E15" s="169">
        <v>0</v>
      </c>
      <c r="F15" s="169">
        <v>0</v>
      </c>
      <c r="G15" s="34" t="s">
        <v>1</v>
      </c>
      <c r="H15" s="34" t="s">
        <v>1</v>
      </c>
      <c r="I15"/>
      <c r="J15" s="11"/>
    </row>
    <row r="16" spans="1:9" ht="12" customHeight="1">
      <c r="A16" s="82" t="s">
        <v>85</v>
      </c>
      <c r="B16" s="172">
        <v>2962.7847</v>
      </c>
      <c r="C16" s="172">
        <v>1311.8198</v>
      </c>
      <c r="D16" s="172">
        <v>3199.7932</v>
      </c>
      <c r="E16" s="172">
        <v>510</v>
      </c>
      <c r="F16" s="172">
        <v>400</v>
      </c>
      <c r="G16" s="113">
        <f>F16-E16</f>
        <v>-110</v>
      </c>
      <c r="H16" s="113">
        <f t="shared" si="0"/>
        <v>1887.9734</v>
      </c>
      <c r="I16"/>
    </row>
    <row r="17" spans="1:9" ht="12" customHeight="1">
      <c r="A17" s="83" t="s">
        <v>12</v>
      </c>
      <c r="B17" s="167">
        <v>730.5362</v>
      </c>
      <c r="C17" s="167">
        <v>261.0785</v>
      </c>
      <c r="D17" s="167">
        <v>1004.1028</v>
      </c>
      <c r="E17" s="167">
        <v>90</v>
      </c>
      <c r="F17" s="167">
        <v>40</v>
      </c>
      <c r="G17" s="110">
        <f t="shared" si="1"/>
        <v>-50</v>
      </c>
      <c r="H17" s="110">
        <f t="shared" si="0"/>
        <v>743.0243</v>
      </c>
      <c r="I17"/>
    </row>
    <row r="18" spans="1:9" ht="12" customHeight="1">
      <c r="A18" s="83" t="s">
        <v>39</v>
      </c>
      <c r="B18" s="167">
        <v>761.7603</v>
      </c>
      <c r="C18" s="167">
        <v>256.9595</v>
      </c>
      <c r="D18" s="167">
        <v>790.5772</v>
      </c>
      <c r="E18" s="167">
        <v>60</v>
      </c>
      <c r="F18" s="167">
        <v>100</v>
      </c>
      <c r="G18" s="110">
        <f t="shared" si="1"/>
        <v>40</v>
      </c>
      <c r="H18" s="110">
        <f t="shared" si="0"/>
        <v>533.6177</v>
      </c>
      <c r="I18"/>
    </row>
    <row r="19" spans="1:9" ht="12" customHeight="1">
      <c r="A19" s="83" t="s">
        <v>13</v>
      </c>
      <c r="B19" s="167">
        <v>743.9677</v>
      </c>
      <c r="C19" s="167">
        <v>321.90229999999997</v>
      </c>
      <c r="D19" s="167">
        <v>1405.1132</v>
      </c>
      <c r="E19" s="167">
        <v>360</v>
      </c>
      <c r="F19" s="167">
        <v>260</v>
      </c>
      <c r="G19" s="110">
        <f>F19-E19</f>
        <v>-100</v>
      </c>
      <c r="H19" s="110">
        <f t="shared" si="0"/>
        <v>1083.2109</v>
      </c>
      <c r="I19"/>
    </row>
    <row r="20" spans="1:9" ht="12" customHeight="1">
      <c r="A20" s="83" t="s">
        <v>40</v>
      </c>
      <c r="B20" s="167">
        <v>405.5565</v>
      </c>
      <c r="C20" s="167">
        <v>240.6455</v>
      </c>
      <c r="D20" s="169">
        <v>0</v>
      </c>
      <c r="E20" s="169">
        <v>0</v>
      </c>
      <c r="F20" s="169">
        <v>0</v>
      </c>
      <c r="G20" s="34" t="s">
        <v>1</v>
      </c>
      <c r="H20" s="34" t="s">
        <v>1</v>
      </c>
      <c r="I20"/>
    </row>
    <row r="21" spans="1:9" ht="12" customHeight="1">
      <c r="A21" s="83" t="s">
        <v>41</v>
      </c>
      <c r="B21" s="167">
        <v>320.964</v>
      </c>
      <c r="C21" s="167">
        <v>231.234</v>
      </c>
      <c r="D21" s="169">
        <v>0</v>
      </c>
      <c r="E21" s="169">
        <v>0</v>
      </c>
      <c r="F21" s="169">
        <v>0</v>
      </c>
      <c r="G21" s="34" t="s">
        <v>1</v>
      </c>
      <c r="H21" s="34" t="s">
        <v>1</v>
      </c>
      <c r="I21"/>
    </row>
    <row r="22" spans="1:9" ht="12" customHeight="1">
      <c r="A22" s="82" t="s">
        <v>83</v>
      </c>
      <c r="B22" s="165">
        <v>14.77811932866051</v>
      </c>
      <c r="C22" s="165">
        <v>12.390642868332513</v>
      </c>
      <c r="D22" s="165">
        <v>16.552176132424993</v>
      </c>
      <c r="E22" s="165">
        <v>12.890650117050642</v>
      </c>
      <c r="F22" s="175">
        <v>8.217768250680676</v>
      </c>
      <c r="G22" s="128">
        <f t="shared" si="1"/>
        <v>-4.672881866369966</v>
      </c>
      <c r="H22" s="128">
        <f t="shared" si="0"/>
        <v>4.16153326409248</v>
      </c>
      <c r="I22"/>
    </row>
    <row r="23" spans="1:9" ht="12" customHeight="1">
      <c r="A23" s="83" t="s">
        <v>12</v>
      </c>
      <c r="B23" s="173">
        <v>12.656972673121658</v>
      </c>
      <c r="C23" s="164">
        <v>9.565692076319149</v>
      </c>
      <c r="D23" s="164">
        <v>14.854575744466205</v>
      </c>
      <c r="E23" s="164">
        <v>9.400381537358195</v>
      </c>
      <c r="F23" s="164">
        <v>5.984075887879812</v>
      </c>
      <c r="G23" s="35">
        <f t="shared" si="1"/>
        <v>-3.4163056494783826</v>
      </c>
      <c r="H23" s="35">
        <f t="shared" si="0"/>
        <v>5.288883668147056</v>
      </c>
      <c r="I23"/>
    </row>
    <row r="24" spans="1:9" ht="12" customHeight="1">
      <c r="A24" s="83" t="s">
        <v>39</v>
      </c>
      <c r="B24" s="173">
        <v>14.346115322457697</v>
      </c>
      <c r="C24" s="164">
        <v>11.864093822928393</v>
      </c>
      <c r="D24" s="164">
        <v>16.209246529318744</v>
      </c>
      <c r="E24" s="164">
        <v>10.962250948713052</v>
      </c>
      <c r="F24" s="164">
        <v>7.957024947261572</v>
      </c>
      <c r="G24" s="35">
        <f t="shared" si="1"/>
        <v>-3.0052260014514802</v>
      </c>
      <c r="H24" s="35">
        <f t="shared" si="0"/>
        <v>4.345152706390351</v>
      </c>
      <c r="I24"/>
    </row>
    <row r="25" spans="1:9" ht="12" customHeight="1">
      <c r="A25" s="83" t="s">
        <v>13</v>
      </c>
      <c r="B25" s="173">
        <v>15.177420107802638</v>
      </c>
      <c r="C25" s="164">
        <v>12.858072685962425</v>
      </c>
      <c r="D25" s="164">
        <v>17.584023457351165</v>
      </c>
      <c r="E25" s="164">
        <v>14.084617123363353</v>
      </c>
      <c r="F25" s="164">
        <v>8.661699115503541</v>
      </c>
      <c r="G25" s="35">
        <f t="shared" si="1"/>
        <v>-5.422918007859812</v>
      </c>
      <c r="H25" s="35">
        <f t="shared" si="0"/>
        <v>4.7259507713887405</v>
      </c>
      <c r="I25"/>
    </row>
    <row r="26" spans="1:9" ht="12" customHeight="1">
      <c r="A26" s="83" t="s">
        <v>40</v>
      </c>
      <c r="B26" s="174">
        <v>15.158872067670785</v>
      </c>
      <c r="C26" s="166">
        <v>13.632364156221842</v>
      </c>
      <c r="D26" s="161">
        <v>0</v>
      </c>
      <c r="E26" s="161">
        <v>0</v>
      </c>
      <c r="F26" s="161">
        <v>0</v>
      </c>
      <c r="G26" s="34" t="s">
        <v>1</v>
      </c>
      <c r="H26" s="34" t="s">
        <v>1</v>
      </c>
      <c r="I26"/>
    </row>
    <row r="27" spans="1:9" ht="12" customHeight="1">
      <c r="A27" s="83" t="s">
        <v>41</v>
      </c>
      <c r="B27" s="174">
        <v>16.431659003677293</v>
      </c>
      <c r="C27" s="166">
        <v>15.142570976983627</v>
      </c>
      <c r="D27" s="161">
        <v>0</v>
      </c>
      <c r="E27" s="161">
        <v>0</v>
      </c>
      <c r="F27" s="161">
        <v>0</v>
      </c>
      <c r="G27" s="34" t="s">
        <v>1</v>
      </c>
      <c r="H27" s="34" t="s">
        <v>1</v>
      </c>
      <c r="I27"/>
    </row>
    <row r="28" ht="12" customHeight="1"/>
    <row r="29" spans="1:9" ht="15.75" customHeight="1">
      <c r="A29" s="47" t="s">
        <v>92</v>
      </c>
      <c r="B29" s="1"/>
      <c r="I29"/>
    </row>
    <row r="30" spans="1:6" s="8" customFormat="1" ht="12.75" customHeight="1">
      <c r="A30" s="7" t="s">
        <v>105</v>
      </c>
      <c r="B30" s="7"/>
      <c r="C30" s="9"/>
      <c r="D30" s="9"/>
      <c r="E30" s="9"/>
      <c r="F30" s="9"/>
    </row>
    <row r="31" spans="1:9" ht="23.25" customHeight="1">
      <c r="A31" s="73"/>
      <c r="B31" s="71" t="s">
        <v>50</v>
      </c>
      <c r="C31" s="71" t="s">
        <v>99</v>
      </c>
      <c r="D31" s="71" t="s">
        <v>100</v>
      </c>
      <c r="E31" s="71">
        <v>39995</v>
      </c>
      <c r="F31" s="71">
        <v>40026</v>
      </c>
      <c r="G31" s="76" t="s">
        <v>2</v>
      </c>
      <c r="H31" s="76" t="s">
        <v>3</v>
      </c>
      <c r="I31"/>
    </row>
    <row r="32" spans="1:9" ht="11.25" customHeight="1">
      <c r="A32" s="82" t="s">
        <v>47</v>
      </c>
      <c r="B32" s="106">
        <v>8.886487322503472</v>
      </c>
      <c r="C32" s="107">
        <v>7.49719870751543</v>
      </c>
      <c r="D32" s="107">
        <v>10.820603810130706</v>
      </c>
      <c r="E32" s="107">
        <v>6.848891026971066</v>
      </c>
      <c r="F32" s="107">
        <v>5.639803609779332</v>
      </c>
      <c r="G32" s="109">
        <f>F32-E32</f>
        <v>-1.2090874171917347</v>
      </c>
      <c r="H32" s="109">
        <f>D32-C32</f>
        <v>3.3234051026152756</v>
      </c>
      <c r="I32"/>
    </row>
    <row r="33" spans="1:9" ht="11.25" customHeight="1">
      <c r="A33" s="37" t="s">
        <v>29</v>
      </c>
      <c r="B33" s="60">
        <v>8.84</v>
      </c>
      <c r="C33" s="58">
        <v>6.625</v>
      </c>
      <c r="D33" s="34">
        <v>11.866241889176658</v>
      </c>
      <c r="E33" s="34" t="s">
        <v>1</v>
      </c>
      <c r="F33" s="34" t="s">
        <v>1</v>
      </c>
      <c r="G33" s="34" t="s">
        <v>1</v>
      </c>
      <c r="H33" s="35">
        <f>D33-C33</f>
        <v>5.241241889176658</v>
      </c>
      <c r="I33"/>
    </row>
    <row r="34" spans="1:9" ht="11.25" customHeight="1">
      <c r="A34" s="37" t="s">
        <v>30</v>
      </c>
      <c r="B34" s="60">
        <v>8.85</v>
      </c>
      <c r="C34" s="58">
        <v>7.4609355046011485</v>
      </c>
      <c r="D34" s="34">
        <v>10.798638300273762</v>
      </c>
      <c r="E34" s="34">
        <v>6.840201075358951</v>
      </c>
      <c r="F34" s="34">
        <v>5.726120516215246</v>
      </c>
      <c r="G34" s="35">
        <f>F34-E34</f>
        <v>-1.1140805591437042</v>
      </c>
      <c r="H34" s="35">
        <f>D34-C34</f>
        <v>3.3377027956726133</v>
      </c>
      <c r="I34"/>
    </row>
    <row r="35" spans="1:9" ht="11.25" customHeight="1">
      <c r="A35" s="37" t="s">
        <v>31</v>
      </c>
      <c r="B35" s="60">
        <v>9.72</v>
      </c>
      <c r="C35" s="58">
        <v>7.565747597006947</v>
      </c>
      <c r="D35" s="34">
        <v>9.987394900106835</v>
      </c>
      <c r="E35" s="34">
        <v>6.770496466272898</v>
      </c>
      <c r="F35" s="34">
        <v>5.253472393702411</v>
      </c>
      <c r="G35" s="35">
        <f>F35-E35</f>
        <v>-1.5170240725704875</v>
      </c>
      <c r="H35" s="35">
        <f>D35-C35</f>
        <v>2.4216473030998884</v>
      </c>
      <c r="I35"/>
    </row>
    <row r="36" spans="1:9" ht="11.25" customHeight="1">
      <c r="A36" s="37" t="s">
        <v>32</v>
      </c>
      <c r="B36" s="60">
        <v>11.7</v>
      </c>
      <c r="C36" s="58">
        <v>6.9</v>
      </c>
      <c r="D36" s="34">
        <v>6.75</v>
      </c>
      <c r="E36" s="34">
        <v>7</v>
      </c>
      <c r="F36" s="34">
        <v>6.5</v>
      </c>
      <c r="G36" s="34" t="s">
        <v>1</v>
      </c>
      <c r="H36" s="35">
        <f>D36-C36</f>
        <v>-0.15000000000000036</v>
      </c>
      <c r="I36"/>
    </row>
    <row r="37" spans="1:9" ht="11.25" customHeight="1">
      <c r="A37" s="37" t="s">
        <v>33</v>
      </c>
      <c r="B37" s="61">
        <v>6.63</v>
      </c>
      <c r="C37" s="129">
        <v>6.625</v>
      </c>
      <c r="D37" s="157" t="s">
        <v>1</v>
      </c>
      <c r="E37" s="121" t="s">
        <v>1</v>
      </c>
      <c r="F37" s="157" t="s">
        <v>1</v>
      </c>
      <c r="G37" s="34" t="s">
        <v>1</v>
      </c>
      <c r="H37" s="34" t="s">
        <v>1</v>
      </c>
      <c r="I37"/>
    </row>
    <row r="38" spans="1:9" ht="11.25" customHeight="1">
      <c r="A38" s="37" t="s">
        <v>86</v>
      </c>
      <c r="B38" s="61">
        <v>6.3</v>
      </c>
      <c r="C38" s="129">
        <v>6.3</v>
      </c>
      <c r="D38" s="34" t="s">
        <v>1</v>
      </c>
      <c r="E38" s="32" t="s">
        <v>1</v>
      </c>
      <c r="F38" s="34" t="s">
        <v>1</v>
      </c>
      <c r="G38" s="34" t="s">
        <v>1</v>
      </c>
      <c r="H38" s="34" t="s">
        <v>1</v>
      </c>
      <c r="I38"/>
    </row>
    <row r="39" spans="1:9" ht="11.25" customHeight="1">
      <c r="A39" s="37" t="s">
        <v>87</v>
      </c>
      <c r="B39" s="60">
        <v>7.1</v>
      </c>
      <c r="C39" s="58">
        <v>7.1</v>
      </c>
      <c r="D39" s="34" t="s">
        <v>1</v>
      </c>
      <c r="E39" s="32" t="s">
        <v>1</v>
      </c>
      <c r="F39" s="34" t="s">
        <v>1</v>
      </c>
      <c r="G39" s="34" t="s">
        <v>1</v>
      </c>
      <c r="H39" s="34" t="s">
        <v>1</v>
      </c>
      <c r="I39"/>
    </row>
    <row r="40" spans="1:9" ht="11.25" customHeight="1">
      <c r="A40" s="37" t="s">
        <v>88</v>
      </c>
      <c r="B40" s="86" t="s">
        <v>1</v>
      </c>
      <c r="C40" s="134" t="s">
        <v>1</v>
      </c>
      <c r="D40" s="34" t="s">
        <v>1</v>
      </c>
      <c r="E40" s="32" t="s">
        <v>1</v>
      </c>
      <c r="F40" s="34" t="s">
        <v>1</v>
      </c>
      <c r="G40" s="34" t="s">
        <v>1</v>
      </c>
      <c r="H40" s="34" t="s">
        <v>1</v>
      </c>
      <c r="I40"/>
    </row>
    <row r="41" spans="1:9" ht="11.25" customHeight="1">
      <c r="A41" s="82" t="s">
        <v>93</v>
      </c>
      <c r="B41" s="106">
        <v>7.61761956200161</v>
      </c>
      <c r="C41" s="107">
        <v>6.714490334201601</v>
      </c>
      <c r="D41" s="107">
        <v>9.773183068529574</v>
      </c>
      <c r="E41" s="107">
        <v>6.608510638297872</v>
      </c>
      <c r="F41" s="107">
        <v>5.282608695652174</v>
      </c>
      <c r="G41" s="109">
        <f>F41-E41</f>
        <v>-1.3259019426456984</v>
      </c>
      <c r="H41" s="109">
        <f aca="true" t="shared" si="2" ref="H41:H48">D41-C41</f>
        <v>3.0586927343279733</v>
      </c>
      <c r="I41"/>
    </row>
    <row r="42" spans="1:9" ht="11.25" customHeight="1">
      <c r="A42" s="37" t="s">
        <v>29</v>
      </c>
      <c r="B42" s="60">
        <v>8.812222222222223</v>
      </c>
      <c r="C42" s="58">
        <v>6.977979094076656</v>
      </c>
      <c r="D42" s="34">
        <v>14.5</v>
      </c>
      <c r="E42" s="34" t="s">
        <v>1</v>
      </c>
      <c r="F42" s="34" t="s">
        <v>1</v>
      </c>
      <c r="G42" s="35" t="s">
        <v>1</v>
      </c>
      <c r="H42" s="35">
        <f t="shared" si="2"/>
        <v>7.522020905923344</v>
      </c>
      <c r="I42"/>
    </row>
    <row r="43" spans="1:9" ht="11.25" customHeight="1">
      <c r="A43" s="37" t="s">
        <v>30</v>
      </c>
      <c r="B43" s="60">
        <v>8.127153426914669</v>
      </c>
      <c r="C43" s="58">
        <v>6.694620446268777</v>
      </c>
      <c r="D43" s="34">
        <v>9.800387801039388</v>
      </c>
      <c r="E43" s="34">
        <v>6.608510638297872</v>
      </c>
      <c r="F43" s="34">
        <v>5</v>
      </c>
      <c r="G43" s="35">
        <f>F43-E43</f>
        <v>-1.6085106382978722</v>
      </c>
      <c r="H43" s="35">
        <f t="shared" si="2"/>
        <v>3.1057673547706113</v>
      </c>
      <c r="I43"/>
    </row>
    <row r="44" spans="1:9" ht="11.25" customHeight="1">
      <c r="A44" s="37" t="s">
        <v>31</v>
      </c>
      <c r="B44" s="60">
        <v>8.35</v>
      </c>
      <c r="C44" s="58">
        <v>6.966666666666666</v>
      </c>
      <c r="D44" s="34">
        <v>10.075757575757576</v>
      </c>
      <c r="E44" s="34" t="s">
        <v>1</v>
      </c>
      <c r="F44" s="34" t="s">
        <v>1</v>
      </c>
      <c r="G44" s="35" t="s">
        <v>1</v>
      </c>
      <c r="H44" s="35">
        <f t="shared" si="2"/>
        <v>3.1090909090909102</v>
      </c>
      <c r="I44"/>
    </row>
    <row r="45" spans="1:9" ht="11.25" customHeight="1">
      <c r="A45" s="37" t="s">
        <v>32</v>
      </c>
      <c r="B45" s="60">
        <v>6.9</v>
      </c>
      <c r="C45" s="58">
        <v>6.82046783625731</v>
      </c>
      <c r="D45" s="34">
        <v>5</v>
      </c>
      <c r="E45" s="34" t="s">
        <v>1</v>
      </c>
      <c r="F45" s="34" t="s">
        <v>1</v>
      </c>
      <c r="G45" s="35" t="s">
        <v>1</v>
      </c>
      <c r="H45" s="35">
        <f t="shared" si="2"/>
        <v>-1.8204678362573103</v>
      </c>
      <c r="I45"/>
    </row>
    <row r="46" spans="1:9" ht="11.25" customHeight="1">
      <c r="A46" s="37" t="s">
        <v>33</v>
      </c>
      <c r="B46" s="61">
        <v>8.55</v>
      </c>
      <c r="C46" s="59">
        <v>6.5</v>
      </c>
      <c r="D46" s="34">
        <v>13</v>
      </c>
      <c r="E46" s="34" t="s">
        <v>1</v>
      </c>
      <c r="F46" s="34" t="s">
        <v>1</v>
      </c>
      <c r="G46" s="35" t="s">
        <v>1</v>
      </c>
      <c r="H46" s="35">
        <f t="shared" si="2"/>
        <v>6.5</v>
      </c>
      <c r="I46"/>
    </row>
    <row r="47" spans="1:9" ht="11.25" customHeight="1">
      <c r="A47" s="37" t="s">
        <v>86</v>
      </c>
      <c r="B47" s="61">
        <v>5.71</v>
      </c>
      <c r="C47" s="59">
        <v>5.983333333333333</v>
      </c>
      <c r="D47" s="34">
        <v>5.5</v>
      </c>
      <c r="E47" s="32" t="s">
        <v>1</v>
      </c>
      <c r="F47" s="34" t="s">
        <v>1</v>
      </c>
      <c r="G47" s="35" t="s">
        <v>1</v>
      </c>
      <c r="H47" s="35">
        <f t="shared" si="2"/>
        <v>-0.4833333333333334</v>
      </c>
      <c r="I47"/>
    </row>
    <row r="48" spans="1:9" ht="11.25" customHeight="1">
      <c r="A48" s="37" t="s">
        <v>87</v>
      </c>
      <c r="B48" s="60">
        <v>6.8075</v>
      </c>
      <c r="C48" s="58">
        <v>6.643502824858757</v>
      </c>
      <c r="D48" s="34">
        <v>5.5</v>
      </c>
      <c r="E48" s="32" t="s">
        <v>1</v>
      </c>
      <c r="F48" s="34">
        <v>5.5</v>
      </c>
      <c r="G48" s="35" t="s">
        <v>1</v>
      </c>
      <c r="H48" s="35">
        <f t="shared" si="2"/>
        <v>-1.143502824858757</v>
      </c>
      <c r="I48"/>
    </row>
    <row r="49" spans="1:9" ht="11.25" customHeight="1">
      <c r="A49" s="37" t="s">
        <v>88</v>
      </c>
      <c r="B49" s="60">
        <v>6.138</v>
      </c>
      <c r="C49" s="58">
        <v>6.798076923076923</v>
      </c>
      <c r="D49" s="32" t="s">
        <v>1</v>
      </c>
      <c r="E49" s="32" t="s">
        <v>1</v>
      </c>
      <c r="F49" s="34" t="s">
        <v>1</v>
      </c>
      <c r="G49" s="35" t="s">
        <v>1</v>
      </c>
      <c r="H49" s="35" t="s">
        <v>1</v>
      </c>
      <c r="I49"/>
    </row>
    <row r="50" spans="1:9" ht="11.25" customHeight="1">
      <c r="A50" s="82" t="s">
        <v>94</v>
      </c>
      <c r="B50" s="106">
        <v>5.6986871224535145</v>
      </c>
      <c r="C50" s="107">
        <v>5.964542211705917</v>
      </c>
      <c r="D50" s="108">
        <v>6.798659191984787</v>
      </c>
      <c r="E50" s="108">
        <v>6.3</v>
      </c>
      <c r="F50" s="108" t="s">
        <v>1</v>
      </c>
      <c r="G50" s="108" t="s">
        <v>1</v>
      </c>
      <c r="H50" s="109">
        <f>D50-C50</f>
        <v>0.8341169802788704</v>
      </c>
      <c r="I50"/>
    </row>
    <row r="51" spans="1:9" ht="11.25" customHeight="1">
      <c r="A51" s="37" t="s">
        <v>29</v>
      </c>
      <c r="B51" s="60">
        <v>5.75</v>
      </c>
      <c r="C51" s="58">
        <v>3</v>
      </c>
      <c r="D51" s="52" t="s">
        <v>89</v>
      </c>
      <c r="E51" s="108" t="s">
        <v>89</v>
      </c>
      <c r="F51" s="52" t="s">
        <v>1</v>
      </c>
      <c r="G51" s="108" t="s">
        <v>1</v>
      </c>
      <c r="H51" s="35" t="s">
        <v>1</v>
      </c>
      <c r="I51"/>
    </row>
    <row r="52" spans="1:9" ht="11.25" customHeight="1">
      <c r="A52" s="37" t="s">
        <v>30</v>
      </c>
      <c r="B52" s="60">
        <v>3.920601971548651</v>
      </c>
      <c r="C52" s="58">
        <v>4.236303042379205</v>
      </c>
      <c r="D52" s="52">
        <v>6.3</v>
      </c>
      <c r="E52" s="52">
        <v>6.3</v>
      </c>
      <c r="F52" s="52" t="s">
        <v>1</v>
      </c>
      <c r="G52" s="35" t="s">
        <v>1</v>
      </c>
      <c r="H52" s="35">
        <f>D52-C52</f>
        <v>2.0636969576207944</v>
      </c>
      <c r="I52"/>
    </row>
    <row r="53" spans="1:9" ht="11.25" customHeight="1">
      <c r="A53" s="37" t="s">
        <v>31</v>
      </c>
      <c r="B53" s="60">
        <v>6.1</v>
      </c>
      <c r="C53" s="58">
        <v>6.0985271664304275</v>
      </c>
      <c r="D53" s="52" t="s">
        <v>89</v>
      </c>
      <c r="E53" s="52" t="s">
        <v>89</v>
      </c>
      <c r="F53" s="52" t="s">
        <v>1</v>
      </c>
      <c r="G53" s="35" t="s">
        <v>1</v>
      </c>
      <c r="H53" s="35" t="s">
        <v>1</v>
      </c>
      <c r="I53"/>
    </row>
    <row r="54" spans="1:9" ht="11.25" customHeight="1">
      <c r="A54" s="37" t="s">
        <v>32</v>
      </c>
      <c r="B54" s="60">
        <v>3.9262238062019432</v>
      </c>
      <c r="C54" s="58">
        <v>4.5</v>
      </c>
      <c r="D54" s="52">
        <v>4.1</v>
      </c>
      <c r="E54" s="52" t="s">
        <v>89</v>
      </c>
      <c r="F54" s="52" t="s">
        <v>1</v>
      </c>
      <c r="G54" s="35" t="s">
        <v>1</v>
      </c>
      <c r="H54" s="35">
        <f>D54-C54</f>
        <v>-0.40000000000000036</v>
      </c>
      <c r="I54"/>
    </row>
    <row r="55" spans="1:9" ht="11.25" customHeight="1">
      <c r="A55" s="37" t="s">
        <v>33</v>
      </c>
      <c r="B55" s="61">
        <v>4.3</v>
      </c>
      <c r="C55" s="59">
        <v>4.3</v>
      </c>
      <c r="D55" s="52" t="s">
        <v>89</v>
      </c>
      <c r="E55" s="52" t="s">
        <v>89</v>
      </c>
      <c r="F55" s="52" t="s">
        <v>1</v>
      </c>
      <c r="G55" s="35" t="s">
        <v>1</v>
      </c>
      <c r="H55" s="35" t="s">
        <v>1</v>
      </c>
      <c r="I55"/>
    </row>
    <row r="56" spans="1:9" ht="11.25" customHeight="1">
      <c r="A56" s="37" t="s">
        <v>86</v>
      </c>
      <c r="B56" s="61">
        <v>3.9413634539495686</v>
      </c>
      <c r="C56" s="59">
        <v>3.9413634539495686</v>
      </c>
      <c r="D56" s="34" t="s">
        <v>89</v>
      </c>
      <c r="E56" s="32" t="s">
        <v>89</v>
      </c>
      <c r="F56" s="34" t="s">
        <v>1</v>
      </c>
      <c r="G56" s="35" t="s">
        <v>1</v>
      </c>
      <c r="H56" s="35" t="s">
        <v>1</v>
      </c>
      <c r="I56"/>
    </row>
    <row r="57" spans="1:9" ht="11.25" customHeight="1">
      <c r="A57" s="37" t="s">
        <v>87</v>
      </c>
      <c r="B57" s="60">
        <v>10.166666666666666</v>
      </c>
      <c r="C57" s="58">
        <v>9.75</v>
      </c>
      <c r="D57" s="34">
        <v>10.444622944185019</v>
      </c>
      <c r="E57" s="32" t="s">
        <v>89</v>
      </c>
      <c r="F57" s="34" t="s">
        <v>1</v>
      </c>
      <c r="G57" s="35" t="s">
        <v>1</v>
      </c>
      <c r="H57" s="35">
        <f>D57-C57</f>
        <v>0.6946229441850189</v>
      </c>
      <c r="I57"/>
    </row>
    <row r="58" spans="1:9" ht="11.25" customHeight="1">
      <c r="A58" s="37" t="s">
        <v>88</v>
      </c>
      <c r="B58" s="60">
        <v>4.424653520941132</v>
      </c>
      <c r="C58" s="58">
        <v>4.424653520941132</v>
      </c>
      <c r="D58" s="34" t="s">
        <v>89</v>
      </c>
      <c r="E58" s="32" t="s">
        <v>89</v>
      </c>
      <c r="F58" s="34" t="s">
        <v>1</v>
      </c>
      <c r="G58" s="35" t="s">
        <v>1</v>
      </c>
      <c r="H58" s="35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34">
      <selection activeCell="E57" sqref="E57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95</v>
      </c>
      <c r="B1" s="1"/>
    </row>
    <row r="2" spans="1:6" s="8" customFormat="1" ht="12.75" customHeight="1">
      <c r="A2" s="7" t="s">
        <v>106</v>
      </c>
      <c r="B2" s="7"/>
      <c r="C2" s="9"/>
      <c r="D2" s="9"/>
      <c r="E2" s="9"/>
      <c r="F2" s="9"/>
    </row>
    <row r="3" spans="1:8" ht="23.25" customHeight="1">
      <c r="A3" s="73"/>
      <c r="B3" s="71" t="s">
        <v>50</v>
      </c>
      <c r="C3" s="71" t="s">
        <v>99</v>
      </c>
      <c r="D3" s="71" t="s">
        <v>100</v>
      </c>
      <c r="E3" s="71">
        <v>39995</v>
      </c>
      <c r="F3" s="71">
        <v>40026</v>
      </c>
      <c r="G3" s="76" t="s">
        <v>2</v>
      </c>
      <c r="H3" s="76" t="s">
        <v>3</v>
      </c>
    </row>
    <row r="4" spans="1:10" ht="11.25" customHeight="1">
      <c r="A4" s="82" t="s">
        <v>96</v>
      </c>
      <c r="B4" s="19">
        <f>B5+B14+B23</f>
        <v>10324.8542</v>
      </c>
      <c r="C4" s="19">
        <f>C5+C14+C23</f>
        <v>5200.7144</v>
      </c>
      <c r="D4" s="19">
        <f>D5+D14+D23</f>
        <v>8711.7673</v>
      </c>
      <c r="E4" s="19">
        <f>E5+E14+E23</f>
        <v>1190.5399</v>
      </c>
      <c r="F4" s="19">
        <f>F5+F14</f>
        <v>692.0581999999999</v>
      </c>
      <c r="G4" s="94">
        <f>F4-E4</f>
        <v>-498.48170000000005</v>
      </c>
      <c r="H4" s="94">
        <f aca="true" t="shared" si="0" ref="H4:H9">D4-C4</f>
        <v>3511.0528999999997</v>
      </c>
      <c r="I4" s="19"/>
      <c r="J4" s="14"/>
    </row>
    <row r="5" spans="1:10" ht="11.25" customHeight="1">
      <c r="A5" s="93" t="s">
        <v>51</v>
      </c>
      <c r="B5" s="101">
        <v>6864.1111999999985</v>
      </c>
      <c r="C5" s="102">
        <v>3268.4673</v>
      </c>
      <c r="D5" s="103">
        <v>6080.109100000001</v>
      </c>
      <c r="E5" s="103">
        <v>880.5399</v>
      </c>
      <c r="F5" s="103">
        <v>657.5581999999999</v>
      </c>
      <c r="G5" s="94">
        <f>F5-E5</f>
        <v>-222.98170000000005</v>
      </c>
      <c r="H5" s="104">
        <f t="shared" si="0"/>
        <v>2811.641800000001</v>
      </c>
      <c r="I5" s="103"/>
      <c r="J5" s="14"/>
    </row>
    <row r="6" spans="1:10" ht="11.25" customHeight="1">
      <c r="A6" s="37" t="s">
        <v>29</v>
      </c>
      <c r="B6" s="95">
        <v>459.7004</v>
      </c>
      <c r="C6" s="96">
        <v>100.7963</v>
      </c>
      <c r="D6" s="97">
        <v>257.9929</v>
      </c>
      <c r="E6" s="97" t="s">
        <v>1</v>
      </c>
      <c r="F6" s="97">
        <v>0</v>
      </c>
      <c r="G6" s="122" t="s">
        <v>1</v>
      </c>
      <c r="H6" s="98">
        <f t="shared" si="0"/>
        <v>157.19660000000002</v>
      </c>
      <c r="I6" s="97"/>
      <c r="J6" s="14"/>
    </row>
    <row r="7" spans="1:10" ht="11.25" customHeight="1">
      <c r="A7" s="37" t="s">
        <v>30</v>
      </c>
      <c r="B7" s="95">
        <v>5264.1667</v>
      </c>
      <c r="C7" s="96">
        <v>2568.0442000000003</v>
      </c>
      <c r="D7" s="97">
        <v>4826.649</v>
      </c>
      <c r="E7" s="97">
        <v>646.5934</v>
      </c>
      <c r="F7" s="97">
        <v>404.095</v>
      </c>
      <c r="G7" s="122">
        <f>F7-E7</f>
        <v>-242.49839999999995</v>
      </c>
      <c r="H7" s="98">
        <f t="shared" si="0"/>
        <v>2258.6048</v>
      </c>
      <c r="I7" s="97"/>
      <c r="J7" s="14"/>
    </row>
    <row r="8" spans="1:10" ht="11.25" customHeight="1">
      <c r="A8" s="37" t="s">
        <v>31</v>
      </c>
      <c r="B8" s="95">
        <v>771.3762</v>
      </c>
      <c r="C8" s="96">
        <v>325.3919</v>
      </c>
      <c r="D8" s="97">
        <v>840.4994</v>
      </c>
      <c r="E8" s="97">
        <v>129.5516</v>
      </c>
      <c r="F8" s="97">
        <v>202.8903</v>
      </c>
      <c r="G8" s="122">
        <f>F8-E8</f>
        <v>73.33869999999999</v>
      </c>
      <c r="H8" s="98">
        <f t="shared" si="0"/>
        <v>515.1075000000001</v>
      </c>
      <c r="I8" s="97"/>
      <c r="J8" s="14"/>
    </row>
    <row r="9" spans="1:10" ht="11.25" customHeight="1">
      <c r="A9" s="37" t="s">
        <v>32</v>
      </c>
      <c r="B9" s="99">
        <v>134.2502</v>
      </c>
      <c r="C9" s="96">
        <v>39.6172</v>
      </c>
      <c r="D9" s="97">
        <v>154.96779999999998</v>
      </c>
      <c r="E9" s="97">
        <v>104.39489999999999</v>
      </c>
      <c r="F9" s="97">
        <v>50.572900000000004</v>
      </c>
      <c r="G9" s="122" t="s">
        <v>1</v>
      </c>
      <c r="H9" s="98">
        <f t="shared" si="0"/>
        <v>115.35059999999999</v>
      </c>
      <c r="I9" s="97"/>
      <c r="J9" s="14"/>
    </row>
    <row r="10" spans="1:10" ht="11.25" customHeight="1">
      <c r="A10" s="37" t="s">
        <v>33</v>
      </c>
      <c r="B10" s="99">
        <v>153.1401</v>
      </c>
      <c r="C10" s="96">
        <v>153.14010000000002</v>
      </c>
      <c r="D10" s="97" t="s">
        <v>1</v>
      </c>
      <c r="E10" s="97" t="s">
        <v>1</v>
      </c>
      <c r="F10" s="97" t="s">
        <v>1</v>
      </c>
      <c r="G10" s="122" t="s">
        <v>1</v>
      </c>
      <c r="H10" s="98" t="s">
        <v>1</v>
      </c>
      <c r="I10" s="97"/>
      <c r="J10" s="14"/>
    </row>
    <row r="11" spans="1:10" ht="11.25" customHeight="1">
      <c r="A11" s="37" t="s">
        <v>86</v>
      </c>
      <c r="B11" s="95">
        <v>8.1199</v>
      </c>
      <c r="C11" s="97">
        <v>8.1199</v>
      </c>
      <c r="D11" s="97" t="s">
        <v>1</v>
      </c>
      <c r="E11" s="97" t="s">
        <v>1</v>
      </c>
      <c r="F11" s="97" t="s">
        <v>1</v>
      </c>
      <c r="G11" s="122" t="s">
        <v>1</v>
      </c>
      <c r="H11" s="98" t="s">
        <v>1</v>
      </c>
      <c r="I11" s="97"/>
      <c r="J11" s="14"/>
    </row>
    <row r="12" spans="1:10" ht="11.25" customHeight="1">
      <c r="A12" s="37" t="s">
        <v>87</v>
      </c>
      <c r="B12" s="95">
        <v>73.3577</v>
      </c>
      <c r="C12" s="96">
        <v>73.3577</v>
      </c>
      <c r="D12" s="97" t="s">
        <v>1</v>
      </c>
      <c r="E12" s="97" t="s">
        <v>1</v>
      </c>
      <c r="F12" s="97" t="s">
        <v>1</v>
      </c>
      <c r="G12" s="122" t="s">
        <v>1</v>
      </c>
      <c r="H12" s="98" t="s">
        <v>1</v>
      </c>
      <c r="I12" s="97"/>
      <c r="J12" s="14"/>
    </row>
    <row r="13" spans="1:10" ht="11.25" customHeight="1">
      <c r="A13" s="37" t="s">
        <v>88</v>
      </c>
      <c r="B13" s="100" t="s">
        <v>1</v>
      </c>
      <c r="C13" s="100" t="s">
        <v>1</v>
      </c>
      <c r="D13" s="97" t="s">
        <v>1</v>
      </c>
      <c r="E13" s="97" t="s">
        <v>1</v>
      </c>
      <c r="F13" s="97" t="s">
        <v>1</v>
      </c>
      <c r="G13" s="122" t="s">
        <v>1</v>
      </c>
      <c r="H13" s="98" t="s">
        <v>1</v>
      </c>
      <c r="I13" s="19"/>
      <c r="J13" s="14"/>
    </row>
    <row r="14" spans="1:10" ht="11.25" customHeight="1">
      <c r="A14" s="93" t="s">
        <v>18</v>
      </c>
      <c r="B14" s="101">
        <v>2372.0334000000003</v>
      </c>
      <c r="C14" s="102">
        <v>1357.8373000000001</v>
      </c>
      <c r="D14" s="103">
        <v>2059.93</v>
      </c>
      <c r="E14" s="103">
        <v>235</v>
      </c>
      <c r="F14" s="103">
        <v>34.5</v>
      </c>
      <c r="G14" s="104">
        <f>F14-E14</f>
        <v>-200.5</v>
      </c>
      <c r="H14" s="104">
        <f aca="true" t="shared" si="1" ref="H14:H21">D14-C14</f>
        <v>702.0926999999997</v>
      </c>
      <c r="I14" s="103"/>
      <c r="J14" s="14"/>
    </row>
    <row r="15" spans="1:10" ht="11.25" customHeight="1">
      <c r="A15" s="37" t="s">
        <v>29</v>
      </c>
      <c r="B15" s="95">
        <v>391.45</v>
      </c>
      <c r="C15" s="96">
        <v>130.75</v>
      </c>
      <c r="D15" s="97">
        <v>162</v>
      </c>
      <c r="E15" s="97" t="s">
        <v>1</v>
      </c>
      <c r="F15" s="97">
        <v>0</v>
      </c>
      <c r="G15" s="98" t="s">
        <v>1</v>
      </c>
      <c r="H15" s="98">
        <f>D15-C15</f>
        <v>31.25</v>
      </c>
      <c r="I15" s="97"/>
      <c r="J15" s="14"/>
    </row>
    <row r="16" spans="1:10" ht="11.25" customHeight="1">
      <c r="A16" s="37" t="s">
        <v>30</v>
      </c>
      <c r="B16" s="95">
        <v>637.3009</v>
      </c>
      <c r="C16" s="96">
        <v>283.6873</v>
      </c>
      <c r="D16" s="97">
        <v>1662.83</v>
      </c>
      <c r="E16" s="97">
        <v>235</v>
      </c>
      <c r="F16" s="97">
        <v>15</v>
      </c>
      <c r="G16" s="98">
        <f>F16-E16</f>
        <v>-220</v>
      </c>
      <c r="H16" s="98">
        <f t="shared" si="1"/>
        <v>1379.1426999999999</v>
      </c>
      <c r="I16" s="97"/>
      <c r="J16" s="14"/>
    </row>
    <row r="17" spans="1:10" ht="11.25" customHeight="1">
      <c r="A17" s="37" t="s">
        <v>31</v>
      </c>
      <c r="B17" s="95">
        <v>165</v>
      </c>
      <c r="C17" s="96">
        <v>115</v>
      </c>
      <c r="D17" s="97">
        <v>135</v>
      </c>
      <c r="E17" s="97" t="s">
        <v>1</v>
      </c>
      <c r="F17" s="97" t="s">
        <v>1</v>
      </c>
      <c r="G17" s="98" t="s">
        <v>1</v>
      </c>
      <c r="H17" s="98">
        <f t="shared" si="1"/>
        <v>20</v>
      </c>
      <c r="I17" s="97"/>
      <c r="J17" s="14"/>
    </row>
    <row r="18" spans="1:10" ht="11.25" customHeight="1">
      <c r="A18" s="37" t="s">
        <v>32</v>
      </c>
      <c r="B18" s="99">
        <v>408</v>
      </c>
      <c r="C18" s="123">
        <v>321</v>
      </c>
      <c r="D18" s="97">
        <v>6</v>
      </c>
      <c r="E18" s="97" t="s">
        <v>1</v>
      </c>
      <c r="F18" s="97" t="s">
        <v>1</v>
      </c>
      <c r="G18" s="98" t="s">
        <v>1</v>
      </c>
      <c r="H18" s="98">
        <f t="shared" si="1"/>
        <v>-315</v>
      </c>
      <c r="I18" s="97"/>
      <c r="J18" s="14"/>
    </row>
    <row r="19" spans="1:10" ht="11.25" customHeight="1">
      <c r="A19" s="37" t="s">
        <v>33</v>
      </c>
      <c r="B19" s="99">
        <v>130</v>
      </c>
      <c r="C19" s="123">
        <v>30</v>
      </c>
      <c r="D19" s="97">
        <v>20</v>
      </c>
      <c r="E19" s="97" t="s">
        <v>1</v>
      </c>
      <c r="F19" s="97" t="s">
        <v>1</v>
      </c>
      <c r="G19" s="98" t="s">
        <v>1</v>
      </c>
      <c r="H19" s="98">
        <f t="shared" si="1"/>
        <v>-10</v>
      </c>
      <c r="I19" s="97"/>
      <c r="J19" s="14"/>
    </row>
    <row r="20" spans="1:10" ht="11.25" customHeight="1">
      <c r="A20" s="37" t="s">
        <v>86</v>
      </c>
      <c r="B20" s="95">
        <v>166.47</v>
      </c>
      <c r="C20" s="96">
        <v>95.4</v>
      </c>
      <c r="D20" s="97">
        <v>10.5</v>
      </c>
      <c r="E20" s="97" t="s">
        <v>1</v>
      </c>
      <c r="F20" s="97" t="s">
        <v>1</v>
      </c>
      <c r="G20" s="98" t="s">
        <v>1</v>
      </c>
      <c r="H20" s="98">
        <f t="shared" si="1"/>
        <v>-84.9</v>
      </c>
      <c r="I20" s="97"/>
      <c r="J20" s="14"/>
    </row>
    <row r="21" spans="1:10" ht="11.25" customHeight="1">
      <c r="A21" s="37" t="s">
        <v>87</v>
      </c>
      <c r="B21" s="95">
        <v>230.5</v>
      </c>
      <c r="C21" s="96">
        <v>187</v>
      </c>
      <c r="D21" s="97">
        <v>63.6</v>
      </c>
      <c r="E21" s="97" t="s">
        <v>1</v>
      </c>
      <c r="F21" s="97">
        <v>19.5</v>
      </c>
      <c r="G21" s="98" t="s">
        <v>1</v>
      </c>
      <c r="H21" s="98">
        <f t="shared" si="1"/>
        <v>-123.4</v>
      </c>
      <c r="I21" s="97"/>
      <c r="J21" s="14"/>
    </row>
    <row r="22" spans="1:10" ht="11.25" customHeight="1">
      <c r="A22" s="37" t="s">
        <v>88</v>
      </c>
      <c r="B22" s="100">
        <v>243.3125</v>
      </c>
      <c r="C22" s="97">
        <v>195</v>
      </c>
      <c r="D22" s="97">
        <v>0</v>
      </c>
      <c r="E22" s="97" t="s">
        <v>1</v>
      </c>
      <c r="F22" s="97" t="s">
        <v>1</v>
      </c>
      <c r="G22" s="98" t="s">
        <v>1</v>
      </c>
      <c r="H22" s="98" t="s">
        <v>1</v>
      </c>
      <c r="I22" s="97"/>
      <c r="J22" s="14"/>
    </row>
    <row r="23" spans="1:10" ht="11.25" customHeight="1">
      <c r="A23" s="93" t="s">
        <v>19</v>
      </c>
      <c r="B23" s="101">
        <v>1088.7096000000001</v>
      </c>
      <c r="C23" s="103">
        <v>574.4098</v>
      </c>
      <c r="D23" s="103">
        <v>571.7281999999999</v>
      </c>
      <c r="E23" s="105">
        <v>75</v>
      </c>
      <c r="F23" s="103" t="s">
        <v>1</v>
      </c>
      <c r="G23" s="104">
        <f>-E23</f>
        <v>-75</v>
      </c>
      <c r="H23" s="104">
        <f>D23-C23</f>
        <v>-2.681600000000117</v>
      </c>
      <c r="I23" s="105"/>
      <c r="J23" s="14"/>
    </row>
    <row r="24" spans="1:8" ht="11.25" customHeight="1">
      <c r="A24" s="37" t="s">
        <v>29</v>
      </c>
      <c r="B24" s="95">
        <v>13.6151</v>
      </c>
      <c r="C24" s="96">
        <v>5.756</v>
      </c>
      <c r="D24" s="97" t="s">
        <v>1</v>
      </c>
      <c r="E24" s="100" t="s">
        <v>1</v>
      </c>
      <c r="F24" s="97" t="s">
        <v>1</v>
      </c>
      <c r="G24" s="98" t="s">
        <v>1</v>
      </c>
      <c r="H24" s="98" t="s">
        <v>1</v>
      </c>
    </row>
    <row r="25" spans="1:8" ht="11.25" customHeight="1">
      <c r="A25" s="37" t="s">
        <v>30</v>
      </c>
      <c r="B25" s="95">
        <v>159.37400000000002</v>
      </c>
      <c r="C25" s="96">
        <v>71.575</v>
      </c>
      <c r="D25" s="97">
        <v>75</v>
      </c>
      <c r="E25" s="100">
        <v>75</v>
      </c>
      <c r="F25" s="97" t="s">
        <v>1</v>
      </c>
      <c r="G25" s="98" t="s">
        <v>1</v>
      </c>
      <c r="H25" s="98">
        <f>D25-C25</f>
        <v>3.424999999999997</v>
      </c>
    </row>
    <row r="26" spans="1:8" ht="11.25" customHeight="1">
      <c r="A26" s="37" t="s">
        <v>31</v>
      </c>
      <c r="B26" s="95">
        <v>100.12970000000001</v>
      </c>
      <c r="C26" s="96">
        <v>100.1297</v>
      </c>
      <c r="D26" s="97" t="s">
        <v>1</v>
      </c>
      <c r="E26" s="100" t="s">
        <v>1</v>
      </c>
      <c r="F26" s="97" t="s">
        <v>1</v>
      </c>
      <c r="G26" s="98" t="s">
        <v>1</v>
      </c>
      <c r="H26" s="98" t="s">
        <v>1</v>
      </c>
    </row>
    <row r="27" spans="1:8" ht="11.25" customHeight="1">
      <c r="A27" s="37" t="s">
        <v>32</v>
      </c>
      <c r="B27" s="95">
        <v>287.7453</v>
      </c>
      <c r="C27" s="96">
        <v>10.926200000000001</v>
      </c>
      <c r="D27" s="97">
        <v>279.0791</v>
      </c>
      <c r="E27" s="100" t="s">
        <v>1</v>
      </c>
      <c r="F27" s="97" t="s">
        <v>1</v>
      </c>
      <c r="G27" s="98" t="s">
        <v>1</v>
      </c>
      <c r="H27" s="98">
        <f>D27-C27</f>
        <v>268.1529</v>
      </c>
    </row>
    <row r="28" spans="1:8" ht="11.25" customHeight="1">
      <c r="A28" s="37" t="s">
        <v>33</v>
      </c>
      <c r="B28" s="99">
        <v>10.7924</v>
      </c>
      <c r="C28" s="123">
        <v>10.792399999999999</v>
      </c>
      <c r="D28" s="97" t="s">
        <v>1</v>
      </c>
      <c r="E28" s="100" t="s">
        <v>1</v>
      </c>
      <c r="F28" s="97" t="s">
        <v>1</v>
      </c>
      <c r="G28" s="98" t="s">
        <v>1</v>
      </c>
      <c r="H28" s="98" t="s">
        <v>1</v>
      </c>
    </row>
    <row r="29" spans="1:8" ht="11.25" customHeight="1">
      <c r="A29" s="37" t="s">
        <v>86</v>
      </c>
      <c r="B29" s="99">
        <v>84.74409999999999</v>
      </c>
      <c r="C29" s="123">
        <v>84.7441</v>
      </c>
      <c r="D29" s="97" t="s">
        <v>1</v>
      </c>
      <c r="E29" s="100" t="s">
        <v>1</v>
      </c>
      <c r="F29" s="97" t="s">
        <v>1</v>
      </c>
      <c r="G29" s="98" t="s">
        <v>1</v>
      </c>
      <c r="H29" s="98" t="s">
        <v>1</v>
      </c>
    </row>
    <row r="30" spans="1:8" ht="11.25" customHeight="1">
      <c r="A30" s="37" t="s">
        <v>87</v>
      </c>
      <c r="B30" s="95">
        <v>346.4658</v>
      </c>
      <c r="C30" s="96">
        <v>204.6432</v>
      </c>
      <c r="D30" s="97">
        <v>217.6491</v>
      </c>
      <c r="E30" s="100" t="s">
        <v>1</v>
      </c>
      <c r="F30" s="97" t="s">
        <v>1</v>
      </c>
      <c r="G30" s="98" t="s">
        <v>1</v>
      </c>
      <c r="H30" s="98">
        <f>D30-C30</f>
        <v>13.005899999999997</v>
      </c>
    </row>
    <row r="31" spans="1:8" ht="11.25" customHeight="1">
      <c r="A31" s="37" t="s">
        <v>88</v>
      </c>
      <c r="B31" s="95">
        <v>85.8432</v>
      </c>
      <c r="C31" s="96">
        <v>85.8432</v>
      </c>
      <c r="D31" s="97" t="s">
        <v>1</v>
      </c>
      <c r="E31" s="100" t="s">
        <v>1</v>
      </c>
      <c r="F31" s="97" t="s">
        <v>1</v>
      </c>
      <c r="G31" s="98" t="s">
        <v>1</v>
      </c>
      <c r="H31" s="98" t="s">
        <v>1</v>
      </c>
    </row>
    <row r="33" spans="1:9" ht="14.25" customHeight="1">
      <c r="A33" s="47" t="s">
        <v>101</v>
      </c>
      <c r="G33" s="14"/>
      <c r="I33" s="2"/>
    </row>
    <row r="34" spans="1:9" ht="14.25" customHeight="1">
      <c r="A34" s="15" t="s">
        <v>8</v>
      </c>
      <c r="G34" s="14"/>
      <c r="I34" s="2"/>
    </row>
    <row r="35" spans="1:9" ht="32.25" customHeight="1">
      <c r="A35" s="77"/>
      <c r="B35" s="73" t="s">
        <v>9</v>
      </c>
      <c r="C35" s="75" t="s">
        <v>98</v>
      </c>
      <c r="D35" s="75" t="s">
        <v>104</v>
      </c>
      <c r="E35" s="74">
        <v>39814</v>
      </c>
      <c r="F35" s="74">
        <v>40026</v>
      </c>
      <c r="G35" s="74">
        <v>40057</v>
      </c>
      <c r="H35" s="76" t="s">
        <v>2</v>
      </c>
      <c r="I35" s="76" t="s">
        <v>52</v>
      </c>
    </row>
    <row r="36" spans="1:12" ht="13.5" customHeight="1">
      <c r="A36" s="48" t="s">
        <v>21</v>
      </c>
      <c r="B36" s="19">
        <v>22014.267</v>
      </c>
      <c r="C36" s="19">
        <v>25282.044</v>
      </c>
      <c r="D36" s="19">
        <v>24893.868</v>
      </c>
      <c r="E36" s="19">
        <v>28102.058</v>
      </c>
      <c r="F36" s="19">
        <v>32860.366</v>
      </c>
      <c r="G36" s="19">
        <v>33127.102</v>
      </c>
      <c r="H36" s="18">
        <f aca="true" t="shared" si="2" ref="H36:H50">G36/F36-1</f>
        <v>0.008117255906400889</v>
      </c>
      <c r="I36" s="18">
        <f aca="true" t="shared" si="3" ref="I36:I50">G36/E36-1</f>
        <v>0.17881409254795488</v>
      </c>
      <c r="J36" s="88"/>
      <c r="K36" s="19"/>
      <c r="L36" s="130"/>
    </row>
    <row r="37" spans="1:12" ht="13.5" customHeight="1">
      <c r="A37" s="80" t="s">
        <v>71</v>
      </c>
      <c r="B37" s="36">
        <v>10388.579</v>
      </c>
      <c r="C37" s="36">
        <v>12055.716</v>
      </c>
      <c r="D37" s="36">
        <v>12266.968</v>
      </c>
      <c r="E37" s="36">
        <v>12477.444</v>
      </c>
      <c r="F37" s="36">
        <v>11275.412</v>
      </c>
      <c r="G37" s="36">
        <v>10919.949</v>
      </c>
      <c r="H37" s="17">
        <f t="shared" si="2"/>
        <v>-0.03152549991077924</v>
      </c>
      <c r="I37" s="17">
        <f t="shared" si="3"/>
        <v>-0.12482484393438265</v>
      </c>
      <c r="J37" s="88"/>
      <c r="K37" s="36"/>
      <c r="L37" s="130"/>
    </row>
    <row r="38" spans="1:12" ht="13.5" customHeight="1">
      <c r="A38" s="80" t="s">
        <v>72</v>
      </c>
      <c r="B38" s="36">
        <v>5377.385</v>
      </c>
      <c r="C38" s="36">
        <v>6101.432</v>
      </c>
      <c r="D38" s="36">
        <v>6107.452</v>
      </c>
      <c r="E38" s="36">
        <v>6204.997</v>
      </c>
      <c r="F38" s="36">
        <v>7295.14</v>
      </c>
      <c r="G38" s="36">
        <v>7643.248</v>
      </c>
      <c r="H38" s="17">
        <f t="shared" si="2"/>
        <v>0.047717795683153374</v>
      </c>
      <c r="I38" s="17">
        <f t="shared" si="3"/>
        <v>0.23178915316155657</v>
      </c>
      <c r="J38" s="88"/>
      <c r="K38" s="36"/>
      <c r="L38" s="130"/>
    </row>
    <row r="39" spans="1:12" ht="13.5" customHeight="1">
      <c r="A39" s="80" t="s">
        <v>73</v>
      </c>
      <c r="B39" s="36">
        <v>2036.174</v>
      </c>
      <c r="C39" s="36">
        <v>2330.696</v>
      </c>
      <c r="D39" s="36">
        <v>2335.28</v>
      </c>
      <c r="E39" s="36">
        <v>2765.199</v>
      </c>
      <c r="F39" s="36">
        <v>5493.855</v>
      </c>
      <c r="G39" s="36">
        <v>5360.569</v>
      </c>
      <c r="H39" s="17">
        <f t="shared" si="2"/>
        <v>-0.024260924250821936</v>
      </c>
      <c r="I39" s="17">
        <f t="shared" si="3"/>
        <v>0.9385834437232186</v>
      </c>
      <c r="J39" s="88"/>
      <c r="K39" s="36"/>
      <c r="L39" s="130"/>
    </row>
    <row r="40" spans="1:12" ht="13.5" customHeight="1">
      <c r="A40" s="80" t="s">
        <v>74</v>
      </c>
      <c r="B40" s="36">
        <v>4212.126</v>
      </c>
      <c r="C40" s="36">
        <v>4794.2</v>
      </c>
      <c r="D40" s="36">
        <v>4184.172</v>
      </c>
      <c r="E40" s="36">
        <v>6654.412</v>
      </c>
      <c r="F40" s="36">
        <v>8795.959</v>
      </c>
      <c r="G40" s="36">
        <v>9203.336</v>
      </c>
      <c r="H40" s="17">
        <f t="shared" si="2"/>
        <v>0.04631410855825946</v>
      </c>
      <c r="I40" s="17">
        <f t="shared" si="3"/>
        <v>0.38304270910788185</v>
      </c>
      <c r="J40" s="88"/>
      <c r="K40" s="36"/>
      <c r="L40" s="130"/>
    </row>
    <row r="41" spans="1:12" ht="13.5" customHeight="1">
      <c r="A41" s="81" t="s">
        <v>80</v>
      </c>
      <c r="B41" s="50">
        <v>10127.09</v>
      </c>
      <c r="C41" s="50">
        <v>12195.783</v>
      </c>
      <c r="D41" s="50">
        <v>12649.177</v>
      </c>
      <c r="E41" s="50">
        <v>11131.302</v>
      </c>
      <c r="F41" s="50">
        <v>13152.653</v>
      </c>
      <c r="G41" s="19">
        <v>12781.698</v>
      </c>
      <c r="H41" s="18">
        <f t="shared" si="2"/>
        <v>-0.028203815610432392</v>
      </c>
      <c r="I41" s="18">
        <f t="shared" si="3"/>
        <v>0.1482662136019668</v>
      </c>
      <c r="K41" s="50"/>
      <c r="L41" s="130"/>
    </row>
    <row r="42" spans="1:12" ht="13.5" customHeight="1">
      <c r="A42" s="80" t="s">
        <v>71</v>
      </c>
      <c r="B42" s="36">
        <v>5660.365</v>
      </c>
      <c r="C42" s="36">
        <v>6991.62</v>
      </c>
      <c r="D42" s="36">
        <v>7175.64</v>
      </c>
      <c r="E42" s="36">
        <v>5630.689</v>
      </c>
      <c r="F42" s="36">
        <v>5070.061</v>
      </c>
      <c r="G42" s="36">
        <v>4545.1</v>
      </c>
      <c r="H42" s="17">
        <f t="shared" si="2"/>
        <v>-0.10354135778642493</v>
      </c>
      <c r="I42" s="17">
        <f t="shared" si="3"/>
        <v>-0.19279860777251234</v>
      </c>
      <c r="J42" s="88"/>
      <c r="K42" s="36"/>
      <c r="L42" s="130"/>
    </row>
    <row r="43" spans="1:12" ht="13.5" customHeight="1">
      <c r="A43" s="80" t="s">
        <v>72</v>
      </c>
      <c r="B43" s="36">
        <v>2684.159</v>
      </c>
      <c r="C43" s="36">
        <v>3079.713</v>
      </c>
      <c r="D43" s="36">
        <v>3149.337</v>
      </c>
      <c r="E43" s="36">
        <v>3074.88</v>
      </c>
      <c r="F43" s="36">
        <v>3237.052</v>
      </c>
      <c r="G43" s="36">
        <v>3344.114</v>
      </c>
      <c r="H43" s="17">
        <f t="shared" si="2"/>
        <v>0.033073920344807606</v>
      </c>
      <c r="I43" s="17">
        <f t="shared" si="3"/>
        <v>0.08755918930169626</v>
      </c>
      <c r="J43" s="88"/>
      <c r="K43" s="36"/>
      <c r="L43" s="130"/>
    </row>
    <row r="44" spans="1:12" ht="13.5" customHeight="1">
      <c r="A44" s="80" t="s">
        <v>73</v>
      </c>
      <c r="B44" s="36">
        <v>1567.795</v>
      </c>
      <c r="C44" s="36">
        <v>1933.271</v>
      </c>
      <c r="D44" s="36">
        <v>1915.866</v>
      </c>
      <c r="E44" s="36">
        <v>2291.298</v>
      </c>
      <c r="F44" s="36">
        <v>4542.506</v>
      </c>
      <c r="G44" s="36">
        <v>4400.911</v>
      </c>
      <c r="H44" s="17">
        <f t="shared" si="2"/>
        <v>-0.03117112008217493</v>
      </c>
      <c r="I44" s="17">
        <f t="shared" si="3"/>
        <v>0.9207065165683384</v>
      </c>
      <c r="J44" s="88"/>
      <c r="K44" s="36"/>
      <c r="L44" s="130"/>
    </row>
    <row r="45" spans="1:12" ht="13.5" customHeight="1">
      <c r="A45" s="80" t="s">
        <v>74</v>
      </c>
      <c r="B45" s="36">
        <v>214.767</v>
      </c>
      <c r="C45" s="36">
        <v>191.18</v>
      </c>
      <c r="D45" s="36">
        <v>408.34</v>
      </c>
      <c r="E45" s="36">
        <v>134.434</v>
      </c>
      <c r="F45" s="36">
        <v>303.034</v>
      </c>
      <c r="G45" s="36">
        <v>491.573</v>
      </c>
      <c r="H45" s="17">
        <f t="shared" si="2"/>
        <v>0.622171109512464</v>
      </c>
      <c r="I45" s="17">
        <f t="shared" si="3"/>
        <v>2.6566121665650058</v>
      </c>
      <c r="J45" s="88"/>
      <c r="K45" s="36"/>
      <c r="L45" s="130"/>
    </row>
    <row r="46" spans="1:12" ht="13.5" customHeight="1">
      <c r="A46" s="81" t="s">
        <v>81</v>
      </c>
      <c r="B46" s="50">
        <f aca="true" t="shared" si="4" ref="B46:C50">+B36-B41</f>
        <v>11887.177</v>
      </c>
      <c r="C46" s="50">
        <f t="shared" si="4"/>
        <v>13086.261000000002</v>
      </c>
      <c r="D46" s="50">
        <f aca="true" t="shared" si="5" ref="D46:F50">+D36-D41</f>
        <v>12244.690999999999</v>
      </c>
      <c r="E46" s="50">
        <f t="shared" si="5"/>
        <v>16970.756</v>
      </c>
      <c r="F46" s="50">
        <f t="shared" si="5"/>
        <v>19707.713000000003</v>
      </c>
      <c r="G46" s="50">
        <f>+G36-G41</f>
        <v>20345.404</v>
      </c>
      <c r="H46" s="18">
        <f t="shared" si="2"/>
        <v>0.03235743284875303</v>
      </c>
      <c r="I46" s="18">
        <f t="shared" si="3"/>
        <v>0.19885077600550005</v>
      </c>
      <c r="J46" s="135"/>
      <c r="K46" s="50"/>
      <c r="L46" s="130"/>
    </row>
    <row r="47" spans="1:12" ht="13.5" customHeight="1">
      <c r="A47" s="80" t="s">
        <v>71</v>
      </c>
      <c r="B47" s="36">
        <f t="shared" si="4"/>
        <v>4728.214</v>
      </c>
      <c r="C47" s="36">
        <f t="shared" si="4"/>
        <v>5064.0960000000005</v>
      </c>
      <c r="D47" s="36">
        <f t="shared" si="5"/>
        <v>5091.328</v>
      </c>
      <c r="E47" s="36">
        <f t="shared" si="5"/>
        <v>6846.754999999999</v>
      </c>
      <c r="F47" s="36">
        <f t="shared" si="5"/>
        <v>6205.351000000001</v>
      </c>
      <c r="G47" s="36">
        <f>+G37-G42</f>
        <v>6374.849</v>
      </c>
      <c r="H47" s="17">
        <f t="shared" si="2"/>
        <v>0.027314812651210163</v>
      </c>
      <c r="I47" s="17">
        <f t="shared" si="3"/>
        <v>-0.06892403773758504</v>
      </c>
      <c r="J47" s="136"/>
      <c r="K47" s="36"/>
      <c r="L47" s="130"/>
    </row>
    <row r="48" spans="1:12" ht="13.5" customHeight="1">
      <c r="A48" s="80" t="s">
        <v>72</v>
      </c>
      <c r="B48" s="36">
        <f t="shared" si="4"/>
        <v>2693.226</v>
      </c>
      <c r="C48" s="36">
        <f t="shared" si="4"/>
        <v>3021.7189999999996</v>
      </c>
      <c r="D48" s="36">
        <f t="shared" si="5"/>
        <v>2958.1150000000002</v>
      </c>
      <c r="E48" s="36">
        <f t="shared" si="5"/>
        <v>3130.117</v>
      </c>
      <c r="F48" s="36">
        <f t="shared" si="5"/>
        <v>4058.088</v>
      </c>
      <c r="G48" s="36">
        <f>+G38-G43</f>
        <v>4299.134</v>
      </c>
      <c r="H48" s="17">
        <f t="shared" si="2"/>
        <v>0.059398909042879255</v>
      </c>
      <c r="I48" s="17">
        <f t="shared" si="3"/>
        <v>0.37347389889898674</v>
      </c>
      <c r="J48" s="136"/>
      <c r="K48" s="36"/>
      <c r="L48" s="130"/>
    </row>
    <row r="49" spans="1:12" ht="13.5" customHeight="1">
      <c r="A49" s="80" t="s">
        <v>73</v>
      </c>
      <c r="B49" s="36">
        <f t="shared" si="4"/>
        <v>468.3789999999999</v>
      </c>
      <c r="C49" s="36">
        <f t="shared" si="4"/>
        <v>397.42499999999995</v>
      </c>
      <c r="D49" s="36">
        <f t="shared" si="5"/>
        <v>419.4140000000002</v>
      </c>
      <c r="E49" s="36">
        <f t="shared" si="5"/>
        <v>473.9010000000003</v>
      </c>
      <c r="F49" s="36">
        <f t="shared" si="5"/>
        <v>951.3489999999993</v>
      </c>
      <c r="G49" s="36">
        <f>+G39-G44</f>
        <v>959.6580000000004</v>
      </c>
      <c r="H49" s="17">
        <f t="shared" si="2"/>
        <v>0.008733913632117174</v>
      </c>
      <c r="I49" s="17">
        <f t="shared" si="3"/>
        <v>1.0250178834819925</v>
      </c>
      <c r="J49" s="136"/>
      <c r="K49" s="36"/>
      <c r="L49" s="130"/>
    </row>
    <row r="50" spans="1:12" ht="13.5" customHeight="1">
      <c r="A50" s="80" t="s">
        <v>74</v>
      </c>
      <c r="B50" s="36">
        <f t="shared" si="4"/>
        <v>3997.3590000000004</v>
      </c>
      <c r="C50" s="36">
        <f t="shared" si="4"/>
        <v>4603.0199999999995</v>
      </c>
      <c r="D50" s="36">
        <f t="shared" si="5"/>
        <v>3775.8319999999994</v>
      </c>
      <c r="E50" s="36">
        <f t="shared" si="5"/>
        <v>6519.978</v>
      </c>
      <c r="F50" s="36">
        <f t="shared" si="5"/>
        <v>8492.925000000001</v>
      </c>
      <c r="G50" s="36">
        <f>+G40-G45</f>
        <v>8711.762999999999</v>
      </c>
      <c r="H50" s="17">
        <f t="shared" si="2"/>
        <v>0.02576709437561231</v>
      </c>
      <c r="I50" s="17">
        <f t="shared" si="3"/>
        <v>0.3361644778555999</v>
      </c>
      <c r="J50" s="136"/>
      <c r="K50" s="36"/>
      <c r="L50" s="130"/>
    </row>
    <row r="51" spans="1:12" ht="11.25">
      <c r="A51" s="149"/>
      <c r="B51" s="139" t="b">
        <f aca="true" t="shared" si="6" ref="B51:G51">+(B36+B37+B38+B39+B40)=(B41+B42+B43+B44+B45+B46+B47+B48+B49+B50)</f>
        <v>1</v>
      </c>
      <c r="C51" s="139" t="b">
        <f t="shared" si="6"/>
        <v>1</v>
      </c>
      <c r="D51" s="139" t="b">
        <f t="shared" si="6"/>
        <v>1</v>
      </c>
      <c r="E51" s="139" t="b">
        <f t="shared" si="6"/>
        <v>1</v>
      </c>
      <c r="F51" s="139" t="b">
        <f t="shared" si="6"/>
        <v>1</v>
      </c>
      <c r="G51" s="139" t="b">
        <f t="shared" si="6"/>
        <v>1</v>
      </c>
      <c r="H51" s="149"/>
      <c r="I51" s="2"/>
      <c r="J51" s="137"/>
      <c r="L51" s="130"/>
    </row>
    <row r="52" spans="1:9" ht="14.25" customHeight="1">
      <c r="A52" s="47" t="s">
        <v>102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8</v>
      </c>
      <c r="B53" s="15"/>
      <c r="C53" s="15"/>
      <c r="D53" s="15"/>
      <c r="E53" s="15"/>
      <c r="F53" s="15"/>
      <c r="I53" s="2"/>
    </row>
    <row r="54" spans="1:18" s="6" customFormat="1" ht="33" customHeight="1">
      <c r="A54" s="77"/>
      <c r="B54" s="73" t="s">
        <v>9</v>
      </c>
      <c r="C54" s="75" t="s">
        <v>98</v>
      </c>
      <c r="D54" s="75" t="s">
        <v>104</v>
      </c>
      <c r="E54" s="74">
        <v>39814</v>
      </c>
      <c r="F54" s="74">
        <v>40026</v>
      </c>
      <c r="G54" s="74">
        <v>40057</v>
      </c>
      <c r="H54" s="76" t="s">
        <v>2</v>
      </c>
      <c r="I54" s="76" t="s">
        <v>52</v>
      </c>
      <c r="J54" s="90"/>
      <c r="K54" s="90"/>
      <c r="L54" s="90"/>
      <c r="M54" s="90"/>
      <c r="N54" s="90"/>
      <c r="O54" s="90"/>
      <c r="P54" s="90"/>
      <c r="Q54" s="90"/>
      <c r="R54" s="90"/>
    </row>
    <row r="55" spans="1:18" ht="13.5" customHeight="1">
      <c r="A55" s="48" t="s">
        <v>22</v>
      </c>
      <c r="B55" s="19">
        <v>20580.044</v>
      </c>
      <c r="C55" s="19">
        <v>24757.043</v>
      </c>
      <c r="D55" s="19">
        <v>24647.429</v>
      </c>
      <c r="E55" s="19">
        <v>25546.371</v>
      </c>
      <c r="F55" s="19">
        <v>25251.472</v>
      </c>
      <c r="G55" s="19">
        <v>25439.464</v>
      </c>
      <c r="H55" s="18">
        <f>+G55/F55-1</f>
        <v>0.00744479371341189</v>
      </c>
      <c r="I55" s="18">
        <f>+G55/E55-1</f>
        <v>-0.004184821397919869</v>
      </c>
      <c r="J55" s="11"/>
      <c r="K55" s="11"/>
      <c r="L55" s="131"/>
      <c r="M55" s="11"/>
      <c r="N55" s="11"/>
      <c r="O55" s="11"/>
      <c r="P55" s="11"/>
      <c r="Q55" s="11"/>
      <c r="R55" s="11"/>
    </row>
    <row r="56" spans="1:18" ht="13.5" customHeight="1">
      <c r="A56" s="80" t="s">
        <v>75</v>
      </c>
      <c r="B56" s="36">
        <v>14799.575</v>
      </c>
      <c r="C56" s="36">
        <v>18042.904</v>
      </c>
      <c r="D56" s="36">
        <v>17901.171</v>
      </c>
      <c r="E56" s="36">
        <v>18917.552</v>
      </c>
      <c r="F56" s="36">
        <v>16099.801</v>
      </c>
      <c r="G56" s="36">
        <v>16273.274</v>
      </c>
      <c r="H56" s="17">
        <f>+G56/F56-1</f>
        <v>0.010774853676762897</v>
      </c>
      <c r="I56" s="17">
        <f aca="true" t="shared" si="7" ref="I56:I66">+G56/E56-1</f>
        <v>-0.13977907923815935</v>
      </c>
      <c r="J56" s="11"/>
      <c r="K56" s="11"/>
      <c r="L56" s="131"/>
      <c r="M56" s="91"/>
      <c r="N56" s="11"/>
      <c r="O56" s="11"/>
      <c r="P56" s="11"/>
      <c r="Q56" s="11"/>
      <c r="R56" s="11"/>
    </row>
    <row r="57" spans="1:18" ht="13.5" customHeight="1">
      <c r="A57" s="80" t="s">
        <v>76</v>
      </c>
      <c r="B57" s="36">
        <v>5383.205</v>
      </c>
      <c r="C57" s="36">
        <v>5815.123</v>
      </c>
      <c r="D57" s="36">
        <v>5740.657</v>
      </c>
      <c r="E57" s="36">
        <v>6126.426</v>
      </c>
      <c r="F57" s="36">
        <v>8439.64</v>
      </c>
      <c r="G57" s="36">
        <v>8437.831</v>
      </c>
      <c r="H57" s="17">
        <f>+G57/F57-1</f>
        <v>-0.00021434563559574737</v>
      </c>
      <c r="I57" s="17">
        <f t="shared" si="7"/>
        <v>0.3772844069282808</v>
      </c>
      <c r="J57" s="11"/>
      <c r="K57" s="11"/>
      <c r="L57" s="131"/>
      <c r="M57" s="91"/>
      <c r="N57" s="11"/>
      <c r="O57" s="11"/>
      <c r="P57" s="11"/>
      <c r="Q57" s="11"/>
      <c r="R57" s="11"/>
    </row>
    <row r="58" spans="1:18" ht="13.5" customHeight="1">
      <c r="A58" s="80" t="s">
        <v>77</v>
      </c>
      <c r="B58" s="36">
        <v>397.265</v>
      </c>
      <c r="C58" s="36">
        <v>899.015</v>
      </c>
      <c r="D58" s="36">
        <v>1005.603</v>
      </c>
      <c r="E58" s="36">
        <v>502.39</v>
      </c>
      <c r="F58" s="36">
        <v>712.029</v>
      </c>
      <c r="G58" s="36">
        <v>728.355</v>
      </c>
      <c r="H58" s="17">
        <f>+G58/F58-1</f>
        <v>0.022928841381460563</v>
      </c>
      <c r="I58" s="17">
        <f t="shared" si="7"/>
        <v>0.44978005135452537</v>
      </c>
      <c r="J58" s="11"/>
      <c r="K58" s="11"/>
      <c r="L58" s="131"/>
      <c r="M58" s="92"/>
      <c r="N58" s="11"/>
      <c r="O58" s="11"/>
      <c r="P58" s="11"/>
      <c r="Q58" s="11"/>
      <c r="R58" s="11"/>
    </row>
    <row r="59" spans="1:18" ht="13.5" customHeight="1">
      <c r="A59" s="81" t="s">
        <v>80</v>
      </c>
      <c r="B59" s="19">
        <v>7747.23</v>
      </c>
      <c r="C59" s="19">
        <v>9400.317</v>
      </c>
      <c r="D59" s="19">
        <v>9327.065</v>
      </c>
      <c r="E59" s="19">
        <v>9015.311</v>
      </c>
      <c r="F59" s="19">
        <v>9231.414</v>
      </c>
      <c r="G59" s="19">
        <v>9222.37</v>
      </c>
      <c r="H59" s="18">
        <f aca="true" t="shared" si="8" ref="H59:H66">+G59/F59-1</f>
        <v>-0.0009796982347449745</v>
      </c>
      <c r="I59" s="18">
        <f t="shared" si="7"/>
        <v>0.022967482763490032</v>
      </c>
      <c r="J59" s="11"/>
      <c r="K59" s="11"/>
      <c r="L59" s="131"/>
      <c r="M59" s="11"/>
      <c r="N59" s="11"/>
      <c r="O59" s="11"/>
      <c r="P59" s="11"/>
      <c r="Q59" s="11"/>
      <c r="R59" s="11"/>
    </row>
    <row r="60" spans="1:18" ht="13.5" customHeight="1">
      <c r="A60" s="80" t="s">
        <v>75</v>
      </c>
      <c r="B60" s="36">
        <v>5868.868</v>
      </c>
      <c r="C60" s="36">
        <v>7059.458</v>
      </c>
      <c r="D60" s="36">
        <v>7031.534</v>
      </c>
      <c r="E60" s="36">
        <v>6786.731</v>
      </c>
      <c r="F60" s="36">
        <v>6127.371</v>
      </c>
      <c r="G60" s="36">
        <v>6133.085</v>
      </c>
      <c r="H60" s="17">
        <f t="shared" si="8"/>
        <v>0.0009325369722186228</v>
      </c>
      <c r="I60" s="17">
        <f t="shared" si="7"/>
        <v>-0.0963123483161481</v>
      </c>
      <c r="J60" s="11"/>
      <c r="K60" s="11"/>
      <c r="L60" s="131"/>
      <c r="M60" s="91"/>
      <c r="N60" s="11"/>
      <c r="O60" s="11"/>
      <c r="P60" s="11"/>
      <c r="Q60" s="11"/>
      <c r="R60" s="11"/>
    </row>
    <row r="61" spans="1:18" ht="13.5" customHeight="1">
      <c r="A61" s="80" t="s">
        <v>76</v>
      </c>
      <c r="B61" s="36">
        <v>1802.875</v>
      </c>
      <c r="C61" s="36">
        <v>2205.411</v>
      </c>
      <c r="D61" s="36">
        <v>2181.396</v>
      </c>
      <c r="E61" s="36">
        <v>2180.773</v>
      </c>
      <c r="F61" s="36">
        <v>3060.804</v>
      </c>
      <c r="G61" s="36">
        <v>3045.994</v>
      </c>
      <c r="H61" s="17">
        <f t="shared" si="8"/>
        <v>-0.00483859796314956</v>
      </c>
      <c r="I61" s="17">
        <f t="shared" si="7"/>
        <v>0.3967496846301748</v>
      </c>
      <c r="J61" s="11"/>
      <c r="K61" s="11"/>
      <c r="L61" s="131"/>
      <c r="M61" s="91"/>
      <c r="N61" s="11"/>
      <c r="O61" s="11"/>
      <c r="P61" s="11"/>
      <c r="Q61" s="11"/>
      <c r="R61" s="11"/>
    </row>
    <row r="62" spans="1:18" ht="13.5" customHeight="1">
      <c r="A62" s="80" t="s">
        <v>77</v>
      </c>
      <c r="B62" s="36">
        <v>75.489</v>
      </c>
      <c r="C62" s="36">
        <v>135.447</v>
      </c>
      <c r="D62" s="36">
        <v>114.138</v>
      </c>
      <c r="E62" s="36">
        <v>47.807</v>
      </c>
      <c r="F62" s="36">
        <v>43.242</v>
      </c>
      <c r="G62" s="36">
        <v>43.29</v>
      </c>
      <c r="H62" s="17">
        <f t="shared" si="8"/>
        <v>0.0011100319134176306</v>
      </c>
      <c r="I62" s="17">
        <f t="shared" si="7"/>
        <v>-0.09448407137030146</v>
      </c>
      <c r="J62" s="11"/>
      <c r="K62" s="11"/>
      <c r="L62" s="131"/>
      <c r="M62" s="92"/>
      <c r="N62" s="11"/>
      <c r="O62" s="11"/>
      <c r="P62" s="11"/>
      <c r="Q62" s="11"/>
      <c r="R62" s="11"/>
    </row>
    <row r="63" spans="1:18" ht="13.5" customHeight="1">
      <c r="A63" s="81" t="s">
        <v>81</v>
      </c>
      <c r="B63" s="89">
        <f aca="true" t="shared" si="9" ref="B63:D66">+B55-B59</f>
        <v>12832.814000000002</v>
      </c>
      <c r="C63" s="89">
        <f t="shared" si="9"/>
        <v>15356.726000000002</v>
      </c>
      <c r="D63" s="89">
        <f t="shared" si="9"/>
        <v>15320.364</v>
      </c>
      <c r="E63" s="89">
        <f aca="true" t="shared" si="10" ref="E63:F66">+E55-E59</f>
        <v>16531.059999999998</v>
      </c>
      <c r="F63" s="89">
        <f t="shared" si="10"/>
        <v>16020.058</v>
      </c>
      <c r="G63" s="89">
        <f>+G55-G59</f>
        <v>16217.094</v>
      </c>
      <c r="H63" s="18">
        <f t="shared" si="8"/>
        <v>0.012299331250860579</v>
      </c>
      <c r="I63" s="18">
        <f t="shared" si="7"/>
        <v>-0.018992490499701642</v>
      </c>
      <c r="J63" s="11"/>
      <c r="K63" s="138"/>
      <c r="L63" s="131"/>
      <c r="M63" s="11"/>
      <c r="N63" s="11"/>
      <c r="O63" s="11"/>
      <c r="P63" s="11"/>
      <c r="Q63" s="11"/>
      <c r="R63" s="11"/>
    </row>
    <row r="64" spans="1:18" ht="13.5" customHeight="1">
      <c r="A64" s="80" t="s">
        <v>75</v>
      </c>
      <c r="B64" s="36">
        <f t="shared" si="9"/>
        <v>8930.707</v>
      </c>
      <c r="C64" s="36">
        <f t="shared" si="9"/>
        <v>10983.446</v>
      </c>
      <c r="D64" s="36">
        <f t="shared" si="9"/>
        <v>10869.636999999999</v>
      </c>
      <c r="E64" s="36">
        <f t="shared" si="10"/>
        <v>12130.821</v>
      </c>
      <c r="F64" s="36">
        <f t="shared" si="10"/>
        <v>9972.43</v>
      </c>
      <c r="G64" s="36">
        <f>+G56-G60</f>
        <v>10140.188999999998</v>
      </c>
      <c r="H64" s="17">
        <f t="shared" si="8"/>
        <v>0.01682227902326705</v>
      </c>
      <c r="I64" s="17">
        <f t="shared" si="7"/>
        <v>-0.1640970549314017</v>
      </c>
      <c r="J64" s="11"/>
      <c r="K64" s="138"/>
      <c r="L64" s="131"/>
      <c r="M64" s="11"/>
      <c r="N64" s="11"/>
      <c r="O64" s="11"/>
      <c r="P64" s="11"/>
      <c r="Q64" s="11"/>
      <c r="R64" s="11"/>
    </row>
    <row r="65" spans="1:18" ht="13.5" customHeight="1">
      <c r="A65" s="80" t="s">
        <v>76</v>
      </c>
      <c r="B65" s="36">
        <f t="shared" si="9"/>
        <v>3580.33</v>
      </c>
      <c r="C65" s="36">
        <f t="shared" si="9"/>
        <v>3609.7119999999995</v>
      </c>
      <c r="D65" s="36">
        <f t="shared" si="9"/>
        <v>3559.261</v>
      </c>
      <c r="E65" s="36">
        <f t="shared" si="10"/>
        <v>3945.6530000000002</v>
      </c>
      <c r="F65" s="36">
        <f t="shared" si="10"/>
        <v>5378.835999999999</v>
      </c>
      <c r="G65" s="36">
        <f>+G57-G61</f>
        <v>5391.8369999999995</v>
      </c>
      <c r="H65" s="17">
        <f t="shared" si="8"/>
        <v>0.0024170656997164475</v>
      </c>
      <c r="I65" s="17">
        <f t="shared" si="7"/>
        <v>0.3665258957135864</v>
      </c>
      <c r="J65" s="11"/>
      <c r="K65" s="138"/>
      <c r="L65" s="131"/>
      <c r="M65" s="11"/>
      <c r="N65" s="11"/>
      <c r="O65" s="11"/>
      <c r="P65" s="11"/>
      <c r="Q65" s="11"/>
      <c r="R65" s="11"/>
    </row>
    <row r="66" spans="1:18" ht="13.5" customHeight="1">
      <c r="A66" s="80" t="s">
        <v>77</v>
      </c>
      <c r="B66" s="36">
        <f t="shared" si="9"/>
        <v>321.77599999999995</v>
      </c>
      <c r="C66" s="36">
        <f t="shared" si="9"/>
        <v>763.568</v>
      </c>
      <c r="D66" s="36">
        <f t="shared" si="9"/>
        <v>891.4649999999999</v>
      </c>
      <c r="E66" s="36">
        <f t="shared" si="10"/>
        <v>454.58299999999997</v>
      </c>
      <c r="F66" s="36">
        <f t="shared" si="10"/>
        <v>668.787</v>
      </c>
      <c r="G66" s="36">
        <f>+G58-G62</f>
        <v>685.065</v>
      </c>
      <c r="H66" s="17">
        <f t="shared" si="8"/>
        <v>0.02433958794055502</v>
      </c>
      <c r="I66" s="17">
        <f t="shared" si="7"/>
        <v>0.507018520270226</v>
      </c>
      <c r="J66" s="11"/>
      <c r="K66" s="138"/>
      <c r="L66" s="131"/>
      <c r="M66" s="11"/>
      <c r="N66" s="11"/>
      <c r="O66" s="11"/>
      <c r="P66" s="11"/>
      <c r="Q66" s="11"/>
      <c r="R66" s="11"/>
    </row>
    <row r="67" spans="2:18" ht="12" customHeight="1">
      <c r="B67" s="140" t="b">
        <f aca="true" t="shared" si="11" ref="B67:G67">+(B55+B56+B57+B58)=(B59+B60+B61+B62+B63+B64+B65+B66)</f>
        <v>1</v>
      </c>
      <c r="C67" s="140" t="b">
        <f t="shared" si="11"/>
        <v>1</v>
      </c>
      <c r="D67" s="140" t="b">
        <f t="shared" si="11"/>
        <v>1</v>
      </c>
      <c r="E67" s="149" t="b">
        <f t="shared" si="11"/>
        <v>1</v>
      </c>
      <c r="F67" s="140" t="b">
        <f t="shared" si="11"/>
        <v>1</v>
      </c>
      <c r="G67" s="140" t="b">
        <f t="shared" si="11"/>
        <v>1</v>
      </c>
      <c r="H67" s="149"/>
      <c r="J67" s="11"/>
      <c r="K67" s="91"/>
      <c r="L67" s="91"/>
      <c r="M67" s="91"/>
      <c r="N67" s="11"/>
      <c r="O67" s="11"/>
      <c r="P67" s="11"/>
      <c r="Q67" s="11"/>
      <c r="R67" s="11"/>
    </row>
    <row r="68" spans="5:8" ht="12.75">
      <c r="E68" s="149"/>
      <c r="F68" s="149"/>
      <c r="G68" s="149"/>
      <c r="H68" s="149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36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7"/>
      <c r="C82" s="87"/>
      <c r="D82" s="87"/>
      <c r="E82" s="87"/>
      <c r="F82" s="87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2009-08-10T09:52:59Z</cp:lastPrinted>
  <dcterms:created xsi:type="dcterms:W3CDTF">2008-11-05T07:26:31Z</dcterms:created>
  <dcterms:modified xsi:type="dcterms:W3CDTF">2009-09-17T04:18:19Z</dcterms:modified>
  <cp:category/>
  <cp:version/>
  <cp:contentType/>
  <cp:contentStatus/>
</cp:coreProperties>
</file>