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<sst xmlns="http://schemas.openxmlformats.org/spreadsheetml/2006/main" count="8022" uniqueCount="235">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</sst>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0"/>
  <sheetViews>
    <sheetView tabSelected="1" zoomScale="75" zoomScaleNormal="75" zoomScaleSheetLayoutView="80" workbookViewId="0">
      <pane xSplit="3" ySplit="10" topLeftCell="D327" activePane="bottomRight" state="frozen"/>
      <selection pane="topRight" activeCell="D1" sqref="D1"/>
      <selection pane="bottomLeft" activeCell="A10" sqref="A10"/>
      <selection pane="bottomRight" activeCell="A358" sqref="A358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232</v>
      </c>
      <c r="B347" s="7" t="s">
        <v>233</v>
      </c>
      <c r="C347" s="7" t="s">
        <v>234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89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90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91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92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93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94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95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96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97</v>
      </c>
      <c r="D356" s="10">
        <f>'2. отрасли_общ'!D356</f>
        <v>314380199.47999996</v>
      </c>
      <c r="E356" s="11">
        <f>'2. отрасли_общ'!E356</f>
        <v>16.273063650548597</v>
      </c>
      <c r="F356" s="10">
        <f>'3. отрасли_нац вал'!D356</f>
        <v>249920698.08000001</v>
      </c>
      <c r="G356" s="11">
        <f>'3. отрасли_нац вал'!E356</f>
        <v>18.267221531306795</v>
      </c>
      <c r="H356" s="10">
        <f>'4. отрасли_ин вал'!D356</f>
        <v>64459501.399999999</v>
      </c>
      <c r="I356" s="11">
        <f>'4. отрасли_ин вал'!E356</f>
        <v>8.5413667119057131</v>
      </c>
    </row>
    <row r="357" spans="1:9" x14ac:dyDescent="0.2">
      <c r="A357" s="8" t="s">
        <v>62</v>
      </c>
      <c r="B357" s="8" t="s">
        <v>11</v>
      </c>
      <c r="C357" s="8" t="s">
        <v>116</v>
      </c>
      <c r="D357" s="10">
        <f>'2. отрасли_общ'!D357</f>
        <v>324889459.77999997</v>
      </c>
      <c r="E357" s="11">
        <f>'2. отрасли_общ'!E357</f>
        <v>16.257005247823805</v>
      </c>
      <c r="F357" s="10">
        <f>'3. отрасли_нац вал'!D357</f>
        <v>258192819.03</v>
      </c>
      <c r="G357" s="11">
        <f>'3. отрасли_нац вал'!E357</f>
        <v>18.231170822488544</v>
      </c>
      <c r="H357" s="10">
        <f>'4. отрасли_ин вал'!D357</f>
        <v>66696640.75</v>
      </c>
      <c r="I357" s="11">
        <f>'4. отрасли_ин вал'!E357</f>
        <v>8.6147106851149751</v>
      </c>
    </row>
    <row r="358" spans="1:9" ht="13.5" thickBot="1" x14ac:dyDescent="0.25">
      <c r="A358" s="9" t="s">
        <v>63</v>
      </c>
      <c r="B358" s="9" t="s">
        <v>0</v>
      </c>
      <c r="C358" s="9" t="s">
        <v>99</v>
      </c>
      <c r="D358" s="14">
        <f>'2. отрасли_общ'!D358</f>
        <v>340730637.41999996</v>
      </c>
      <c r="E358" s="15">
        <f>'2. отрасли_общ'!E358</f>
        <v>16.173463080933491</v>
      </c>
      <c r="F358" s="14">
        <f>'3. отрасли_нац вал'!D358</f>
        <v>272362346.90000004</v>
      </c>
      <c r="G358" s="15">
        <f>'3. отрасли_нац вал'!E358</f>
        <v>18.081918305029859</v>
      </c>
      <c r="H358" s="14">
        <f>'4. отрасли_ин вал'!D358</f>
        <v>68368290.519999996</v>
      </c>
      <c r="I358" s="15">
        <f>'4. отрасли_ин вал'!E358</f>
        <v>8.570649849317018</v>
      </c>
    </row>
    <row r="359" spans="1:9" ht="5.0999999999999996" customHeight="1" x14ac:dyDescent="0.2"/>
    <row r="360" spans="1:9" x14ac:dyDescent="0.2">
      <c r="A360" s="3" t="s">
        <v>221</v>
      </c>
      <c r="B360" s="3" t="s">
        <v>220</v>
      </c>
      <c r="C360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60"/>
  <sheetViews>
    <sheetView zoomScale="75" zoomScaleNormal="75" workbookViewId="0">
      <pane xSplit="3" ySplit="10" topLeftCell="D327" activePane="bottomRight" state="frozen"/>
      <selection pane="topRight" activeCell="D1" sqref="D1"/>
      <selection pane="bottomLeft" activeCell="A10" sqref="A10"/>
      <selection pane="bottomRight" activeCell="A358" sqref="A358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</row>
    <row r="7" spans="1:27" ht="24" customHeight="1" x14ac:dyDescent="0.2">
      <c r="A7" s="60"/>
      <c r="B7" s="60"/>
      <c r="C7" s="60"/>
      <c r="D7" s="63" t="s">
        <v>180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13110499.709999999</v>
      </c>
      <c r="G356" s="11">
        <v>11.761282916843141</v>
      </c>
      <c r="H356" s="10">
        <v>47584084.93</v>
      </c>
      <c r="I356" s="11">
        <v>16.265738407816446</v>
      </c>
      <c r="J356" s="10">
        <v>8857735.290000001</v>
      </c>
      <c r="K356" s="11">
        <v>18.432356041495567</v>
      </c>
      <c r="L356" s="10">
        <v>51593.299999999996</v>
      </c>
      <c r="M356" s="11">
        <v>10.340975591791951</v>
      </c>
      <c r="N356" s="10">
        <v>81150916.359999999</v>
      </c>
      <c r="O356" s="11">
        <v>13.226151038865478</v>
      </c>
      <c r="P356" s="10">
        <v>1297496.8799999999</v>
      </c>
      <c r="Q356" s="11">
        <v>12.354893768299469</v>
      </c>
      <c r="R356" s="10">
        <v>13776046.080000002</v>
      </c>
      <c r="S356" s="11">
        <v>12.895689838981729</v>
      </c>
      <c r="T356" s="10">
        <v>37009951.589999996</v>
      </c>
      <c r="U356" s="11">
        <v>13.520390394012411</v>
      </c>
      <c r="V356" s="10">
        <v>86642218.060000002</v>
      </c>
      <c r="W356" s="11">
        <v>22.178222856032004</v>
      </c>
      <c r="X356" s="10">
        <v>7240265.5199999996</v>
      </c>
      <c r="Y356" s="11">
        <v>11.996379047339147</v>
      </c>
      <c r="Z356" s="10">
        <v>17659391.760000002</v>
      </c>
      <c r="AA356" s="11">
        <v>14.050724708606834</v>
      </c>
    </row>
    <row r="357" spans="1:27" s="4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13656056.440000001</v>
      </c>
      <c r="G357" s="11">
        <v>11.552687615920545</v>
      </c>
      <c r="H357" s="10">
        <v>47380401.519999996</v>
      </c>
      <c r="I357" s="11">
        <v>16.220230321724792</v>
      </c>
      <c r="J357" s="10">
        <v>9037554.3199999984</v>
      </c>
      <c r="K357" s="11">
        <v>18.457995491173996</v>
      </c>
      <c r="L357" s="10">
        <v>51397.5</v>
      </c>
      <c r="M357" s="11">
        <v>10.323870499537909</v>
      </c>
      <c r="N357" s="10">
        <v>83728699.049999997</v>
      </c>
      <c r="O357" s="11">
        <v>13.255202752016242</v>
      </c>
      <c r="P357" s="10">
        <v>1403358.4200000002</v>
      </c>
      <c r="Q357" s="11">
        <v>11.963544773829035</v>
      </c>
      <c r="R357" s="10">
        <v>13568070.810000002</v>
      </c>
      <c r="S357" s="11">
        <v>12.918203684500073</v>
      </c>
      <c r="T357" s="10">
        <v>38266955.740000002</v>
      </c>
      <c r="U357" s="11">
        <v>13.590942286936667</v>
      </c>
      <c r="V357" s="10">
        <v>92197081.650000006</v>
      </c>
      <c r="W357" s="11">
        <v>21.916968480923732</v>
      </c>
      <c r="X357" s="10">
        <v>7121177.0299999993</v>
      </c>
      <c r="Y357" s="11">
        <v>11.966333638106461</v>
      </c>
      <c r="Z357" s="10">
        <v>18478707.300000001</v>
      </c>
      <c r="AA357" s="11">
        <v>14.081866518449617</v>
      </c>
    </row>
    <row r="358" spans="1:27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14023202.610000001</v>
      </c>
      <c r="G358" s="15">
        <v>11.347920805174757</v>
      </c>
      <c r="H358" s="14">
        <v>47413529.509999998</v>
      </c>
      <c r="I358" s="15">
        <v>16.193130382328295</v>
      </c>
      <c r="J358" s="14">
        <v>9412576.2800000012</v>
      </c>
      <c r="K358" s="15">
        <v>18.515836710807502</v>
      </c>
      <c r="L358" s="14">
        <v>46650.400000000001</v>
      </c>
      <c r="M358" s="15">
        <v>10.375241198360566</v>
      </c>
      <c r="N358" s="14">
        <v>89929010.810000032</v>
      </c>
      <c r="O358" s="15">
        <v>13.232900617484276</v>
      </c>
      <c r="P358" s="14">
        <v>1362916.44</v>
      </c>
      <c r="Q358" s="15">
        <v>12.088302537828357</v>
      </c>
      <c r="R358" s="14">
        <v>13593007.73</v>
      </c>
      <c r="S358" s="15">
        <v>12.871824604053248</v>
      </c>
      <c r="T358" s="14">
        <v>39179665.309999995</v>
      </c>
      <c r="U358" s="15">
        <v>13.833442702027513</v>
      </c>
      <c r="V358" s="14">
        <v>99228708.550000012</v>
      </c>
      <c r="W358" s="15">
        <v>21.579898170887773</v>
      </c>
      <c r="X358" s="14">
        <v>7178415.3599999994</v>
      </c>
      <c r="Y358" s="15">
        <v>11.930681300280732</v>
      </c>
      <c r="Z358" s="14">
        <v>19362954.420000002</v>
      </c>
      <c r="AA358" s="15">
        <v>13.35946464054113</v>
      </c>
    </row>
    <row r="359" spans="1:27" ht="5.0999999999999996" customHeight="1" x14ac:dyDescent="0.2"/>
    <row r="360" spans="1:27" x14ac:dyDescent="0.2">
      <c r="A360" s="3" t="s">
        <v>221</v>
      </c>
      <c r="B360" s="3" t="s">
        <v>220</v>
      </c>
      <c r="C360" s="3" t="s">
        <v>222</v>
      </c>
    </row>
  </sheetData>
  <mergeCells count="39"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R5:S5"/>
    <mergeCell ref="T5:U5"/>
    <mergeCell ref="V5:W5"/>
    <mergeCell ref="X5:Y5"/>
    <mergeCell ref="Z5:AA5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0"/>
  <sheetViews>
    <sheetView zoomScale="75" zoomScaleNormal="75" workbookViewId="0">
      <pane xSplit="3" ySplit="10" topLeftCell="D327" activePane="bottomRight" state="frozen"/>
      <selection pane="topRight" activeCell="D1" sqref="D1"/>
      <selection pane="bottomLeft" activeCell="A10" sqref="A10"/>
      <selection pane="bottomRight" activeCell="A358" sqref="A358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7866935.9400000004</v>
      </c>
      <c r="G356" s="11">
        <v>14.070058740836782</v>
      </c>
      <c r="H356" s="10">
        <v>46652932.139999993</v>
      </c>
      <c r="I356" s="11">
        <v>16.390150132495002</v>
      </c>
      <c r="J356" s="10">
        <v>7433353.4399999995</v>
      </c>
      <c r="K356" s="11">
        <v>20.396654419973355</v>
      </c>
      <c r="L356" s="10">
        <v>8654.5</v>
      </c>
      <c r="M356" s="11">
        <v>12.032706222196532</v>
      </c>
      <c r="N356" s="10">
        <v>46460487.550000004</v>
      </c>
      <c r="O356" s="11">
        <v>16.714488597886007</v>
      </c>
      <c r="P356" s="10">
        <v>885758.30999999994</v>
      </c>
      <c r="Q356" s="11">
        <v>13.997376457128587</v>
      </c>
      <c r="R356" s="10">
        <v>6126392.5999999987</v>
      </c>
      <c r="S356" s="11">
        <v>18.544788289784115</v>
      </c>
      <c r="T356" s="10">
        <v>34146545</v>
      </c>
      <c r="U356" s="11">
        <v>13.846882812193737</v>
      </c>
      <c r="V356" s="10">
        <v>86111837.219999999</v>
      </c>
      <c r="W356" s="11">
        <v>22.253325849588691</v>
      </c>
      <c r="X356" s="10">
        <v>3780797.0000000005</v>
      </c>
      <c r="Y356" s="11">
        <v>15.497560039986274</v>
      </c>
      <c r="Z356" s="10">
        <v>10447004.379999999</v>
      </c>
      <c r="AA356" s="11">
        <v>17.998932020740661</v>
      </c>
      <c r="AB356" s="39"/>
      <c r="AC356" s="35">
        <f t="shared" si="7"/>
        <v>16.171786861925938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8018400.7600000007</v>
      </c>
      <c r="G357" s="11">
        <v>13.905968127739222</v>
      </c>
      <c r="H357" s="10">
        <v>46456584.789999999</v>
      </c>
      <c r="I357" s="11">
        <v>16.34363289558549</v>
      </c>
      <c r="J357" s="10">
        <v>7584889.2000000002</v>
      </c>
      <c r="K357" s="11">
        <v>20.409346149934521</v>
      </c>
      <c r="L357" s="10">
        <v>8249.6999999999989</v>
      </c>
      <c r="M357" s="11">
        <v>12.017786586178877</v>
      </c>
      <c r="N357" s="10">
        <v>47535183.030000001</v>
      </c>
      <c r="O357" s="11">
        <v>16.7052458230642</v>
      </c>
      <c r="P357" s="10">
        <v>828706.81</v>
      </c>
      <c r="Q357" s="11">
        <v>14.082274837466331</v>
      </c>
      <c r="R357" s="10">
        <v>6145672.8600000003</v>
      </c>
      <c r="S357" s="11">
        <v>18.470463364966665</v>
      </c>
      <c r="T357" s="10">
        <v>35159573.100000001</v>
      </c>
      <c r="U357" s="11">
        <v>13.955212280532502</v>
      </c>
      <c r="V357" s="10">
        <v>91656850.020000011</v>
      </c>
      <c r="W357" s="11">
        <v>21.987334313239597</v>
      </c>
      <c r="X357" s="10">
        <v>3769565.6899999995</v>
      </c>
      <c r="Y357" s="11">
        <v>15.422146965158728</v>
      </c>
      <c r="Z357" s="10">
        <v>11029143.07</v>
      </c>
      <c r="AA357" s="11">
        <v>17.964069956143923</v>
      </c>
      <c r="AB357" s="39"/>
      <c r="AC357" s="35">
        <f t="shared" si="7"/>
        <v>16.163881000542059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8586879.1300000008</v>
      </c>
      <c r="G358" s="15">
        <v>13.364106309075297</v>
      </c>
      <c r="H358" s="14">
        <v>46487993.210000001</v>
      </c>
      <c r="I358" s="15">
        <v>16.317691339832315</v>
      </c>
      <c r="J358" s="14">
        <v>7910727.0899999989</v>
      </c>
      <c r="K358" s="15">
        <v>20.490352602455914</v>
      </c>
      <c r="L358" s="14">
        <v>7858.2000000000007</v>
      </c>
      <c r="M358" s="15">
        <v>12.227628719045063</v>
      </c>
      <c r="N358" s="14">
        <v>51988314.049999997</v>
      </c>
      <c r="O358" s="15">
        <v>16.542168872818063</v>
      </c>
      <c r="P358" s="14">
        <v>799905.97000000009</v>
      </c>
      <c r="Q358" s="15">
        <v>14.307094742023247</v>
      </c>
      <c r="R358" s="14">
        <v>6276499.0100000007</v>
      </c>
      <c r="S358" s="15">
        <v>18.372858647706536</v>
      </c>
      <c r="T358" s="14">
        <v>36123986.760000005</v>
      </c>
      <c r="U358" s="15">
        <v>14.199486295476644</v>
      </c>
      <c r="V358" s="14">
        <v>98689123.189999998</v>
      </c>
      <c r="W358" s="15">
        <v>21.642311844411271</v>
      </c>
      <c r="X358" s="14">
        <v>3801685.4799999995</v>
      </c>
      <c r="Y358" s="15">
        <v>15.40526148036318</v>
      </c>
      <c r="Z358" s="14">
        <v>11689374.809999999</v>
      </c>
      <c r="AA358" s="15">
        <v>16.697344491095176</v>
      </c>
      <c r="AB358" s="39"/>
      <c r="AC358" s="36">
        <f t="shared" si="7"/>
        <v>16.058738743397395</v>
      </c>
    </row>
    <row r="359" spans="1:29" ht="5.0999999999999996" customHeight="1" x14ac:dyDescent="0.2"/>
    <row r="360" spans="1:29" x14ac:dyDescent="0.2">
      <c r="A360" s="3" t="s">
        <v>221</v>
      </c>
      <c r="B360" s="3" t="s">
        <v>220</v>
      </c>
      <c r="C360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H5:I5"/>
    <mergeCell ref="J5:K5"/>
    <mergeCell ref="L5:M5"/>
    <mergeCell ref="N5:O5"/>
    <mergeCell ref="P5:Q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0"/>
  <sheetViews>
    <sheetView zoomScale="75" zoomScaleNormal="75" workbookViewId="0">
      <pane xSplit="3" ySplit="10" topLeftCell="D327" activePane="bottomRight" state="frozen"/>
      <selection pane="topRight" activeCell="D1" sqref="D1"/>
      <selection pane="bottomLeft" activeCell="A10" sqref="A10"/>
      <selection pane="bottomRight" activeCell="A358" sqref="A358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64459501.399999999</v>
      </c>
      <c r="E356" s="11">
        <v>8.5413667119057131</v>
      </c>
      <c r="F356" s="10">
        <v>5243563.7699999996</v>
      </c>
      <c r="G356" s="11">
        <v>8.297418967844461</v>
      </c>
      <c r="H356" s="10">
        <v>931152.79</v>
      </c>
      <c r="I356" s="11">
        <v>10.032420083281927</v>
      </c>
      <c r="J356" s="10">
        <v>1424381.85</v>
      </c>
      <c r="K356" s="11">
        <v>8.1813660356596092</v>
      </c>
      <c r="L356" s="10">
        <v>42938.8</v>
      </c>
      <c r="M356" s="11">
        <v>10</v>
      </c>
      <c r="N356" s="10">
        <v>34690428.809999995</v>
      </c>
      <c r="O356" s="11">
        <v>8.5542611461596412</v>
      </c>
      <c r="P356" s="10">
        <v>411738.57000000007</v>
      </c>
      <c r="Q356" s="11">
        <v>8.8214801008319395</v>
      </c>
      <c r="R356" s="10">
        <v>7649653.4799999995</v>
      </c>
      <c r="S356" s="11">
        <v>8.3714855680103302</v>
      </c>
      <c r="T356" s="10">
        <v>2863406.5900000003</v>
      </c>
      <c r="U356" s="11">
        <v>9.6269202565465903</v>
      </c>
      <c r="V356" s="10">
        <v>530380.84000000008</v>
      </c>
      <c r="W356" s="11">
        <v>9.9846135320423723</v>
      </c>
      <c r="X356" s="10">
        <v>3459468.5199999996</v>
      </c>
      <c r="Y356" s="11">
        <v>8.1699951629564218</v>
      </c>
      <c r="Z356" s="10">
        <v>7212387.3800000008</v>
      </c>
      <c r="AA356" s="11">
        <v>8.3318223660360253</v>
      </c>
      <c r="AC356" s="35">
        <f t="shared" si="8"/>
        <v>8.5293929751471627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66696640.75</v>
      </c>
      <c r="E357" s="11">
        <v>8.6147106851149751</v>
      </c>
      <c r="F357" s="10">
        <v>5637655.6800000006</v>
      </c>
      <c r="G357" s="11">
        <v>8.2056321525297538</v>
      </c>
      <c r="H357" s="10">
        <v>923816.73</v>
      </c>
      <c r="I357" s="11">
        <v>10.014603220922401</v>
      </c>
      <c r="J357" s="10">
        <v>1452665.1199999999</v>
      </c>
      <c r="K357" s="11">
        <v>8.2692890004132522</v>
      </c>
      <c r="L357" s="10">
        <v>43147.8</v>
      </c>
      <c r="M357" s="11">
        <v>10</v>
      </c>
      <c r="N357" s="10">
        <v>36193516.019999988</v>
      </c>
      <c r="O357" s="11">
        <v>8.7240478138492872</v>
      </c>
      <c r="P357" s="10">
        <v>574651.60999999987</v>
      </c>
      <c r="Q357" s="11">
        <v>8.908117795580532</v>
      </c>
      <c r="R357" s="10">
        <v>7422397.9500000011</v>
      </c>
      <c r="S357" s="11">
        <v>8.320987008733475</v>
      </c>
      <c r="T357" s="10">
        <v>3107382.6399999997</v>
      </c>
      <c r="U357" s="11">
        <v>9.4692814064572364</v>
      </c>
      <c r="V357" s="10">
        <v>540231.63</v>
      </c>
      <c r="W357" s="11">
        <v>9.9785513632365408</v>
      </c>
      <c r="X357" s="10">
        <v>3351611.3400000003</v>
      </c>
      <c r="Y357" s="11">
        <v>8.0795717116173744</v>
      </c>
      <c r="Z357" s="10">
        <v>7449564.2299999995</v>
      </c>
      <c r="AA357" s="11">
        <v>8.3342313791017553</v>
      </c>
      <c r="AC357" s="35">
        <f t="shared" si="8"/>
        <v>8.603573595263784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68368290.519999996</v>
      </c>
      <c r="E358" s="15">
        <v>8.570649849317018</v>
      </c>
      <c r="F358" s="14">
        <v>5436323.4800000014</v>
      </c>
      <c r="G358" s="15">
        <v>8.1632793302248441</v>
      </c>
      <c r="H358" s="14">
        <v>925536.3</v>
      </c>
      <c r="I358" s="15">
        <v>9.9366616228882627</v>
      </c>
      <c r="J358" s="14">
        <v>1501849.1900000002</v>
      </c>
      <c r="K358" s="15">
        <v>8.1154207051907772</v>
      </c>
      <c r="L358" s="14">
        <v>38792.200000000004</v>
      </c>
      <c r="M358" s="15">
        <v>10</v>
      </c>
      <c r="N358" s="14">
        <v>37940696.759999998</v>
      </c>
      <c r="O358" s="15">
        <v>8.6983693087348541</v>
      </c>
      <c r="P358" s="14">
        <v>563010.47</v>
      </c>
      <c r="Q358" s="15">
        <v>8.9359186570722251</v>
      </c>
      <c r="R358" s="14">
        <v>7316508.7200000007</v>
      </c>
      <c r="S358" s="15">
        <v>8.1527384865742345</v>
      </c>
      <c r="T358" s="14">
        <v>3055678.5499999993</v>
      </c>
      <c r="U358" s="15">
        <v>9.506104696091155</v>
      </c>
      <c r="V358" s="14">
        <v>539585.3600000001</v>
      </c>
      <c r="W358" s="15">
        <v>10.164557482063636</v>
      </c>
      <c r="X358" s="14">
        <v>3376729.88</v>
      </c>
      <c r="Y358" s="15">
        <v>8.0188312296096402</v>
      </c>
      <c r="Z358" s="14">
        <v>7673579.6100000013</v>
      </c>
      <c r="AA358" s="15">
        <v>8.2747804870040316</v>
      </c>
      <c r="AC358" s="36">
        <f t="shared" si="8"/>
        <v>8.5579701258607965</v>
      </c>
    </row>
    <row r="359" spans="1:29" ht="5.0999999999999996" customHeight="1" x14ac:dyDescent="0.2"/>
    <row r="360" spans="1:29" x14ac:dyDescent="0.2">
      <c r="A360" s="3" t="s">
        <v>221</v>
      </c>
      <c r="B360" s="3" t="s">
        <v>220</v>
      </c>
      <c r="C360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0"/>
  <sheetViews>
    <sheetView zoomScale="75" zoomScaleNormal="75" workbookViewId="0">
      <pane xSplit="3" ySplit="10" topLeftCell="D327" activePane="bottomRight" state="frozen"/>
      <selection pane="topRight" activeCell="D1" sqref="D1"/>
      <selection pane="bottomLeft" activeCell="A10" sqref="A10"/>
      <selection pane="bottomRight" activeCell="A358" sqref="A358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179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180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8854721.9299999997</v>
      </c>
      <c r="G356" s="11">
        <v>18.502218471472673</v>
      </c>
      <c r="H356" s="10">
        <v>3164394.3</v>
      </c>
      <c r="I356" s="11">
        <v>17.857134030294528</v>
      </c>
      <c r="J356" s="10">
        <v>8017769.3899999997</v>
      </c>
      <c r="K356" s="11">
        <v>18.972131568004588</v>
      </c>
      <c r="L356" s="10">
        <v>28942893.550000004</v>
      </c>
      <c r="M356" s="11">
        <v>19.53701661748331</v>
      </c>
      <c r="N356" s="10">
        <v>124715316.22</v>
      </c>
      <c r="O356" s="11">
        <v>17.716276553610442</v>
      </c>
      <c r="P356" s="10">
        <v>133402125.61</v>
      </c>
      <c r="Q356" s="11">
        <v>14.068567764562781</v>
      </c>
      <c r="R356" s="10">
        <v>7282978.4800000004</v>
      </c>
      <c r="S356" s="11">
        <v>12.597886890707937</v>
      </c>
      <c r="U356" s="10">
        <f t="shared" ref="U356:U358" si="64">F356+H356+J356+L356</f>
        <v>48979779.170000002</v>
      </c>
      <c r="V356" s="11">
        <f t="shared" ref="V356:V358" si="65">(F356*G356+H356*I356+J356*K356+L356*M356)/(F356+H356+J356+L356)</f>
        <v>19.148942618358497</v>
      </c>
      <c r="W356" s="10">
        <f t="shared" ref="W356:W358" si="66">N356+P356</f>
        <v>258117441.82999998</v>
      </c>
      <c r="X356" s="11">
        <f t="shared" ref="X356:X358" si="67">(N356*O356+P356*Q356)/(N356+P356)</f>
        <v>15.831041280026229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8842616.9700000007</v>
      </c>
      <c r="G357" s="11">
        <v>18.512537664096037</v>
      </c>
      <c r="H357" s="10">
        <v>3659408.92</v>
      </c>
      <c r="I357" s="11">
        <v>16.07976142335578</v>
      </c>
      <c r="J357" s="10">
        <v>7781373.5399999991</v>
      </c>
      <c r="K357" s="11">
        <v>19.573895348699594</v>
      </c>
      <c r="L357" s="10">
        <v>30046264.910000004</v>
      </c>
      <c r="M357" s="11">
        <v>19.204015941071592</v>
      </c>
      <c r="N357" s="10">
        <v>128773829.59999999</v>
      </c>
      <c r="O357" s="11">
        <v>17.672987055366722</v>
      </c>
      <c r="P357" s="10">
        <v>139203783.42000002</v>
      </c>
      <c r="Q357" s="11">
        <v>14.07937106038824</v>
      </c>
      <c r="R357" s="10">
        <v>6582182.419999999</v>
      </c>
      <c r="S357" s="11">
        <v>14.303351000472563</v>
      </c>
      <c r="U357" s="10">
        <f t="shared" si="64"/>
        <v>50329664.340000004</v>
      </c>
      <c r="V357" s="11">
        <f t="shared" si="65"/>
        <v>18.912552988681423</v>
      </c>
      <c r="W357" s="10">
        <f t="shared" si="66"/>
        <v>267977613.02000001</v>
      </c>
      <c r="X357" s="11">
        <f t="shared" si="67"/>
        <v>15.806245512959229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8875433.3599999994</v>
      </c>
      <c r="G358" s="15">
        <v>18.288683297792243</v>
      </c>
      <c r="H358" s="14">
        <v>4693915.2699999996</v>
      </c>
      <c r="I358" s="15">
        <v>15.033274761497776</v>
      </c>
      <c r="J358" s="14">
        <v>7651232.0800000001</v>
      </c>
      <c r="K358" s="15">
        <v>20.043815987516101</v>
      </c>
      <c r="L358" s="14">
        <v>31605803.690000001</v>
      </c>
      <c r="M358" s="15">
        <v>18.82015258939299</v>
      </c>
      <c r="N358" s="14">
        <v>135561043.08000001</v>
      </c>
      <c r="O358" s="15">
        <v>17.569200740912425</v>
      </c>
      <c r="P358" s="14">
        <v>145955516.97</v>
      </c>
      <c r="Q358" s="15">
        <v>14.090822647777157</v>
      </c>
      <c r="R358" s="14">
        <v>6387692.9699999997</v>
      </c>
      <c r="S358" s="15">
        <v>14.307365557067477</v>
      </c>
      <c r="U358" s="14">
        <f t="shared" si="64"/>
        <v>52826384.400000006</v>
      </c>
      <c r="V358" s="15">
        <f t="shared" si="65"/>
        <v>18.5716068779127</v>
      </c>
      <c r="W358" s="14">
        <f t="shared" si="66"/>
        <v>281516560.05000001</v>
      </c>
      <c r="X358" s="15">
        <f t="shared" si="67"/>
        <v>15.765795382767559</v>
      </c>
    </row>
    <row r="359" spans="1:24" ht="4.5" customHeight="1" x14ac:dyDescent="0.2"/>
    <row r="360" spans="1:24" x14ac:dyDescent="0.2">
      <c r="A360" s="3" t="s">
        <v>221</v>
      </c>
      <c r="B360" s="3" t="s">
        <v>220</v>
      </c>
      <c r="C360" s="3" t="s">
        <v>222</v>
      </c>
    </row>
  </sheetData>
  <mergeCells count="33"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D5:E5"/>
    <mergeCell ref="D6:E6"/>
    <mergeCell ref="F5:G5"/>
    <mergeCell ref="H5:I5"/>
    <mergeCell ref="J5:K5"/>
    <mergeCell ref="R7:S7"/>
    <mergeCell ref="R6:S6"/>
    <mergeCell ref="F6:G6"/>
    <mergeCell ref="H6:I6"/>
    <mergeCell ref="J6:K6"/>
    <mergeCell ref="L6:M6"/>
    <mergeCell ref="U5:V5"/>
    <mergeCell ref="U6:V6"/>
    <mergeCell ref="U7:V7"/>
    <mergeCell ref="W5:X5"/>
    <mergeCell ref="W6:X6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0"/>
  <sheetViews>
    <sheetView zoomScale="75" zoomScaleNormal="75" workbookViewId="0">
      <pane xSplit="3" ySplit="10" topLeftCell="D327" activePane="bottomRight" state="frozen"/>
      <selection pane="topRight" activeCell="D1" sqref="D1"/>
      <selection pane="bottomLeft" activeCell="A9" sqref="A9"/>
      <selection pane="bottomRight" activeCell="A358" sqref="A358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176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177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7845524.8100000005</v>
      </c>
      <c r="G356" s="11">
        <v>19.885818235389646</v>
      </c>
      <c r="H356" s="10">
        <v>2840517.31</v>
      </c>
      <c r="I356" s="11">
        <v>18.869491861220162</v>
      </c>
      <c r="J356" s="10">
        <v>7040524.75</v>
      </c>
      <c r="K356" s="11">
        <v>20.557358523610045</v>
      </c>
      <c r="L356" s="10">
        <v>25008302.490000002</v>
      </c>
      <c r="M356" s="11">
        <v>21.365158833613414</v>
      </c>
      <c r="N356" s="10">
        <v>106300067.27</v>
      </c>
      <c r="O356" s="11">
        <v>19.26230580465463</v>
      </c>
      <c r="P356" s="10">
        <v>96548775.500000015</v>
      </c>
      <c r="Q356" s="11">
        <v>16.176936376715638</v>
      </c>
      <c r="R356" s="10">
        <v>4336985.95</v>
      </c>
      <c r="S356" s="11">
        <v>15.507131359095126</v>
      </c>
      <c r="U356" s="10">
        <f t="shared" si="52"/>
        <v>42734869.359999999</v>
      </c>
      <c r="V356" s="11">
        <f t="shared" si="54"/>
        <v>20.79460539466125</v>
      </c>
      <c r="W356" s="10">
        <f t="shared" si="53"/>
        <v>202848842.77000001</v>
      </c>
      <c r="X356" s="11">
        <f t="shared" si="55"/>
        <v>17.79378059068333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7679207.8399999989</v>
      </c>
      <c r="G357" s="11">
        <v>20.079458012494705</v>
      </c>
      <c r="H357" s="10">
        <v>3206966.5</v>
      </c>
      <c r="I357" s="11">
        <v>17.301065154001446</v>
      </c>
      <c r="J357" s="10">
        <v>7038079.879999999</v>
      </c>
      <c r="K357" s="11">
        <v>20.842635076116828</v>
      </c>
      <c r="L357" s="10">
        <v>25912062.959999997</v>
      </c>
      <c r="M357" s="11">
        <v>20.994965244781877</v>
      </c>
      <c r="N357" s="10">
        <v>109341872.22999999</v>
      </c>
      <c r="O357" s="11">
        <v>19.262920414572996</v>
      </c>
      <c r="P357" s="10">
        <v>100537153.59</v>
      </c>
      <c r="Q357" s="11">
        <v>16.211921690131472</v>
      </c>
      <c r="R357" s="10">
        <v>4477476.0299999993</v>
      </c>
      <c r="S357" s="11">
        <v>15.772253186623994</v>
      </c>
      <c r="U357" s="10">
        <f t="shared" si="52"/>
        <v>43836317.179999992</v>
      </c>
      <c r="V357" s="11">
        <f t="shared" si="54"/>
        <v>20.539892890630373</v>
      </c>
      <c r="W357" s="10">
        <f t="shared" si="53"/>
        <v>209879025.81999999</v>
      </c>
      <c r="X357" s="11">
        <f t="shared" si="55"/>
        <v>17.801417883943078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7844917.7599999998</v>
      </c>
      <c r="G358" s="15">
        <v>19.687960644344624</v>
      </c>
      <c r="H358" s="14">
        <v>4154172.31</v>
      </c>
      <c r="I358" s="15">
        <v>15.775834338296884</v>
      </c>
      <c r="J358" s="14">
        <v>6998762.040000001</v>
      </c>
      <c r="K358" s="15">
        <v>21.167273888954799</v>
      </c>
      <c r="L358" s="14">
        <v>26923236.649999999</v>
      </c>
      <c r="M358" s="15">
        <v>20.720541200305508</v>
      </c>
      <c r="N358" s="14">
        <v>114999093.64</v>
      </c>
      <c r="O358" s="15">
        <v>19.16190125890369</v>
      </c>
      <c r="P358" s="14">
        <v>106999755.48999998</v>
      </c>
      <c r="Q358" s="15">
        <v>16.116514667275709</v>
      </c>
      <c r="R358" s="14">
        <v>4442409.01</v>
      </c>
      <c r="S358" s="15">
        <v>15.931578200382765</v>
      </c>
      <c r="U358" s="14">
        <f t="shared" si="52"/>
        <v>45921088.759999998</v>
      </c>
      <c r="V358" s="15">
        <f t="shared" si="54"/>
        <v>20.164911994314409</v>
      </c>
      <c r="W358" s="14">
        <f t="shared" si="53"/>
        <v>221998849.13</v>
      </c>
      <c r="X358" s="15">
        <f t="shared" si="55"/>
        <v>17.694075538393307</v>
      </c>
    </row>
    <row r="359" spans="1:24" ht="5.0999999999999996" customHeight="1" x14ac:dyDescent="0.2"/>
    <row r="360" spans="1:24" x14ac:dyDescent="0.2">
      <c r="A360" s="3" t="s">
        <v>221</v>
      </c>
      <c r="B360" s="3" t="s">
        <v>220</v>
      </c>
      <c r="C360" s="3" t="s">
        <v>222</v>
      </c>
    </row>
  </sheetData>
  <mergeCells count="33">
    <mergeCell ref="U5:V5"/>
    <mergeCell ref="W5:X5"/>
    <mergeCell ref="U6:V6"/>
    <mergeCell ref="W6:X6"/>
    <mergeCell ref="U7:V7"/>
    <mergeCell ref="W7:X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3"/>
  <sheetViews>
    <sheetView topLeftCell="A4" zoomScale="75" zoomScaleNormal="75" workbookViewId="0">
      <pane xSplit="3" ySplit="10" topLeftCell="D330" activePane="bottomRight" state="frozen"/>
      <selection activeCell="A4" sqref="A4"/>
      <selection pane="topRight" activeCell="D4" sqref="D4"/>
      <selection pane="bottomLeft" activeCell="A13" sqref="A13"/>
      <selection pane="bottomRight" activeCell="A361" sqref="A361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3" t="s">
        <v>154</v>
      </c>
      <c r="G8" s="74"/>
      <c r="H8" s="80" t="s">
        <v>155</v>
      </c>
      <c r="I8" s="80"/>
      <c r="J8" s="73" t="s">
        <v>156</v>
      </c>
      <c r="K8" s="74"/>
      <c r="L8" s="67" t="s">
        <v>157</v>
      </c>
      <c r="M8" s="74"/>
      <c r="N8" s="80" t="s">
        <v>158</v>
      </c>
      <c r="O8" s="80"/>
      <c r="P8" s="73" t="s">
        <v>159</v>
      </c>
      <c r="Q8" s="74"/>
      <c r="R8" s="73" t="s">
        <v>172</v>
      </c>
      <c r="S8" s="74"/>
      <c r="U8" s="73" t="s">
        <v>216</v>
      </c>
      <c r="V8" s="74"/>
      <c r="W8" s="73" t="s">
        <v>217</v>
      </c>
      <c r="X8" s="74"/>
    </row>
    <row r="9" spans="1:24" ht="24" customHeight="1" x14ac:dyDescent="0.2">
      <c r="A9" s="60"/>
      <c r="B9" s="60"/>
      <c r="C9" s="60"/>
      <c r="D9" s="58" t="s">
        <v>152</v>
      </c>
      <c r="E9" s="59"/>
      <c r="F9" s="75" t="s">
        <v>160</v>
      </c>
      <c r="G9" s="76"/>
      <c r="H9" s="79" t="s">
        <v>161</v>
      </c>
      <c r="I9" s="79"/>
      <c r="J9" s="75" t="s">
        <v>162</v>
      </c>
      <c r="K9" s="76"/>
      <c r="L9" s="75" t="s">
        <v>163</v>
      </c>
      <c r="M9" s="76"/>
      <c r="N9" s="79" t="s">
        <v>164</v>
      </c>
      <c r="O9" s="79"/>
      <c r="P9" s="75" t="s">
        <v>165</v>
      </c>
      <c r="Q9" s="76"/>
      <c r="R9" s="75" t="s">
        <v>173</v>
      </c>
      <c r="S9" s="76"/>
      <c r="U9" s="75" t="s">
        <v>214</v>
      </c>
      <c r="V9" s="76"/>
      <c r="W9" s="75" t="s">
        <v>215</v>
      </c>
      <c r="X9" s="76"/>
    </row>
    <row r="10" spans="1:24" ht="24" customHeight="1" x14ac:dyDescent="0.2">
      <c r="A10" s="72"/>
      <c r="B10" s="72"/>
      <c r="C10" s="72"/>
      <c r="D10" s="63" t="s">
        <v>153</v>
      </c>
      <c r="E10" s="64"/>
      <c r="F10" s="69" t="s">
        <v>166</v>
      </c>
      <c r="G10" s="70"/>
      <c r="H10" s="81" t="s">
        <v>167</v>
      </c>
      <c r="I10" s="81"/>
      <c r="J10" s="77" t="s">
        <v>168</v>
      </c>
      <c r="K10" s="78"/>
      <c r="L10" s="77" t="s">
        <v>169</v>
      </c>
      <c r="M10" s="78"/>
      <c r="N10" s="81" t="s">
        <v>170</v>
      </c>
      <c r="O10" s="81"/>
      <c r="P10" s="77" t="s">
        <v>171</v>
      </c>
      <c r="Q10" s="78"/>
      <c r="R10" s="77" t="s">
        <v>174</v>
      </c>
      <c r="S10" s="78"/>
      <c r="U10" s="77" t="s">
        <v>218</v>
      </c>
      <c r="V10" s="78"/>
      <c r="W10" s="77" t="s">
        <v>219</v>
      </c>
      <c r="X10" s="78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232</v>
      </c>
      <c r="B350" s="7" t="s">
        <v>233</v>
      </c>
      <c r="C350" s="7" t="s">
        <v>234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89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90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91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92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93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94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95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96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97</v>
      </c>
      <c r="D359" s="10">
        <v>64459501.399999999</v>
      </c>
      <c r="E359" s="11">
        <v>8.5413667119057131</v>
      </c>
      <c r="F359" s="10">
        <v>1009197.1199999999</v>
      </c>
      <c r="G359" s="11">
        <v>7.7460777138365211</v>
      </c>
      <c r="H359" s="10">
        <v>323876.99</v>
      </c>
      <c r="I359" s="11">
        <v>8.9783929296737011</v>
      </c>
      <c r="J359" s="10">
        <v>977244.6399999999</v>
      </c>
      <c r="K359" s="11">
        <v>7.5514195390214649</v>
      </c>
      <c r="L359" s="10">
        <v>3934591.0600000005</v>
      </c>
      <c r="M359" s="11">
        <v>7.9173253106766293</v>
      </c>
      <c r="N359" s="10">
        <v>18415248.949999999</v>
      </c>
      <c r="O359" s="11">
        <v>8.7919870241232889</v>
      </c>
      <c r="P359" s="10">
        <v>36853350.110000007</v>
      </c>
      <c r="Q359" s="11">
        <v>8.5450425708312867</v>
      </c>
      <c r="R359" s="10">
        <v>2945992.5300000003</v>
      </c>
      <c r="S359" s="11">
        <v>8.3150001365753532</v>
      </c>
      <c r="U359" s="10">
        <f t="shared" si="44"/>
        <v>6244909.8100000005</v>
      </c>
      <c r="V359" s="11">
        <f t="shared" si="45"/>
        <v>7.8874214922569053</v>
      </c>
      <c r="W359" s="10">
        <f t="shared" si="46"/>
        <v>55268599.060000002</v>
      </c>
      <c r="X359" s="11">
        <f t="shared" si="47"/>
        <v>8.6273233534372853</v>
      </c>
    </row>
    <row r="360" spans="1:24" s="6" customFormat="1" x14ac:dyDescent="0.2">
      <c r="A360" s="8" t="s">
        <v>62</v>
      </c>
      <c r="B360" s="8" t="s">
        <v>11</v>
      </c>
      <c r="C360" s="8" t="s">
        <v>116</v>
      </c>
      <c r="D360" s="10">
        <v>66696640.75</v>
      </c>
      <c r="E360" s="11">
        <v>8.6147106851149751</v>
      </c>
      <c r="F360" s="10">
        <v>1163409.1299999999</v>
      </c>
      <c r="G360" s="11">
        <v>8.1699103683327596</v>
      </c>
      <c r="H360" s="10">
        <v>452442.42</v>
      </c>
      <c r="I360" s="11">
        <v>7.4230131226422094</v>
      </c>
      <c r="J360" s="10">
        <v>743293.66000000015</v>
      </c>
      <c r="K360" s="11">
        <v>7.5604852672899163</v>
      </c>
      <c r="L360" s="10">
        <v>4134201.9499999997</v>
      </c>
      <c r="M360" s="11">
        <v>7.9788286674046036</v>
      </c>
      <c r="N360" s="10">
        <v>19431957.370000001</v>
      </c>
      <c r="O360" s="11">
        <v>8.7265753837900686</v>
      </c>
      <c r="P360" s="10">
        <v>38666629.829999998</v>
      </c>
      <c r="Q360" s="11">
        <v>8.5345234451817777</v>
      </c>
      <c r="R360" s="10">
        <v>2104706.3899999997</v>
      </c>
      <c r="S360" s="11">
        <v>11.178461771192707</v>
      </c>
      <c r="U360" s="10">
        <f t="shared" si="44"/>
        <v>6493347.1600000001</v>
      </c>
      <c r="V360" s="11">
        <f t="shared" si="45"/>
        <v>7.9264488510575806</v>
      </c>
      <c r="W360" s="10">
        <f t="shared" si="46"/>
        <v>58098587.200000003</v>
      </c>
      <c r="X360" s="11">
        <f t="shared" si="47"/>
        <v>8.5987581411308405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99</v>
      </c>
      <c r="D361" s="14">
        <v>68368290.519999996</v>
      </c>
      <c r="E361" s="15">
        <v>8.570649849317018</v>
      </c>
      <c r="F361" s="14">
        <v>1030515.6</v>
      </c>
      <c r="G361" s="15">
        <v>7.636524604479547</v>
      </c>
      <c r="H361" s="14">
        <v>539742.96</v>
      </c>
      <c r="I361" s="15">
        <v>9.3181090973377394</v>
      </c>
      <c r="J361" s="14">
        <v>652470.03999999992</v>
      </c>
      <c r="K361" s="15">
        <v>7.9929722213758669</v>
      </c>
      <c r="L361" s="14">
        <v>4682567.0399999991</v>
      </c>
      <c r="M361" s="15">
        <v>7.8935365128910142</v>
      </c>
      <c r="N361" s="14">
        <v>20561949.439999998</v>
      </c>
      <c r="O361" s="15">
        <v>8.6615280251802833</v>
      </c>
      <c r="P361" s="14">
        <v>38955761.480000004</v>
      </c>
      <c r="Q361" s="15">
        <v>8.5268561753038039</v>
      </c>
      <c r="R361" s="14">
        <v>1945283.9599999997</v>
      </c>
      <c r="S361" s="15">
        <v>10.598181176181601</v>
      </c>
      <c r="U361" s="14">
        <f t="shared" si="44"/>
        <v>6905295.6399999987</v>
      </c>
      <c r="V361" s="15">
        <f t="shared" si="45"/>
        <v>7.9759264774650553</v>
      </c>
      <c r="W361" s="14">
        <f t="shared" si="46"/>
        <v>59517710.920000002</v>
      </c>
      <c r="X361" s="15">
        <f t="shared" si="47"/>
        <v>8.5733820870928774</v>
      </c>
    </row>
    <row r="362" spans="1:24" ht="5.0999999999999996" customHeight="1" x14ac:dyDescent="0.2"/>
    <row r="363" spans="1:24" x14ac:dyDescent="0.2">
      <c r="A363" s="3" t="s">
        <v>221</v>
      </c>
      <c r="B363" s="3" t="s">
        <v>220</v>
      </c>
      <c r="C363" s="3" t="s">
        <v>222</v>
      </c>
    </row>
  </sheetData>
  <mergeCells count="33"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  <mergeCell ref="R10:S10"/>
    <mergeCell ref="F10:G10"/>
    <mergeCell ref="H10:I10"/>
    <mergeCell ref="J10:K10"/>
    <mergeCell ref="L10:M10"/>
    <mergeCell ref="N10:O10"/>
    <mergeCell ref="H8:I8"/>
    <mergeCell ref="J8:K8"/>
    <mergeCell ref="L8:M8"/>
    <mergeCell ref="N8:O8"/>
    <mergeCell ref="P8:Q8"/>
    <mergeCell ref="U8:V8"/>
    <mergeCell ref="W8:X8"/>
    <mergeCell ref="U9:V9"/>
    <mergeCell ref="W9:X9"/>
    <mergeCell ref="U10:V10"/>
    <mergeCell ref="W10:X1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2025-01-21T05:38:02Z</dcterms:modified>
</cp:coreProperties>
</file>