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'ГКВ-МБКР'!$A$1:$H$62</definedName>
    <definedName name="_xlnm.Print_Area" localSheetId="3">'Деп-Кред'!$A$1:$I$71</definedName>
    <definedName name="_xlnm.Print_Area" localSheetId="0">'Макро-экон'!$A$1:$I$41</definedName>
    <definedName name="_xlnm.Print_Area" localSheetId="1">'Операции НБКР'!$A$31:$H$59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0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<sst xmlns="http://schemas.openxmlformats.org/spreadsheetml/2006/main" count="590" uniqueCount="116">
  <si>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</si>
  <si>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</si>
  <si>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</si>
  <si>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</si>
  <si>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</si>
  <si>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</si>
  <si>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</si>
  <si>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</si>
  <si>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</si>
  <si>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</si>
  <si>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</si>
  <si>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</si>
  <si>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</si>
  <si>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</si>
  <si>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</si>
  <si>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</si>
  <si>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</si>
  <si>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</si>
  <si>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</si>
  <si>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</si>
  <si>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</si>
  <si>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</si>
  <si>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</si>
  <si>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</si>
  <si>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</si>
  <si>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</si>
  <si>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</si>
  <si>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</si>
  <si>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</si>
  <si>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</si>
  <si>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</si>
  <si>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</si>
  <si>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</si>
  <si>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</si>
  <si>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</si>
  <si>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</si>
  <si>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</si>
  <si>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</si>
  <si>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</si>
  <si>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</si>
  <si>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</si>
  <si>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</si>
  <si>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</si>
  <si>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</si>
  <si>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</si>
  <si>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</si>
  <si>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</si>
  <si>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</si>
  <si>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</si>
  <si>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</si>
  <si>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</si>
  <si>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</si>
  <si>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</si>
  <si>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</si>
  <si>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</si>
  <si>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</si>
  <si>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</si>
  <si>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</si>
  <si>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</si>
  <si>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</si>
  <si>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</si>
  <si>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</si>
  <si>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</si>
  <si>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</si>
  <si>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</si>
  <si>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</si>
  <si>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</si>
  <si>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</si>
  <si>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</si>
  <si>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</si>
  <si>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</si>
  <si>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</si>
  <si>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</si>
  <si>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</si>
  <si>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</si>
  <si>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</si>
  <si>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</si>
  <si>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</si>
  <si>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</si>
  <si>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</si>
  <si>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</si>
  <si>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</si>
  <si>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</si>
  <si>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</si>
  <si>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</si>
  <si>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</si>
  <si>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</si>
  <si>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</si>
  <si>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</si>
  <si>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</si>
  <si>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</si>
  <si>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</si>
  <si>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</si>
  <si>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</si>
  <si>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</si>
  <si>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</si>
  <si>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</si>
  <si>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</si>
  <si>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</si>
  <si>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</si>
  <si>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</si>
  <si>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</si>
  <si>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</si>
  <si>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</si>
  <si>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</si>
  <si>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2011 год</t>
  </si>
  <si>
    <t>Официальный курс доллара США к сому (сом/долл.)</t>
  </si>
  <si>
    <t>2012 год</t>
  </si>
  <si>
    <t>свыше 360 дней</t>
  </si>
  <si>
    <t>Кредитные аукционы</t>
  </si>
  <si>
    <t>Октябрь 2013</t>
  </si>
  <si>
    <t>янв.-окт.12</t>
  </si>
  <si>
    <t>янв.-окт.13</t>
  </si>
  <si>
    <t>янв.- окт.12</t>
  </si>
  <si>
    <t>янв.- окт.13</t>
  </si>
  <si>
    <t>янв.-окт. 12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</si>
</sst>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72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168" fontId="3" fillId="0" borderId="0" xfId="0" applyNumberFormat="1" applyFont="1" applyFill="1" applyAlignment="1">
      <alignment horizontal="right"/>
    </xf>
    <xf numFmtId="185" fontId="3" fillId="0" borderId="0" xfId="0" applyNumberFormat="1" applyFont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 vertical="center"/>
    </xf>
    <xf numFmtId="164" fontId="3" fillId="33" borderId="0" xfId="0" applyNumberFormat="1" applyFont="1" applyFill="1" applyAlignment="1">
      <alignment horizontal="right" vertical="center"/>
    </xf>
    <xf numFmtId="1" fontId="3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 horizontal="right" vertical="center" wrapTex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229727"/>
        <c:axId val="63160436"/>
      </c:lineChart>
      <c:catAx>
        <c:axId val="3122972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60436"/>
        <c:crosses val="autoZero"/>
        <c:auto val="0"/>
        <c:lblOffset val="100"/>
        <c:tickLblSkip val="1"/>
        <c:noMultiLvlLbl val="0"/>
      </c:catAx>
      <c:valAx>
        <c:axId val="6316043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2972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3707"/>
        <c:axId val="22216816"/>
      </c:lineChart>
      <c:catAx>
        <c:axId val="49370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16816"/>
        <c:crosses val="autoZero"/>
        <c:auto val="0"/>
        <c:lblOffset val="100"/>
        <c:tickLblSkip val="1"/>
        <c:noMultiLvlLbl val="0"/>
      </c:catAx>
      <c:valAx>
        <c:axId val="2221681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70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0232625"/>
        <c:axId val="26113566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4259783"/>
        <c:axId val="65295228"/>
      </c:lineChart>
      <c:catAx>
        <c:axId val="6023262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113566"/>
        <c:crosses val="autoZero"/>
        <c:auto val="0"/>
        <c:lblOffset val="100"/>
        <c:tickLblSkip val="5"/>
        <c:noMultiLvlLbl val="0"/>
      </c:catAx>
      <c:valAx>
        <c:axId val="26113566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32625"/>
        <c:crossesAt val="1"/>
        <c:crossBetween val="between"/>
        <c:dispUnits/>
        <c:majorUnit val="2000"/>
        <c:minorUnit val="100"/>
      </c:valAx>
      <c:catAx>
        <c:axId val="34259783"/>
        <c:scaling>
          <c:orientation val="minMax"/>
        </c:scaling>
        <c:axPos val="b"/>
        <c:delete val="1"/>
        <c:majorTickMark val="out"/>
        <c:minorTickMark val="none"/>
        <c:tickLblPos val="nextTo"/>
        <c:crossAx val="65295228"/>
        <c:crossesAt val="39"/>
        <c:auto val="0"/>
        <c:lblOffset val="100"/>
        <c:tickLblSkip val="1"/>
        <c:noMultiLvlLbl val="0"/>
      </c:catAx>
      <c:valAx>
        <c:axId val="65295228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25978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2604109"/>
        <c:axId val="18374666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604109"/>
        <c:axId val="18374666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553603"/>
        <c:axId val="30388040"/>
      </c:lineChart>
      <c:catAx>
        <c:axId val="52604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74666"/>
        <c:crosses val="autoZero"/>
        <c:auto val="0"/>
        <c:lblOffset val="100"/>
        <c:tickLblSkip val="1"/>
        <c:noMultiLvlLbl val="0"/>
      </c:catAx>
      <c:valAx>
        <c:axId val="1837466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604109"/>
        <c:crossesAt val="1"/>
        <c:crossBetween val="between"/>
        <c:dispUnits/>
        <c:majorUnit val="1"/>
      </c:valAx>
      <c:catAx>
        <c:axId val="21553603"/>
        <c:scaling>
          <c:orientation val="minMax"/>
        </c:scaling>
        <c:axPos val="b"/>
        <c:delete val="1"/>
        <c:majorTickMark val="out"/>
        <c:minorTickMark val="none"/>
        <c:tickLblPos val="nextTo"/>
        <c:crossAx val="30388040"/>
        <c:crosses val="autoZero"/>
        <c:auto val="0"/>
        <c:lblOffset val="100"/>
        <c:tickLblSkip val="1"/>
        <c:noMultiLvlLbl val="0"/>
      </c:catAx>
      <c:valAx>
        <c:axId val="3038804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5360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5284521"/>
        <c:axId val="64061622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284521"/>
        <c:axId val="64061622"/>
      </c:lineChart>
      <c:catAx>
        <c:axId val="2528452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61622"/>
        <c:crosses val="autoZero"/>
        <c:auto val="1"/>
        <c:lblOffset val="100"/>
        <c:tickLblSkip val="1"/>
        <c:noMultiLvlLbl val="0"/>
      </c:catAx>
      <c:valAx>
        <c:axId val="6406162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8452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23647333"/>
        <c:axId val="57497026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647333"/>
        <c:axId val="57497026"/>
      </c:lineChart>
      <c:catAx>
        <c:axId val="2364733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97026"/>
        <c:crosses val="autoZero"/>
        <c:auto val="1"/>
        <c:lblOffset val="100"/>
        <c:tickLblSkip val="1"/>
        <c:noMultiLvlLbl val="0"/>
      </c:catAx>
      <c:valAx>
        <c:axId val="5749702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4733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7229339"/>
        <c:axId val="64707520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157249"/>
        <c:axId val="36225518"/>
      </c:lineChart>
      <c:catAx>
        <c:axId val="3722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07520"/>
        <c:crosses val="autoZero"/>
        <c:auto val="1"/>
        <c:lblOffset val="100"/>
        <c:tickLblSkip val="1"/>
        <c:noMultiLvlLbl val="0"/>
      </c:catAx>
      <c:valAx>
        <c:axId val="6470752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229339"/>
        <c:crossesAt val="1"/>
        <c:crossBetween val="between"/>
        <c:dispUnits/>
        <c:majorUnit val="400"/>
      </c:valAx>
      <c:catAx>
        <c:axId val="26157249"/>
        <c:scaling>
          <c:orientation val="minMax"/>
        </c:scaling>
        <c:axPos val="b"/>
        <c:delete val="1"/>
        <c:majorTickMark val="out"/>
        <c:minorTickMark val="none"/>
        <c:tickLblPos val="nextTo"/>
        <c:crossAx val="36225518"/>
        <c:crosses val="autoZero"/>
        <c:auto val="1"/>
        <c:lblOffset val="100"/>
        <c:tickLblSkip val="1"/>
        <c:noMultiLvlLbl val="0"/>
      </c:catAx>
      <c:valAx>
        <c:axId val="36225518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57249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535575"/>
        <c:axId val="668564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535575"/>
        <c:axId val="6685644"/>
      </c:lineChart>
      <c:catAx>
        <c:axId val="1953557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85644"/>
        <c:crosses val="autoZero"/>
        <c:auto val="1"/>
        <c:lblOffset val="100"/>
        <c:tickLblSkip val="1"/>
        <c:noMultiLvlLbl val="0"/>
      </c:catAx>
      <c:valAx>
        <c:axId val="668564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3557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418525"/>
        <c:axId val="4954748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418525"/>
        <c:axId val="49547482"/>
      </c:lineChart>
      <c:catAx>
        <c:axId val="3241852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47482"/>
        <c:crosses val="autoZero"/>
        <c:auto val="1"/>
        <c:lblOffset val="100"/>
        <c:tickLblSkip val="1"/>
        <c:noMultiLvlLbl val="0"/>
      </c:catAx>
      <c:valAx>
        <c:axId val="4954748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41852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5044179"/>
        <c:axId val="589941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044179"/>
        <c:axId val="5899416"/>
      </c:lineChart>
      <c:catAx>
        <c:axId val="1504417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99416"/>
        <c:crosses val="autoZero"/>
        <c:auto val="1"/>
        <c:lblOffset val="100"/>
        <c:tickLblSkip val="1"/>
        <c:noMultiLvlLbl val="0"/>
      </c:catAx>
      <c:valAx>
        <c:axId val="589941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4417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64147129"/>
        <c:axId val="93965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64147129"/>
        <c:axId val="939654"/>
      </c:lineChart>
      <c:catAx>
        <c:axId val="6414712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9654"/>
        <c:crosses val="autoZero"/>
        <c:auto val="1"/>
        <c:lblOffset val="100"/>
        <c:tickLblSkip val="1"/>
        <c:noMultiLvlLbl val="0"/>
      </c:catAx>
      <c:valAx>
        <c:axId val="93965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4712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2284431"/>
        <c:axId val="2375120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284431"/>
        <c:axId val="23751204"/>
      </c:lineChart>
      <c:catAx>
        <c:axId val="4228443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751204"/>
        <c:crosses val="autoZero"/>
        <c:auto val="1"/>
        <c:lblOffset val="100"/>
        <c:tickLblSkip val="1"/>
        <c:noMultiLvlLbl val="0"/>
      </c:catAx>
      <c:valAx>
        <c:axId val="2375120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8443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2171221"/>
        <c:axId val="46241522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171221"/>
        <c:axId val="46241522"/>
      </c:lineChart>
      <c:catAx>
        <c:axId val="6217122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241522"/>
        <c:crosses val="autoZero"/>
        <c:auto val="1"/>
        <c:lblOffset val="100"/>
        <c:tickLblSkip val="1"/>
        <c:noMultiLvlLbl val="0"/>
      </c:catAx>
      <c:valAx>
        <c:axId val="4624152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17122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30</xdr:row>
      <xdr:rowOff>0</xdr:rowOff>
    </xdr:from>
    <xdr:to>
      <xdr:col>33</xdr:col>
      <xdr:colOff>47625</xdr:colOff>
      <xdr:row>30</xdr:row>
      <xdr:rowOff>133350</xdr:rowOff>
    </xdr:to>
    <xdr:graphicFrame>
      <xdr:nvGraphicFramePr>
        <xdr:cNvPr id="6" name="Chart 11"/>
        <xdr:cNvGraphicFramePr/>
      </xdr:nvGraphicFramePr>
      <xdr:xfrm>
        <a:off x="18173700" y="62293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438150</xdr:colOff>
      <xdr:row>58</xdr:row>
      <xdr:rowOff>0</xdr:rowOff>
    </xdr:from>
    <xdr:to>
      <xdr:col>38</xdr:col>
      <xdr:colOff>47625</xdr:colOff>
      <xdr:row>58</xdr:row>
      <xdr:rowOff>0</xdr:rowOff>
    </xdr:to>
    <xdr:graphicFrame>
      <xdr:nvGraphicFramePr>
        <xdr:cNvPr id="7" name="Chart 17"/>
        <xdr:cNvGraphicFramePr/>
      </xdr:nvGraphicFramePr>
      <xdr:xfrm>
        <a:off x="21650325" y="9915525"/>
        <a:ext cx="7258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9645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5445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6312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9" sqref="J9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8" width="10.75390625" style="19" customWidth="1"/>
    <col min="19" max="22" width="9.75390625" style="19" customWidth="1"/>
    <col min="23" max="24" width="8.375" style="19" bestFit="1" customWidth="1"/>
    <col min="25" max="16384" width="8.00390625" style="19" customWidth="1"/>
  </cols>
  <sheetData>
    <row r="1" spans="1:22" ht="15.75">
      <c r="A1" s="149" t="s">
        <v>18</v>
      </c>
      <c r="B1" s="149"/>
      <c r="C1" s="149"/>
      <c r="D1" s="149"/>
      <c r="E1" s="149"/>
      <c r="F1" s="149"/>
      <c r="G1" s="149"/>
      <c r="H1" s="132"/>
      <c r="I1" s="132"/>
      <c r="J1" s="132"/>
      <c r="K1" s="132"/>
      <c r="L1" s="132"/>
      <c r="M1" s="132"/>
      <c r="N1" s="132"/>
      <c r="O1" s="52"/>
      <c r="P1" s="52"/>
      <c r="Q1" s="52"/>
      <c r="R1" s="52"/>
      <c r="S1" s="52"/>
      <c r="T1" s="52"/>
      <c r="U1" s="52"/>
      <c r="V1" s="52"/>
    </row>
    <row r="2" spans="1:22" ht="15.75">
      <c r="A2" s="150" t="s">
        <v>110</v>
      </c>
      <c r="B2" s="150"/>
      <c r="C2" s="150"/>
      <c r="D2" s="150"/>
      <c r="E2" s="150"/>
      <c r="F2" s="150"/>
      <c r="G2" s="150"/>
      <c r="H2" s="133"/>
      <c r="I2" s="133"/>
      <c r="J2" s="133"/>
      <c r="K2" s="133"/>
      <c r="L2" s="133"/>
      <c r="M2" s="133"/>
      <c r="N2" s="133"/>
      <c r="O2" s="85"/>
      <c r="P2" s="85"/>
      <c r="Q2" s="85"/>
      <c r="R2" s="85"/>
      <c r="S2" s="85"/>
      <c r="T2" s="85"/>
      <c r="U2" s="85"/>
      <c r="V2" s="85"/>
    </row>
    <row r="3" spans="1:22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4" ht="15" customHeight="1">
      <c r="A4" s="41" t="s">
        <v>91</v>
      </c>
      <c r="B4" s="18"/>
      <c r="C4" s="18"/>
      <c r="D4" s="18"/>
    </row>
    <row r="5" spans="1:8" ht="15" customHeight="1">
      <c r="A5" s="13" t="s">
        <v>47</v>
      </c>
      <c r="B5" s="22"/>
      <c r="C5" s="22"/>
      <c r="D5" s="22"/>
      <c r="E5" s="23"/>
      <c r="F5" s="24"/>
      <c r="G5" s="24"/>
      <c r="H5" s="24"/>
    </row>
    <row r="6" spans="1:13" s="27" customFormat="1" ht="26.25" customHeight="1">
      <c r="A6" s="53"/>
      <c r="B6" s="54" t="s">
        <v>105</v>
      </c>
      <c r="C6" s="54" t="s">
        <v>107</v>
      </c>
      <c r="D6" s="54">
        <v>41275</v>
      </c>
      <c r="E6" s="54">
        <v>41306</v>
      </c>
      <c r="F6" s="54">
        <v>41334</v>
      </c>
      <c r="G6" s="54">
        <v>41365</v>
      </c>
      <c r="H6" s="54">
        <v>41395</v>
      </c>
      <c r="I6" s="54">
        <v>41426</v>
      </c>
      <c r="J6" s="54">
        <v>41456</v>
      </c>
      <c r="K6" s="54">
        <v>41487</v>
      </c>
      <c r="L6" s="54">
        <v>41518</v>
      </c>
      <c r="M6" s="54">
        <v>41548</v>
      </c>
    </row>
    <row r="7" spans="1:13" ht="26.25" customHeight="1">
      <c r="A7" s="29" t="s">
        <v>84</v>
      </c>
      <c r="B7" s="106">
        <v>6</v>
      </c>
      <c r="C7" s="106">
        <v>-0.9000000000000057</v>
      </c>
      <c r="D7" s="106">
        <v>6.5</v>
      </c>
      <c r="E7" s="106">
        <v>8</v>
      </c>
      <c r="F7" s="106">
        <v>7.6</v>
      </c>
      <c r="G7" s="106">
        <v>8.2</v>
      </c>
      <c r="H7" s="106">
        <v>8.4</v>
      </c>
      <c r="I7" s="106">
        <v>7.9</v>
      </c>
      <c r="J7" s="106">
        <v>7.8</v>
      </c>
      <c r="K7" s="106">
        <v>8</v>
      </c>
      <c r="L7" s="106">
        <v>9.2</v>
      </c>
      <c r="M7" s="106">
        <v>10.2</v>
      </c>
    </row>
    <row r="8" spans="1:13" ht="26.25" customHeight="1">
      <c r="A8" s="29" t="s">
        <v>85</v>
      </c>
      <c r="B8" s="70">
        <v>105.7</v>
      </c>
      <c r="C8" s="70">
        <v>107.5</v>
      </c>
      <c r="D8" s="70">
        <v>100.8</v>
      </c>
      <c r="E8" s="70">
        <v>101.2</v>
      </c>
      <c r="F8" s="70">
        <v>101.13364883558253</v>
      </c>
      <c r="G8" s="70">
        <v>101.04717686356497</v>
      </c>
      <c r="H8" s="70">
        <v>101.4</v>
      </c>
      <c r="I8" s="70">
        <v>101.5</v>
      </c>
      <c r="J8" s="70">
        <v>101.2</v>
      </c>
      <c r="K8" s="70">
        <v>101.1</v>
      </c>
      <c r="L8" s="70">
        <v>101.62502910045883</v>
      </c>
      <c r="M8" s="70">
        <v>102.00537011588185</v>
      </c>
    </row>
    <row r="9" spans="1:13" ht="26.25" customHeight="1">
      <c r="A9" s="29" t="s">
        <v>86</v>
      </c>
      <c r="B9" s="71" t="s">
        <v>1</v>
      </c>
      <c r="C9" s="71" t="s">
        <v>1</v>
      </c>
      <c r="D9" s="70">
        <v>100.8</v>
      </c>
      <c r="E9" s="70">
        <v>100.39</v>
      </c>
      <c r="F9" s="70">
        <v>99.945302270648</v>
      </c>
      <c r="G9" s="70">
        <v>99.91449732802765</v>
      </c>
      <c r="H9" s="70">
        <v>100.3</v>
      </c>
      <c r="I9" s="70">
        <v>100.15</v>
      </c>
      <c r="J9" s="70">
        <v>99.73122182867442</v>
      </c>
      <c r="K9" s="70">
        <v>99.88770790658914</v>
      </c>
      <c r="L9" s="70">
        <v>100.49850347001235</v>
      </c>
      <c r="M9" s="70">
        <v>100.37425919459963</v>
      </c>
    </row>
    <row r="10" spans="1:13" ht="26.25" customHeight="1">
      <c r="A10" s="29" t="s">
        <v>8</v>
      </c>
      <c r="B10" s="71">
        <v>13.61</v>
      </c>
      <c r="C10" s="71">
        <v>2.64</v>
      </c>
      <c r="D10" s="71">
        <v>3.05</v>
      </c>
      <c r="E10" s="71">
        <v>2.83</v>
      </c>
      <c r="F10" s="71">
        <v>2.98</v>
      </c>
      <c r="G10" s="71">
        <v>2.88</v>
      </c>
      <c r="H10" s="71">
        <v>2.96</v>
      </c>
      <c r="I10" s="71">
        <v>3.2</v>
      </c>
      <c r="J10" s="71">
        <v>4.09</v>
      </c>
      <c r="K10" s="71">
        <v>4.16</v>
      </c>
      <c r="L10" s="71">
        <v>4.25</v>
      </c>
      <c r="M10" s="71">
        <v>4.2</v>
      </c>
    </row>
    <row r="11" spans="1:13" ht="26.25" customHeight="1">
      <c r="A11" s="29" t="s">
        <v>9</v>
      </c>
      <c r="B11" s="107">
        <v>46.4847</v>
      </c>
      <c r="C11" s="107">
        <v>47.4012</v>
      </c>
      <c r="D11" s="107">
        <v>47.7696</v>
      </c>
      <c r="E11" s="107">
        <v>47.5676</v>
      </c>
      <c r="F11" s="107">
        <v>47.961</v>
      </c>
      <c r="G11" s="107">
        <v>48.1717</v>
      </c>
      <c r="H11" s="107">
        <v>48.23</v>
      </c>
      <c r="I11" s="107">
        <v>48.6277</v>
      </c>
      <c r="J11" s="107">
        <v>48.8745</v>
      </c>
      <c r="K11" s="107">
        <v>48.7243</v>
      </c>
      <c r="L11" s="107">
        <v>48.6197</v>
      </c>
      <c r="M11" s="107">
        <v>48.5027</v>
      </c>
    </row>
    <row r="12" spans="1:13" s="25" customFormat="1" ht="26.25" customHeight="1">
      <c r="A12" s="29" t="s">
        <v>87</v>
      </c>
      <c r="B12" s="108">
        <v>-1.3046930733430884</v>
      </c>
      <c r="C12" s="108">
        <f>C11/B11*100-100</f>
        <v>1.9716164673537975</v>
      </c>
      <c r="D12" s="108">
        <f>D11/C11*100-100</f>
        <v>0.777195514037615</v>
      </c>
      <c r="E12" s="108">
        <f>E11/C11*100-100</f>
        <v>0.3510459650810418</v>
      </c>
      <c r="F12" s="108">
        <f>F11/C11*100-100</f>
        <v>1.1809827599301315</v>
      </c>
      <c r="G12" s="108">
        <f>G11/C11*100-100</f>
        <v>1.6254862746090737</v>
      </c>
      <c r="H12" s="108">
        <f>H11/C11*100-100</f>
        <v>1.7484789414614</v>
      </c>
      <c r="I12" s="108">
        <f>I11/C11*100-100</f>
        <v>2.5874872366100448</v>
      </c>
      <c r="J12" s="108">
        <f>J11/C11*100-100</f>
        <v>3.1081491607807266</v>
      </c>
      <c r="K12" s="108">
        <f>K11/C11*100-100</f>
        <v>2.791279545665489</v>
      </c>
      <c r="L12" s="108">
        <f>L11/C11*100-100</f>
        <v>2.5706100267503587</v>
      </c>
      <c r="M12" s="108">
        <f>M11/C11*100-100</f>
        <v>2.3237808325527567</v>
      </c>
    </row>
    <row r="13" spans="1:13" s="25" customFormat="1" ht="26.25" customHeight="1">
      <c r="A13" s="29" t="s">
        <v>88</v>
      </c>
      <c r="B13" s="108" t="s">
        <v>1</v>
      </c>
      <c r="C13" s="108" t="s">
        <v>1</v>
      </c>
      <c r="D13" s="108">
        <f aca="true" t="shared" si="0" ref="D13:I13">D11/C11*100-100</f>
        <v>0.777195514037615</v>
      </c>
      <c r="E13" s="108">
        <f t="shared" si="0"/>
        <v>-0.42286307609859364</v>
      </c>
      <c r="F13" s="108">
        <f t="shared" si="0"/>
        <v>0.827033527022607</v>
      </c>
      <c r="G13" s="108">
        <f t="shared" si="0"/>
        <v>0.4393152769958988</v>
      </c>
      <c r="H13" s="108">
        <f t="shared" si="0"/>
        <v>0.12102541533720057</v>
      </c>
      <c r="I13" s="108">
        <f t="shared" si="0"/>
        <v>0.8245905038357932</v>
      </c>
      <c r="J13" s="108">
        <f>J11/I11*100-100</f>
        <v>0.5075296590215004</v>
      </c>
      <c r="K13" s="108">
        <f>K11/J11*100-100</f>
        <v>-0.30731772192042683</v>
      </c>
      <c r="L13" s="108">
        <f>L11/K11*100-100</f>
        <v>-0.21467727602038167</v>
      </c>
      <c r="M13" s="108">
        <f>M11/L11*100-100</f>
        <v>-0.24064319607073514</v>
      </c>
    </row>
    <row r="14" spans="1:22" s="25" customFormat="1" ht="15" customHeight="1">
      <c r="A14" s="30"/>
      <c r="B14" s="49"/>
      <c r="C14" s="78"/>
      <c r="D14" s="78"/>
      <c r="E14" s="86"/>
      <c r="F14" s="83"/>
      <c r="G14" s="83"/>
      <c r="H14" s="83"/>
      <c r="I14" s="83"/>
      <c r="N14" s="26"/>
      <c r="O14" s="26"/>
      <c r="P14" s="26"/>
      <c r="Q14" s="26"/>
      <c r="R14" s="26"/>
      <c r="S14" s="26"/>
      <c r="T14" s="26"/>
      <c r="U14" s="26"/>
      <c r="V14" s="26"/>
    </row>
    <row r="15" spans="1:25" s="25" customFormat="1" ht="15" customHeight="1">
      <c r="A15" s="41" t="s">
        <v>89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87"/>
      <c r="X15" s="87"/>
      <c r="Y15" s="87"/>
    </row>
    <row r="16" spans="1:22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</row>
    <row r="17" spans="1:20" s="25" customFormat="1" ht="31.5">
      <c r="A17" s="55"/>
      <c r="B17" s="57" t="s">
        <v>105</v>
      </c>
      <c r="C17" s="54">
        <v>41153</v>
      </c>
      <c r="D17" s="54">
        <v>41183</v>
      </c>
      <c r="E17" s="54" t="s">
        <v>107</v>
      </c>
      <c r="F17" s="54">
        <v>41518</v>
      </c>
      <c r="G17" s="54">
        <v>41548</v>
      </c>
      <c r="H17" s="58" t="s">
        <v>2</v>
      </c>
      <c r="I17" s="58" t="s">
        <v>46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s="25" customFormat="1" ht="13.5" customHeight="1">
      <c r="A18" s="29" t="s">
        <v>4</v>
      </c>
      <c r="B18" s="71">
        <v>49866.9363</v>
      </c>
      <c r="C18" s="71">
        <v>53562.4162</v>
      </c>
      <c r="D18" s="71">
        <v>53404.035</v>
      </c>
      <c r="E18" s="71">
        <v>58252.1681</v>
      </c>
      <c r="F18" s="71">
        <v>62898.5575</v>
      </c>
      <c r="G18" s="71">
        <v>62677.568</v>
      </c>
      <c r="H18" s="74">
        <f>G18-F18</f>
        <v>-220.98950000000332</v>
      </c>
      <c r="I18" s="74">
        <f>G18-E18</f>
        <v>4425.399899999997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s="25" customFormat="1" ht="13.5" customHeight="1">
      <c r="A19" s="29" t="s">
        <v>82</v>
      </c>
      <c r="B19" s="71">
        <v>54803.2258</v>
      </c>
      <c r="C19" s="71">
        <v>60174.7046</v>
      </c>
      <c r="D19" s="71">
        <v>60544.5301</v>
      </c>
      <c r="E19" s="71">
        <v>64488.814</v>
      </c>
      <c r="F19" s="71">
        <v>68935.1742</v>
      </c>
      <c r="G19" s="71">
        <v>70138.5105</v>
      </c>
      <c r="H19" s="74">
        <f>G19-F19</f>
        <v>1203.33630000001</v>
      </c>
      <c r="I19" s="74">
        <f>G19-E19</f>
        <v>5649.6965000000055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s="25" customFormat="1" ht="13.5" customHeight="1">
      <c r="A20" s="29" t="s">
        <v>5</v>
      </c>
      <c r="B20" s="71">
        <v>79527.79675902</v>
      </c>
      <c r="C20" s="71">
        <v>94593.38542933</v>
      </c>
      <c r="D20" s="71">
        <v>95004.83460749</v>
      </c>
      <c r="E20" s="71">
        <v>98482.85660418001</v>
      </c>
      <c r="F20" s="71">
        <v>113324.15062283</v>
      </c>
      <c r="G20" s="71">
        <v>114358.70607531001</v>
      </c>
      <c r="H20" s="74">
        <f>G20-F20</f>
        <v>1034.55545248001</v>
      </c>
      <c r="I20" s="74">
        <f>G20-E20</f>
        <v>15875.84947113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s="25" customFormat="1" ht="13.5" customHeight="1">
      <c r="A21" s="60" t="s">
        <v>6</v>
      </c>
      <c r="B21" s="99">
        <v>25.3410994995494</v>
      </c>
      <c r="C21" s="99">
        <v>28.368969181318892</v>
      </c>
      <c r="D21" s="99">
        <v>28.79844624178497</v>
      </c>
      <c r="E21" s="99">
        <v>29.001936721205286</v>
      </c>
      <c r="F21" s="99">
        <v>30.998091602345713</v>
      </c>
      <c r="G21" s="99">
        <v>31.039163323685003</v>
      </c>
      <c r="H21" s="91"/>
      <c r="I21" s="91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2" s="25" customFormat="1" ht="6" customHeight="1">
      <c r="A22" s="60"/>
      <c r="B22" s="99"/>
      <c r="C22" s="99"/>
      <c r="D22" s="99"/>
      <c r="E22" s="99"/>
      <c r="F22" s="99"/>
      <c r="G22" s="99"/>
      <c r="H22" s="99"/>
      <c r="I22" s="99"/>
      <c r="J22" s="96"/>
      <c r="K22" s="96"/>
      <c r="L22" s="96"/>
      <c r="M22" s="96"/>
      <c r="N22" s="96"/>
      <c r="O22" s="27"/>
      <c r="P22" s="27"/>
      <c r="Q22" s="27"/>
      <c r="R22" s="27"/>
      <c r="S22" s="27"/>
      <c r="T22" s="27"/>
      <c r="U22" s="27"/>
      <c r="V22" s="27"/>
    </row>
    <row r="23" spans="1:22" s="25" customFormat="1" ht="15" customHeight="1">
      <c r="A23" s="145" t="s">
        <v>83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27"/>
      <c r="P23" s="27"/>
      <c r="Q23" s="27"/>
      <c r="R23" s="27"/>
      <c r="S23" s="27"/>
      <c r="T23" s="27"/>
      <c r="U23" s="27"/>
      <c r="V23" s="27"/>
    </row>
    <row r="24" spans="5:9" ht="15.75" customHeight="1">
      <c r="E24" s="104"/>
      <c r="F24" s="103"/>
      <c r="G24" s="103"/>
      <c r="I24" s="111"/>
    </row>
    <row r="25" spans="1:8" s="36" customFormat="1" ht="15" customHeight="1">
      <c r="A25" s="35" t="s">
        <v>90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48</v>
      </c>
      <c r="B26" s="39"/>
      <c r="C26" s="40"/>
      <c r="D26" s="40"/>
      <c r="E26" s="40"/>
      <c r="F26" s="47"/>
      <c r="G26" s="47"/>
      <c r="H26" s="48"/>
    </row>
    <row r="27" spans="1:20" s="36" customFormat="1" ht="31.5">
      <c r="A27" s="55"/>
      <c r="B27" s="57" t="s">
        <v>105</v>
      </c>
      <c r="C27" s="54">
        <v>41153</v>
      </c>
      <c r="D27" s="54">
        <v>41183</v>
      </c>
      <c r="E27" s="54" t="s">
        <v>107</v>
      </c>
      <c r="F27" s="54">
        <v>41518</v>
      </c>
      <c r="G27" s="54">
        <v>41548</v>
      </c>
      <c r="H27" s="58" t="s">
        <v>2</v>
      </c>
      <c r="I27" s="58" t="s">
        <v>46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s="37" customFormat="1" ht="26.25" customHeight="1">
      <c r="A28" s="29" t="s">
        <v>25</v>
      </c>
      <c r="B28" s="95">
        <v>1834.50460655215</v>
      </c>
      <c r="C28" s="95">
        <v>1967.78771481853</v>
      </c>
      <c r="D28" s="95">
        <v>1947.26042420929</v>
      </c>
      <c r="E28" s="95">
        <v>2066.5862063271197</v>
      </c>
      <c r="F28" s="95">
        <v>2107.03146765226</v>
      </c>
      <c r="G28" s="95">
        <v>2139.58478152564</v>
      </c>
      <c r="H28" s="74">
        <f>G28-F28</f>
        <v>32.553313873380375</v>
      </c>
      <c r="I28" s="74">
        <f>G28-E28</f>
        <v>72.99857519852048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</row>
    <row r="30" spans="1:2" s="2" customFormat="1" ht="15.75" customHeight="1">
      <c r="A30" s="42" t="s">
        <v>95</v>
      </c>
      <c r="B30" s="1"/>
    </row>
    <row r="31" spans="2:4" s="2" customFormat="1" ht="12.75" customHeight="1">
      <c r="B31" s="19"/>
      <c r="C31" s="19"/>
      <c r="D31" s="19"/>
    </row>
    <row r="32" spans="1:20" s="2" customFormat="1" ht="31.5">
      <c r="A32" s="59"/>
      <c r="B32" s="57" t="s">
        <v>105</v>
      </c>
      <c r="C32" s="54">
        <v>41153</v>
      </c>
      <c r="D32" s="54">
        <v>41183</v>
      </c>
      <c r="E32" s="54" t="s">
        <v>107</v>
      </c>
      <c r="F32" s="54">
        <v>41518</v>
      </c>
      <c r="G32" s="54">
        <v>41548</v>
      </c>
      <c r="H32" s="58" t="s">
        <v>2</v>
      </c>
      <c r="I32" s="58" t="s">
        <v>46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22" s="2" customFormat="1" ht="26.25" customHeight="1">
      <c r="A33" s="3" t="s">
        <v>106</v>
      </c>
      <c r="B33" s="105">
        <v>46.4847</v>
      </c>
      <c r="C33" s="105">
        <v>47.1484</v>
      </c>
      <c r="D33" s="105">
        <v>47.1354</v>
      </c>
      <c r="E33" s="105">
        <v>47.4012</v>
      </c>
      <c r="F33" s="105">
        <v>48.6197</v>
      </c>
      <c r="G33" s="105">
        <v>48.5027</v>
      </c>
      <c r="H33" s="110">
        <f>G33/F33-1</f>
        <v>-0.0024064319607073337</v>
      </c>
      <c r="I33" s="110">
        <f>G33/E33-1</f>
        <v>0.023237808325527576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9"/>
      <c r="V33" s="9"/>
    </row>
    <row r="34" spans="1:22" s="2" customFormat="1" ht="26.25" customHeight="1">
      <c r="A34" s="3" t="s">
        <v>54</v>
      </c>
      <c r="B34" s="105">
        <v>46.4847</v>
      </c>
      <c r="C34" s="105">
        <v>47.1484</v>
      </c>
      <c r="D34" s="105">
        <v>47.1513</v>
      </c>
      <c r="E34" s="105">
        <v>47.3868</v>
      </c>
      <c r="F34" s="105">
        <v>48.6561</v>
      </c>
      <c r="G34" s="105">
        <v>48.5015</v>
      </c>
      <c r="H34" s="110">
        <f>G34/F34-1</f>
        <v>-0.0031774022167827543</v>
      </c>
      <c r="I34" s="110">
        <f>G34/E34-1</f>
        <v>0.02352342846531097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9"/>
      <c r="V34" s="9"/>
    </row>
    <row r="35" spans="1:22" s="2" customFormat="1" ht="26.25" customHeight="1">
      <c r="A35" s="3" t="s">
        <v>55</v>
      </c>
      <c r="B35" s="105">
        <v>1.2945</v>
      </c>
      <c r="C35" s="105">
        <v>1.2858</v>
      </c>
      <c r="D35" s="105">
        <v>1.2958</v>
      </c>
      <c r="E35" s="105">
        <v>1.3194</v>
      </c>
      <c r="F35" s="105">
        <v>1.3524</v>
      </c>
      <c r="G35" s="105">
        <v>1.3582</v>
      </c>
      <c r="H35" s="110">
        <f>G35/F35-1</f>
        <v>0.004288671990535287</v>
      </c>
      <c r="I35" s="110">
        <f>G35/E35-1</f>
        <v>0.02940730635137201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9"/>
      <c r="V35" s="9"/>
    </row>
    <row r="36" spans="1:22" s="2" customFormat="1" ht="26.25" customHeight="1">
      <c r="A36" s="3" t="s">
        <v>49</v>
      </c>
      <c r="B36" s="105"/>
      <c r="C36" s="105"/>
      <c r="D36" s="105"/>
      <c r="E36" s="105"/>
      <c r="F36" s="105"/>
      <c r="G36" s="105"/>
      <c r="H36" s="110"/>
      <c r="I36" s="110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9"/>
      <c r="V36" s="9"/>
    </row>
    <row r="37" spans="1:22" s="2" customFormat="1" ht="13.5" customHeight="1">
      <c r="A37" s="61" t="s">
        <v>50</v>
      </c>
      <c r="B37" s="105">
        <v>46.697159628858174</v>
      </c>
      <c r="C37" s="105">
        <v>46.98835609558157</v>
      </c>
      <c r="D37" s="105">
        <v>47.160685707622875</v>
      </c>
      <c r="E37" s="105">
        <v>47.3781</v>
      </c>
      <c r="F37" s="105">
        <v>48.6818</v>
      </c>
      <c r="G37" s="105">
        <v>48.519404652253826</v>
      </c>
      <c r="H37" s="110">
        <f>G37/F37-1</f>
        <v>-0.0033358533937976054</v>
      </c>
      <c r="I37" s="110">
        <f>G37/E37-1</f>
        <v>0.02408928708103164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9"/>
      <c r="V37" s="9"/>
    </row>
    <row r="38" spans="1:22" s="2" customFormat="1" ht="13.5" customHeight="1">
      <c r="A38" s="61" t="s">
        <v>51</v>
      </c>
      <c r="B38" s="105">
        <v>59.8</v>
      </c>
      <c r="C38" s="105">
        <v>60.8472515779982</v>
      </c>
      <c r="D38" s="105">
        <v>61.189937304905094</v>
      </c>
      <c r="E38" s="105">
        <v>61.9483</v>
      </c>
      <c r="F38" s="105">
        <v>65.8246</v>
      </c>
      <c r="G38" s="105">
        <v>66.8488111105018</v>
      </c>
      <c r="H38" s="110">
        <f>G38/F38-1</f>
        <v>0.015559701243939017</v>
      </c>
      <c r="I38" s="110">
        <f>G38/E38-1</f>
        <v>0.07910646636795193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9"/>
      <c r="V38" s="9"/>
    </row>
    <row r="39" spans="1:22" s="2" customFormat="1" ht="13.5" customHeight="1">
      <c r="A39" s="61" t="s">
        <v>52</v>
      </c>
      <c r="B39" s="105">
        <v>1.435</v>
      </c>
      <c r="C39" s="105">
        <v>1.5015652006928233</v>
      </c>
      <c r="D39" s="105">
        <v>1.4983815232399849</v>
      </c>
      <c r="E39" s="105">
        <v>1.5313</v>
      </c>
      <c r="F39" s="105">
        <v>1.4985</v>
      </c>
      <c r="G39" s="105">
        <v>1.5102965437836495</v>
      </c>
      <c r="H39" s="110">
        <f>G39/F39-1</f>
        <v>0.007872234757190233</v>
      </c>
      <c r="I39" s="110">
        <f>G39/E39-1</f>
        <v>-0.013716094962679115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9"/>
      <c r="V39" s="9"/>
    </row>
    <row r="40" spans="1:22" s="2" customFormat="1" ht="13.5" customHeight="1">
      <c r="A40" s="61" t="s">
        <v>53</v>
      </c>
      <c r="B40" s="105">
        <v>0.308</v>
      </c>
      <c r="C40" s="105">
        <v>0.3127201112140871</v>
      </c>
      <c r="D40" s="105">
        <v>0.3120549304318317</v>
      </c>
      <c r="E40" s="105">
        <v>0.3116</v>
      </c>
      <c r="F40" s="105">
        <v>0.3157</v>
      </c>
      <c r="G40" s="105">
        <v>0.3140762222375386</v>
      </c>
      <c r="H40" s="110">
        <f>G40/F40-1</f>
        <v>-0.005143420216855765</v>
      </c>
      <c r="I40" s="110">
        <f>G40/E40-1</f>
        <v>0.007946797938185535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0"/>
      <c r="V40" s="10"/>
    </row>
    <row r="41" spans="6:7" ht="15">
      <c r="F41" s="21"/>
      <c r="G41" s="21"/>
    </row>
    <row r="42" spans="3:5" ht="15">
      <c r="C42" s="109"/>
      <c r="D42" s="109"/>
      <c r="E42" s="109"/>
    </row>
    <row r="43" spans="3:5" ht="15">
      <c r="C43" s="109"/>
      <c r="D43" s="109"/>
      <c r="E43" s="109"/>
    </row>
    <row r="44" spans="3:5" ht="15">
      <c r="C44" s="109"/>
      <c r="D44" s="109"/>
      <c r="E44" s="109"/>
    </row>
    <row r="45" spans="3:5" ht="15">
      <c r="C45" s="109"/>
      <c r="D45" s="109"/>
      <c r="E45" s="109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93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107</v>
      </c>
      <c r="C3" s="54" t="s">
        <v>111</v>
      </c>
      <c r="D3" s="54" t="s">
        <v>112</v>
      </c>
      <c r="E3" s="54">
        <v>41518</v>
      </c>
      <c r="F3" s="54">
        <v>41548</v>
      </c>
      <c r="G3" s="58" t="s">
        <v>2</v>
      </c>
      <c r="H3" s="58" t="s">
        <v>3</v>
      </c>
      <c r="J3" s="77"/>
    </row>
    <row r="4" spans="1:9" ht="13.5" customHeight="1">
      <c r="A4" s="8" t="s">
        <v>22</v>
      </c>
      <c r="B4" s="73">
        <f>B6+B7</f>
        <v>47.849999999999994</v>
      </c>
      <c r="C4" s="73">
        <f>C6+C7</f>
        <v>47.849999999999994</v>
      </c>
      <c r="D4" s="73">
        <f>D6+D7</f>
        <v>14.7</v>
      </c>
      <c r="E4" s="73">
        <f>E6+E7</f>
        <v>0</v>
      </c>
      <c r="F4" s="73">
        <f>F6+F7</f>
        <v>0</v>
      </c>
      <c r="G4" s="74">
        <f>F4-E4</f>
        <v>0</v>
      </c>
      <c r="H4" s="74">
        <f>D4-C4</f>
        <v>-33.14999999999999</v>
      </c>
      <c r="I4" s="73"/>
    </row>
    <row r="5" spans="1:10" ht="13.5" customHeight="1">
      <c r="A5" s="46" t="s">
        <v>81</v>
      </c>
      <c r="B5" s="70">
        <f>B6-B7</f>
        <v>-38.25</v>
      </c>
      <c r="C5" s="70">
        <f>C6-C7</f>
        <v>-38.25</v>
      </c>
      <c r="D5" s="70">
        <f>D6-D7</f>
        <v>-14.7</v>
      </c>
      <c r="E5" s="70">
        <f>E6-E7</f>
        <v>0</v>
      </c>
      <c r="F5" s="70">
        <f>F6-F7</f>
        <v>0</v>
      </c>
      <c r="G5" s="74">
        <f>F5-E5</f>
        <v>0</v>
      </c>
      <c r="H5" s="74">
        <f>D5-C5</f>
        <v>23.55</v>
      </c>
      <c r="I5" s="70"/>
      <c r="J5" s="98"/>
    </row>
    <row r="6" spans="1:9" ht="13.5" customHeight="1">
      <c r="A6" s="51" t="s">
        <v>23</v>
      </c>
      <c r="B6" s="71">
        <v>4.8</v>
      </c>
      <c r="C6" s="71">
        <v>4.8</v>
      </c>
      <c r="D6" s="71">
        <v>0</v>
      </c>
      <c r="E6" s="71">
        <v>0</v>
      </c>
      <c r="F6" s="71">
        <v>0</v>
      </c>
      <c r="G6" s="74">
        <f>F6-E6</f>
        <v>0</v>
      </c>
      <c r="H6" s="74">
        <f>G6-F6</f>
        <v>0</v>
      </c>
      <c r="I6" s="94"/>
    </row>
    <row r="7" spans="1:9" ht="13.5" customHeight="1">
      <c r="A7" s="51" t="s">
        <v>24</v>
      </c>
      <c r="B7" s="71">
        <v>43.05</v>
      </c>
      <c r="C7" s="71">
        <v>43.05</v>
      </c>
      <c r="D7" s="71">
        <v>14.7</v>
      </c>
      <c r="E7" s="71">
        <v>0</v>
      </c>
      <c r="F7" s="71">
        <v>0</v>
      </c>
      <c r="G7" s="74">
        <f>F7-E7</f>
        <v>0</v>
      </c>
      <c r="H7" s="74">
        <f>D7-C7</f>
        <v>-28.349999999999998</v>
      </c>
      <c r="I7" s="94"/>
    </row>
    <row r="8" spans="1:10" ht="13.5" customHeight="1">
      <c r="A8" s="46" t="s">
        <v>40</v>
      </c>
      <c r="B8" s="94" t="s">
        <v>1</v>
      </c>
      <c r="C8" s="94" t="s">
        <v>1</v>
      </c>
      <c r="D8" s="94" t="s">
        <v>1</v>
      </c>
      <c r="E8" s="94" t="s">
        <v>1</v>
      </c>
      <c r="F8" s="94" t="s">
        <v>1</v>
      </c>
      <c r="G8" s="94" t="s">
        <v>1</v>
      </c>
      <c r="H8" s="94" t="s">
        <v>1</v>
      </c>
      <c r="I8" s="94"/>
      <c r="J8" s="94"/>
    </row>
    <row r="9" spans="3:4" ht="15" customHeight="1">
      <c r="C9" s="76"/>
      <c r="D9" s="76"/>
    </row>
    <row r="10" spans="1:2" s="9" customFormat="1" ht="15" customHeight="1">
      <c r="A10" s="100" t="s">
        <v>92</v>
      </c>
      <c r="B10" s="101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107</v>
      </c>
      <c r="C12" s="54" t="s">
        <v>113</v>
      </c>
      <c r="D12" s="54" t="s">
        <v>114</v>
      </c>
      <c r="E12" s="54">
        <v>41518</v>
      </c>
      <c r="F12" s="54">
        <v>41548</v>
      </c>
      <c r="G12" s="58" t="s">
        <v>2</v>
      </c>
      <c r="H12" s="58" t="s">
        <v>3</v>
      </c>
    </row>
    <row r="13" spans="1:9" ht="12.75" customHeight="1">
      <c r="A13" s="8" t="s">
        <v>20</v>
      </c>
      <c r="B13" s="73">
        <f>+B14+B19+B22+B18</f>
        <v>63511.314351173</v>
      </c>
      <c r="C13" s="73">
        <f>+C14+C19+C22+C18</f>
        <v>52442.140400000004</v>
      </c>
      <c r="D13" s="73">
        <f>+D14+D19+D20+D22</f>
        <v>19773.67000453</v>
      </c>
      <c r="E13" s="73">
        <f>+E19+E20+E22</f>
        <v>2266.49215</v>
      </c>
      <c r="F13" s="73">
        <f>+F19+F20+F22</f>
        <v>1168.86825</v>
      </c>
      <c r="G13" s="74">
        <f>F13-E13</f>
        <v>-1097.6239</v>
      </c>
      <c r="H13" s="74">
        <f>D13-C13</f>
        <v>-32668.470395470005</v>
      </c>
      <c r="I13" s="74"/>
    </row>
    <row r="14" spans="1:10" ht="12.75" customHeight="1">
      <c r="A14" s="46" t="s">
        <v>42</v>
      </c>
      <c r="B14" s="71">
        <f>+B16</f>
        <v>7676.308371173</v>
      </c>
      <c r="C14" s="71">
        <f>+C16</f>
        <v>6580.5</v>
      </c>
      <c r="D14" s="71">
        <f>+D16</f>
        <v>2641.39640453</v>
      </c>
      <c r="E14" s="71" t="s">
        <v>1</v>
      </c>
      <c r="F14" s="71" t="s">
        <v>1</v>
      </c>
      <c r="G14" s="74" t="s">
        <v>1</v>
      </c>
      <c r="H14" s="74">
        <f>D14-C14</f>
        <v>-3939.10359547</v>
      </c>
      <c r="I14" s="91"/>
      <c r="J14" s="9"/>
    </row>
    <row r="15" spans="1:10" ht="12.75" customHeight="1">
      <c r="A15" s="51" t="s">
        <v>23</v>
      </c>
      <c r="B15" s="94" t="s">
        <v>1</v>
      </c>
      <c r="C15" s="94" t="s">
        <v>1</v>
      </c>
      <c r="D15" s="71" t="s">
        <v>1</v>
      </c>
      <c r="E15" s="71" t="s">
        <v>1</v>
      </c>
      <c r="F15" s="71" t="s">
        <v>1</v>
      </c>
      <c r="G15" s="74" t="s">
        <v>1</v>
      </c>
      <c r="H15" s="74" t="s">
        <v>1</v>
      </c>
      <c r="I15" s="91"/>
      <c r="J15" s="9"/>
    </row>
    <row r="16" spans="1:10" ht="12.75" customHeight="1">
      <c r="A16" s="51" t="s">
        <v>24</v>
      </c>
      <c r="B16" s="94">
        <v>7676.308371173</v>
      </c>
      <c r="C16" s="94">
        <v>6580.5</v>
      </c>
      <c r="D16" s="94">
        <v>2641.39640453</v>
      </c>
      <c r="E16" s="71" t="s">
        <v>1</v>
      </c>
      <c r="F16" s="71" t="s">
        <v>1</v>
      </c>
      <c r="G16" s="74" t="s">
        <v>1</v>
      </c>
      <c r="H16" s="74">
        <f>D16-C16</f>
        <v>-3939.10359547</v>
      </c>
      <c r="I16" s="91"/>
      <c r="J16" s="9"/>
    </row>
    <row r="17" spans="1:10" ht="12.75" customHeight="1">
      <c r="A17" s="113" t="s">
        <v>104</v>
      </c>
      <c r="B17" s="94" t="s">
        <v>1</v>
      </c>
      <c r="C17" s="94" t="s">
        <v>1</v>
      </c>
      <c r="D17" s="94" t="s">
        <v>1</v>
      </c>
      <c r="E17" s="94" t="s">
        <v>1</v>
      </c>
      <c r="F17" s="94" t="s">
        <v>1</v>
      </c>
      <c r="G17" s="148" t="s">
        <v>1</v>
      </c>
      <c r="H17" s="148" t="s">
        <v>1</v>
      </c>
      <c r="I17" s="91"/>
      <c r="J17" s="9"/>
    </row>
    <row r="18" spans="1:10" ht="12.75" customHeight="1">
      <c r="A18" s="46" t="s">
        <v>102</v>
      </c>
      <c r="B18" s="94">
        <v>680</v>
      </c>
      <c r="C18" s="94">
        <v>510</v>
      </c>
      <c r="D18" s="94" t="s">
        <v>1</v>
      </c>
      <c r="E18" s="94" t="s">
        <v>1</v>
      </c>
      <c r="F18" s="94" t="s">
        <v>1</v>
      </c>
      <c r="G18" s="148" t="s">
        <v>1</v>
      </c>
      <c r="H18" s="74">
        <f>-C18</f>
        <v>-510</v>
      </c>
      <c r="I18" s="91"/>
      <c r="J18" s="9"/>
    </row>
    <row r="19" spans="1:10" ht="12.75" customHeight="1">
      <c r="A19" s="46" t="s">
        <v>41</v>
      </c>
      <c r="B19" s="94">
        <v>4912.2</v>
      </c>
      <c r="C19" s="94">
        <v>2663.2</v>
      </c>
      <c r="D19" s="94">
        <v>8095.2</v>
      </c>
      <c r="E19" s="94">
        <v>1707</v>
      </c>
      <c r="F19" s="94">
        <v>370</v>
      </c>
      <c r="G19" s="74">
        <f>+F19-E19</f>
        <v>-1337</v>
      </c>
      <c r="H19" s="74">
        <f>D19-C19</f>
        <v>5432</v>
      </c>
      <c r="I19" s="72"/>
      <c r="J19" s="11"/>
    </row>
    <row r="20" spans="1:10" ht="12.75" customHeight="1">
      <c r="A20" s="46" t="s">
        <v>109</v>
      </c>
      <c r="B20" s="94" t="s">
        <v>1</v>
      </c>
      <c r="C20" s="94" t="s">
        <v>1</v>
      </c>
      <c r="D20" s="94">
        <v>820.9026</v>
      </c>
      <c r="E20" s="94">
        <v>45</v>
      </c>
      <c r="F20" s="94">
        <v>45.1</v>
      </c>
      <c r="G20" s="74">
        <f>+F20-E20</f>
        <v>0.10000000000000142</v>
      </c>
      <c r="H20" s="74">
        <f>+D20</f>
        <v>820.9026</v>
      </c>
      <c r="I20" s="72"/>
      <c r="J20" s="11"/>
    </row>
    <row r="21" spans="1:10" s="9" customFormat="1" ht="27" customHeight="1">
      <c r="A21" s="112" t="s">
        <v>100</v>
      </c>
      <c r="B21" s="31" t="s">
        <v>1</v>
      </c>
      <c r="C21" s="31" t="s">
        <v>1</v>
      </c>
      <c r="D21" s="31"/>
      <c r="E21" s="31" t="s">
        <v>1</v>
      </c>
      <c r="F21" s="31"/>
      <c r="G21" s="97" t="s">
        <v>1</v>
      </c>
      <c r="H21" s="97" t="s">
        <v>1</v>
      </c>
      <c r="J21" s="11"/>
    </row>
    <row r="22" spans="1:10" ht="25.5" customHeight="1">
      <c r="A22" s="46" t="s">
        <v>101</v>
      </c>
      <c r="B22" s="94">
        <v>50242.80598</v>
      </c>
      <c r="C22" s="94">
        <v>42688.4404</v>
      </c>
      <c r="D22" s="71">
        <v>8216.171</v>
      </c>
      <c r="E22" s="71">
        <v>514.49215</v>
      </c>
      <c r="F22" s="71">
        <v>753.76825</v>
      </c>
      <c r="G22" s="74">
        <f>F22-E22</f>
        <v>239.27609999999993</v>
      </c>
      <c r="H22" s="74">
        <f>D22-C22</f>
        <v>-34472.2694</v>
      </c>
      <c r="J22" s="11"/>
    </row>
    <row r="23" spans="1:10" ht="12.75" customHeight="1">
      <c r="A23" s="8" t="s">
        <v>39</v>
      </c>
      <c r="B23" s="31"/>
      <c r="C23" s="31"/>
      <c r="D23" s="31"/>
      <c r="E23" s="31"/>
      <c r="F23" s="31"/>
      <c r="G23" s="74"/>
      <c r="H23" s="74"/>
      <c r="I23" s="102"/>
      <c r="J23" s="11"/>
    </row>
    <row r="24" spans="1:10" ht="26.25" customHeight="1">
      <c r="A24" s="46" t="s">
        <v>72</v>
      </c>
      <c r="B24" s="31">
        <v>2.64</v>
      </c>
      <c r="C24" s="31">
        <v>3.78</v>
      </c>
      <c r="D24" s="31">
        <v>4.2</v>
      </c>
      <c r="E24" s="31">
        <v>4.25</v>
      </c>
      <c r="F24" s="31">
        <v>4.2</v>
      </c>
      <c r="G24" s="74">
        <f>F24-E24</f>
        <v>-0.04999999999999982</v>
      </c>
      <c r="H24" s="74">
        <f>D24-C24</f>
        <v>0.4200000000000004</v>
      </c>
      <c r="I24" s="102"/>
      <c r="J24" s="11"/>
    </row>
    <row r="25" spans="1:10" ht="12.75" customHeight="1">
      <c r="A25" s="46" t="s">
        <v>43</v>
      </c>
      <c r="B25" s="31" t="s">
        <v>1</v>
      </c>
      <c r="C25" s="31" t="s">
        <v>1</v>
      </c>
      <c r="D25" s="31" t="s">
        <v>1</v>
      </c>
      <c r="E25" s="31" t="s">
        <v>1</v>
      </c>
      <c r="F25" s="31" t="s">
        <v>1</v>
      </c>
      <c r="G25" s="97" t="s">
        <v>1</v>
      </c>
      <c r="H25" s="97" t="s">
        <v>1</v>
      </c>
      <c r="I25" s="32"/>
      <c r="J25" s="11"/>
    </row>
    <row r="26" spans="1:10" ht="12.75" customHeight="1">
      <c r="A26" s="46" t="s">
        <v>21</v>
      </c>
      <c r="B26" s="31">
        <v>7.53726173752973</v>
      </c>
      <c r="C26" s="31">
        <v>8.48</v>
      </c>
      <c r="D26" s="31">
        <v>3.2</v>
      </c>
      <c r="E26" s="31" t="s">
        <v>1</v>
      </c>
      <c r="F26" s="31" t="s">
        <v>1</v>
      </c>
      <c r="G26" s="74" t="s">
        <v>1</v>
      </c>
      <c r="H26" s="74">
        <f>D26-C26</f>
        <v>-5.28</v>
      </c>
      <c r="I26" s="32"/>
      <c r="J26" s="11"/>
    </row>
    <row r="27" spans="1:13" ht="12.75" customHeight="1">
      <c r="A27" s="46" t="s">
        <v>103</v>
      </c>
      <c r="B27" s="31" t="s">
        <v>1</v>
      </c>
      <c r="C27" s="31" t="s">
        <v>1</v>
      </c>
      <c r="D27" s="31" t="s">
        <v>1</v>
      </c>
      <c r="E27" s="31" t="s">
        <v>1</v>
      </c>
      <c r="F27" s="31" t="s">
        <v>1</v>
      </c>
      <c r="G27" s="97" t="s">
        <v>1</v>
      </c>
      <c r="H27" s="97" t="s">
        <v>1</v>
      </c>
      <c r="I27" s="32"/>
      <c r="J27" s="11"/>
      <c r="M27" s="76"/>
    </row>
    <row r="28" spans="1:10" ht="26.25" customHeight="1">
      <c r="A28" s="46" t="s">
        <v>73</v>
      </c>
      <c r="B28" s="31">
        <f>+B24*1.2</f>
        <v>3.168</v>
      </c>
      <c r="C28" s="31">
        <f>+C24*1.2</f>
        <v>4.536</v>
      </c>
      <c r="D28" s="31">
        <f>+D24*1.2</f>
        <v>5.04</v>
      </c>
      <c r="E28" s="31">
        <f>+E24*1.2</f>
        <v>5.1</v>
      </c>
      <c r="F28" s="31">
        <f>+F24*1.2</f>
        <v>5.04</v>
      </c>
      <c r="G28" s="74">
        <f>F28-E28</f>
        <v>-0.05999999999999961</v>
      </c>
      <c r="H28" s="74">
        <f>D28-C28</f>
        <v>0.5040000000000004</v>
      </c>
      <c r="I28" s="32"/>
      <c r="J28" s="11"/>
    </row>
    <row r="29" spans="1:10" ht="27" customHeight="1">
      <c r="A29" s="46" t="s">
        <v>100</v>
      </c>
      <c r="B29" s="31" t="s">
        <v>1</v>
      </c>
      <c r="C29" s="31" t="s">
        <v>1</v>
      </c>
      <c r="D29" s="31" t="s">
        <v>1</v>
      </c>
      <c r="E29" s="31" t="s">
        <v>1</v>
      </c>
      <c r="F29" s="31" t="s">
        <v>1</v>
      </c>
      <c r="G29" s="97" t="s">
        <v>1</v>
      </c>
      <c r="H29" s="97" t="s">
        <v>1</v>
      </c>
      <c r="J29" s="11"/>
    </row>
    <row r="30" ht="15" customHeight="1"/>
    <row r="31" spans="1:2" ht="15" customHeight="1">
      <c r="A31" s="42" t="s">
        <v>94</v>
      </c>
      <c r="B31" s="1"/>
    </row>
    <row r="32" spans="1:7" s="6" customFormat="1" ht="12.75" customHeight="1">
      <c r="A32" s="5" t="s">
        <v>0</v>
      </c>
      <c r="B32" s="5"/>
      <c r="C32" s="7"/>
      <c r="D32" s="7"/>
      <c r="E32" s="7"/>
      <c r="F32" s="7"/>
      <c r="G32" s="7"/>
    </row>
    <row r="33" spans="1:8" ht="26.25" customHeight="1">
      <c r="A33" s="56"/>
      <c r="B33" s="54" t="s">
        <v>107</v>
      </c>
      <c r="C33" s="54" t="s">
        <v>113</v>
      </c>
      <c r="D33" s="54" t="s">
        <v>114</v>
      </c>
      <c r="E33" s="54">
        <v>41518</v>
      </c>
      <c r="F33" s="54">
        <v>41548</v>
      </c>
      <c r="G33" s="58" t="s">
        <v>2</v>
      </c>
      <c r="H33" s="58" t="s">
        <v>3</v>
      </c>
    </row>
    <row r="34" spans="1:9" ht="23.25" customHeight="1">
      <c r="A34" s="8" t="s">
        <v>13</v>
      </c>
      <c r="B34" s="121">
        <v>31200</v>
      </c>
      <c r="C34" s="121">
        <f>SUM(C35:C37)</f>
        <v>24550</v>
      </c>
      <c r="D34" s="121">
        <f>SUM(D35:D37)</f>
        <v>38600</v>
      </c>
      <c r="E34" s="121">
        <f>SUM(E35:E37)</f>
        <v>3200</v>
      </c>
      <c r="F34" s="121">
        <f>SUM(F35:F37)</f>
        <v>4400</v>
      </c>
      <c r="G34" s="74">
        <f>F34-E34</f>
        <v>1200</v>
      </c>
      <c r="H34" s="74">
        <f>D34-C34</f>
        <v>14050</v>
      </c>
      <c r="I34" s="9"/>
    </row>
    <row r="35" spans="1:11" ht="12.75" customHeight="1">
      <c r="A35" s="50" t="s">
        <v>31</v>
      </c>
      <c r="B35" s="118">
        <v>2050</v>
      </c>
      <c r="C35" s="118">
        <v>1550</v>
      </c>
      <c r="D35" s="118">
        <v>1800</v>
      </c>
      <c r="E35" s="118">
        <v>400</v>
      </c>
      <c r="F35" s="118">
        <v>500</v>
      </c>
      <c r="G35" s="74">
        <f>+F35</f>
        <v>500</v>
      </c>
      <c r="H35" s="74">
        <f aca="true" t="shared" si="0" ref="H35:H54">D35-C35</f>
        <v>250</v>
      </c>
      <c r="I35" s="9"/>
      <c r="K35" s="92"/>
    </row>
    <row r="36" spans="1:11" ht="12.75" customHeight="1">
      <c r="A36" s="50" t="s">
        <v>32</v>
      </c>
      <c r="B36" s="118">
        <v>3650</v>
      </c>
      <c r="C36" s="118">
        <v>2950</v>
      </c>
      <c r="D36" s="118">
        <v>1700</v>
      </c>
      <c r="E36" s="118">
        <v>400</v>
      </c>
      <c r="F36" s="118">
        <v>500</v>
      </c>
      <c r="G36" s="74">
        <f>+F36</f>
        <v>500</v>
      </c>
      <c r="H36" s="74">
        <f t="shared" si="0"/>
        <v>-1250</v>
      </c>
      <c r="I36" s="9"/>
      <c r="K36" s="92"/>
    </row>
    <row r="37" spans="1:11" ht="12.75" customHeight="1">
      <c r="A37" s="50" t="s">
        <v>33</v>
      </c>
      <c r="B37" s="118">
        <v>25500</v>
      </c>
      <c r="C37" s="118">
        <v>20050</v>
      </c>
      <c r="D37" s="118">
        <v>35100</v>
      </c>
      <c r="E37" s="118">
        <v>2400</v>
      </c>
      <c r="F37" s="118">
        <v>3400</v>
      </c>
      <c r="G37" s="74">
        <f>F37-E37</f>
        <v>1000</v>
      </c>
      <c r="H37" s="74">
        <f t="shared" si="0"/>
        <v>15050</v>
      </c>
      <c r="I37" s="9"/>
      <c r="K37" s="92"/>
    </row>
    <row r="38" spans="1:11" ht="12.75" customHeight="1" hidden="1">
      <c r="A38" s="50" t="s">
        <v>34</v>
      </c>
      <c r="B38" s="127"/>
      <c r="C38" s="127"/>
      <c r="D38" s="118"/>
      <c r="E38" s="118"/>
      <c r="F38" s="118"/>
      <c r="G38" s="74">
        <f>F38-E38</f>
        <v>0</v>
      </c>
      <c r="H38" s="74">
        <f t="shared" si="0"/>
        <v>0</v>
      </c>
      <c r="I38" s="9"/>
      <c r="K38" s="92"/>
    </row>
    <row r="39" spans="1:11" ht="12.75" customHeight="1" hidden="1">
      <c r="A39" s="50" t="s">
        <v>35</v>
      </c>
      <c r="B39" s="127"/>
      <c r="C39" s="127"/>
      <c r="D39" s="126"/>
      <c r="E39" s="126"/>
      <c r="F39" s="126"/>
      <c r="G39" s="74">
        <f>F39-E39</f>
        <v>0</v>
      </c>
      <c r="H39" s="74">
        <f t="shared" si="0"/>
        <v>0</v>
      </c>
      <c r="I39" s="9"/>
      <c r="K39" s="92"/>
    </row>
    <row r="40" spans="1:11" ht="12.75" customHeight="1">
      <c r="A40" s="8" t="s">
        <v>12</v>
      </c>
      <c r="B40" s="121">
        <v>41137.08</v>
      </c>
      <c r="C40" s="121">
        <f>SUM(C41:C43)</f>
        <v>33753.58</v>
      </c>
      <c r="D40" s="121">
        <f>SUM(D41:D43)</f>
        <v>39133.11</v>
      </c>
      <c r="E40" s="121">
        <f>SUM(E41:E43)</f>
        <v>3103.99</v>
      </c>
      <c r="F40" s="121">
        <f>SUM(F41:F43)</f>
        <v>4514</v>
      </c>
      <c r="G40" s="74">
        <f>F40-E40</f>
        <v>1410.0100000000002</v>
      </c>
      <c r="H40" s="74">
        <f t="shared" si="0"/>
        <v>5379.529999999999</v>
      </c>
      <c r="I40" s="9"/>
      <c r="K40" s="92"/>
    </row>
    <row r="41" spans="1:11" ht="12.75" customHeight="1">
      <c r="A41" s="50" t="s">
        <v>31</v>
      </c>
      <c r="B41" s="118">
        <v>1691.65</v>
      </c>
      <c r="C41" s="118">
        <v>1471.65</v>
      </c>
      <c r="D41" s="118">
        <v>1125.8</v>
      </c>
      <c r="E41" s="118">
        <v>152.5</v>
      </c>
      <c r="F41" s="118">
        <v>237</v>
      </c>
      <c r="G41" s="74">
        <f>+F41</f>
        <v>237</v>
      </c>
      <c r="H41" s="74">
        <f t="shared" si="0"/>
        <v>-345.85000000000014</v>
      </c>
      <c r="I41" s="9"/>
      <c r="K41" s="92"/>
    </row>
    <row r="42" spans="1:11" ht="12.75" customHeight="1">
      <c r="A42" s="50" t="s">
        <v>32</v>
      </c>
      <c r="B42" s="118">
        <v>3413.92</v>
      </c>
      <c r="C42" s="118">
        <v>3012.82</v>
      </c>
      <c r="D42" s="118">
        <v>733.4</v>
      </c>
      <c r="E42" s="118">
        <v>66.6</v>
      </c>
      <c r="F42" s="118">
        <v>110</v>
      </c>
      <c r="G42" s="74">
        <f>+F42</f>
        <v>110</v>
      </c>
      <c r="H42" s="74">
        <f t="shared" si="0"/>
        <v>-2279.42</v>
      </c>
      <c r="I42" s="9"/>
      <c r="K42" s="92"/>
    </row>
    <row r="43" spans="1:11" ht="12.75" customHeight="1">
      <c r="A43" s="50" t="s">
        <v>33</v>
      </c>
      <c r="B43" s="118">
        <v>36031.51</v>
      </c>
      <c r="C43" s="118">
        <v>29269.11</v>
      </c>
      <c r="D43" s="118">
        <v>37273.91</v>
      </c>
      <c r="E43" s="118">
        <v>2884.89</v>
      </c>
      <c r="F43" s="118">
        <v>4167</v>
      </c>
      <c r="G43" s="74">
        <f>F43-E43</f>
        <v>1282.1100000000001</v>
      </c>
      <c r="H43" s="74">
        <f t="shared" si="0"/>
        <v>8004.800000000003</v>
      </c>
      <c r="I43" s="9"/>
      <c r="K43" s="92"/>
    </row>
    <row r="44" spans="1:11" ht="12.75" customHeight="1" hidden="1">
      <c r="A44" s="50" t="s">
        <v>34</v>
      </c>
      <c r="B44" s="127"/>
      <c r="C44" s="127"/>
      <c r="D44" s="126"/>
      <c r="E44" s="126"/>
      <c r="F44" s="126"/>
      <c r="G44" s="74">
        <f>F44-E44</f>
        <v>0</v>
      </c>
      <c r="H44" s="74">
        <f t="shared" si="0"/>
        <v>0</v>
      </c>
      <c r="I44" s="9"/>
      <c r="J44" s="2">
        <v>7421</v>
      </c>
      <c r="K44" s="92"/>
    </row>
    <row r="45" spans="1:11" ht="12.75" customHeight="1" hidden="1">
      <c r="A45" s="50" t="s">
        <v>35</v>
      </c>
      <c r="B45" s="127"/>
      <c r="C45" s="127"/>
      <c r="D45" s="126"/>
      <c r="E45" s="126"/>
      <c r="F45" s="126"/>
      <c r="G45" s="74">
        <f>F45-E45</f>
        <v>0</v>
      </c>
      <c r="H45" s="74">
        <f t="shared" si="0"/>
        <v>0</v>
      </c>
      <c r="I45" s="9"/>
      <c r="K45" s="92"/>
    </row>
    <row r="46" spans="1:11" ht="12.75" customHeight="1">
      <c r="A46" s="8" t="s">
        <v>14</v>
      </c>
      <c r="B46" s="121">
        <v>28547.71</v>
      </c>
      <c r="C46" s="121">
        <f>SUM(C47:C49)</f>
        <v>23597.71</v>
      </c>
      <c r="D46" s="121">
        <f>SUM(D47:D49)</f>
        <v>32811.05</v>
      </c>
      <c r="E46" s="121">
        <f>SUM(E47:E49)</f>
        <v>2720</v>
      </c>
      <c r="F46" s="121">
        <f>SUM(F47:F49)</f>
        <v>3395.4</v>
      </c>
      <c r="G46" s="74">
        <f>F46-E46</f>
        <v>675.4000000000001</v>
      </c>
      <c r="H46" s="74">
        <f t="shared" si="0"/>
        <v>9213.340000000004</v>
      </c>
      <c r="K46" s="92"/>
    </row>
    <row r="47" spans="1:11" ht="12.75" customHeight="1">
      <c r="A47" s="50" t="s">
        <v>31</v>
      </c>
      <c r="B47" s="118">
        <v>1347.8</v>
      </c>
      <c r="C47" s="118">
        <v>1127.8</v>
      </c>
      <c r="D47" s="118">
        <v>380</v>
      </c>
      <c r="E47" s="118" t="s">
        <v>1</v>
      </c>
      <c r="F47" s="118" t="s">
        <v>1</v>
      </c>
      <c r="G47" s="74" t="str">
        <f>+F47</f>
        <v>-</v>
      </c>
      <c r="H47" s="74">
        <f t="shared" si="0"/>
        <v>-747.8</v>
      </c>
      <c r="K47" s="92"/>
    </row>
    <row r="48" spans="1:11" ht="12.75" customHeight="1">
      <c r="A48" s="50" t="s">
        <v>32</v>
      </c>
      <c r="B48" s="118">
        <v>2608.81</v>
      </c>
      <c r="C48" s="118">
        <v>2217.81</v>
      </c>
      <c r="D48" s="118">
        <v>284.5</v>
      </c>
      <c r="E48" s="118" t="s">
        <v>1</v>
      </c>
      <c r="F48" s="118" t="s">
        <v>1</v>
      </c>
      <c r="G48" s="74" t="str">
        <f>+F48</f>
        <v>-</v>
      </c>
      <c r="H48" s="74">
        <f t="shared" si="0"/>
        <v>-1933.31</v>
      </c>
      <c r="K48" s="92"/>
    </row>
    <row r="49" spans="1:11" ht="12.75" customHeight="1">
      <c r="A49" s="50" t="s">
        <v>33</v>
      </c>
      <c r="B49" s="118">
        <v>24591.1</v>
      </c>
      <c r="C49" s="118">
        <v>20252.1</v>
      </c>
      <c r="D49" s="118">
        <v>32146.55</v>
      </c>
      <c r="E49" s="118">
        <v>2720</v>
      </c>
      <c r="F49" s="118">
        <v>3395.4</v>
      </c>
      <c r="G49" s="74">
        <f>F49-E49</f>
        <v>675.4000000000001</v>
      </c>
      <c r="H49" s="74">
        <f t="shared" si="0"/>
        <v>11894.45</v>
      </c>
      <c r="K49" s="92"/>
    </row>
    <row r="50" spans="1:11" ht="12.75" customHeight="1" hidden="1">
      <c r="A50" s="50" t="s">
        <v>34</v>
      </c>
      <c r="B50" s="127"/>
      <c r="C50" s="127"/>
      <c r="D50" s="126"/>
      <c r="E50" s="126"/>
      <c r="F50" s="126"/>
      <c r="G50" s="74">
        <f>F50-E50</f>
        <v>0</v>
      </c>
      <c r="H50" s="74">
        <f t="shared" si="0"/>
        <v>0</v>
      </c>
      <c r="K50" s="92"/>
    </row>
    <row r="51" spans="1:11" ht="12.75" customHeight="1" hidden="1">
      <c r="A51" s="50" t="s">
        <v>35</v>
      </c>
      <c r="B51" s="127"/>
      <c r="C51" s="127"/>
      <c r="D51" s="126"/>
      <c r="E51" s="126"/>
      <c r="F51" s="126"/>
      <c r="G51" s="74">
        <f>F51-E51</f>
        <v>0</v>
      </c>
      <c r="H51" s="74">
        <f t="shared" si="0"/>
        <v>0</v>
      </c>
      <c r="K51" s="92"/>
    </row>
    <row r="52" spans="1:11" ht="23.25" customHeight="1">
      <c r="A52" s="8" t="s">
        <v>15</v>
      </c>
      <c r="B52" s="121">
        <v>6.31</v>
      </c>
      <c r="C52" s="121">
        <v>6.98</v>
      </c>
      <c r="D52" s="121">
        <v>3.44</v>
      </c>
      <c r="E52" s="121">
        <v>4.23</v>
      </c>
      <c r="F52" s="121">
        <v>4.2</v>
      </c>
      <c r="G52" s="74">
        <f>F52-E52</f>
        <v>-0.03000000000000025</v>
      </c>
      <c r="H52" s="74">
        <f t="shared" si="0"/>
        <v>-3.5400000000000005</v>
      </c>
      <c r="J52" s="66"/>
      <c r="K52" s="92"/>
    </row>
    <row r="53" spans="1:11" ht="12" customHeight="1">
      <c r="A53" s="50" t="s">
        <v>31</v>
      </c>
      <c r="B53" s="126">
        <v>5.57</v>
      </c>
      <c r="C53" s="126">
        <v>5.74</v>
      </c>
      <c r="D53" s="118">
        <v>3.41</v>
      </c>
      <c r="E53" s="118" t="s">
        <v>1</v>
      </c>
      <c r="F53" s="118" t="s">
        <v>1</v>
      </c>
      <c r="G53" s="74" t="str">
        <f>+F53</f>
        <v>-</v>
      </c>
      <c r="H53" s="74">
        <f t="shared" si="0"/>
        <v>-2.33</v>
      </c>
      <c r="J53" s="66"/>
      <c r="K53" s="92"/>
    </row>
    <row r="54" spans="1:11" ht="12" customHeight="1">
      <c r="A54" s="50" t="s">
        <v>32</v>
      </c>
      <c r="B54" s="126">
        <v>6.25</v>
      </c>
      <c r="C54" s="126">
        <v>6.9</v>
      </c>
      <c r="D54" s="118">
        <v>4.07</v>
      </c>
      <c r="E54" s="118" t="s">
        <v>1</v>
      </c>
      <c r="F54" s="118" t="s">
        <v>1</v>
      </c>
      <c r="G54" s="74" t="str">
        <f>+F54</f>
        <v>-</v>
      </c>
      <c r="H54" s="74">
        <f t="shared" si="0"/>
        <v>-2.83</v>
      </c>
      <c r="J54" s="66"/>
      <c r="K54" s="92"/>
    </row>
    <row r="55" spans="1:11" ht="12" customHeight="1">
      <c r="A55" s="50" t="s">
        <v>33</v>
      </c>
      <c r="B55" s="118">
        <v>6.65</v>
      </c>
      <c r="C55" s="118">
        <v>7.4</v>
      </c>
      <c r="D55" s="118">
        <v>3.45</v>
      </c>
      <c r="E55" s="118">
        <v>4.23</v>
      </c>
      <c r="F55" s="118">
        <v>4.2</v>
      </c>
      <c r="G55" s="74">
        <f>F55-E55</f>
        <v>-0.03000000000000025</v>
      </c>
      <c r="H55" s="74">
        <f>D55-C55</f>
        <v>-3.95</v>
      </c>
      <c r="J55" s="66"/>
      <c r="K55" s="92"/>
    </row>
    <row r="56" spans="1:11" ht="12" customHeight="1" hidden="1">
      <c r="A56" s="50" t="s">
        <v>34</v>
      </c>
      <c r="B56" s="89">
        <v>0</v>
      </c>
      <c r="C56" s="89">
        <v>0</v>
      </c>
      <c r="D56" s="89">
        <v>0</v>
      </c>
      <c r="E56" s="89">
        <v>0</v>
      </c>
      <c r="F56" s="89">
        <v>0</v>
      </c>
      <c r="G56" s="74">
        <f>F56-E56</f>
        <v>0</v>
      </c>
      <c r="H56" s="74">
        <f>G56-F56</f>
        <v>0</v>
      </c>
      <c r="J56" s="66"/>
      <c r="K56" s="92"/>
    </row>
    <row r="57" spans="1:8" ht="12" customHeight="1" hidden="1">
      <c r="A57" s="50" t="s">
        <v>35</v>
      </c>
      <c r="B57" s="89">
        <v>0</v>
      </c>
      <c r="C57" s="89">
        <v>0</v>
      </c>
      <c r="D57" s="89">
        <v>0</v>
      </c>
      <c r="E57" s="89">
        <v>0</v>
      </c>
      <c r="F57" s="89">
        <v>0</v>
      </c>
      <c r="G57" s="74">
        <f>F57-E57</f>
        <v>0</v>
      </c>
      <c r="H57" s="74">
        <f>G57-F57</f>
        <v>0</v>
      </c>
    </row>
    <row r="58" ht="13.5" customHeight="1">
      <c r="E58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96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107</v>
      </c>
      <c r="C3" s="54" t="s">
        <v>113</v>
      </c>
      <c r="D3" s="54" t="s">
        <v>114</v>
      </c>
      <c r="E3" s="54">
        <v>41518</v>
      </c>
      <c r="F3" s="54">
        <v>41548</v>
      </c>
      <c r="G3" s="58" t="s">
        <v>2</v>
      </c>
      <c r="H3" s="58" t="s">
        <v>3</v>
      </c>
    </row>
    <row r="4" spans="1:14" ht="12.75" customHeight="1">
      <c r="A4" s="64" t="s">
        <v>65</v>
      </c>
      <c r="B4" s="121">
        <v>4883</v>
      </c>
      <c r="C4" s="121">
        <f>SUM(C5:C7)</f>
        <v>4147</v>
      </c>
      <c r="D4" s="121">
        <f>SUM(D5:D7)</f>
        <v>5138.5</v>
      </c>
      <c r="E4" s="121">
        <f>SUM(E5:E7)</f>
        <v>440</v>
      </c>
      <c r="F4" s="121">
        <f>SUM(F5:F7)</f>
        <v>584</v>
      </c>
      <c r="G4" s="74">
        <f>F4-E4</f>
        <v>144</v>
      </c>
      <c r="H4" s="74">
        <f>+D4-C4</f>
        <v>991.5</v>
      </c>
      <c r="I4" s="9"/>
      <c r="L4" s="93"/>
      <c r="M4" s="93"/>
      <c r="N4" s="93"/>
    </row>
    <row r="5" spans="1:14" ht="12.75" customHeight="1">
      <c r="A5" s="65" t="s">
        <v>10</v>
      </c>
      <c r="B5" s="118">
        <v>495</v>
      </c>
      <c r="C5" s="118">
        <v>453</v>
      </c>
      <c r="D5" s="118">
        <v>241</v>
      </c>
      <c r="E5" s="118">
        <v>22</v>
      </c>
      <c r="F5" s="118">
        <v>33</v>
      </c>
      <c r="G5" s="74">
        <f aca="true" t="shared" si="0" ref="G5:G25">F5-E5</f>
        <v>11</v>
      </c>
      <c r="H5" s="74">
        <f aca="true" t="shared" si="1" ref="H5:H25">+D5-C5</f>
        <v>-212</v>
      </c>
      <c r="I5" s="122"/>
      <c r="L5" s="93"/>
      <c r="M5" s="93"/>
      <c r="N5" s="93"/>
    </row>
    <row r="6" spans="1:14" ht="12.75" customHeight="1">
      <c r="A6" s="65" t="s">
        <v>36</v>
      </c>
      <c r="B6" s="118">
        <v>1225</v>
      </c>
      <c r="C6" s="118">
        <v>1084</v>
      </c>
      <c r="D6" s="118">
        <v>1389.5</v>
      </c>
      <c r="E6" s="118">
        <v>78</v>
      </c>
      <c r="F6" s="118">
        <v>106</v>
      </c>
      <c r="G6" s="74">
        <f t="shared" si="0"/>
        <v>28</v>
      </c>
      <c r="H6" s="74">
        <f t="shared" si="1"/>
        <v>305.5</v>
      </c>
      <c r="I6" s="122"/>
      <c r="L6" s="93"/>
      <c r="M6" s="93"/>
      <c r="N6" s="93"/>
    </row>
    <row r="7" spans="1:14" ht="12.75" customHeight="1">
      <c r="A7" s="65" t="s">
        <v>11</v>
      </c>
      <c r="B7" s="118">
        <v>3163</v>
      </c>
      <c r="C7" s="118">
        <v>2610</v>
      </c>
      <c r="D7" s="118">
        <v>3508</v>
      </c>
      <c r="E7" s="118">
        <v>340</v>
      </c>
      <c r="F7" s="118">
        <v>445</v>
      </c>
      <c r="G7" s="74">
        <f t="shared" si="0"/>
        <v>105</v>
      </c>
      <c r="H7" s="74">
        <f t="shared" si="1"/>
        <v>898</v>
      </c>
      <c r="I7" s="122"/>
      <c r="L7" s="93"/>
      <c r="M7" s="93"/>
      <c r="N7" s="93"/>
    </row>
    <row r="8" spans="1:14" ht="13.5" customHeight="1" hidden="1">
      <c r="A8" s="65" t="s">
        <v>37</v>
      </c>
      <c r="B8" s="118"/>
      <c r="C8" s="146"/>
      <c r="D8" s="118"/>
      <c r="E8" s="118"/>
      <c r="F8" s="118"/>
      <c r="G8" s="74">
        <f t="shared" si="0"/>
        <v>0</v>
      </c>
      <c r="H8" s="74">
        <f t="shared" si="1"/>
        <v>0</v>
      </c>
      <c r="I8" s="122"/>
      <c r="L8" s="93"/>
      <c r="M8" s="93"/>
      <c r="N8" s="93"/>
    </row>
    <row r="9" spans="1:14" ht="12.75" customHeight="1" hidden="1">
      <c r="A9" s="65" t="s">
        <v>38</v>
      </c>
      <c r="B9" s="118"/>
      <c r="C9" s="146"/>
      <c r="D9" s="118"/>
      <c r="E9" s="118"/>
      <c r="F9" s="118"/>
      <c r="G9" s="74">
        <f t="shared" si="0"/>
        <v>0</v>
      </c>
      <c r="H9" s="74">
        <f t="shared" si="1"/>
        <v>0</v>
      </c>
      <c r="I9" s="122"/>
      <c r="L9" s="93"/>
      <c r="M9" s="93"/>
      <c r="N9" s="93"/>
    </row>
    <row r="10" spans="1:14" ht="12.75" customHeight="1">
      <c r="A10" s="64" t="s">
        <v>67</v>
      </c>
      <c r="B10" s="121">
        <v>9850.766</v>
      </c>
      <c r="C10" s="121">
        <f>SUM(C11:C13)</f>
        <v>7829.454000000001</v>
      </c>
      <c r="D10" s="121">
        <f>SUM(D11:D13)</f>
        <v>7968.0502</v>
      </c>
      <c r="E10" s="121">
        <f>SUM(E11:E13)</f>
        <v>509.42</v>
      </c>
      <c r="F10" s="121">
        <f>SUM(F11:F13)</f>
        <v>1031.109</v>
      </c>
      <c r="G10" s="74">
        <f t="shared" si="0"/>
        <v>521.6889999999999</v>
      </c>
      <c r="H10" s="74">
        <f t="shared" si="1"/>
        <v>138.59619999999904</v>
      </c>
      <c r="L10" s="93"/>
      <c r="M10" s="93"/>
      <c r="N10" s="93"/>
    </row>
    <row r="11" spans="1:14" ht="12.75" customHeight="1">
      <c r="A11" s="65" t="s">
        <v>10</v>
      </c>
      <c r="B11" s="118">
        <v>447.224</v>
      </c>
      <c r="C11" s="118">
        <v>376.724</v>
      </c>
      <c r="D11" s="118">
        <v>389.27</v>
      </c>
      <c r="E11" s="118">
        <v>39</v>
      </c>
      <c r="F11" s="118">
        <v>22.07</v>
      </c>
      <c r="G11" s="74">
        <f t="shared" si="0"/>
        <v>-16.93</v>
      </c>
      <c r="H11" s="74">
        <f t="shared" si="1"/>
        <v>12.545999999999992</v>
      </c>
      <c r="I11" s="9"/>
      <c r="L11" s="93"/>
      <c r="M11" s="93"/>
      <c r="N11" s="93"/>
    </row>
    <row r="12" spans="1:14" ht="12.75" customHeight="1">
      <c r="A12" s="65" t="s">
        <v>36</v>
      </c>
      <c r="B12" s="118">
        <v>2817.152</v>
      </c>
      <c r="C12" s="118">
        <v>2451.452</v>
      </c>
      <c r="D12" s="118">
        <v>2198.549</v>
      </c>
      <c r="E12" s="118">
        <v>134</v>
      </c>
      <c r="F12" s="118">
        <v>271.959</v>
      </c>
      <c r="G12" s="74">
        <f t="shared" si="0"/>
        <v>137.959</v>
      </c>
      <c r="H12" s="74">
        <f t="shared" si="1"/>
        <v>-252.90300000000025</v>
      </c>
      <c r="I12" s="9"/>
      <c r="L12" s="93"/>
      <c r="M12" s="93"/>
      <c r="N12" s="93"/>
    </row>
    <row r="13" spans="1:14" ht="12.75" customHeight="1">
      <c r="A13" s="134" t="s">
        <v>11</v>
      </c>
      <c r="B13" s="118">
        <v>6586.39</v>
      </c>
      <c r="C13" s="118">
        <v>5001.278</v>
      </c>
      <c r="D13" s="118">
        <v>5380.2312</v>
      </c>
      <c r="E13" s="118">
        <v>336.42</v>
      </c>
      <c r="F13" s="118">
        <v>737.08</v>
      </c>
      <c r="G13" s="74">
        <f t="shared" si="0"/>
        <v>400.66</v>
      </c>
      <c r="H13" s="74">
        <f t="shared" si="1"/>
        <v>378.9531999999999</v>
      </c>
      <c r="I13" s="9"/>
      <c r="L13" s="93"/>
      <c r="M13" s="93"/>
      <c r="N13" s="93"/>
    </row>
    <row r="14" spans="1:14" ht="12.75" customHeight="1" hidden="1">
      <c r="A14" s="134" t="s">
        <v>37</v>
      </c>
      <c r="B14" s="118"/>
      <c r="C14" s="146"/>
      <c r="D14" s="118"/>
      <c r="E14" s="118"/>
      <c r="F14" s="118"/>
      <c r="G14" s="74">
        <f t="shared" si="0"/>
        <v>0</v>
      </c>
      <c r="H14" s="74">
        <f t="shared" si="1"/>
        <v>0</v>
      </c>
      <c r="I14" s="9"/>
      <c r="L14" s="93"/>
      <c r="M14" s="93"/>
      <c r="N14" s="93"/>
    </row>
    <row r="15" spans="1:14" ht="12.75" customHeight="1" hidden="1">
      <c r="A15" s="134" t="s">
        <v>38</v>
      </c>
      <c r="B15" s="118"/>
      <c r="C15" s="146"/>
      <c r="D15" s="118"/>
      <c r="E15" s="118"/>
      <c r="F15" s="118"/>
      <c r="G15" s="74">
        <f t="shared" si="0"/>
        <v>0</v>
      </c>
      <c r="H15" s="74">
        <f t="shared" si="1"/>
        <v>0</v>
      </c>
      <c r="I15" s="9"/>
      <c r="L15" s="93"/>
      <c r="M15" s="93"/>
      <c r="N15" s="93"/>
    </row>
    <row r="16" spans="1:14" ht="12.75" customHeight="1">
      <c r="A16" s="119" t="s">
        <v>68</v>
      </c>
      <c r="B16" s="121">
        <v>4762.715</v>
      </c>
      <c r="C16" s="121">
        <f>SUM(C17:C19)</f>
        <v>3946.0649999999996</v>
      </c>
      <c r="D16" s="121">
        <f>SUM(D17:D19)</f>
        <v>4999.82</v>
      </c>
      <c r="E16" s="121">
        <f>SUM(E17:E19)</f>
        <v>330.15</v>
      </c>
      <c r="F16" s="121">
        <f>SUM(F17:F19)</f>
        <v>582.75</v>
      </c>
      <c r="G16" s="74">
        <f t="shared" si="0"/>
        <v>252.60000000000002</v>
      </c>
      <c r="H16" s="74">
        <f t="shared" si="1"/>
        <v>1053.755</v>
      </c>
      <c r="L16" s="93"/>
      <c r="M16" s="93"/>
      <c r="N16" s="93"/>
    </row>
    <row r="17" spans="1:14" ht="12.75" customHeight="1">
      <c r="A17" s="65" t="s">
        <v>10</v>
      </c>
      <c r="B17" s="118">
        <v>225.915</v>
      </c>
      <c r="C17" s="118">
        <v>202.915</v>
      </c>
      <c r="D17" s="118">
        <v>183.5</v>
      </c>
      <c r="E17" s="118">
        <v>17</v>
      </c>
      <c r="F17" s="118">
        <v>2.75</v>
      </c>
      <c r="G17" s="74">
        <f t="shared" si="0"/>
        <v>-14.25</v>
      </c>
      <c r="H17" s="74">
        <f t="shared" si="1"/>
        <v>-19.414999999999992</v>
      </c>
      <c r="L17" s="93"/>
      <c r="M17" s="93"/>
      <c r="N17" s="93"/>
    </row>
    <row r="18" spans="1:14" ht="12.75" customHeight="1">
      <c r="A18" s="65" t="s">
        <v>36</v>
      </c>
      <c r="B18" s="118">
        <v>1226.01</v>
      </c>
      <c r="C18" s="118">
        <v>1060.76</v>
      </c>
      <c r="D18" s="118">
        <v>1346.58</v>
      </c>
      <c r="E18" s="118">
        <v>77.75</v>
      </c>
      <c r="F18" s="118">
        <v>104</v>
      </c>
      <c r="G18" s="74">
        <f t="shared" si="0"/>
        <v>26.25</v>
      </c>
      <c r="H18" s="74">
        <f t="shared" si="1"/>
        <v>285.81999999999994</v>
      </c>
      <c r="J18" s="131"/>
      <c r="L18" s="93"/>
      <c r="M18" s="93"/>
      <c r="N18" s="93"/>
    </row>
    <row r="19" spans="1:14" ht="12.75" customHeight="1">
      <c r="A19" s="134" t="s">
        <v>11</v>
      </c>
      <c r="B19" s="118">
        <v>3310.79</v>
      </c>
      <c r="C19" s="118">
        <v>2682.39</v>
      </c>
      <c r="D19" s="118">
        <v>3469.74</v>
      </c>
      <c r="E19" s="118">
        <v>235.4</v>
      </c>
      <c r="F19" s="118">
        <v>476</v>
      </c>
      <c r="G19" s="74">
        <f t="shared" si="0"/>
        <v>240.6</v>
      </c>
      <c r="H19" s="74">
        <f t="shared" si="1"/>
        <v>787.3499999999999</v>
      </c>
      <c r="L19" s="93"/>
      <c r="M19" s="93"/>
      <c r="N19" s="93"/>
    </row>
    <row r="20" spans="1:14" ht="12.75" customHeight="1" hidden="1">
      <c r="A20" s="134" t="s">
        <v>37</v>
      </c>
      <c r="B20" s="118"/>
      <c r="C20" s="146"/>
      <c r="D20" s="118"/>
      <c r="E20" s="118"/>
      <c r="F20" s="118"/>
      <c r="G20" s="74">
        <f t="shared" si="0"/>
        <v>0</v>
      </c>
      <c r="H20" s="74">
        <f t="shared" si="1"/>
        <v>0</v>
      </c>
      <c r="L20" s="93"/>
      <c r="M20" s="93"/>
      <c r="N20" s="93"/>
    </row>
    <row r="21" spans="1:14" ht="12.75" customHeight="1" hidden="1">
      <c r="A21" s="134" t="s">
        <v>38</v>
      </c>
      <c r="B21" s="118"/>
      <c r="C21" s="146"/>
      <c r="D21" s="118"/>
      <c r="E21" s="118"/>
      <c r="F21" s="118"/>
      <c r="G21" s="74">
        <f t="shared" si="0"/>
        <v>0</v>
      </c>
      <c r="H21" s="74">
        <f t="shared" si="1"/>
        <v>0</v>
      </c>
      <c r="L21" s="93"/>
      <c r="M21" s="93"/>
      <c r="N21" s="93"/>
    </row>
    <row r="22" spans="1:14" ht="12.75" customHeight="1">
      <c r="A22" s="119" t="s">
        <v>66</v>
      </c>
      <c r="B22" s="121">
        <v>9.91</v>
      </c>
      <c r="C22" s="121">
        <v>10.06</v>
      </c>
      <c r="D22" s="121">
        <v>8.59</v>
      </c>
      <c r="E22" s="121">
        <v>8.44</v>
      </c>
      <c r="F22" s="121">
        <v>8.86</v>
      </c>
      <c r="G22" s="74">
        <f t="shared" si="0"/>
        <v>0.41999999999999993</v>
      </c>
      <c r="H22" s="74">
        <f t="shared" si="1"/>
        <v>-1.4700000000000006</v>
      </c>
      <c r="I22" s="66"/>
      <c r="K22" s="66"/>
      <c r="L22" s="93"/>
      <c r="M22" s="93"/>
      <c r="N22" s="93"/>
    </row>
    <row r="23" spans="1:14" ht="12.75" customHeight="1">
      <c r="A23" s="65" t="s">
        <v>10</v>
      </c>
      <c r="B23" s="118">
        <v>6.14</v>
      </c>
      <c r="C23" s="118">
        <v>6.29</v>
      </c>
      <c r="D23" s="118">
        <v>4.88</v>
      </c>
      <c r="E23" s="118">
        <v>3.48</v>
      </c>
      <c r="F23" s="118">
        <v>4.52</v>
      </c>
      <c r="G23" s="74">
        <f t="shared" si="0"/>
        <v>1.0399999999999996</v>
      </c>
      <c r="H23" s="74">
        <f t="shared" si="1"/>
        <v>-1.4100000000000001</v>
      </c>
      <c r="I23" s="66"/>
      <c r="K23" s="66"/>
      <c r="L23" s="93"/>
      <c r="M23" s="93"/>
      <c r="N23" s="93"/>
    </row>
    <row r="24" spans="1:14" ht="12.75" customHeight="1">
      <c r="A24" s="65" t="s">
        <v>36</v>
      </c>
      <c r="B24" s="118">
        <v>8.47</v>
      </c>
      <c r="C24" s="118">
        <v>8.79</v>
      </c>
      <c r="D24" s="118">
        <v>6.49</v>
      </c>
      <c r="E24" s="118">
        <v>6.48</v>
      </c>
      <c r="F24" s="118">
        <v>6.46</v>
      </c>
      <c r="G24" s="74">
        <f t="shared" si="0"/>
        <v>-0.020000000000000462</v>
      </c>
      <c r="H24" s="74">
        <f t="shared" si="1"/>
        <v>-2.299999999999999</v>
      </c>
      <c r="I24" s="66"/>
      <c r="K24" s="66"/>
      <c r="L24" s="93"/>
      <c r="M24" s="93"/>
      <c r="N24" s="93"/>
    </row>
    <row r="25" spans="1:14" ht="12.75" customHeight="1">
      <c r="A25" s="65" t="s">
        <v>11</v>
      </c>
      <c r="B25" s="118">
        <v>10.81</v>
      </c>
      <c r="C25" s="118">
        <v>11</v>
      </c>
      <c r="D25" s="118">
        <v>9.64</v>
      </c>
      <c r="E25" s="118">
        <v>9.44</v>
      </c>
      <c r="F25" s="118">
        <v>9.49</v>
      </c>
      <c r="G25" s="74">
        <f t="shared" si="0"/>
        <v>0.05000000000000071</v>
      </c>
      <c r="H25" s="74">
        <f t="shared" si="1"/>
        <v>-1.3599999999999994</v>
      </c>
      <c r="I25" s="66"/>
      <c r="K25" s="66"/>
      <c r="L25" s="93"/>
      <c r="M25" s="93"/>
      <c r="N25" s="93"/>
    </row>
    <row r="26" spans="1:15" ht="12.75" customHeight="1" hidden="1">
      <c r="A26" s="65" t="s">
        <v>37</v>
      </c>
      <c r="B26" s="90">
        <v>0</v>
      </c>
      <c r="C26" s="88">
        <v>0</v>
      </c>
      <c r="D26" s="90">
        <v>0</v>
      </c>
      <c r="E26" s="90">
        <v>0</v>
      </c>
      <c r="F26" s="90">
        <v>0</v>
      </c>
      <c r="G26" s="74">
        <f>F26-E26</f>
        <v>0</v>
      </c>
      <c r="H26" s="74">
        <f>+D26-C26</f>
        <v>0</v>
      </c>
      <c r="I26"/>
      <c r="K26" s="2" t="b">
        <f>B26=C26</f>
        <v>1</v>
      </c>
      <c r="M26" s="93"/>
      <c r="N26" s="93"/>
      <c r="O26" s="93"/>
    </row>
    <row r="27" spans="1:15" ht="12.75" customHeight="1" hidden="1">
      <c r="A27" s="65" t="s">
        <v>38</v>
      </c>
      <c r="B27" s="90">
        <v>0</v>
      </c>
      <c r="C27" s="88">
        <v>0</v>
      </c>
      <c r="D27" s="90">
        <v>0</v>
      </c>
      <c r="E27" s="90">
        <v>0</v>
      </c>
      <c r="F27" s="90">
        <v>0</v>
      </c>
      <c r="G27" s="74">
        <f>F27-E27</f>
        <v>0</v>
      </c>
      <c r="H27" s="74">
        <f>+D27-C27</f>
        <v>0</v>
      </c>
      <c r="I27"/>
      <c r="K27" s="2" t="b">
        <f>B27=C27</f>
        <v>1</v>
      </c>
      <c r="M27" s="93"/>
      <c r="N27" s="93"/>
      <c r="O27" s="93"/>
    </row>
    <row r="28" ht="15" customHeight="1">
      <c r="C28" s="9"/>
    </row>
    <row r="29" spans="1:10" ht="15" customHeight="1">
      <c r="A29" s="42" t="s">
        <v>97</v>
      </c>
      <c r="B29" s="1"/>
      <c r="J29"/>
    </row>
    <row r="30" spans="1:7" s="6" customFormat="1" ht="12.75" customHeight="1">
      <c r="A30" s="5" t="s">
        <v>79</v>
      </c>
      <c r="B30" s="5"/>
      <c r="C30" s="7"/>
      <c r="D30" s="7"/>
      <c r="E30" s="7"/>
      <c r="F30" s="7"/>
      <c r="G30" s="7"/>
    </row>
    <row r="31" spans="1:11" ht="26.25" customHeight="1">
      <c r="A31" s="56"/>
      <c r="B31" s="54" t="s">
        <v>107</v>
      </c>
      <c r="C31" s="54" t="s">
        <v>115</v>
      </c>
      <c r="D31" s="54" t="s">
        <v>114</v>
      </c>
      <c r="E31" s="54">
        <v>41518</v>
      </c>
      <c r="F31" s="54">
        <v>41548</v>
      </c>
      <c r="G31" s="58" t="s">
        <v>2</v>
      </c>
      <c r="H31" s="58" t="s">
        <v>3</v>
      </c>
      <c r="I31" s="66"/>
      <c r="J31" s="17"/>
      <c r="K31" s="17"/>
    </row>
    <row r="32" spans="1:13" ht="12.75" customHeight="1">
      <c r="A32" s="119" t="s">
        <v>42</v>
      </c>
      <c r="B32" s="69">
        <v>7.704581067274826</v>
      </c>
      <c r="C32" s="69">
        <v>8.443418396192474</v>
      </c>
      <c r="D32" s="69">
        <v>3.7301842573484043</v>
      </c>
      <c r="E32" s="69">
        <v>4.04308569506223</v>
      </c>
      <c r="F32" s="69">
        <v>4.265818984181421</v>
      </c>
      <c r="G32" s="74">
        <f>F32-E32</f>
        <v>0.22273328911919155</v>
      </c>
      <c r="H32" s="74">
        <f>+D32-C32</f>
        <v>-4.7132341388440695</v>
      </c>
      <c r="I32" s="135"/>
      <c r="J32" s="121"/>
      <c r="K32" s="121"/>
      <c r="L32" s="69"/>
      <c r="M32" s="116"/>
    </row>
    <row r="33" spans="1:14" ht="12.75" customHeight="1">
      <c r="A33" s="62" t="s">
        <v>26</v>
      </c>
      <c r="B33" s="31">
        <v>8.148250269996286</v>
      </c>
      <c r="C33" s="31">
        <v>8.609166966662539</v>
      </c>
      <c r="D33" s="31">
        <v>3.7688203456633245</v>
      </c>
      <c r="E33" s="31">
        <v>4.02527844964544</v>
      </c>
      <c r="F33" s="31">
        <v>4.33821370411128</v>
      </c>
      <c r="G33" s="74">
        <f>F33-E33</f>
        <v>0.3129352544658399</v>
      </c>
      <c r="H33" s="74">
        <f>+D33-C33</f>
        <v>-4.840346620999214</v>
      </c>
      <c r="I33" s="135"/>
      <c r="J33" s="118"/>
      <c r="K33" s="75"/>
      <c r="L33" s="31"/>
      <c r="M33" s="116"/>
      <c r="N33" s="116"/>
    </row>
    <row r="34" spans="1:13" ht="12.75" customHeight="1">
      <c r="A34" s="62" t="s">
        <v>27</v>
      </c>
      <c r="B34" s="31">
        <v>7.682264914089533</v>
      </c>
      <c r="C34" s="31">
        <v>8.413930387864553</v>
      </c>
      <c r="D34" s="31">
        <v>3.6284593079830962</v>
      </c>
      <c r="E34" s="31">
        <v>4.054840222251359</v>
      </c>
      <c r="F34" s="31">
        <v>4.224327000592885</v>
      </c>
      <c r="G34" s="74">
        <f>F34-E34</f>
        <v>0.16948677834152548</v>
      </c>
      <c r="H34" s="74">
        <f>+D34-C34</f>
        <v>-4.785471079881457</v>
      </c>
      <c r="I34" s="135"/>
      <c r="J34" s="118"/>
      <c r="K34" s="118"/>
      <c r="L34" s="31"/>
      <c r="M34" s="116"/>
    </row>
    <row r="35" spans="1:13" ht="12.75" customHeight="1">
      <c r="A35" s="62" t="s">
        <v>28</v>
      </c>
      <c r="B35" s="130">
        <v>7.5</v>
      </c>
      <c r="C35" s="114">
        <v>9.5</v>
      </c>
      <c r="D35" s="31">
        <v>4.333333333333333</v>
      </c>
      <c r="E35" s="31" t="s">
        <v>1</v>
      </c>
      <c r="F35" s="31" t="s">
        <v>1</v>
      </c>
      <c r="G35" s="74" t="s">
        <v>1</v>
      </c>
      <c r="H35" s="74">
        <f>+D35-C35</f>
        <v>-5.166666666666667</v>
      </c>
      <c r="I35" s="135"/>
      <c r="J35" s="118"/>
      <c r="K35" s="118"/>
      <c r="L35" s="114"/>
      <c r="M35" s="116"/>
    </row>
    <row r="36" spans="1:13" ht="12.75" customHeight="1">
      <c r="A36" s="62" t="s">
        <v>29</v>
      </c>
      <c r="B36" s="115" t="s">
        <v>1</v>
      </c>
      <c r="C36" s="115" t="s">
        <v>1</v>
      </c>
      <c r="D36" s="115" t="s">
        <v>1</v>
      </c>
      <c r="E36" s="115" t="s">
        <v>1</v>
      </c>
      <c r="F36" s="115" t="s">
        <v>1</v>
      </c>
      <c r="G36" s="74" t="s">
        <v>1</v>
      </c>
      <c r="H36" s="74" t="s">
        <v>1</v>
      </c>
      <c r="I36" s="137"/>
      <c r="J36" s="118"/>
      <c r="K36" s="118"/>
      <c r="L36" s="114"/>
      <c r="M36" s="116"/>
    </row>
    <row r="37" spans="1:13" ht="12.75" customHeight="1">
      <c r="A37" s="62" t="s">
        <v>30</v>
      </c>
      <c r="B37" s="115" t="s">
        <v>1</v>
      </c>
      <c r="C37" s="115" t="s">
        <v>1</v>
      </c>
      <c r="D37" s="115">
        <v>7.5</v>
      </c>
      <c r="E37" s="115" t="s">
        <v>1</v>
      </c>
      <c r="F37" s="115" t="s">
        <v>1</v>
      </c>
      <c r="G37" s="74" t="s">
        <v>1</v>
      </c>
      <c r="H37" s="74">
        <f>D37</f>
        <v>7.5</v>
      </c>
      <c r="I37" s="137"/>
      <c r="J37" s="75"/>
      <c r="K37" s="75"/>
      <c r="L37" s="116"/>
      <c r="M37" s="116"/>
    </row>
    <row r="38" spans="1:13" ht="12.75" customHeight="1">
      <c r="A38" s="62" t="s">
        <v>69</v>
      </c>
      <c r="B38" s="115" t="s">
        <v>1</v>
      </c>
      <c r="C38" s="115" t="s">
        <v>1</v>
      </c>
      <c r="D38" s="115" t="s">
        <v>1</v>
      </c>
      <c r="E38" s="115" t="s">
        <v>1</v>
      </c>
      <c r="F38" s="115" t="s">
        <v>1</v>
      </c>
      <c r="G38" s="74" t="s">
        <v>1</v>
      </c>
      <c r="H38" s="74" t="s">
        <v>1</v>
      </c>
      <c r="I38" s="137"/>
      <c r="J38" s="75"/>
      <c r="K38" s="75"/>
      <c r="L38" s="116"/>
      <c r="M38" s="116"/>
    </row>
    <row r="39" spans="1:13" ht="12.75" customHeight="1">
      <c r="A39" s="62" t="s">
        <v>70</v>
      </c>
      <c r="B39" s="115" t="s">
        <v>1</v>
      </c>
      <c r="C39" s="115" t="s">
        <v>1</v>
      </c>
      <c r="D39" s="115" t="s">
        <v>1</v>
      </c>
      <c r="E39" s="115" t="s">
        <v>1</v>
      </c>
      <c r="F39" s="115" t="s">
        <v>1</v>
      </c>
      <c r="G39" s="74" t="s">
        <v>1</v>
      </c>
      <c r="H39" s="74" t="s">
        <v>1</v>
      </c>
      <c r="I39" s="137"/>
      <c r="J39" s="75"/>
      <c r="K39" s="75"/>
      <c r="L39" s="116"/>
      <c r="M39" s="116"/>
    </row>
    <row r="40" spans="1:13" ht="12.75" customHeight="1">
      <c r="A40" s="62" t="s">
        <v>71</v>
      </c>
      <c r="B40" s="115" t="s">
        <v>1</v>
      </c>
      <c r="C40" s="115" t="s">
        <v>1</v>
      </c>
      <c r="D40" s="115" t="s">
        <v>1</v>
      </c>
      <c r="E40" s="115" t="s">
        <v>1</v>
      </c>
      <c r="F40" s="115" t="s">
        <v>1</v>
      </c>
      <c r="G40" s="74" t="s">
        <v>1</v>
      </c>
      <c r="H40" s="74" t="s">
        <v>1</v>
      </c>
      <c r="I40" s="137"/>
      <c r="J40" s="75"/>
      <c r="K40" s="75"/>
      <c r="L40" s="116"/>
      <c r="M40" s="116"/>
    </row>
    <row r="41" spans="1:13" ht="12.75" customHeight="1">
      <c r="A41" s="62" t="s">
        <v>108</v>
      </c>
      <c r="B41" s="115" t="s">
        <v>1</v>
      </c>
      <c r="C41" s="115" t="s">
        <v>1</v>
      </c>
      <c r="D41" s="115" t="s">
        <v>1</v>
      </c>
      <c r="E41" s="115" t="s">
        <v>1</v>
      </c>
      <c r="F41" s="115" t="s">
        <v>1</v>
      </c>
      <c r="G41" s="74" t="s">
        <v>1</v>
      </c>
      <c r="H41" s="74" t="s">
        <v>1</v>
      </c>
      <c r="I41" s="135"/>
      <c r="J41" s="75"/>
      <c r="K41" s="75"/>
      <c r="L41" s="116"/>
      <c r="M41" s="116"/>
    </row>
    <row r="42" spans="1:13" ht="12.75" customHeight="1">
      <c r="A42" s="119" t="s">
        <v>74</v>
      </c>
      <c r="B42" s="97">
        <v>7.739781899202364</v>
      </c>
      <c r="C42" s="97">
        <v>7.739642184557439</v>
      </c>
      <c r="D42" s="97">
        <v>7.381519801719539</v>
      </c>
      <c r="E42" s="97">
        <v>7.82211824598096</v>
      </c>
      <c r="F42" s="97">
        <v>4</v>
      </c>
      <c r="G42" s="74">
        <f>F42-E42</f>
        <v>-3.8221182459809597</v>
      </c>
      <c r="H42" s="74">
        <f>+D42-C42</f>
        <v>-0.3581223828378999</v>
      </c>
      <c r="I42" s="135"/>
      <c r="J42" s="125"/>
      <c r="K42" s="125"/>
      <c r="L42" s="116"/>
      <c r="M42" s="116"/>
    </row>
    <row r="43" spans="1:13" ht="12.75" customHeight="1">
      <c r="A43" s="62" t="s">
        <v>26</v>
      </c>
      <c r="B43" s="31">
        <v>5</v>
      </c>
      <c r="C43" s="31">
        <v>5.5</v>
      </c>
      <c r="D43" s="31" t="s">
        <v>1</v>
      </c>
      <c r="E43" s="120" t="s">
        <v>1</v>
      </c>
      <c r="F43" s="120" t="s">
        <v>1</v>
      </c>
      <c r="G43" s="74" t="s">
        <v>1</v>
      </c>
      <c r="H43" s="74">
        <f>-C43</f>
        <v>-5.5</v>
      </c>
      <c r="I43" s="136"/>
      <c r="J43" s="118"/>
      <c r="K43" s="118"/>
      <c r="L43" s="116"/>
      <c r="M43" s="116"/>
    </row>
    <row r="44" spans="1:13" ht="12.75" customHeight="1">
      <c r="A44" s="62" t="s">
        <v>27</v>
      </c>
      <c r="B44" s="31">
        <v>7.324561403508771</v>
      </c>
      <c r="C44" s="31">
        <v>7.324561403508771</v>
      </c>
      <c r="D44" s="31">
        <v>3.875</v>
      </c>
      <c r="E44" s="120">
        <v>4.5</v>
      </c>
      <c r="F44" s="120">
        <v>4</v>
      </c>
      <c r="G44" s="74">
        <f>F44-E44</f>
        <v>-0.5</v>
      </c>
      <c r="H44" s="74">
        <f>+D44-C44</f>
        <v>-3.4495614035087714</v>
      </c>
      <c r="I44" s="136"/>
      <c r="J44" s="118"/>
      <c r="K44" s="118"/>
      <c r="L44" s="116"/>
      <c r="M44" s="116"/>
    </row>
    <row r="45" spans="1:13" ht="12.75" customHeight="1">
      <c r="A45" s="62" t="s">
        <v>28</v>
      </c>
      <c r="B45" s="31">
        <v>8.333333333333334</v>
      </c>
      <c r="C45" s="31">
        <v>8</v>
      </c>
      <c r="D45" s="31" t="s">
        <v>1</v>
      </c>
      <c r="E45" s="120" t="s">
        <v>1</v>
      </c>
      <c r="F45" s="120" t="s">
        <v>1</v>
      </c>
      <c r="G45" s="74" t="s">
        <v>1</v>
      </c>
      <c r="H45" s="74">
        <f>-C45</f>
        <v>-8</v>
      </c>
      <c r="I45" s="136"/>
      <c r="J45" s="118"/>
      <c r="K45" s="118"/>
      <c r="L45" s="116"/>
      <c r="M45" s="116"/>
    </row>
    <row r="46" spans="1:13" ht="12.75" customHeight="1">
      <c r="A46" s="62" t="s">
        <v>29</v>
      </c>
      <c r="B46" s="114">
        <v>9</v>
      </c>
      <c r="C46" s="114" t="s">
        <v>1</v>
      </c>
      <c r="D46" s="114">
        <v>6.5</v>
      </c>
      <c r="E46" s="120" t="s">
        <v>1</v>
      </c>
      <c r="F46" s="120" t="s">
        <v>1</v>
      </c>
      <c r="G46" s="74" t="s">
        <v>1</v>
      </c>
      <c r="H46" s="74">
        <f>D46</f>
        <v>6.5</v>
      </c>
      <c r="I46" s="137"/>
      <c r="J46" s="118"/>
      <c r="K46" s="118"/>
      <c r="L46" s="116"/>
      <c r="M46" s="116"/>
    </row>
    <row r="47" spans="1:13" ht="12.75" customHeight="1">
      <c r="A47" s="62" t="s">
        <v>30</v>
      </c>
      <c r="B47" s="114">
        <v>10.134180192397299</v>
      </c>
      <c r="C47" s="114" t="s">
        <v>1</v>
      </c>
      <c r="D47" s="114" t="s">
        <v>1</v>
      </c>
      <c r="E47" s="114" t="s">
        <v>1</v>
      </c>
      <c r="F47" s="114" t="s">
        <v>1</v>
      </c>
      <c r="G47" s="74" t="s">
        <v>1</v>
      </c>
      <c r="H47" s="74" t="s">
        <v>1</v>
      </c>
      <c r="I47" s="137"/>
      <c r="J47" s="118"/>
      <c r="K47" s="118"/>
      <c r="L47" s="116"/>
      <c r="M47" s="116"/>
    </row>
    <row r="48" spans="1:13" ht="12.75" customHeight="1">
      <c r="A48" s="62" t="s">
        <v>69</v>
      </c>
      <c r="B48" s="114" t="s">
        <v>1</v>
      </c>
      <c r="C48" s="114" t="s">
        <v>1</v>
      </c>
      <c r="D48" s="114" t="s">
        <v>1</v>
      </c>
      <c r="E48" s="115" t="s">
        <v>1</v>
      </c>
      <c r="F48" s="115" t="s">
        <v>1</v>
      </c>
      <c r="G48" s="74" t="s">
        <v>1</v>
      </c>
      <c r="H48" s="74" t="s">
        <v>1</v>
      </c>
      <c r="I48" s="137"/>
      <c r="J48" s="118"/>
      <c r="K48" s="118"/>
      <c r="L48" s="116"/>
      <c r="M48" s="116"/>
    </row>
    <row r="49" spans="1:13" ht="12.75" customHeight="1">
      <c r="A49" s="62" t="s">
        <v>70</v>
      </c>
      <c r="B49" s="114">
        <v>9.62493439276259</v>
      </c>
      <c r="C49" s="114" t="s">
        <v>1</v>
      </c>
      <c r="D49" s="114">
        <v>37.16576972159721</v>
      </c>
      <c r="E49" s="114">
        <v>8.5</v>
      </c>
      <c r="F49" s="114" t="s">
        <v>1</v>
      </c>
      <c r="G49" s="74">
        <f>-E49</f>
        <v>-8.5</v>
      </c>
      <c r="H49" s="74">
        <f>D49</f>
        <v>37.16576972159721</v>
      </c>
      <c r="I49" s="137"/>
      <c r="J49" s="118"/>
      <c r="K49" s="118"/>
      <c r="L49" s="116"/>
      <c r="M49" s="116"/>
    </row>
    <row r="50" spans="1:13" ht="12.75" customHeight="1">
      <c r="A50" s="62" t="s">
        <v>71</v>
      </c>
      <c r="B50" s="114">
        <v>6.5</v>
      </c>
      <c r="C50" s="114" t="s">
        <v>1</v>
      </c>
      <c r="D50" s="114">
        <v>54.46710526315789</v>
      </c>
      <c r="E50" s="114">
        <v>8.5</v>
      </c>
      <c r="F50" s="114" t="s">
        <v>1</v>
      </c>
      <c r="G50" s="74">
        <f>-E50</f>
        <v>-8.5</v>
      </c>
      <c r="H50" s="74">
        <f>D50</f>
        <v>54.46710526315789</v>
      </c>
      <c r="I50" s="137"/>
      <c r="J50" s="118"/>
      <c r="K50" s="118"/>
      <c r="L50" s="116"/>
      <c r="M50" s="116"/>
    </row>
    <row r="51" spans="1:13" ht="12.75" customHeight="1">
      <c r="A51" s="62" t="s">
        <v>108</v>
      </c>
      <c r="B51" s="114">
        <v>6.5</v>
      </c>
      <c r="C51" s="114" t="s">
        <v>1</v>
      </c>
      <c r="D51" s="114">
        <v>29.5</v>
      </c>
      <c r="E51" s="114">
        <v>8.5</v>
      </c>
      <c r="F51" s="115" t="s">
        <v>1</v>
      </c>
      <c r="G51" s="74">
        <f>-E51</f>
        <v>-8.5</v>
      </c>
      <c r="H51" s="74">
        <f>D51</f>
        <v>29.5</v>
      </c>
      <c r="I51" s="138"/>
      <c r="J51" s="118"/>
      <c r="K51" s="118"/>
      <c r="L51" s="116"/>
      <c r="M51" s="116"/>
    </row>
    <row r="52" spans="1:13" ht="12.75" customHeight="1">
      <c r="A52" s="119" t="s">
        <v>75</v>
      </c>
      <c r="B52" s="97">
        <v>1.571691238490684</v>
      </c>
      <c r="C52" s="97">
        <v>1.214614048113355</v>
      </c>
      <c r="D52" s="97" t="s">
        <v>1</v>
      </c>
      <c r="E52" s="97" t="s">
        <v>1</v>
      </c>
      <c r="F52" s="97" t="s">
        <v>1</v>
      </c>
      <c r="G52" s="74" t="s">
        <v>1</v>
      </c>
      <c r="H52" s="74">
        <f>-C52</f>
        <v>-1.214614048113355</v>
      </c>
      <c r="I52" s="137"/>
      <c r="J52" s="125"/>
      <c r="K52" s="125"/>
      <c r="L52" s="116"/>
      <c r="M52" s="116"/>
    </row>
    <row r="53" spans="1:13" ht="12.75" customHeight="1">
      <c r="A53" s="62" t="s">
        <v>26</v>
      </c>
      <c r="B53" s="130">
        <v>3</v>
      </c>
      <c r="C53" s="130">
        <v>3</v>
      </c>
      <c r="D53" s="120" t="s">
        <v>1</v>
      </c>
      <c r="E53" s="120" t="s">
        <v>1</v>
      </c>
      <c r="F53" s="120" t="s">
        <v>1</v>
      </c>
      <c r="G53" s="74" t="s">
        <v>1</v>
      </c>
      <c r="H53" s="74">
        <f>-C53</f>
        <v>-3</v>
      </c>
      <c r="I53" s="136"/>
      <c r="J53" s="118"/>
      <c r="K53" s="118"/>
      <c r="L53" s="116"/>
      <c r="M53" s="116"/>
    </row>
    <row r="54" spans="1:13" ht="12.75" customHeight="1">
      <c r="A54" s="62" t="s">
        <v>27</v>
      </c>
      <c r="B54" s="31">
        <v>1.1665577346151528</v>
      </c>
      <c r="C54" s="31">
        <v>0.9046374109887461</v>
      </c>
      <c r="D54" s="120" t="s">
        <v>1</v>
      </c>
      <c r="E54" s="120" t="s">
        <v>1</v>
      </c>
      <c r="F54" s="120" t="s">
        <v>1</v>
      </c>
      <c r="G54" s="74" t="s">
        <v>1</v>
      </c>
      <c r="H54" s="74">
        <f>-C54</f>
        <v>-0.9046374109887461</v>
      </c>
      <c r="J54" s="118"/>
      <c r="K54" s="118"/>
      <c r="L54" s="116"/>
      <c r="M54" s="116"/>
    </row>
    <row r="55" spans="1:13" ht="12.75" customHeight="1">
      <c r="A55" s="62" t="s">
        <v>28</v>
      </c>
      <c r="B55" s="130">
        <v>0</v>
      </c>
      <c r="C55" s="130">
        <v>0</v>
      </c>
      <c r="D55" s="120" t="s">
        <v>1</v>
      </c>
      <c r="E55" s="120" t="s">
        <v>1</v>
      </c>
      <c r="F55" s="120" t="s">
        <v>1</v>
      </c>
      <c r="G55" s="74" t="s">
        <v>1</v>
      </c>
      <c r="H55" s="74" t="s">
        <v>1</v>
      </c>
      <c r="I55" s="115"/>
      <c r="J55" s="118"/>
      <c r="K55" s="118"/>
      <c r="L55" s="116"/>
      <c r="M55" s="116"/>
    </row>
    <row r="56" spans="1:13" ht="12.75" customHeight="1">
      <c r="A56" s="62" t="s">
        <v>29</v>
      </c>
      <c r="B56" s="130">
        <v>0</v>
      </c>
      <c r="C56" s="130">
        <v>0</v>
      </c>
      <c r="D56" s="120" t="s">
        <v>1</v>
      </c>
      <c r="E56" s="120" t="s">
        <v>1</v>
      </c>
      <c r="F56" s="120" t="s">
        <v>1</v>
      </c>
      <c r="G56" s="74" t="s">
        <v>1</v>
      </c>
      <c r="H56" s="74" t="s">
        <v>1</v>
      </c>
      <c r="I56" s="115"/>
      <c r="J56" s="118"/>
      <c r="K56" s="118"/>
      <c r="L56" s="116"/>
      <c r="M56" s="116"/>
    </row>
    <row r="57" spans="1:13" ht="12.75" customHeight="1">
      <c r="A57" s="62" t="s">
        <v>30</v>
      </c>
      <c r="B57" s="114" t="s">
        <v>1</v>
      </c>
      <c r="C57" s="114" t="s">
        <v>1</v>
      </c>
      <c r="D57" s="114" t="s">
        <v>1</v>
      </c>
      <c r="E57" s="114" t="s">
        <v>1</v>
      </c>
      <c r="F57" s="114" t="s">
        <v>1</v>
      </c>
      <c r="G57" s="74" t="s">
        <v>1</v>
      </c>
      <c r="H57" s="74" t="s">
        <v>1</v>
      </c>
      <c r="I57" s="115"/>
      <c r="J57" s="118"/>
      <c r="K57" s="118"/>
      <c r="L57" s="116"/>
      <c r="M57" s="116"/>
    </row>
    <row r="58" spans="1:13" ht="12.75" customHeight="1">
      <c r="A58" s="62" t="s">
        <v>69</v>
      </c>
      <c r="B58" s="115" t="s">
        <v>1</v>
      </c>
      <c r="C58" s="115" t="s">
        <v>1</v>
      </c>
      <c r="D58" s="115" t="s">
        <v>1</v>
      </c>
      <c r="E58" s="115" t="s">
        <v>1</v>
      </c>
      <c r="F58" s="115" t="s">
        <v>1</v>
      </c>
      <c r="G58" s="74" t="s">
        <v>1</v>
      </c>
      <c r="H58" s="74" t="s">
        <v>1</v>
      </c>
      <c r="I58" s="115"/>
      <c r="J58" s="118"/>
      <c r="K58" s="118"/>
      <c r="L58" s="116"/>
      <c r="M58" s="116"/>
    </row>
    <row r="59" spans="1:13" ht="12.75" customHeight="1">
      <c r="A59" s="62" t="s">
        <v>70</v>
      </c>
      <c r="B59" s="114" t="s">
        <v>1</v>
      </c>
      <c r="C59" s="114" t="s">
        <v>1</v>
      </c>
      <c r="D59" s="114" t="s">
        <v>1</v>
      </c>
      <c r="E59" s="114" t="s">
        <v>1</v>
      </c>
      <c r="F59" s="114" t="s">
        <v>1</v>
      </c>
      <c r="G59" s="74" t="s">
        <v>1</v>
      </c>
      <c r="H59" s="74" t="s">
        <v>1</v>
      </c>
      <c r="I59" s="114"/>
      <c r="J59" s="118"/>
      <c r="K59" s="118"/>
      <c r="L59" s="116"/>
      <c r="M59" s="116"/>
    </row>
    <row r="60" spans="1:13" ht="12.75" customHeight="1">
      <c r="A60" s="62" t="s">
        <v>71</v>
      </c>
      <c r="B60" s="115" t="s">
        <v>1</v>
      </c>
      <c r="C60" s="115" t="s">
        <v>1</v>
      </c>
      <c r="D60" s="115" t="s">
        <v>1</v>
      </c>
      <c r="E60" s="115" t="s">
        <v>1</v>
      </c>
      <c r="F60" s="115" t="s">
        <v>1</v>
      </c>
      <c r="G60" s="74" t="s">
        <v>1</v>
      </c>
      <c r="H60" s="74" t="s">
        <v>1</v>
      </c>
      <c r="I60" s="115"/>
      <c r="J60" s="118"/>
      <c r="K60" s="118"/>
      <c r="L60" s="116"/>
      <c r="M60" s="116"/>
    </row>
    <row r="61" spans="1:13" ht="12.75" customHeight="1">
      <c r="A61" s="62" t="s">
        <v>108</v>
      </c>
      <c r="B61" s="115" t="s">
        <v>1</v>
      </c>
      <c r="C61" s="115" t="s">
        <v>1</v>
      </c>
      <c r="D61" s="115" t="s">
        <v>1</v>
      </c>
      <c r="E61" s="115" t="s">
        <v>1</v>
      </c>
      <c r="F61" s="115" t="s">
        <v>1</v>
      </c>
      <c r="G61" s="74" t="s">
        <v>1</v>
      </c>
      <c r="H61" s="74" t="s">
        <v>1</v>
      </c>
      <c r="I61" s="115"/>
      <c r="J61" s="118"/>
      <c r="K61" s="118"/>
      <c r="L61" s="116"/>
      <c r="M61" s="116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34">
      <selection activeCell="J73" sqref="J73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2" width="11.625" style="2" customWidth="1"/>
    <col min="13" max="14" width="14.375" style="2" bestFit="1" customWidth="1"/>
    <col min="15" max="15" width="10.00390625" style="2" bestFit="1" customWidth="1"/>
    <col min="16" max="16384" width="9.125" style="2" customWidth="1"/>
  </cols>
  <sheetData>
    <row r="1" spans="1:2" ht="15" customHeight="1">
      <c r="A1" s="42" t="s">
        <v>98</v>
      </c>
      <c r="B1" s="1"/>
    </row>
    <row r="2" spans="1:6" s="6" customFormat="1" ht="12.75" customHeight="1">
      <c r="A2" s="5" t="s">
        <v>80</v>
      </c>
      <c r="B2" s="5"/>
      <c r="C2" s="7"/>
      <c r="D2" s="7"/>
      <c r="E2" s="7"/>
      <c r="F2" s="7"/>
    </row>
    <row r="3" spans="1:9" ht="26.25" customHeight="1">
      <c r="A3" s="56"/>
      <c r="B3" s="54" t="s">
        <v>107</v>
      </c>
      <c r="C3" s="54" t="s">
        <v>115</v>
      </c>
      <c r="D3" s="54" t="s">
        <v>114</v>
      </c>
      <c r="E3" s="54">
        <v>41518</v>
      </c>
      <c r="F3" s="54">
        <v>41548</v>
      </c>
      <c r="G3" s="58" t="s">
        <v>2</v>
      </c>
      <c r="H3" s="58" t="s">
        <v>3</v>
      </c>
      <c r="I3" s="2"/>
    </row>
    <row r="4" spans="1:9" ht="12.75" customHeight="1">
      <c r="A4" s="64" t="s">
        <v>76</v>
      </c>
      <c r="B4" s="17">
        <v>7690.7753</v>
      </c>
      <c r="C4" s="17">
        <v>6246.5471</v>
      </c>
      <c r="D4" s="17">
        <v>9617.8757</v>
      </c>
      <c r="E4" s="17">
        <v>2367.4836</v>
      </c>
      <c r="F4" s="17">
        <v>1832.8417</v>
      </c>
      <c r="G4" s="74">
        <f>F4-E4</f>
        <v>-534.6419000000001</v>
      </c>
      <c r="H4" s="74">
        <f>+D4-C4</f>
        <v>3371.3286000000007</v>
      </c>
      <c r="I4" s="12"/>
    </row>
    <row r="5" spans="1:11" ht="12.75" customHeight="1">
      <c r="A5" s="68" t="s">
        <v>45</v>
      </c>
      <c r="B5" s="121">
        <v>5941.9587</v>
      </c>
      <c r="C5" s="121">
        <v>5009.5394</v>
      </c>
      <c r="D5" s="121">
        <v>7943.88</v>
      </c>
      <c r="E5" s="121">
        <v>2070.0866</v>
      </c>
      <c r="F5" s="121">
        <v>1792.3417</v>
      </c>
      <c r="G5" s="74">
        <f>F5-E5</f>
        <v>-277.74490000000014</v>
      </c>
      <c r="H5" s="74">
        <f>+D5-C5</f>
        <v>2934.3406000000004</v>
      </c>
      <c r="I5" s="12"/>
      <c r="J5" s="123"/>
      <c r="K5" s="123"/>
    </row>
    <row r="6" spans="1:11" ht="12.75" customHeight="1">
      <c r="A6" s="34" t="s">
        <v>26</v>
      </c>
      <c r="B6" s="118">
        <v>1120.9799</v>
      </c>
      <c r="C6" s="118">
        <v>1079.3679</v>
      </c>
      <c r="D6" s="75">
        <v>2382.1705</v>
      </c>
      <c r="E6" s="75">
        <v>823.1201</v>
      </c>
      <c r="F6" s="75">
        <v>652.9982</v>
      </c>
      <c r="G6" s="74">
        <f>F6-E6</f>
        <v>-170.12189999999998</v>
      </c>
      <c r="H6" s="74">
        <f>+D6-C6</f>
        <v>1302.8026000000002</v>
      </c>
      <c r="I6" s="12"/>
      <c r="J6" s="123"/>
      <c r="K6" s="123"/>
    </row>
    <row r="7" spans="1:11" ht="12.75" customHeight="1">
      <c r="A7" s="34" t="s">
        <v>27</v>
      </c>
      <c r="B7" s="118">
        <v>4718.0192</v>
      </c>
      <c r="C7" s="118">
        <v>3850.744</v>
      </c>
      <c r="D7" s="118">
        <v>5164.4101</v>
      </c>
      <c r="E7" s="118">
        <v>1246.9665</v>
      </c>
      <c r="F7" s="118">
        <v>1139.3435</v>
      </c>
      <c r="G7" s="74">
        <f>F7-E7</f>
        <v>-107.62300000000005</v>
      </c>
      <c r="H7" s="74">
        <f>+D7-C7</f>
        <v>1313.6661</v>
      </c>
      <c r="I7" s="12"/>
      <c r="J7" s="123"/>
      <c r="K7" s="123"/>
    </row>
    <row r="8" spans="1:11" ht="12.75" customHeight="1">
      <c r="A8" s="34" t="s">
        <v>28</v>
      </c>
      <c r="B8" s="118">
        <v>102.9596</v>
      </c>
      <c r="C8" s="118">
        <v>79.4275</v>
      </c>
      <c r="D8" s="118">
        <v>296.5234</v>
      </c>
      <c r="E8" s="118" t="s">
        <v>1</v>
      </c>
      <c r="F8" s="118" t="s">
        <v>1</v>
      </c>
      <c r="G8" s="74" t="s">
        <v>1</v>
      </c>
      <c r="H8" s="74">
        <f>+D8-C8</f>
        <v>217.09589999999997</v>
      </c>
      <c r="I8" s="12"/>
      <c r="J8" s="123"/>
      <c r="K8" s="123"/>
    </row>
    <row r="9" spans="1:11" ht="12.75" customHeight="1">
      <c r="A9" s="34" t="s">
        <v>29</v>
      </c>
      <c r="B9" s="118" t="s">
        <v>1</v>
      </c>
      <c r="C9" s="118" t="s">
        <v>1</v>
      </c>
      <c r="D9" s="118" t="s">
        <v>1</v>
      </c>
      <c r="E9" s="118" t="s">
        <v>1</v>
      </c>
      <c r="F9" s="118" t="s">
        <v>1</v>
      </c>
      <c r="G9" s="74" t="s">
        <v>1</v>
      </c>
      <c r="H9" s="74" t="s">
        <v>1</v>
      </c>
      <c r="I9" s="12"/>
      <c r="J9" s="123"/>
      <c r="K9" s="123"/>
    </row>
    <row r="10" spans="1:11" ht="12.75" customHeight="1">
      <c r="A10" s="34" t="s">
        <v>30</v>
      </c>
      <c r="B10" s="75" t="s">
        <v>1</v>
      </c>
      <c r="C10" s="75" t="s">
        <v>1</v>
      </c>
      <c r="D10" s="75">
        <v>100.776</v>
      </c>
      <c r="E10" s="75" t="s">
        <v>1</v>
      </c>
      <c r="F10" s="75" t="s">
        <v>1</v>
      </c>
      <c r="G10" s="74" t="s">
        <v>1</v>
      </c>
      <c r="H10" s="74">
        <f>D10</f>
        <v>100.776</v>
      </c>
      <c r="J10" s="123"/>
      <c r="K10" s="123"/>
    </row>
    <row r="11" spans="1:11" ht="12.75" customHeight="1">
      <c r="A11" s="34" t="s">
        <v>69</v>
      </c>
      <c r="B11" s="75" t="s">
        <v>1</v>
      </c>
      <c r="C11" s="75" t="s">
        <v>1</v>
      </c>
      <c r="D11" s="75" t="s">
        <v>1</v>
      </c>
      <c r="E11" s="75" t="s">
        <v>1</v>
      </c>
      <c r="F11" s="75" t="s">
        <v>1</v>
      </c>
      <c r="G11" s="74" t="s">
        <v>1</v>
      </c>
      <c r="H11" s="74" t="s">
        <v>1</v>
      </c>
      <c r="J11" s="123"/>
      <c r="K11" s="123"/>
    </row>
    <row r="12" spans="1:11" ht="12.75" customHeight="1">
      <c r="A12" s="34" t="s">
        <v>70</v>
      </c>
      <c r="B12" s="75" t="s">
        <v>1</v>
      </c>
      <c r="C12" s="75" t="s">
        <v>1</v>
      </c>
      <c r="D12" s="75" t="s">
        <v>1</v>
      </c>
      <c r="E12" s="75" t="s">
        <v>1</v>
      </c>
      <c r="F12" s="75" t="s">
        <v>1</v>
      </c>
      <c r="G12" s="74" t="s">
        <v>1</v>
      </c>
      <c r="H12" s="74" t="s">
        <v>1</v>
      </c>
      <c r="J12" s="123"/>
      <c r="K12" s="123"/>
    </row>
    <row r="13" spans="1:11" ht="12.75" customHeight="1">
      <c r="A13" s="34" t="s">
        <v>71</v>
      </c>
      <c r="B13" s="75" t="s">
        <v>1</v>
      </c>
      <c r="C13" s="75" t="s">
        <v>1</v>
      </c>
      <c r="D13" s="75" t="s">
        <v>1</v>
      </c>
      <c r="E13" s="75" t="s">
        <v>1</v>
      </c>
      <c r="F13" s="75" t="s">
        <v>1</v>
      </c>
      <c r="G13" s="74" t="s">
        <v>1</v>
      </c>
      <c r="H13" s="74" t="s">
        <v>1</v>
      </c>
      <c r="J13" s="123"/>
      <c r="K13" s="123"/>
    </row>
    <row r="14" spans="1:11" ht="12.75" customHeight="1">
      <c r="A14" s="62" t="s">
        <v>108</v>
      </c>
      <c r="B14" s="75" t="s">
        <v>1</v>
      </c>
      <c r="C14" s="75" t="s">
        <v>1</v>
      </c>
      <c r="D14" s="75" t="s">
        <v>1</v>
      </c>
      <c r="E14" s="75" t="s">
        <v>1</v>
      </c>
      <c r="F14" s="75" t="s">
        <v>1</v>
      </c>
      <c r="G14" s="74" t="s">
        <v>1</v>
      </c>
      <c r="H14" s="74" t="s">
        <v>1</v>
      </c>
      <c r="J14" s="123"/>
      <c r="K14" s="123"/>
    </row>
    <row r="15" spans="1:11" ht="12.75" customHeight="1">
      <c r="A15" s="68" t="s">
        <v>16</v>
      </c>
      <c r="B15" s="125">
        <v>1357.6066</v>
      </c>
      <c r="C15" s="125">
        <v>877</v>
      </c>
      <c r="D15" s="125">
        <v>1673.9957</v>
      </c>
      <c r="E15" s="125">
        <v>297.397</v>
      </c>
      <c r="F15" s="125">
        <v>40.5</v>
      </c>
      <c r="G15" s="74">
        <f>+F15-E15</f>
        <v>-256.897</v>
      </c>
      <c r="H15" s="74">
        <f>+D15-C15</f>
        <v>796.9956999999999</v>
      </c>
      <c r="I15" s="12"/>
      <c r="J15" s="123"/>
      <c r="K15" s="123"/>
    </row>
    <row r="16" spans="1:11" ht="12.75" customHeight="1">
      <c r="A16" s="34" t="s">
        <v>26</v>
      </c>
      <c r="B16" s="118">
        <v>250</v>
      </c>
      <c r="C16" s="118">
        <v>175</v>
      </c>
      <c r="D16" s="118" t="s">
        <v>1</v>
      </c>
      <c r="E16" s="118" t="s">
        <v>1</v>
      </c>
      <c r="F16" s="118" t="s">
        <v>1</v>
      </c>
      <c r="G16" s="74" t="s">
        <v>1</v>
      </c>
      <c r="H16" s="74">
        <f>-C16</f>
        <v>-175</v>
      </c>
      <c r="I16" s="12"/>
      <c r="J16" s="123"/>
      <c r="K16" s="123"/>
    </row>
    <row r="17" spans="1:11" ht="12.75" customHeight="1">
      <c r="A17" s="34" t="s">
        <v>27</v>
      </c>
      <c r="B17" s="118">
        <v>602</v>
      </c>
      <c r="C17" s="118">
        <v>602</v>
      </c>
      <c r="D17" s="118">
        <v>130.62</v>
      </c>
      <c r="E17" s="118">
        <v>50.4</v>
      </c>
      <c r="F17" s="118">
        <v>40.5</v>
      </c>
      <c r="G17" s="74">
        <f>F17</f>
        <v>40.5</v>
      </c>
      <c r="H17" s="74">
        <f>+D17-C17</f>
        <v>-471.38</v>
      </c>
      <c r="I17" s="12"/>
      <c r="J17" s="123"/>
      <c r="K17" s="123"/>
    </row>
    <row r="18" spans="1:11" ht="12.75" customHeight="1">
      <c r="A18" s="34" t="s">
        <v>28</v>
      </c>
      <c r="B18" s="118">
        <v>123.4867</v>
      </c>
      <c r="C18" s="118">
        <v>100</v>
      </c>
      <c r="D18" s="118" t="s">
        <v>1</v>
      </c>
      <c r="E18" s="118" t="s">
        <v>1</v>
      </c>
      <c r="F18" s="118" t="s">
        <v>1</v>
      </c>
      <c r="G18" s="74" t="s">
        <v>1</v>
      </c>
      <c r="H18" s="74">
        <f>-C18</f>
        <v>-100</v>
      </c>
      <c r="I18" s="12"/>
      <c r="J18" s="123"/>
      <c r="K18" s="123"/>
    </row>
    <row r="19" spans="1:11" ht="12.75" customHeight="1">
      <c r="A19" s="34" t="s">
        <v>29</v>
      </c>
      <c r="B19" s="118">
        <v>22.3955</v>
      </c>
      <c r="C19" s="118" t="s">
        <v>1</v>
      </c>
      <c r="D19" s="118">
        <v>200</v>
      </c>
      <c r="E19" s="118" t="s">
        <v>1</v>
      </c>
      <c r="F19" s="118" t="s">
        <v>1</v>
      </c>
      <c r="G19" s="74" t="s">
        <v>1</v>
      </c>
      <c r="H19" s="74">
        <f>D19</f>
        <v>200</v>
      </c>
      <c r="I19" s="12"/>
      <c r="J19" s="123"/>
      <c r="K19" s="123"/>
    </row>
    <row r="20" spans="1:11" ht="12.75" customHeight="1">
      <c r="A20" s="34" t="s">
        <v>30</v>
      </c>
      <c r="B20" s="118">
        <v>80.2298</v>
      </c>
      <c r="C20" s="118" t="s">
        <v>1</v>
      </c>
      <c r="D20" s="118" t="s">
        <v>1</v>
      </c>
      <c r="E20" s="118" t="s">
        <v>1</v>
      </c>
      <c r="F20" s="118" t="s">
        <v>1</v>
      </c>
      <c r="G20" s="74" t="s">
        <v>1</v>
      </c>
      <c r="H20" s="74" t="s">
        <v>1</v>
      </c>
      <c r="I20" s="12"/>
      <c r="J20" s="123"/>
      <c r="K20" s="123"/>
    </row>
    <row r="21" spans="1:11" ht="12.75" customHeight="1">
      <c r="A21" s="34" t="s">
        <v>69</v>
      </c>
      <c r="B21" s="118" t="s">
        <v>1</v>
      </c>
      <c r="C21" s="118" t="s">
        <v>1</v>
      </c>
      <c r="D21" s="118" t="s">
        <v>1</v>
      </c>
      <c r="E21" s="118" t="s">
        <v>1</v>
      </c>
      <c r="F21" s="118" t="s">
        <v>1</v>
      </c>
      <c r="G21" s="74" t="s">
        <v>1</v>
      </c>
      <c r="H21" s="74" t="s">
        <v>1</v>
      </c>
      <c r="I21" s="12"/>
      <c r="J21" s="123"/>
      <c r="K21" s="123"/>
    </row>
    <row r="22" spans="1:11" ht="12.75" customHeight="1">
      <c r="A22" s="34" t="s">
        <v>70</v>
      </c>
      <c r="B22" s="118">
        <v>120.7946</v>
      </c>
      <c r="C22" s="118" t="s">
        <v>1</v>
      </c>
      <c r="D22" s="118">
        <v>275.6465</v>
      </c>
      <c r="E22" s="118">
        <v>48.959</v>
      </c>
      <c r="F22" s="118" t="s">
        <v>1</v>
      </c>
      <c r="G22" s="74">
        <f>-E22</f>
        <v>-48.959</v>
      </c>
      <c r="H22" s="74">
        <f>D22</f>
        <v>275.6465</v>
      </c>
      <c r="I22" s="12"/>
      <c r="J22" s="123"/>
      <c r="K22" s="123"/>
    </row>
    <row r="23" spans="1:11" ht="12.75" customHeight="1">
      <c r="A23" s="34" t="s">
        <v>71</v>
      </c>
      <c r="B23" s="118">
        <v>69</v>
      </c>
      <c r="C23" s="118" t="s">
        <v>1</v>
      </c>
      <c r="D23" s="118">
        <v>720.8148</v>
      </c>
      <c r="E23" s="118">
        <v>50.399</v>
      </c>
      <c r="F23" s="118" t="s">
        <v>1</v>
      </c>
      <c r="G23" s="74">
        <f>-E23</f>
        <v>-50.399</v>
      </c>
      <c r="H23" s="74">
        <f>D23</f>
        <v>720.8148</v>
      </c>
      <c r="I23" s="12"/>
      <c r="J23" s="123"/>
      <c r="K23" s="123"/>
    </row>
    <row r="24" spans="1:11" ht="12.75" customHeight="1">
      <c r="A24" s="62" t="s">
        <v>108</v>
      </c>
      <c r="B24" s="118">
        <v>89.7</v>
      </c>
      <c r="C24" s="118" t="s">
        <v>1</v>
      </c>
      <c r="D24" s="118">
        <v>346.9144</v>
      </c>
      <c r="E24" s="118">
        <v>147.639</v>
      </c>
      <c r="F24" s="118" t="s">
        <v>1</v>
      </c>
      <c r="G24" s="74">
        <f>-E24</f>
        <v>-147.639</v>
      </c>
      <c r="H24" s="74">
        <f>D24</f>
        <v>346.9144</v>
      </c>
      <c r="I24" s="12"/>
      <c r="J24" s="123"/>
      <c r="K24" s="123"/>
    </row>
    <row r="25" spans="1:11" ht="12.75" customHeight="1">
      <c r="A25" s="68" t="s">
        <v>17</v>
      </c>
      <c r="B25" s="125">
        <v>391.21000000000004</v>
      </c>
      <c r="C25" s="125">
        <v>360.0077</v>
      </c>
      <c r="D25" s="125" t="s">
        <v>1</v>
      </c>
      <c r="E25" s="125" t="s">
        <v>1</v>
      </c>
      <c r="F25" s="125" t="s">
        <v>1</v>
      </c>
      <c r="G25" s="74" t="s">
        <v>1</v>
      </c>
      <c r="H25" s="74">
        <f>-C25</f>
        <v>-360.0077</v>
      </c>
      <c r="I25" s="117"/>
      <c r="J25" s="123"/>
      <c r="K25" s="123"/>
    </row>
    <row r="26" spans="1:11" ht="12.75" customHeight="1">
      <c r="A26" s="34" t="s">
        <v>26</v>
      </c>
      <c r="B26" s="118">
        <v>64.86670000000001</v>
      </c>
      <c r="C26" s="118">
        <v>39.6796</v>
      </c>
      <c r="D26" s="118" t="s">
        <v>1</v>
      </c>
      <c r="E26" s="118" t="s">
        <v>1</v>
      </c>
      <c r="F26" s="118" t="s">
        <v>1</v>
      </c>
      <c r="G26" s="118" t="s">
        <v>1</v>
      </c>
      <c r="H26" s="74">
        <f>-C26</f>
        <v>-39.6796</v>
      </c>
      <c r="I26" s="117"/>
      <c r="J26" s="123"/>
      <c r="K26" s="123"/>
    </row>
    <row r="27" spans="1:11" ht="12.75" customHeight="1">
      <c r="A27" s="34" t="s">
        <v>27</v>
      </c>
      <c r="B27" s="118">
        <v>256.1882</v>
      </c>
      <c r="C27" s="118">
        <v>250.173</v>
      </c>
      <c r="D27" s="118" t="s">
        <v>1</v>
      </c>
      <c r="E27" s="118" t="s">
        <v>1</v>
      </c>
      <c r="F27" s="118" t="s">
        <v>1</v>
      </c>
      <c r="G27" s="118" t="s">
        <v>1</v>
      </c>
      <c r="H27" s="74">
        <f>-C27</f>
        <v>-250.173</v>
      </c>
      <c r="I27" s="117"/>
      <c r="J27" s="123"/>
      <c r="K27" s="123"/>
    </row>
    <row r="28" spans="1:11" ht="12.75" customHeight="1">
      <c r="A28" s="34" t="s">
        <v>28</v>
      </c>
      <c r="B28" s="118">
        <v>46.8051</v>
      </c>
      <c r="C28" s="118">
        <v>46.8051</v>
      </c>
      <c r="D28" s="118" t="s">
        <v>1</v>
      </c>
      <c r="E28" s="118" t="s">
        <v>1</v>
      </c>
      <c r="F28" s="118" t="s">
        <v>1</v>
      </c>
      <c r="G28" s="118" t="s">
        <v>1</v>
      </c>
      <c r="H28" s="74">
        <f>-C28</f>
        <v>-46.8051</v>
      </c>
      <c r="I28" s="117"/>
      <c r="J28" s="123"/>
      <c r="K28" s="123"/>
    </row>
    <row r="29" spans="1:11" ht="12.75" customHeight="1">
      <c r="A29" s="34" t="s">
        <v>29</v>
      </c>
      <c r="B29" s="118">
        <v>23.35</v>
      </c>
      <c r="C29" s="118">
        <v>23.35</v>
      </c>
      <c r="D29" s="118" t="s">
        <v>1</v>
      </c>
      <c r="E29" s="118" t="s">
        <v>1</v>
      </c>
      <c r="F29" s="118" t="s">
        <v>1</v>
      </c>
      <c r="G29" s="118" t="s">
        <v>1</v>
      </c>
      <c r="H29" s="74">
        <f>-C29</f>
        <v>-23.35</v>
      </c>
      <c r="I29" s="117"/>
      <c r="J29" s="123"/>
      <c r="K29" s="123"/>
    </row>
    <row r="30" spans="1:11" ht="12.75" customHeight="1">
      <c r="A30" s="34" t="s">
        <v>30</v>
      </c>
      <c r="B30" s="118" t="s">
        <v>1</v>
      </c>
      <c r="C30" s="118" t="s">
        <v>1</v>
      </c>
      <c r="D30" s="118" t="s">
        <v>1</v>
      </c>
      <c r="E30" s="118" t="s">
        <v>1</v>
      </c>
      <c r="F30" s="118" t="s">
        <v>1</v>
      </c>
      <c r="G30" s="118" t="s">
        <v>1</v>
      </c>
      <c r="H30" s="74" t="s">
        <v>1</v>
      </c>
      <c r="I30" s="117"/>
      <c r="J30" s="123"/>
      <c r="K30" s="123"/>
    </row>
    <row r="31" spans="1:11" ht="12.75" customHeight="1">
      <c r="A31" s="34" t="s">
        <v>69</v>
      </c>
      <c r="B31" s="118" t="s">
        <v>1</v>
      </c>
      <c r="C31" s="118" t="s">
        <v>1</v>
      </c>
      <c r="D31" s="118" t="s">
        <v>1</v>
      </c>
      <c r="E31" s="118" t="s">
        <v>1</v>
      </c>
      <c r="F31" s="118" t="s">
        <v>1</v>
      </c>
      <c r="G31" s="118" t="s">
        <v>1</v>
      </c>
      <c r="H31" s="74" t="s">
        <v>1</v>
      </c>
      <c r="I31" s="117"/>
      <c r="J31" s="123"/>
      <c r="K31" s="123"/>
    </row>
    <row r="32" spans="1:11" ht="12.75" customHeight="1">
      <c r="A32" s="34" t="s">
        <v>70</v>
      </c>
      <c r="B32" s="118" t="s">
        <v>1</v>
      </c>
      <c r="C32" s="118" t="s">
        <v>1</v>
      </c>
      <c r="D32" s="118" t="s">
        <v>1</v>
      </c>
      <c r="E32" s="118" t="s">
        <v>1</v>
      </c>
      <c r="F32" s="118" t="s">
        <v>1</v>
      </c>
      <c r="G32" s="118" t="s">
        <v>1</v>
      </c>
      <c r="H32" s="74" t="s">
        <v>1</v>
      </c>
      <c r="I32" s="117"/>
      <c r="J32" s="123"/>
      <c r="K32" s="123"/>
    </row>
    <row r="33" spans="1:11" ht="12.75" customHeight="1">
      <c r="A33" s="34" t="s">
        <v>71</v>
      </c>
      <c r="B33" s="118" t="s">
        <v>1</v>
      </c>
      <c r="C33" s="118" t="s">
        <v>1</v>
      </c>
      <c r="D33" s="118" t="s">
        <v>1</v>
      </c>
      <c r="E33" s="118" t="s">
        <v>1</v>
      </c>
      <c r="F33" s="118" t="s">
        <v>1</v>
      </c>
      <c r="G33" s="118" t="s">
        <v>1</v>
      </c>
      <c r="H33" s="74" t="s">
        <v>1</v>
      </c>
      <c r="I33" s="117"/>
      <c r="J33" s="123"/>
      <c r="K33" s="123"/>
    </row>
    <row r="34" spans="1:11" ht="12.75" customHeight="1">
      <c r="A34" s="62" t="s">
        <v>108</v>
      </c>
      <c r="B34" s="118" t="s">
        <v>1</v>
      </c>
      <c r="C34" s="118" t="s">
        <v>1</v>
      </c>
      <c r="D34" s="118" t="s">
        <v>1</v>
      </c>
      <c r="E34" s="118" t="s">
        <v>1</v>
      </c>
      <c r="F34" s="118" t="s">
        <v>1</v>
      </c>
      <c r="G34" s="118" t="s">
        <v>1</v>
      </c>
      <c r="H34" s="74" t="s">
        <v>1</v>
      </c>
      <c r="I34" s="117"/>
      <c r="J34" s="123"/>
      <c r="K34" s="123"/>
    </row>
    <row r="35" ht="15" customHeight="1">
      <c r="F35" s="9"/>
    </row>
    <row r="36" spans="1:9" ht="15" customHeight="1">
      <c r="A36" s="42" t="s">
        <v>77</v>
      </c>
      <c r="G36" s="12"/>
      <c r="I36" s="2"/>
    </row>
    <row r="37" spans="1:9" ht="12.75" customHeight="1">
      <c r="A37" s="13" t="s">
        <v>7</v>
      </c>
      <c r="G37" s="12"/>
      <c r="I37" s="2"/>
    </row>
    <row r="38" spans="1:11" ht="31.5" customHeight="1">
      <c r="A38" s="59"/>
      <c r="B38" s="54" t="s">
        <v>105</v>
      </c>
      <c r="C38" s="54">
        <v>41153</v>
      </c>
      <c r="D38" s="54">
        <v>41183</v>
      </c>
      <c r="E38" s="54" t="s">
        <v>107</v>
      </c>
      <c r="F38" s="54">
        <v>41518</v>
      </c>
      <c r="G38" s="54">
        <v>41548</v>
      </c>
      <c r="H38" s="58" t="s">
        <v>2</v>
      </c>
      <c r="I38" s="58" t="s">
        <v>46</v>
      </c>
      <c r="K38" s="4"/>
    </row>
    <row r="39" spans="1:14" ht="12.75" customHeight="1">
      <c r="A39" s="43" t="s">
        <v>99</v>
      </c>
      <c r="B39" s="17">
        <v>38675.282</v>
      </c>
      <c r="C39" s="17">
        <v>50832.77195539</v>
      </c>
      <c r="D39" s="17">
        <v>51428.63458491999</v>
      </c>
      <c r="E39" s="17">
        <v>50651.329725209995</v>
      </c>
      <c r="F39" s="17">
        <v>62177.11082043</v>
      </c>
      <c r="G39" s="17">
        <v>63115.50089386</v>
      </c>
      <c r="H39" s="16">
        <f aca="true" t="shared" si="0" ref="H39:H44">G39/F39-1</f>
        <v>0.01509221096072011</v>
      </c>
      <c r="I39" s="16">
        <f>G39/E39-1</f>
        <v>0.24607786678592136</v>
      </c>
      <c r="J39" s="12"/>
      <c r="K39" s="139"/>
      <c r="L39" s="139"/>
      <c r="M39" s="12"/>
      <c r="N39" s="12"/>
    </row>
    <row r="40" spans="1:14" ht="12.75" customHeight="1">
      <c r="A40" s="62" t="s">
        <v>56</v>
      </c>
      <c r="B40" s="33">
        <v>16882.454</v>
      </c>
      <c r="C40" s="33">
        <v>24914.52145915</v>
      </c>
      <c r="D40" s="33">
        <v>25666.947092609997</v>
      </c>
      <c r="E40" s="33">
        <v>22840.58219495</v>
      </c>
      <c r="F40" s="33">
        <v>28550.05618664</v>
      </c>
      <c r="G40" s="33">
        <v>29311.157129599997</v>
      </c>
      <c r="H40" s="16">
        <f t="shared" si="0"/>
        <v>0.026658474434672286</v>
      </c>
      <c r="I40" s="16">
        <f aca="true" t="shared" si="1" ref="I40:I52">G40/E40-1</f>
        <v>0.28329290730954426</v>
      </c>
      <c r="J40" s="128"/>
      <c r="K40" s="139"/>
      <c r="L40" s="139"/>
      <c r="M40" s="12"/>
      <c r="N40" s="12"/>
    </row>
    <row r="41" spans="1:14" ht="12.75" customHeight="1">
      <c r="A41" s="62" t="s">
        <v>57</v>
      </c>
      <c r="B41" s="33">
        <v>15214.801</v>
      </c>
      <c r="C41" s="33">
        <v>18801.14992327</v>
      </c>
      <c r="D41" s="33">
        <v>19046.371322889998</v>
      </c>
      <c r="E41" s="33">
        <v>20805.539679499998</v>
      </c>
      <c r="F41" s="33">
        <v>25934.84042272</v>
      </c>
      <c r="G41" s="33">
        <v>26209.81557592</v>
      </c>
      <c r="H41" s="16">
        <f t="shared" si="0"/>
        <v>0.010602538851911092</v>
      </c>
      <c r="I41" s="16">
        <f t="shared" si="1"/>
        <v>0.2597517766744073</v>
      </c>
      <c r="J41" s="129"/>
      <c r="K41" s="139"/>
      <c r="L41" s="139"/>
      <c r="M41" s="12"/>
      <c r="N41" s="12"/>
    </row>
    <row r="42" spans="1:14" ht="12.75" customHeight="1">
      <c r="A42" s="62" t="s">
        <v>58</v>
      </c>
      <c r="B42" s="33">
        <v>4763.601</v>
      </c>
      <c r="C42" s="33">
        <v>5026.74956196</v>
      </c>
      <c r="D42" s="33">
        <v>4575.817597679999</v>
      </c>
      <c r="E42" s="33">
        <v>4805.33959318</v>
      </c>
      <c r="F42" s="33">
        <v>4920.54894122</v>
      </c>
      <c r="G42" s="33">
        <v>4786.15781932</v>
      </c>
      <c r="H42" s="16">
        <f t="shared" si="0"/>
        <v>-0.02731222136095235</v>
      </c>
      <c r="I42" s="16">
        <f t="shared" si="1"/>
        <v>-0.0039917623901593036</v>
      </c>
      <c r="J42" s="129"/>
      <c r="K42" s="139"/>
      <c r="L42" s="139"/>
      <c r="M42" s="12"/>
      <c r="N42" s="12"/>
    </row>
    <row r="43" spans="1:14" ht="12.75" customHeight="1">
      <c r="A43" s="62" t="s">
        <v>59</v>
      </c>
      <c r="B43" s="33">
        <v>1814.426</v>
      </c>
      <c r="C43" s="33">
        <v>2090.35101101</v>
      </c>
      <c r="D43" s="33">
        <v>2139.49857174</v>
      </c>
      <c r="E43" s="33">
        <v>2199.86825758</v>
      </c>
      <c r="F43" s="33">
        <v>2771.6652698499993</v>
      </c>
      <c r="G43" s="33">
        <v>2808.37036902</v>
      </c>
      <c r="H43" s="16">
        <f t="shared" si="0"/>
        <v>0.013242976909685567</v>
      </c>
      <c r="I43" s="16">
        <f t="shared" si="1"/>
        <v>0.2766084329565228</v>
      </c>
      <c r="J43" s="129"/>
      <c r="K43" s="139"/>
      <c r="L43" s="139"/>
      <c r="M43" s="12"/>
      <c r="N43" s="12"/>
    </row>
    <row r="44" spans="1:12" ht="12.75" customHeight="1">
      <c r="A44" s="63" t="s">
        <v>63</v>
      </c>
      <c r="B44" s="17">
        <v>19298.968</v>
      </c>
      <c r="C44" s="17">
        <v>24833.029923590002</v>
      </c>
      <c r="D44" s="17">
        <v>25294.59203331</v>
      </c>
      <c r="E44" s="17">
        <v>26927.60385274</v>
      </c>
      <c r="F44" s="17">
        <v>30073.18206888</v>
      </c>
      <c r="G44" s="17">
        <v>30527.23189435</v>
      </c>
      <c r="H44" s="16">
        <f t="shared" si="0"/>
        <v>0.01509816368716943</v>
      </c>
      <c r="I44" s="16">
        <f t="shared" si="1"/>
        <v>0.13367799308454686</v>
      </c>
      <c r="J44" s="128"/>
      <c r="K44" s="139"/>
      <c r="L44" s="139"/>
    </row>
    <row r="45" spans="1:14" ht="12.75" customHeight="1">
      <c r="A45" s="62" t="s">
        <v>56</v>
      </c>
      <c r="B45" s="33">
        <v>7373.288</v>
      </c>
      <c r="C45" s="33">
        <v>11147.99951461</v>
      </c>
      <c r="D45" s="33">
        <v>11972.222789219999</v>
      </c>
      <c r="E45" s="33">
        <v>12390.061168600001</v>
      </c>
      <c r="F45" s="33">
        <v>12679.2594428</v>
      </c>
      <c r="G45" s="33">
        <v>13100.948601810001</v>
      </c>
      <c r="H45" s="16">
        <f aca="true" t="shared" si="2" ref="H45:H51">G45/F45-1</f>
        <v>0.033258185220703895</v>
      </c>
      <c r="I45" s="16">
        <f t="shared" si="1"/>
        <v>0.05737561934008806</v>
      </c>
      <c r="J45" s="128"/>
      <c r="K45" s="139"/>
      <c r="L45" s="139"/>
      <c r="M45" s="12"/>
      <c r="N45" s="12"/>
    </row>
    <row r="46" spans="1:14" ht="12.75" customHeight="1">
      <c r="A46" s="62" t="s">
        <v>57</v>
      </c>
      <c r="B46" s="33">
        <v>7404.83</v>
      </c>
      <c r="C46" s="33">
        <v>9192.38429743</v>
      </c>
      <c r="D46" s="33">
        <v>9207.23745854</v>
      </c>
      <c r="E46" s="33">
        <v>10359.23214716</v>
      </c>
      <c r="F46" s="33">
        <v>12924.87243293</v>
      </c>
      <c r="G46" s="33">
        <v>13086.346220520001</v>
      </c>
      <c r="H46" s="16">
        <f t="shared" si="2"/>
        <v>0.012493259676482182</v>
      </c>
      <c r="I46" s="16">
        <f>G46/E46-1</f>
        <v>0.2632544608151912</v>
      </c>
      <c r="J46" s="128"/>
      <c r="K46" s="139"/>
      <c r="L46" s="139"/>
      <c r="M46" s="12"/>
      <c r="N46" s="12"/>
    </row>
    <row r="47" spans="1:14" ht="12.75" customHeight="1">
      <c r="A47" s="62" t="s">
        <v>58</v>
      </c>
      <c r="B47" s="33">
        <v>4349.468</v>
      </c>
      <c r="C47" s="33">
        <v>4264.88569973</v>
      </c>
      <c r="D47" s="33">
        <v>3898.9706059600003</v>
      </c>
      <c r="E47" s="33">
        <v>3912.72758677</v>
      </c>
      <c r="F47" s="33">
        <v>4170.9890689700005</v>
      </c>
      <c r="G47" s="33">
        <v>4013.0875309499997</v>
      </c>
      <c r="H47" s="16">
        <f t="shared" si="2"/>
        <v>-0.037857097059953104</v>
      </c>
      <c r="I47" s="16">
        <f t="shared" si="1"/>
        <v>0.025649611927838878</v>
      </c>
      <c r="J47" s="129"/>
      <c r="K47" s="139"/>
      <c r="L47" s="139"/>
      <c r="M47" s="12"/>
      <c r="N47" s="12"/>
    </row>
    <row r="48" spans="1:14" ht="12.75" customHeight="1">
      <c r="A48" s="62" t="s">
        <v>59</v>
      </c>
      <c r="B48" s="33">
        <v>171.382</v>
      </c>
      <c r="C48" s="33">
        <v>227.76041182</v>
      </c>
      <c r="D48" s="33">
        <v>216.16117959000002</v>
      </c>
      <c r="E48" s="33">
        <v>265.58295021</v>
      </c>
      <c r="F48" s="33">
        <v>298.06112418</v>
      </c>
      <c r="G48" s="33">
        <v>326.84954107</v>
      </c>
      <c r="H48" s="16">
        <f t="shared" si="2"/>
        <v>0.09658561467618498</v>
      </c>
      <c r="I48" s="16">
        <f t="shared" si="1"/>
        <v>0.23068721396292835</v>
      </c>
      <c r="J48" s="128"/>
      <c r="K48" s="139"/>
      <c r="L48" s="139"/>
      <c r="M48" s="12"/>
      <c r="N48" s="12"/>
    </row>
    <row r="49" spans="1:15" ht="12.75" customHeight="1">
      <c r="A49" s="63" t="s">
        <v>64</v>
      </c>
      <c r="B49" s="45">
        <v>19376.314</v>
      </c>
      <c r="C49" s="45">
        <f aca="true" t="shared" si="3" ref="C49:D53">+C39-C44</f>
        <v>25999.7420318</v>
      </c>
      <c r="D49" s="45">
        <f t="shared" si="3"/>
        <v>26134.042551609993</v>
      </c>
      <c r="E49" s="45">
        <f aca="true" t="shared" si="4" ref="E49:F53">+E39-E44</f>
        <v>23723.725872469993</v>
      </c>
      <c r="F49" s="45">
        <f t="shared" si="4"/>
        <v>32103.928751550004</v>
      </c>
      <c r="G49" s="45">
        <f>+G39-G44</f>
        <v>32588.26899951</v>
      </c>
      <c r="H49" s="16">
        <f>G49/F49-1</f>
        <v>0.01508663477633121</v>
      </c>
      <c r="I49" s="16">
        <f t="shared" si="1"/>
        <v>0.37365729037220063</v>
      </c>
      <c r="J49" s="128"/>
      <c r="K49" s="147"/>
      <c r="L49" s="147"/>
      <c r="M49" s="12"/>
      <c r="N49" s="12"/>
      <c r="O49" s="4"/>
    </row>
    <row r="50" spans="1:15" ht="12.75" customHeight="1">
      <c r="A50" s="62" t="s">
        <v>56</v>
      </c>
      <c r="B50" s="33">
        <v>9509.166000000001</v>
      </c>
      <c r="C50" s="33">
        <f>+C40-C45</f>
        <v>13766.521944540002</v>
      </c>
      <c r="D50" s="33">
        <f t="shared" si="3"/>
        <v>13694.724303389998</v>
      </c>
      <c r="E50" s="33">
        <f t="shared" si="4"/>
        <v>10450.521026349998</v>
      </c>
      <c r="F50" s="33">
        <f t="shared" si="4"/>
        <v>15870.79674384</v>
      </c>
      <c r="G50" s="33">
        <f>+G40-G45</f>
        <v>16210.208527789995</v>
      </c>
      <c r="H50" s="16">
        <f t="shared" si="2"/>
        <v>0.021385932252061313</v>
      </c>
      <c r="I50" s="16">
        <f t="shared" si="1"/>
        <v>0.5511387888620569</v>
      </c>
      <c r="J50" s="79"/>
      <c r="K50" s="139"/>
      <c r="L50" s="139"/>
      <c r="M50" s="140"/>
      <c r="N50" s="140"/>
      <c r="O50" s="139"/>
    </row>
    <row r="51" spans="1:15" ht="12.75" customHeight="1">
      <c r="A51" s="62" t="s">
        <v>57</v>
      </c>
      <c r="B51" s="33">
        <v>7809.971</v>
      </c>
      <c r="C51" s="33">
        <f>+C41-C46</f>
        <v>9608.76562584</v>
      </c>
      <c r="D51" s="33">
        <f t="shared" si="3"/>
        <v>9839.133864349998</v>
      </c>
      <c r="E51" s="33">
        <f t="shared" si="4"/>
        <v>10446.307532339997</v>
      </c>
      <c r="F51" s="33">
        <f t="shared" si="4"/>
        <v>13009.96798979</v>
      </c>
      <c r="G51" s="33">
        <f>+G41-G46</f>
        <v>13123.4693554</v>
      </c>
      <c r="H51" s="16">
        <f t="shared" si="2"/>
        <v>0.008724184848039052</v>
      </c>
      <c r="I51" s="16">
        <f t="shared" si="1"/>
        <v>0.2562782892205657</v>
      </c>
      <c r="J51" s="79"/>
      <c r="K51" s="139"/>
      <c r="L51" s="139"/>
      <c r="M51" s="139"/>
      <c r="N51" s="139"/>
      <c r="O51" s="139"/>
    </row>
    <row r="52" spans="1:15" ht="12.75" customHeight="1">
      <c r="A52" s="62" t="s">
        <v>58</v>
      </c>
      <c r="B52" s="33">
        <v>414.1329999999998</v>
      </c>
      <c r="C52" s="33">
        <f>+C42-C47</f>
        <v>761.8638622300004</v>
      </c>
      <c r="D52" s="33">
        <f t="shared" si="3"/>
        <v>676.8469917199991</v>
      </c>
      <c r="E52" s="33">
        <f t="shared" si="4"/>
        <v>892.6120064099996</v>
      </c>
      <c r="F52" s="33">
        <f t="shared" si="4"/>
        <v>749.5598722499999</v>
      </c>
      <c r="G52" s="33">
        <f>+G42-G47</f>
        <v>773.0702883700005</v>
      </c>
      <c r="H52" s="16">
        <f>G52/F52-1</f>
        <v>0.03136562800437548</v>
      </c>
      <c r="I52" s="16">
        <f t="shared" si="1"/>
        <v>-0.13392349327764974</v>
      </c>
      <c r="J52" s="79"/>
      <c r="K52" s="139"/>
      <c r="L52" s="139"/>
      <c r="M52" s="139"/>
      <c r="N52" s="139"/>
      <c r="O52" s="139"/>
    </row>
    <row r="53" spans="1:15" ht="12.75" customHeight="1">
      <c r="A53" s="62" t="s">
        <v>59</v>
      </c>
      <c r="B53" s="33">
        <v>1643.0439999999999</v>
      </c>
      <c r="C53" s="33">
        <f>+C43-C48</f>
        <v>1862.5905991900001</v>
      </c>
      <c r="D53" s="33">
        <f t="shared" si="3"/>
        <v>1923.33739215</v>
      </c>
      <c r="E53" s="33">
        <f t="shared" si="4"/>
        <v>1934.2853073699998</v>
      </c>
      <c r="F53" s="33">
        <f t="shared" si="4"/>
        <v>2473.6041456699995</v>
      </c>
      <c r="G53" s="33">
        <f>+G43-G48</f>
        <v>2481.5208279500002</v>
      </c>
      <c r="H53" s="16">
        <f>G53/F53-1</f>
        <v>0.0032004645099978912</v>
      </c>
      <c r="I53" s="16">
        <f>G53/E53-1</f>
        <v>0.2829135487380934</v>
      </c>
      <c r="J53" s="79"/>
      <c r="K53" s="139"/>
      <c r="L53" s="139"/>
      <c r="M53" s="139"/>
      <c r="N53" s="139"/>
      <c r="O53" s="139"/>
    </row>
    <row r="54" spans="1:15" ht="12.75" customHeight="1">
      <c r="A54" s="62"/>
      <c r="B54" s="33"/>
      <c r="C54" s="33"/>
      <c r="D54" s="33"/>
      <c r="E54" s="33"/>
      <c r="F54" s="33"/>
      <c r="G54" s="33"/>
      <c r="H54" s="15"/>
      <c r="I54" s="15"/>
      <c r="J54" s="33"/>
      <c r="K54" s="143"/>
      <c r="L54" s="143"/>
      <c r="M54" s="143"/>
      <c r="N54" s="143"/>
      <c r="O54" s="139"/>
    </row>
    <row r="55" spans="1:15" ht="12.75" customHeight="1">
      <c r="A55" s="84"/>
      <c r="B55" s="82"/>
      <c r="C55" s="82"/>
      <c r="D55" s="82"/>
      <c r="E55" s="82"/>
      <c r="F55" s="82"/>
      <c r="G55" s="82"/>
      <c r="H55" s="84"/>
      <c r="I55" s="2"/>
      <c r="J55" s="81"/>
      <c r="K55" s="141"/>
      <c r="L55" s="141"/>
      <c r="M55" s="141"/>
      <c r="N55" s="141"/>
      <c r="O55" s="4"/>
    </row>
    <row r="56" spans="1:15" ht="12.75" customHeight="1">
      <c r="A56" s="84"/>
      <c r="B56" s="82"/>
      <c r="C56" s="82"/>
      <c r="D56" s="82"/>
      <c r="E56" s="82"/>
      <c r="F56" s="82"/>
      <c r="G56" s="82"/>
      <c r="H56" s="84"/>
      <c r="I56" s="2"/>
      <c r="J56" s="81"/>
      <c r="K56" s="141"/>
      <c r="L56" s="141"/>
      <c r="M56" s="142"/>
      <c r="N56" s="140"/>
      <c r="O56" s="4"/>
    </row>
    <row r="57" spans="1:15" ht="15.75" customHeight="1">
      <c r="A57" s="42" t="s">
        <v>78</v>
      </c>
      <c r="B57" s="1"/>
      <c r="C57" s="14"/>
      <c r="D57" s="14"/>
      <c r="E57" s="14"/>
      <c r="F57" s="14"/>
      <c r="G57" s="14"/>
      <c r="I57" s="2"/>
      <c r="K57" s="141"/>
      <c r="L57" s="141"/>
      <c r="M57" s="142"/>
      <c r="N57" s="140"/>
      <c r="O57" s="4"/>
    </row>
    <row r="58" spans="1:15" ht="12.75" customHeight="1">
      <c r="A58" s="13" t="s">
        <v>7</v>
      </c>
      <c r="B58" s="13"/>
      <c r="C58" s="13"/>
      <c r="D58" s="13"/>
      <c r="E58" s="13"/>
      <c r="I58" s="2"/>
      <c r="K58" s="141"/>
      <c r="L58" s="141"/>
      <c r="M58" s="142"/>
      <c r="N58" s="140"/>
      <c r="O58" s="4"/>
    </row>
    <row r="59" spans="1:16" s="4" customFormat="1" ht="32.25" customHeight="1">
      <c r="A59" s="59"/>
      <c r="B59" s="54" t="s">
        <v>105</v>
      </c>
      <c r="C59" s="54">
        <v>41153</v>
      </c>
      <c r="D59" s="54">
        <v>41183</v>
      </c>
      <c r="E59" s="54" t="s">
        <v>107</v>
      </c>
      <c r="F59" s="54">
        <v>41518</v>
      </c>
      <c r="G59" s="54">
        <v>41548</v>
      </c>
      <c r="H59" s="58" t="s">
        <v>2</v>
      </c>
      <c r="I59" s="58" t="s">
        <v>46</v>
      </c>
      <c r="J59" s="67"/>
      <c r="K59" s="141"/>
      <c r="L59" s="67"/>
      <c r="M59" s="142"/>
      <c r="N59" s="140"/>
      <c r="O59" s="67"/>
      <c r="P59" s="67"/>
    </row>
    <row r="60" spans="1:16" ht="12.75" customHeight="1">
      <c r="A60" s="43" t="s">
        <v>19</v>
      </c>
      <c r="B60" s="17">
        <v>31217.212</v>
      </c>
      <c r="C60" s="17">
        <v>36135.26588752</v>
      </c>
      <c r="D60" s="17">
        <v>36215.88417949</v>
      </c>
      <c r="E60" s="17">
        <v>40105.37341754</v>
      </c>
      <c r="F60" s="17">
        <v>50090.83393529</v>
      </c>
      <c r="G60" s="17">
        <v>51503.581696379995</v>
      </c>
      <c r="H60" s="16">
        <f>G60/F60-1</f>
        <v>0.0282037181276531</v>
      </c>
      <c r="I60" s="16">
        <f>G60/E60-1</f>
        <v>0.28420651168541444</v>
      </c>
      <c r="J60" s="80"/>
      <c r="K60" s="141"/>
      <c r="L60" s="141"/>
      <c r="M60" s="142"/>
      <c r="N60" s="142"/>
      <c r="O60" s="67"/>
      <c r="P60" s="9"/>
    </row>
    <row r="61" spans="1:16" ht="12.75" customHeight="1">
      <c r="A61" s="62" t="s">
        <v>60</v>
      </c>
      <c r="B61" s="33">
        <v>19864.556</v>
      </c>
      <c r="C61" s="33">
        <v>22320.658161059997</v>
      </c>
      <c r="D61" s="33">
        <v>22263.0106278</v>
      </c>
      <c r="E61" s="33">
        <v>25562.927037960002</v>
      </c>
      <c r="F61" s="33">
        <v>32591.23189025</v>
      </c>
      <c r="G61" s="33">
        <v>33713.52047812</v>
      </c>
      <c r="H61" s="16">
        <f aca="true" t="shared" si="5" ref="H61:H71">G61/F61-1</f>
        <v>0.0344352920334301</v>
      </c>
      <c r="I61" s="16">
        <f aca="true" t="shared" si="6" ref="I61:I70">G61/E61-1</f>
        <v>0.31884429463248365</v>
      </c>
      <c r="J61" s="80"/>
      <c r="K61" s="80"/>
      <c r="L61" s="80"/>
      <c r="M61" s="142"/>
      <c r="N61" s="142"/>
      <c r="O61" s="9"/>
      <c r="P61" s="9"/>
    </row>
    <row r="62" spans="1:16" ht="12.75" customHeight="1">
      <c r="A62" s="62" t="s">
        <v>61</v>
      </c>
      <c r="B62" s="33">
        <v>11314.636</v>
      </c>
      <c r="C62" s="33">
        <v>13736.678490929999</v>
      </c>
      <c r="D62" s="33">
        <v>13876.81337091</v>
      </c>
      <c r="E62" s="33">
        <v>14461.65337505</v>
      </c>
      <c r="F62" s="33">
        <v>17431.19810287</v>
      </c>
      <c r="G62" s="33">
        <v>17717.90984367</v>
      </c>
      <c r="H62" s="16">
        <f>G62/F62-1</f>
        <v>0.016448194731536914</v>
      </c>
      <c r="I62" s="16">
        <f>G62/E62-1</f>
        <v>0.22516488150918246</v>
      </c>
      <c r="J62" s="80"/>
      <c r="K62" s="80"/>
      <c r="L62" s="80"/>
      <c r="M62" s="142"/>
      <c r="N62" s="142"/>
      <c r="O62" s="9"/>
      <c r="P62" s="9"/>
    </row>
    <row r="63" spans="1:16" ht="12.75" customHeight="1">
      <c r="A63" s="62" t="s">
        <v>62</v>
      </c>
      <c r="B63" s="33">
        <v>38.021</v>
      </c>
      <c r="C63" s="33">
        <v>77.92923553</v>
      </c>
      <c r="D63" s="33">
        <v>76.06018078</v>
      </c>
      <c r="E63" s="33">
        <v>80.79300453</v>
      </c>
      <c r="F63" s="33">
        <v>68.40394217</v>
      </c>
      <c r="G63" s="33">
        <v>72.15137459</v>
      </c>
      <c r="H63" s="16">
        <f t="shared" si="5"/>
        <v>0.05478386626733811</v>
      </c>
      <c r="I63" s="16">
        <f>G63/E63-1</f>
        <v>-0.10696012594495352</v>
      </c>
      <c r="J63" s="80"/>
      <c r="K63" s="80"/>
      <c r="L63" s="80"/>
      <c r="M63" s="142"/>
      <c r="N63" s="142"/>
      <c r="O63" s="9"/>
      <c r="P63" s="9"/>
    </row>
    <row r="64" spans="1:16" ht="12.75" customHeight="1">
      <c r="A64" s="63" t="s">
        <v>63</v>
      </c>
      <c r="B64" s="17">
        <v>13969.178</v>
      </c>
      <c r="C64" s="17">
        <v>15822.18996759</v>
      </c>
      <c r="D64" s="17">
        <v>15664.30940491</v>
      </c>
      <c r="E64" s="17">
        <v>18557.88985695</v>
      </c>
      <c r="F64" s="17">
        <v>24286.903969670002</v>
      </c>
      <c r="G64" s="17">
        <v>24619.774264639997</v>
      </c>
      <c r="H64" s="16">
        <f>G64/F64-1</f>
        <v>0.013705752507017444</v>
      </c>
      <c r="I64" s="16">
        <f>G64/E64-1</f>
        <v>0.326647288803678</v>
      </c>
      <c r="J64" s="80"/>
      <c r="K64" s="80"/>
      <c r="L64" s="80"/>
      <c r="M64" s="80"/>
      <c r="N64" s="80"/>
      <c r="P64" s="9"/>
    </row>
    <row r="65" spans="1:16" ht="12.75" customHeight="1">
      <c r="A65" s="62" t="s">
        <v>60</v>
      </c>
      <c r="B65" s="33">
        <v>7978.225</v>
      </c>
      <c r="C65" s="33">
        <v>8578.47189212</v>
      </c>
      <c r="D65" s="33">
        <v>8449.13698212</v>
      </c>
      <c r="E65" s="33">
        <v>10893.94829188</v>
      </c>
      <c r="F65" s="33">
        <v>15535.17265916</v>
      </c>
      <c r="G65" s="33">
        <v>15690.503803280002</v>
      </c>
      <c r="H65" s="16">
        <f t="shared" si="5"/>
        <v>0.009998675105063137</v>
      </c>
      <c r="I65" s="16">
        <f t="shared" si="6"/>
        <v>0.44029541750030154</v>
      </c>
      <c r="J65" s="80"/>
      <c r="K65" s="144"/>
      <c r="L65" s="144"/>
      <c r="M65" s="80"/>
      <c r="N65" s="144"/>
      <c r="P65" s="9"/>
    </row>
    <row r="66" spans="1:16" ht="12.75" customHeight="1">
      <c r="A66" s="62" t="s">
        <v>61</v>
      </c>
      <c r="B66" s="33">
        <v>5988.087</v>
      </c>
      <c r="C66" s="33">
        <v>7239.9586196400005</v>
      </c>
      <c r="D66" s="33">
        <v>7211.672766420002</v>
      </c>
      <c r="E66" s="33">
        <v>7659.897274520001</v>
      </c>
      <c r="F66" s="33">
        <v>8747.120387390001</v>
      </c>
      <c r="G66" s="33">
        <v>8923.5915123</v>
      </c>
      <c r="H66" s="16">
        <f t="shared" si="5"/>
        <v>0.020174768048740077</v>
      </c>
      <c r="I66" s="16">
        <f t="shared" si="6"/>
        <v>0.16497535051593593</v>
      </c>
      <c r="J66" s="80"/>
      <c r="K66" s="144"/>
      <c r="L66" s="144"/>
      <c r="M66" s="80"/>
      <c r="N66" s="144"/>
      <c r="P66" s="9"/>
    </row>
    <row r="67" spans="1:16" ht="12.75" customHeight="1">
      <c r="A67" s="62" t="s">
        <v>62</v>
      </c>
      <c r="B67" s="33">
        <v>2.867</v>
      </c>
      <c r="C67" s="33">
        <v>3.75945583</v>
      </c>
      <c r="D67" s="33">
        <v>3.49965637</v>
      </c>
      <c r="E67" s="33">
        <v>4.0442905499999995</v>
      </c>
      <c r="F67" s="33">
        <v>4.610923120000001</v>
      </c>
      <c r="G67" s="33">
        <v>5.67894906</v>
      </c>
      <c r="H67" s="16">
        <f>G67/F67-1</f>
        <v>0.23162952671394765</v>
      </c>
      <c r="I67" s="16">
        <f>G67/E67-1</f>
        <v>0.40418918714927665</v>
      </c>
      <c r="J67" s="80"/>
      <c r="K67" s="144"/>
      <c r="L67" s="144"/>
      <c r="M67" s="80"/>
      <c r="N67" s="144"/>
      <c r="P67" s="9"/>
    </row>
    <row r="68" spans="1:16" ht="12.75" customHeight="1">
      <c r="A68" s="63" t="s">
        <v>64</v>
      </c>
      <c r="B68" s="17">
        <v>17248.034</v>
      </c>
      <c r="C68" s="17">
        <f aca="true" t="shared" si="7" ref="C68:D71">+C60-C64</f>
        <v>20313.07591993</v>
      </c>
      <c r="D68" s="17">
        <f t="shared" si="7"/>
        <v>20551.57477458</v>
      </c>
      <c r="E68" s="17">
        <f aca="true" t="shared" si="8" ref="E68:F71">+E60-E64</f>
        <v>21547.48356059</v>
      </c>
      <c r="F68" s="17">
        <f t="shared" si="8"/>
        <v>25803.92996562</v>
      </c>
      <c r="G68" s="17">
        <f>+G60-G64</f>
        <v>26883.80743174</v>
      </c>
      <c r="H68" s="16">
        <f>G68/F68-1</f>
        <v>0.04184934107164229</v>
      </c>
      <c r="I68" s="16">
        <f>G68/E68-1</f>
        <v>0.24765415674385505</v>
      </c>
      <c r="J68" s="80"/>
      <c r="K68" s="144"/>
      <c r="L68" s="144"/>
      <c r="M68" s="144"/>
      <c r="N68" s="144"/>
      <c r="O68" s="9"/>
      <c r="P68" s="9"/>
    </row>
    <row r="69" spans="1:16" ht="12.75" customHeight="1">
      <c r="A69" s="62" t="s">
        <v>60</v>
      </c>
      <c r="B69" s="33">
        <v>11886.331</v>
      </c>
      <c r="C69" s="33">
        <f>+C61-C65</f>
        <v>13742.186268939997</v>
      </c>
      <c r="D69" s="33">
        <f t="shared" si="7"/>
        <v>13813.873645679998</v>
      </c>
      <c r="E69" s="33">
        <f t="shared" si="8"/>
        <v>14668.978746080002</v>
      </c>
      <c r="F69" s="33">
        <f t="shared" si="8"/>
        <v>17056.059231090003</v>
      </c>
      <c r="G69" s="33">
        <f>+G61-G65</f>
        <v>18023.01667484</v>
      </c>
      <c r="H69" s="16">
        <f t="shared" si="5"/>
        <v>0.0566928990248472</v>
      </c>
      <c r="I69" s="16">
        <f t="shared" si="6"/>
        <v>0.22864835969963493</v>
      </c>
      <c r="J69" s="80"/>
      <c r="K69" s="12"/>
      <c r="M69" s="144"/>
      <c r="O69" s="9"/>
      <c r="P69" s="9"/>
    </row>
    <row r="70" spans="1:16" ht="12.75" customHeight="1">
      <c r="A70" s="62" t="s">
        <v>61</v>
      </c>
      <c r="B70" s="33">
        <v>5326.549</v>
      </c>
      <c r="C70" s="33">
        <f>+C62-C66</f>
        <v>6496.719871289998</v>
      </c>
      <c r="D70" s="33">
        <f t="shared" si="7"/>
        <v>6665.140604489999</v>
      </c>
      <c r="E70" s="33">
        <f t="shared" si="8"/>
        <v>6801.7561005299995</v>
      </c>
      <c r="F70" s="33">
        <f t="shared" si="8"/>
        <v>8684.077715479998</v>
      </c>
      <c r="G70" s="33">
        <f>+G62-G66</f>
        <v>8794.318331370001</v>
      </c>
      <c r="H70" s="16">
        <f t="shared" si="5"/>
        <v>0.012694568093683856</v>
      </c>
      <c r="I70" s="16">
        <f t="shared" si="6"/>
        <v>0.29294820358006346</v>
      </c>
      <c r="J70" s="80"/>
      <c r="K70" s="12"/>
      <c r="M70" s="12"/>
      <c r="O70" s="9"/>
      <c r="P70" s="9"/>
    </row>
    <row r="71" spans="1:16" ht="12.75" customHeight="1">
      <c r="A71" s="62" t="s">
        <v>62</v>
      </c>
      <c r="B71" s="33">
        <v>35.154</v>
      </c>
      <c r="C71" s="33">
        <f>+C63-C67</f>
        <v>74.1697797</v>
      </c>
      <c r="D71" s="33">
        <f t="shared" si="7"/>
        <v>72.56052441</v>
      </c>
      <c r="E71" s="33">
        <f t="shared" si="8"/>
        <v>76.74871398</v>
      </c>
      <c r="F71" s="33">
        <f t="shared" si="8"/>
        <v>63.79301904999999</v>
      </c>
      <c r="G71" s="33">
        <f>+G63-G67</f>
        <v>66.47242553000001</v>
      </c>
      <c r="H71" s="16">
        <f t="shared" si="5"/>
        <v>0.04200156255185128</v>
      </c>
      <c r="I71" s="16">
        <f>G71/E71-1</f>
        <v>-0.13389525266414104</v>
      </c>
      <c r="J71" s="80"/>
      <c r="K71" s="12"/>
      <c r="M71" s="12"/>
      <c r="O71" s="9"/>
      <c r="P71" s="9"/>
    </row>
    <row r="72" spans="2:19" ht="12" customHeight="1">
      <c r="B72" s="12"/>
      <c r="C72" s="12"/>
      <c r="D72" s="12"/>
      <c r="E72" s="12"/>
      <c r="F72" s="16"/>
      <c r="G72" s="16"/>
      <c r="H72" s="124"/>
      <c r="I72" s="84"/>
      <c r="J72"/>
      <c r="K72" s="12"/>
      <c r="M72" s="12"/>
      <c r="O72" s="9"/>
      <c r="P72" s="9"/>
      <c r="Q72" s="9"/>
      <c r="R72" s="9"/>
      <c r="S72" s="9"/>
    </row>
    <row r="73" spans="2:13" ht="12.75">
      <c r="B73" s="12"/>
      <c r="C73" s="12"/>
      <c r="D73" s="12"/>
      <c r="E73" s="12"/>
      <c r="F73" s="12"/>
      <c r="G73" s="12"/>
      <c r="H73" s="84"/>
      <c r="K73" s="12"/>
      <c r="M73" s="12"/>
    </row>
    <row r="74" spans="2:9" ht="11.25">
      <c r="B74" s="12"/>
      <c r="C74" s="12"/>
      <c r="D74" s="12"/>
      <c r="E74" s="12"/>
      <c r="F74" s="12"/>
      <c r="G74" s="12"/>
      <c r="I74" s="17"/>
    </row>
    <row r="75" spans="2:9" ht="11.25">
      <c r="B75" s="17"/>
      <c r="C75" s="17"/>
      <c r="D75" s="17"/>
      <c r="E75" s="17"/>
      <c r="F75" s="17"/>
      <c r="G75" s="17"/>
      <c r="H75" s="17"/>
      <c r="I75" s="33"/>
    </row>
    <row r="76" spans="2:9" ht="11.25">
      <c r="B76" s="33"/>
      <c r="C76" s="17"/>
      <c r="D76" s="33"/>
      <c r="E76" s="33"/>
      <c r="F76" s="33"/>
      <c r="G76" s="33"/>
      <c r="H76" s="33"/>
      <c r="I76" s="33"/>
    </row>
    <row r="77" spans="2:9" ht="11.25">
      <c r="B77" s="33"/>
      <c r="C77" s="33"/>
      <c r="D77" s="33"/>
      <c r="E77" s="33"/>
      <c r="F77" s="33"/>
      <c r="G77" s="33"/>
      <c r="H77" s="33"/>
      <c r="I77" s="33"/>
    </row>
    <row r="78" spans="2:9" ht="11.25">
      <c r="B78" s="33"/>
      <c r="C78" s="33"/>
      <c r="D78" s="33"/>
      <c r="E78" s="33"/>
      <c r="F78" s="33"/>
      <c r="G78" s="33"/>
      <c r="H78" s="33"/>
      <c r="I78" s="17"/>
    </row>
    <row r="79" spans="2:9" ht="11.25">
      <c r="B79" s="17"/>
      <c r="C79" s="33"/>
      <c r="D79" s="33"/>
      <c r="E79" s="33"/>
      <c r="F79" s="33"/>
      <c r="G79" s="33"/>
      <c r="H79" s="33"/>
      <c r="I79" s="17"/>
    </row>
    <row r="80" spans="2:9" ht="11.25">
      <c r="B80" s="33"/>
      <c r="C80" s="33"/>
      <c r="D80" s="33"/>
      <c r="E80" s="33"/>
      <c r="F80" s="33"/>
      <c r="G80" s="33"/>
      <c r="H80" s="33"/>
      <c r="I80" s="17"/>
    </row>
    <row r="81" spans="2:9" ht="11.25">
      <c r="B81" s="33"/>
      <c r="C81" s="33"/>
      <c r="D81" s="33"/>
      <c r="E81" s="33"/>
      <c r="F81" s="33"/>
      <c r="G81" s="33"/>
      <c r="H81" s="33"/>
      <c r="I81" s="17"/>
    </row>
    <row r="82" spans="2:9" ht="11.25">
      <c r="B82" s="33"/>
      <c r="C82" s="33"/>
      <c r="D82" s="33"/>
      <c r="E82" s="33"/>
      <c r="F82" s="33"/>
      <c r="G82" s="33"/>
      <c r="I82" s="17"/>
    </row>
    <row r="83" spans="2:9" ht="11.25">
      <c r="B83" s="17"/>
      <c r="C83" s="17"/>
      <c r="D83" s="17"/>
      <c r="F83" s="17"/>
      <c r="G83" s="17"/>
      <c r="I83" s="33"/>
    </row>
    <row r="84" spans="2:9" ht="11.25">
      <c r="B84" s="33"/>
      <c r="C84" s="33"/>
      <c r="D84" s="33"/>
      <c r="F84" s="33"/>
      <c r="G84" s="33"/>
      <c r="I84" s="33"/>
    </row>
    <row r="85" spans="2:9" ht="11.25">
      <c r="B85" s="33"/>
      <c r="C85" s="33"/>
      <c r="D85" s="33"/>
      <c r="F85" s="33"/>
      <c r="G85" s="33"/>
      <c r="I85" s="33"/>
    </row>
    <row r="86" spans="2:9" ht="11.25">
      <c r="B86" s="33"/>
      <c r="C86" s="33"/>
      <c r="D86" s="33"/>
      <c r="F86" s="33"/>
      <c r="G86" s="33"/>
      <c r="I86" s="17"/>
    </row>
    <row r="87" spans="2:9" ht="11.25">
      <c r="B87" s="66"/>
      <c r="C87" s="66"/>
      <c r="D87" s="66"/>
      <c r="E87" s="66"/>
      <c r="F87" s="66"/>
      <c r="I87" s="33"/>
    </row>
    <row r="88" spans="3:6" ht="12.75">
      <c r="C88" s="12"/>
      <c r="D88" s="12"/>
      <c r="E88" s="12"/>
      <c r="F88" s="12"/>
    </row>
    <row r="89" spans="3:6" ht="12.75">
      <c r="C89" s="12"/>
      <c r="D89" s="12"/>
      <c r="E89" s="12"/>
      <c r="F89" s="12"/>
    </row>
    <row r="90" spans="3:6" ht="12.75">
      <c r="C90" s="12"/>
      <c r="D90" s="12"/>
      <c r="E90" s="12"/>
      <c r="F90" s="12"/>
    </row>
    <row r="91" spans="3:6" ht="12.75">
      <c r="C91" s="12"/>
      <c r="D91" s="12"/>
      <c r="E91" s="12"/>
      <c r="F91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2013-10-03T05:14:42Z</cp:lastPrinted>
  <dcterms:created xsi:type="dcterms:W3CDTF">2008-11-05T07:26:31Z</dcterms:created>
  <dcterms:modified xsi:type="dcterms:W3CDTF">2013-11-20T04:28:41Z</dcterms:modified>
  <cp:category/>
  <cp:version/>
  <cp:contentType/>
  <cp:contentStatus/>
</cp:coreProperties>
</file>