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codeName="ЭтаКнига"/>
  <mc:AlternateContent xmlns:mc="http://schemas.openxmlformats.org/markup-compatibility/2006">
    <mc:Choice Requires="x15">
      <x15ac:absPath xmlns:x15ac="http://schemas.microsoft.com/office/spreadsheetml/2010/11/ac" url="Q:\Balance of payments\2025\1_hy_2025\kyr\web\"/>
    </mc:Choice>
  </mc:AlternateContent>
  <bookViews>
    <workbookView xWindow="0" yWindow="0" windowWidth="28800" windowHeight="11280" tabRatio="932" firstSheet="3" activeTab="3"/>
  </bookViews>
  <sheets>
    <sheet name="tabl12_bop_pbl 6" sheetId="3264" state="hidden" r:id="rId1"/>
    <sheet name="bop_dt 6" sheetId="3266" state="hidden" r:id="rId2"/>
    <sheet name="dt_dgr 6" sheetId="3268" state="hidden" r:id="rId3"/>
    <sheet name="КРТТ_маалыматтар" sheetId="3317" r:id="rId4"/>
    <sheet name="Мазмуну" sheetId="3285" r:id="rId5"/>
    <sheet name="КРТТ (нейтралдуу берүүдө)" sheetId="3284" r:id="rId6"/>
    <sheet name="I.2." sheetId="3287" r:id="rId7"/>
    <sheet name="I.3." sheetId="3288" r:id="rId8"/>
    <sheet name="I.4." sheetId="3289" r:id="rId9"/>
    <sheet name="I.5." sheetId="3290" r:id="rId10"/>
    <sheet name="I.6." sheetId="3293" r:id="rId11"/>
    <sheet name="I.7." sheetId="3294" r:id="rId12"/>
    <sheet name="I.8." sheetId="3295" r:id="rId13"/>
    <sheet name="I.9." sheetId="3296" r:id="rId14"/>
    <sheet name="I.10." sheetId="3297" r:id="rId15"/>
    <sheet name="I.11." sheetId="3298" r:id="rId16"/>
    <sheet name="I.12." sheetId="3299" r:id="rId17"/>
    <sheet name="I.13." sheetId="3300" r:id="rId18"/>
    <sheet name="I.14." sheetId="3319" r:id="rId19"/>
    <sheet name="I.15." sheetId="3320" r:id="rId20"/>
    <sheet name="I.16." sheetId="3321" r:id="rId21"/>
    <sheet name="I.17." sheetId="3322" r:id="rId22"/>
    <sheet name="I.18." sheetId="3323" r:id="rId23"/>
    <sheet name="I.19." sheetId="3324" r:id="rId24"/>
    <sheet name="I.20." sheetId="3325" r:id="rId25"/>
    <sheet name="I.21." sheetId="3326" r:id="rId26"/>
    <sheet name="I.22." sheetId="3327" r:id="rId27"/>
    <sheet name="I.23." sheetId="3329" r:id="rId28"/>
    <sheet name="I.24." sheetId="3328" r:id="rId29"/>
    <sheet name="I.25." sheetId="3330" r:id="rId30"/>
    <sheet name="I.26." sheetId="3331" r:id="rId31"/>
    <sheet name="I.27." sheetId="3332" r:id="rId32"/>
    <sheet name="I.28." sheetId="3333" r:id="rId33"/>
    <sheet name="I.29." sheetId="3334" r:id="rId34"/>
    <sheet name="I.30." sheetId="3335" r:id="rId35"/>
    <sheet name="I.31." sheetId="3336" r:id="rId36"/>
    <sheet name="I.32." sheetId="3337" r:id="rId37"/>
    <sheet name="I.33." sheetId="3301" r:id="rId38"/>
    <sheet name="I.34." sheetId="3316" r:id="rId39"/>
    <sheet name="I.35." sheetId="3318" r:id="rId40"/>
    <sheet name="I.36." sheetId="3311" r:id="rId41"/>
    <sheet name="I.37." sheetId="3312" r:id="rId42"/>
    <sheet name="I.38." sheetId="3313" r:id="rId43"/>
    <sheet name="I.39." sheetId="3314" r:id="rId44"/>
    <sheet name="I.40." sheetId="3338" r:id="rId45"/>
    <sheet name="I.41." sheetId="3315" r:id="rId46"/>
    <sheet name="dgr_МИП (2)" sheetId="3283" state="hidden" r:id="rId47"/>
    <sheet name="dgr_МИП" sheetId="3269" state="hidden" r:id="rId48"/>
  </sheets>
  <definedNames>
    <definedName name="_xlnm._FilterDatabase" localSheetId="2" hidden="1">'dt_dgr 6'!#REF!</definedName>
    <definedName name="_xlnm._FilterDatabase" localSheetId="14" hidden="1">I.10.!$A$5:$N$44</definedName>
    <definedName name="_xlnm._FilterDatabase" localSheetId="15" hidden="1">I.11.!$A$5:$R$43</definedName>
    <definedName name="_xlnm._FilterDatabase" localSheetId="16" hidden="1">I.12.!#REF!</definedName>
    <definedName name="_xlnm._FilterDatabase" localSheetId="17" hidden="1">I.13.!#REF!</definedName>
    <definedName name="_xlnm._FilterDatabase" localSheetId="38" hidden="1">I.34.!#REF!</definedName>
    <definedName name="_xlnm._FilterDatabase" localSheetId="39" hidden="1">I.35.!#REF!</definedName>
    <definedName name="_xlnm._FilterDatabase" localSheetId="42" hidden="1">I.38.!#REF!</definedName>
    <definedName name="_xlnm._FilterDatabase" localSheetId="43" hidden="1">I.39.!$A$21:$E$21</definedName>
    <definedName name="anal" localSheetId="1">#REF!</definedName>
    <definedName name="anal" localSheetId="47">#REF!</definedName>
    <definedName name="anal" localSheetId="46">#REF!</definedName>
    <definedName name="anal" localSheetId="2">#REF!</definedName>
    <definedName name="anal" localSheetId="20">#REF!</definedName>
    <definedName name="anal" localSheetId="39">#REF!</definedName>
    <definedName name="anal">#REF!</definedName>
    <definedName name="baza_dannyh" localSheetId="1">#REF!</definedName>
    <definedName name="baza_dannyh" localSheetId="47">#REF!</definedName>
    <definedName name="baza_dannyh" localSheetId="46">#REF!</definedName>
    <definedName name="baza_dannyh" localSheetId="2">#REF!</definedName>
    <definedName name="baza_dannyh" localSheetId="20">#REF!</definedName>
    <definedName name="baza_dannyh" localSheetId="39">#REF!</definedName>
    <definedName name="baza_dannyh">#REF!</definedName>
    <definedName name="damo" localSheetId="1">#REF!</definedName>
    <definedName name="damo" localSheetId="47">#REF!</definedName>
    <definedName name="damo" localSheetId="46">#REF!</definedName>
    <definedName name="damo" localSheetId="2">#REF!</definedName>
    <definedName name="damo" localSheetId="14">#REF!</definedName>
    <definedName name="damo" localSheetId="15">#REF!</definedName>
    <definedName name="damo" localSheetId="16">#REF!</definedName>
    <definedName name="damo" localSheetId="17">#REF!</definedName>
    <definedName name="damo" localSheetId="20">#REF!</definedName>
    <definedName name="damo" localSheetId="6">#REF!</definedName>
    <definedName name="damo" localSheetId="7">#REF!</definedName>
    <definedName name="damo" localSheetId="37">#REF!</definedName>
    <definedName name="damo" localSheetId="38">#REF!</definedName>
    <definedName name="damo" localSheetId="39">#REF!</definedName>
    <definedName name="damo" localSheetId="40">#REF!</definedName>
    <definedName name="damo" localSheetId="41">#REF!</definedName>
    <definedName name="damo" localSheetId="42">#REF!</definedName>
    <definedName name="damo" localSheetId="43">#REF!</definedName>
    <definedName name="damo" localSheetId="8">#REF!</definedName>
    <definedName name="damo" localSheetId="44">#REF!</definedName>
    <definedName name="damo" localSheetId="45">#REF!</definedName>
    <definedName name="damo" localSheetId="9">#REF!</definedName>
    <definedName name="damo" localSheetId="10">#REF!</definedName>
    <definedName name="damo" localSheetId="11">#REF!</definedName>
    <definedName name="damo" localSheetId="12">#REF!</definedName>
    <definedName name="damo" localSheetId="13">#REF!</definedName>
    <definedName name="damo" localSheetId="5">#REF!</definedName>
    <definedName name="damo">#REF!</definedName>
    <definedName name="HJ" localSheetId="1">#REF!</definedName>
    <definedName name="HJ" localSheetId="47">#REF!</definedName>
    <definedName name="HJ" localSheetId="2">#REF!</definedName>
    <definedName name="HJ" localSheetId="14">#REF!</definedName>
    <definedName name="HJ" localSheetId="15">#REF!</definedName>
    <definedName name="HJ" localSheetId="16">#REF!</definedName>
    <definedName name="HJ" localSheetId="17">#REF!</definedName>
    <definedName name="HJ" localSheetId="20">#REF!</definedName>
    <definedName name="HJ" localSheetId="6">#REF!</definedName>
    <definedName name="HJ" localSheetId="7">#REF!</definedName>
    <definedName name="HJ" localSheetId="37">#REF!</definedName>
    <definedName name="HJ" localSheetId="38">#REF!</definedName>
    <definedName name="HJ" localSheetId="39">#REF!</definedName>
    <definedName name="HJ" localSheetId="40">#REF!</definedName>
    <definedName name="HJ" localSheetId="41">#REF!</definedName>
    <definedName name="HJ" localSheetId="42">#REF!</definedName>
    <definedName name="HJ" localSheetId="43">#REF!</definedName>
    <definedName name="HJ" localSheetId="8">#REF!</definedName>
    <definedName name="HJ" localSheetId="44">#REF!</definedName>
    <definedName name="HJ" localSheetId="45">#REF!</definedName>
    <definedName name="HJ" localSheetId="9">#REF!</definedName>
    <definedName name="HJ" localSheetId="10">#REF!</definedName>
    <definedName name="HJ" localSheetId="11">#REF!</definedName>
    <definedName name="HJ" localSheetId="12">#REF!</definedName>
    <definedName name="HJ" localSheetId="13">#REF!</definedName>
    <definedName name="HJ" localSheetId="5">#REF!</definedName>
    <definedName name="HJ">#REF!</definedName>
    <definedName name="tabl1" localSheetId="20">#REF!</definedName>
    <definedName name="tabl1" localSheetId="39">#REF!</definedName>
    <definedName name="tabl1">#REF!</definedName>
    <definedName name="tabl11" localSheetId="20">#REF!</definedName>
    <definedName name="tabl11" localSheetId="39">#REF!</definedName>
    <definedName name="tabl11">#REF!</definedName>
    <definedName name="tabl2" localSheetId="20">#REF!</definedName>
    <definedName name="tabl2" localSheetId="39">#REF!</definedName>
    <definedName name="tabl2">#REF!</definedName>
    <definedName name="tabl21" localSheetId="20">#REF!</definedName>
    <definedName name="tabl21" localSheetId="39">#REF!</definedName>
    <definedName name="tabl21">#REF!</definedName>
    <definedName name="tabl22" localSheetId="20">#REF!</definedName>
    <definedName name="tabl22" localSheetId="39">#REF!</definedName>
    <definedName name="tabl22">#REF!</definedName>
    <definedName name="tv" localSheetId="1">#REF!</definedName>
    <definedName name="tv" localSheetId="47">#REF!</definedName>
    <definedName name="tv" localSheetId="2">#REF!</definedName>
    <definedName name="tv" localSheetId="20">#REF!</definedName>
    <definedName name="tv" localSheetId="39">#REF!</definedName>
    <definedName name="tv">#REF!</definedName>
    <definedName name="_xlnm.Database" localSheetId="1">#REF!</definedName>
    <definedName name="_xlnm.Database" localSheetId="47">#REF!</definedName>
    <definedName name="_xlnm.Database" localSheetId="46">#REF!</definedName>
    <definedName name="_xlnm.Database" localSheetId="2">#REF!</definedName>
    <definedName name="_xlnm.Database" localSheetId="14">I.10.!$A$2:$B$44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20">#REF!</definedName>
    <definedName name="_xlnm.Database" localSheetId="6">I.2.!$A$3:$A$25</definedName>
    <definedName name="_xlnm.Database" localSheetId="7">I.3.!$A$5:$A$14</definedName>
    <definedName name="_xlnm.Database" localSheetId="37">#REF!</definedName>
    <definedName name="_xlnm.Database" localSheetId="38">#REF!</definedName>
    <definedName name="_xlnm.Database" localSheetId="39">#REF!</definedName>
    <definedName name="_xlnm.Database" localSheetId="40">#REF!</definedName>
    <definedName name="_xlnm.Database" localSheetId="41">#REF!</definedName>
    <definedName name="_xlnm.Database" localSheetId="42">#REF!</definedName>
    <definedName name="_xlnm.Database" localSheetId="43">#REF!</definedName>
    <definedName name="_xlnm.Database" localSheetId="8">I.4.!$A$4:$A$25</definedName>
    <definedName name="_xlnm.Database" localSheetId="44">#REF!</definedName>
    <definedName name="_xlnm.Database" localSheetId="45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5">#REF!</definedName>
    <definedName name="_xlnm.Database">#REF!</definedName>
    <definedName name="_xlnm.Print_Titles" localSheetId="17">I.13.!#REF!</definedName>
    <definedName name="_xlnm.Print_Titles" localSheetId="37">I.33.!$4:$4</definedName>
    <definedName name="_xlnm.Print_Area" localSheetId="14">I.10.!$A$1:$J$47</definedName>
    <definedName name="_xlnm.Print_Area" localSheetId="15">I.11.!$A$1:$J$62</definedName>
    <definedName name="_xlnm.Print_Area" localSheetId="17">I.13.!$A$1:$G$81</definedName>
    <definedName name="_xlnm.Print_Area" localSheetId="6">I.2.!$A$1:$A$30</definedName>
    <definedName name="_xlnm.Print_Area" localSheetId="7">I.3.!$A$1:$G$18</definedName>
    <definedName name="_xlnm.Print_Area" localSheetId="37">I.33.!$A$1:$H$76</definedName>
    <definedName name="_xlnm.Print_Area" localSheetId="38">I.34.!$A$1:$A$47</definedName>
    <definedName name="_xlnm.Print_Area" localSheetId="39">I.35.!$A$1:$A$23</definedName>
    <definedName name="_xlnm.Print_Area" localSheetId="41">I.37.!$A$1:$A$31</definedName>
    <definedName name="_xlnm.Print_Area" localSheetId="42">I.38.!$A$1:$B$18</definedName>
    <definedName name="_xlnm.Print_Area" localSheetId="43">I.39.!$A$1:$A$39</definedName>
    <definedName name="_xlnm.Print_Area" localSheetId="8">I.4.!$A$1:$A$29</definedName>
    <definedName name="_xlnm.Print_Area" localSheetId="44">I.40.!$A$1:$H$47</definedName>
    <definedName name="_xlnm.Print_Area" localSheetId="45">I.41.!$A$1:$A$44</definedName>
    <definedName name="_xlnm.Print_Area" localSheetId="9">I.5.!$A$1:$G$17</definedName>
    <definedName name="_xlnm.Print_Area" localSheetId="10">I.6.!$A$1:$A$12</definedName>
    <definedName name="_xlnm.Print_Area" localSheetId="11">I.7.!$A$1:$A$24</definedName>
    <definedName name="_xlnm.Print_Area" localSheetId="12">I.8.!$A$1:$A$12</definedName>
    <definedName name="_xlnm.Print_Area" localSheetId="13">I.9.!$A$1:$A$27</definedName>
    <definedName name="папап" localSheetId="20">#REF!</definedName>
    <definedName name="папап">#REF!</definedName>
  </definedNames>
  <calcPr calcId="162913"/>
</workbook>
</file>

<file path=xl/calcChain.xml><?xml version="1.0" encoding="utf-8"?>
<calcChain xmlns="http://schemas.openxmlformats.org/spreadsheetml/2006/main">
  <c r="E6" i="3316" l="1"/>
  <c r="G279" i="3284" l="1"/>
  <c r="E31" i="3338" l="1"/>
  <c r="G31" i="3338"/>
  <c r="F31" i="3338"/>
  <c r="G5" i="3338"/>
  <c r="F6" i="3338"/>
  <c r="E6" i="3338"/>
  <c r="D6" i="3338"/>
  <c r="G28" i="3338" l="1"/>
  <c r="G44" i="3338" s="1"/>
  <c r="G16" i="3338"/>
  <c r="F15" i="3338"/>
  <c r="E5" i="3338"/>
  <c r="E44" i="3338" s="1"/>
  <c r="C5" i="3338"/>
  <c r="C28" i="3338"/>
  <c r="D28" i="3338"/>
  <c r="F28" i="3338"/>
  <c r="H5" i="3338"/>
  <c r="F5" i="3338"/>
  <c r="H28" i="3338"/>
  <c r="D5" i="3338"/>
  <c r="F14" i="3338"/>
  <c r="C44" i="3338" l="1"/>
  <c r="D44" i="3338"/>
  <c r="F44" i="3338"/>
  <c r="H44" i="3338"/>
  <c r="G41" i="3316" l="1"/>
  <c r="F41" i="3316"/>
  <c r="G6" i="3316"/>
  <c r="F6" i="3316"/>
  <c r="F5" i="3316" s="1"/>
  <c r="G5" i="3316" l="1"/>
  <c r="O6" i="3283"/>
  <c r="P6" i="3283"/>
  <c r="Q6" i="3283"/>
  <c r="R6" i="3283"/>
  <c r="S6" i="3283"/>
  <c r="N6" i="3283"/>
  <c r="M6" i="3283" l="1"/>
  <c r="L6" i="3283"/>
  <c r="R9" i="3283" l="1"/>
  <c r="N9" i="3283"/>
  <c r="J9" i="3283"/>
  <c r="F9" i="3283"/>
  <c r="S9" i="3283"/>
  <c r="T8" i="3283"/>
  <c r="O9" i="3283"/>
  <c r="K9" i="3283"/>
  <c r="G9" i="3283"/>
  <c r="Q9" i="3283"/>
  <c r="P9" i="3283"/>
  <c r="M9" i="3283"/>
  <c r="L9" i="3283"/>
  <c r="I9" i="3283"/>
  <c r="H9" i="3283"/>
  <c r="E9" i="3283"/>
  <c r="D9" i="3283"/>
  <c r="T7" i="3283" l="1"/>
  <c r="N72" i="3264" l="1"/>
  <c r="S72" i="3264"/>
  <c r="X72" i="3264"/>
  <c r="AC72" i="3264"/>
  <c r="AH72" i="3264"/>
  <c r="N73" i="3264"/>
  <c r="S73" i="3264"/>
  <c r="X73" i="3264"/>
  <c r="AC73" i="3264"/>
  <c r="AH73" i="3264"/>
  <c r="AJ73" i="3264"/>
  <c r="AK73" i="3264"/>
  <c r="AI73" i="3264"/>
  <c r="AE73" i="3264"/>
  <c r="AF73" i="3264"/>
  <c r="AG73" i="3264"/>
  <c r="AD73" i="3264"/>
  <c r="Z73" i="3264"/>
  <c r="AA73" i="3264"/>
  <c r="AB73" i="3264"/>
  <c r="Y73" i="3264"/>
  <c r="U73" i="3264"/>
  <c r="V73" i="3264"/>
  <c r="W73" i="3264"/>
  <c r="T73" i="3264"/>
  <c r="P73" i="3264"/>
  <c r="Q73" i="3264"/>
  <c r="R73" i="3264"/>
  <c r="O73" i="3264"/>
  <c r="K73" i="3264"/>
  <c r="L73" i="3264"/>
  <c r="M73" i="3264"/>
  <c r="J73" i="3264"/>
  <c r="D73" i="3264" l="1"/>
  <c r="C73" i="3264"/>
  <c r="E73" i="3264"/>
  <c r="G73" i="3264"/>
  <c r="B73" i="3264"/>
  <c r="F73" i="3264"/>
  <c r="H366" i="3266"/>
  <c r="H73" i="3264"/>
  <c r="E366" i="3266"/>
  <c r="G366" i="3266"/>
  <c r="F366" i="3266"/>
  <c r="C366" i="3266"/>
  <c r="D366" i="3266"/>
  <c r="B366" i="3266"/>
  <c r="AD70" i="3264" l="1"/>
  <c r="J70" i="3264" l="1"/>
  <c r="AK70" i="3264" l="1"/>
  <c r="AJ70" i="3264"/>
  <c r="AI70" i="3264"/>
  <c r="AG70" i="3264"/>
  <c r="AF70" i="3264"/>
  <c r="AE70" i="3264"/>
  <c r="AB70" i="3264"/>
  <c r="AA70" i="3264"/>
  <c r="Z70" i="3264"/>
  <c r="Y70" i="3264"/>
  <c r="W70" i="3264"/>
  <c r="V70" i="3264"/>
  <c r="U70" i="3264"/>
  <c r="T70" i="3264"/>
  <c r="R70" i="3264"/>
  <c r="Q70" i="3264"/>
  <c r="P70" i="3264"/>
  <c r="O70" i="3264"/>
  <c r="M70" i="3264"/>
  <c r="L70" i="3264"/>
  <c r="K70" i="3264"/>
  <c r="AK65" i="3264"/>
  <c r="AJ65" i="3264"/>
  <c r="AI65" i="3264"/>
  <c r="AG65" i="3264"/>
  <c r="AF65" i="3264"/>
  <c r="AE65" i="3264"/>
  <c r="AD65" i="3264"/>
  <c r="AB65" i="3264"/>
  <c r="AA65" i="3264"/>
  <c r="Z65" i="3264"/>
  <c r="Y65" i="3264"/>
  <c r="W65" i="3264"/>
  <c r="V65" i="3264"/>
  <c r="U65" i="3264"/>
  <c r="T65" i="3264"/>
  <c r="R65" i="3264"/>
  <c r="Q65" i="3264"/>
  <c r="P65" i="3264"/>
  <c r="O65" i="3264"/>
  <c r="M65" i="3264"/>
  <c r="L65" i="3264"/>
  <c r="K65" i="3264"/>
  <c r="AK58" i="3264"/>
  <c r="AJ58" i="3264"/>
  <c r="AI58" i="3264"/>
  <c r="AG58" i="3264"/>
  <c r="AF58" i="3264"/>
  <c r="AE58" i="3264"/>
  <c r="AD58" i="3264"/>
  <c r="AB58" i="3264"/>
  <c r="AA58" i="3264"/>
  <c r="Z58" i="3264"/>
  <c r="Y58" i="3264"/>
  <c r="W58" i="3264"/>
  <c r="V58" i="3264"/>
  <c r="U58" i="3264"/>
  <c r="T58" i="3264"/>
  <c r="R58" i="3264"/>
  <c r="Q58" i="3264"/>
  <c r="P58" i="3264"/>
  <c r="O58" i="3264"/>
  <c r="M58" i="3264"/>
  <c r="L58" i="3264"/>
  <c r="K58" i="3264"/>
  <c r="AJ51" i="3264"/>
  <c r="AG51" i="3264"/>
  <c r="AE51" i="3264"/>
  <c r="Z51" i="3264"/>
  <c r="W51" i="3264"/>
  <c r="U51" i="3264"/>
  <c r="R51" i="3264"/>
  <c r="P51" i="3264"/>
  <c r="M51" i="3264"/>
  <c r="K51" i="3264"/>
  <c r="AK47" i="3264"/>
  <c r="AJ47" i="3264"/>
  <c r="AI47" i="3264"/>
  <c r="AG47" i="3264"/>
  <c r="AF47" i="3264"/>
  <c r="AE47" i="3264"/>
  <c r="AD47" i="3264"/>
  <c r="AB47" i="3264"/>
  <c r="AA47" i="3264"/>
  <c r="Z47" i="3264"/>
  <c r="Y47" i="3264"/>
  <c r="W47" i="3264"/>
  <c r="V47" i="3264"/>
  <c r="U47" i="3264"/>
  <c r="T47" i="3264"/>
  <c r="R47" i="3264"/>
  <c r="Q47" i="3264"/>
  <c r="P47" i="3264"/>
  <c r="O47" i="3264"/>
  <c r="M47" i="3264"/>
  <c r="L47" i="3264"/>
  <c r="K47" i="3264"/>
  <c r="AK12" i="3264"/>
  <c r="AJ12" i="3264"/>
  <c r="AI12" i="3264"/>
  <c r="AG12" i="3264"/>
  <c r="AF12" i="3264"/>
  <c r="AE12" i="3264"/>
  <c r="AD12" i="3264"/>
  <c r="AB12" i="3264"/>
  <c r="AA12" i="3264"/>
  <c r="Z12" i="3264"/>
  <c r="Y12" i="3264"/>
  <c r="W12" i="3264"/>
  <c r="V12" i="3264"/>
  <c r="U12" i="3264"/>
  <c r="T12" i="3264"/>
  <c r="R12" i="3264"/>
  <c r="Q12" i="3264"/>
  <c r="P12" i="3264"/>
  <c r="O12" i="3264"/>
  <c r="M12" i="3264"/>
  <c r="L12" i="3264"/>
  <c r="K12" i="3264"/>
  <c r="AB51" i="3264" l="1"/>
  <c r="B70" i="3264"/>
  <c r="H70" i="3264"/>
  <c r="C70" i="3264"/>
  <c r="D70" i="3264"/>
  <c r="E70" i="3264"/>
  <c r="F70" i="3264"/>
  <c r="G70" i="3264"/>
  <c r="M60" i="3264"/>
  <c r="R60" i="3264"/>
  <c r="W60" i="3264"/>
  <c r="AB60" i="3264"/>
  <c r="AG60" i="3264"/>
  <c r="O61" i="3264"/>
  <c r="T61" i="3264"/>
  <c r="Y61" i="3264"/>
  <c r="AD61" i="3264"/>
  <c r="AI61" i="3264"/>
  <c r="K60" i="3264"/>
  <c r="P60" i="3264"/>
  <c r="U60" i="3264"/>
  <c r="Z60" i="3264"/>
  <c r="AE60" i="3264"/>
  <c r="AJ60" i="3264"/>
  <c r="L61" i="3264"/>
  <c r="Q61" i="3264"/>
  <c r="V61" i="3264"/>
  <c r="AA61" i="3264"/>
  <c r="AF61" i="3264"/>
  <c r="AK61" i="3264"/>
  <c r="O51" i="3264"/>
  <c r="T51" i="3264"/>
  <c r="Y51" i="3264"/>
  <c r="AD51" i="3264"/>
  <c r="AI51" i="3264"/>
  <c r="O60" i="3264"/>
  <c r="T60" i="3264"/>
  <c r="Y60" i="3264"/>
  <c r="AD60" i="3264"/>
  <c r="AI60" i="3264"/>
  <c r="K61" i="3264"/>
  <c r="P61" i="3264"/>
  <c r="U61" i="3264"/>
  <c r="Z61" i="3264"/>
  <c r="AE61" i="3264"/>
  <c r="AJ61" i="3264"/>
  <c r="L51" i="3264"/>
  <c r="Q51" i="3264"/>
  <c r="V51" i="3264"/>
  <c r="AA51" i="3264"/>
  <c r="AF51" i="3264"/>
  <c r="AK51" i="3264"/>
  <c r="L60" i="3264"/>
  <c r="Q60" i="3264"/>
  <c r="V60" i="3264"/>
  <c r="AA60" i="3264"/>
  <c r="AF60" i="3264"/>
  <c r="AK60" i="3264"/>
  <c r="M61" i="3264"/>
  <c r="R61" i="3264"/>
  <c r="W61" i="3264"/>
  <c r="AB61" i="3264"/>
  <c r="AG61" i="3264"/>
  <c r="M1" i="3268"/>
  <c r="N1" i="3268" s="1"/>
  <c r="G1" i="3268"/>
  <c r="Q95" i="3268"/>
  <c r="Q94" i="3268" s="1"/>
  <c r="P95" i="3268"/>
  <c r="P94" i="3268" s="1"/>
  <c r="O95" i="3268"/>
  <c r="O94" i="3268" s="1"/>
  <c r="N95" i="3268"/>
  <c r="N94" i="3268" s="1"/>
  <c r="M95" i="3268"/>
  <c r="M94" i="3268" s="1"/>
  <c r="L95" i="3268"/>
  <c r="L94" i="3268" s="1"/>
  <c r="K95" i="3268"/>
  <c r="K94" i="3268" s="1"/>
  <c r="J95" i="3268"/>
  <c r="J94" i="3268" s="1"/>
  <c r="I95" i="3268"/>
  <c r="H95" i="3268"/>
  <c r="H94" i="3268" s="1"/>
  <c r="G95" i="3268"/>
  <c r="G94" i="3268" s="1"/>
  <c r="I94" i="3268"/>
  <c r="I93" i="3268"/>
  <c r="H92" i="3268"/>
  <c r="B88" i="3268"/>
  <c r="B86" i="3268"/>
  <c r="B84" i="3268"/>
  <c r="B82" i="3268"/>
  <c r="B80" i="3268"/>
  <c r="B78" i="3268"/>
  <c r="B76" i="3268"/>
  <c r="B74" i="3268"/>
  <c r="B72" i="3268"/>
  <c r="B70" i="3268"/>
  <c r="B69" i="3268"/>
  <c r="B67" i="3268"/>
  <c r="B65" i="3268"/>
  <c r="B63" i="3268"/>
  <c r="B62" i="3268"/>
  <c r="B61" i="3268"/>
  <c r="B60" i="3268"/>
  <c r="B58" i="3268"/>
  <c r="B57" i="3268"/>
  <c r="B55" i="3268"/>
  <c r="B54" i="3268"/>
  <c r="B53" i="3268"/>
  <c r="B52" i="3268"/>
  <c r="B51" i="3268"/>
  <c r="B50" i="3268"/>
  <c r="B49" i="3268"/>
  <c r="D47" i="3268"/>
  <c r="D53" i="3268" s="1"/>
  <c r="D44" i="3268"/>
  <c r="D42" i="3268"/>
  <c r="D38" i="3268"/>
  <c r="D36" i="3268"/>
  <c r="D34" i="3268"/>
  <c r="D32" i="3268"/>
  <c r="D30" i="3268"/>
  <c r="D28" i="3268"/>
  <c r="D25" i="3268"/>
  <c r="D23" i="3268"/>
  <c r="D18" i="3268"/>
  <c r="D17" i="3268"/>
  <c r="D61" i="3268" s="1"/>
  <c r="R11" i="3268"/>
  <c r="D10" i="3268"/>
  <c r="D8" i="3268"/>
  <c r="Q7" i="3268"/>
  <c r="P7" i="3268"/>
  <c r="O7" i="3268"/>
  <c r="N7" i="3268"/>
  <c r="M7" i="3268"/>
  <c r="L7" i="3268"/>
  <c r="K7" i="3268"/>
  <c r="J7" i="3268"/>
  <c r="D6" i="3268"/>
  <c r="D5" i="3268"/>
  <c r="Q3" i="3268"/>
  <c r="P3" i="3268"/>
  <c r="O3" i="3268"/>
  <c r="N3" i="3268"/>
  <c r="M3" i="3268"/>
  <c r="L3" i="3268"/>
  <c r="K3" i="3268"/>
  <c r="J3" i="3268"/>
  <c r="I3" i="3268"/>
  <c r="D80" i="3268" l="1"/>
  <c r="D72" i="3268"/>
  <c r="J93" i="3268"/>
  <c r="D49" i="3268"/>
  <c r="D50" i="3268"/>
  <c r="D55" i="3268"/>
  <c r="D16" i="3268"/>
  <c r="D60" i="3268" s="1"/>
  <c r="D78" i="3268"/>
  <c r="D88" i="3268"/>
  <c r="D74" i="3268"/>
  <c r="D82" i="3268"/>
  <c r="D67" i="3268"/>
  <c r="O1" i="3268"/>
  <c r="I92" i="3268"/>
  <c r="F7" i="3268"/>
  <c r="E7" i="3268"/>
  <c r="H1" i="3268"/>
  <c r="D62" i="3268"/>
  <c r="D19" i="3268"/>
  <c r="D63" i="3268" s="1"/>
  <c r="D76" i="3268"/>
  <c r="D40" i="3268"/>
  <c r="D84" i="3268" s="1"/>
  <c r="D52" i="3268"/>
  <c r="D13" i="3268"/>
  <c r="D57" i="3268" s="1"/>
  <c r="D7" i="3268"/>
  <c r="D51" i="3268" s="1"/>
  <c r="D54" i="3268"/>
  <c r="D69" i="3268"/>
  <c r="D86" i="3268"/>
  <c r="N6" i="3264"/>
  <c r="S6" i="3264"/>
  <c r="AH6" i="3264"/>
  <c r="N7" i="3264"/>
  <c r="S7" i="3264"/>
  <c r="AH7" i="3264"/>
  <c r="N8" i="3264"/>
  <c r="S8" i="3264"/>
  <c r="AH8" i="3264"/>
  <c r="N9" i="3264"/>
  <c r="S9" i="3264"/>
  <c r="AH9" i="3264"/>
  <c r="N10" i="3264"/>
  <c r="S10" i="3264"/>
  <c r="AH10" i="3264"/>
  <c r="N11" i="3264"/>
  <c r="S11" i="3264"/>
  <c r="AH11" i="3264"/>
  <c r="N12" i="3264"/>
  <c r="S12" i="3264"/>
  <c r="AH12" i="3264"/>
  <c r="N13" i="3264"/>
  <c r="S13" i="3264"/>
  <c r="AH13" i="3264"/>
  <c r="N14" i="3264"/>
  <c r="S14" i="3264"/>
  <c r="AH14" i="3264"/>
  <c r="N15" i="3264"/>
  <c r="S15" i="3264"/>
  <c r="AH15" i="3264"/>
  <c r="N16" i="3264"/>
  <c r="S16" i="3264"/>
  <c r="AH16" i="3264"/>
  <c r="N17" i="3264"/>
  <c r="S17" i="3264"/>
  <c r="AH17" i="3264"/>
  <c r="N18" i="3264"/>
  <c r="S18" i="3264"/>
  <c r="AH18" i="3264"/>
  <c r="N19" i="3264"/>
  <c r="S19" i="3264"/>
  <c r="AH19" i="3264"/>
  <c r="N21" i="3264"/>
  <c r="S21" i="3264"/>
  <c r="AH21" i="3264"/>
  <c r="N22" i="3264"/>
  <c r="S22" i="3264"/>
  <c r="AH22" i="3264"/>
  <c r="N23" i="3264"/>
  <c r="S23" i="3264"/>
  <c r="AH23" i="3264"/>
  <c r="N24" i="3264"/>
  <c r="S24" i="3264"/>
  <c r="AH24" i="3264"/>
  <c r="N25" i="3264"/>
  <c r="S25" i="3264"/>
  <c r="AH25" i="3264"/>
  <c r="N26" i="3264"/>
  <c r="S26" i="3264"/>
  <c r="AH26" i="3264"/>
  <c r="N27" i="3264"/>
  <c r="S27" i="3264"/>
  <c r="AH27" i="3264"/>
  <c r="N28" i="3264"/>
  <c r="S28" i="3264"/>
  <c r="AH28" i="3264"/>
  <c r="N29" i="3264"/>
  <c r="S29" i="3264"/>
  <c r="AH29" i="3264"/>
  <c r="N30" i="3264"/>
  <c r="S30" i="3264"/>
  <c r="AH30" i="3264"/>
  <c r="N31" i="3264"/>
  <c r="S31" i="3264"/>
  <c r="AH31" i="3264"/>
  <c r="N32" i="3264"/>
  <c r="S32" i="3264"/>
  <c r="AH32" i="3264"/>
  <c r="N33" i="3264"/>
  <c r="S33" i="3264"/>
  <c r="AH33" i="3264"/>
  <c r="N35" i="3264"/>
  <c r="S35" i="3264"/>
  <c r="AH35" i="3264"/>
  <c r="N36" i="3264"/>
  <c r="S36" i="3264"/>
  <c r="AH36" i="3264"/>
  <c r="N37" i="3264"/>
  <c r="S37" i="3264"/>
  <c r="AH37" i="3264"/>
  <c r="N38" i="3264"/>
  <c r="S38" i="3264"/>
  <c r="AH38" i="3264"/>
  <c r="N39" i="3264"/>
  <c r="S39" i="3264"/>
  <c r="AH39" i="3264"/>
  <c r="N40" i="3264"/>
  <c r="S40" i="3264"/>
  <c r="AH40" i="3264"/>
  <c r="N41" i="3264"/>
  <c r="S41" i="3264"/>
  <c r="AH41" i="3264"/>
  <c r="N42" i="3264"/>
  <c r="S42" i="3264"/>
  <c r="AH42" i="3264"/>
  <c r="N43" i="3264"/>
  <c r="S43" i="3264"/>
  <c r="AH43" i="3264"/>
  <c r="N44" i="3264"/>
  <c r="S44" i="3264"/>
  <c r="AH44" i="3264"/>
  <c r="N45" i="3264"/>
  <c r="S45" i="3264"/>
  <c r="AH45" i="3264"/>
  <c r="N46" i="3264"/>
  <c r="S46" i="3264"/>
  <c r="AH46" i="3264"/>
  <c r="N47" i="3264"/>
  <c r="S47" i="3264"/>
  <c r="AH47" i="3264"/>
  <c r="N48" i="3264"/>
  <c r="S48" i="3264"/>
  <c r="AH48" i="3264"/>
  <c r="N49" i="3264"/>
  <c r="S49" i="3264"/>
  <c r="AH49" i="3264"/>
  <c r="N50" i="3264"/>
  <c r="S50" i="3264"/>
  <c r="AH50" i="3264"/>
  <c r="N51" i="3264"/>
  <c r="S51" i="3264"/>
  <c r="AH51" i="3264"/>
  <c r="N52" i="3264"/>
  <c r="S52" i="3264"/>
  <c r="AH52" i="3264"/>
  <c r="N53" i="3264"/>
  <c r="S53" i="3264"/>
  <c r="AH53" i="3264"/>
  <c r="N54" i="3264"/>
  <c r="S54" i="3264"/>
  <c r="AH54" i="3264"/>
  <c r="N55" i="3264"/>
  <c r="S55" i="3264"/>
  <c r="AH55" i="3264"/>
  <c r="N56" i="3264"/>
  <c r="S56" i="3264"/>
  <c r="AH56" i="3264"/>
  <c r="N57" i="3264"/>
  <c r="S57" i="3264"/>
  <c r="AH57" i="3264"/>
  <c r="N58" i="3264"/>
  <c r="S58" i="3264"/>
  <c r="AH58" i="3264"/>
  <c r="N59" i="3264"/>
  <c r="S59" i="3264"/>
  <c r="AH59" i="3264"/>
  <c r="N60" i="3264"/>
  <c r="S60" i="3264"/>
  <c r="AH60" i="3264"/>
  <c r="N61" i="3264"/>
  <c r="S61" i="3264"/>
  <c r="AH61" i="3264"/>
  <c r="N62" i="3264"/>
  <c r="S62" i="3264"/>
  <c r="AH62" i="3264"/>
  <c r="N63" i="3264"/>
  <c r="S63" i="3264"/>
  <c r="AH63" i="3264"/>
  <c r="N64" i="3264"/>
  <c r="S64" i="3264"/>
  <c r="AH64" i="3264"/>
  <c r="N65" i="3264"/>
  <c r="S65" i="3264"/>
  <c r="AH65" i="3264"/>
  <c r="N67" i="3264"/>
  <c r="S67" i="3264"/>
  <c r="AH67" i="3264"/>
  <c r="N68" i="3264"/>
  <c r="S68" i="3264"/>
  <c r="AH68" i="3264"/>
  <c r="N69" i="3264"/>
  <c r="S69" i="3264"/>
  <c r="AH69" i="3264"/>
  <c r="N70" i="3264"/>
  <c r="S70" i="3264"/>
  <c r="AH70" i="3264"/>
  <c r="N71" i="3264"/>
  <c r="S71" i="3264"/>
  <c r="AH71" i="3264"/>
  <c r="K93" i="3268" l="1"/>
  <c r="L93" i="3268" s="1"/>
  <c r="M93" i="3268" s="1"/>
  <c r="N93" i="3268" s="1"/>
  <c r="O93" i="3268" s="1"/>
  <c r="P93" i="3268" s="1"/>
  <c r="Q93" i="3268" s="1"/>
  <c r="AH20" i="3264"/>
  <c r="D14" i="3268"/>
  <c r="D58" i="3268" s="1"/>
  <c r="D21" i="3268"/>
  <c r="D65" i="3268" s="1"/>
  <c r="H7" i="3268"/>
  <c r="G7" i="3268"/>
  <c r="J92" i="3268"/>
  <c r="K92" i="3268" s="1"/>
  <c r="L92" i="3268" s="1"/>
  <c r="M92" i="3268" s="1"/>
  <c r="N92" i="3268" s="1"/>
  <c r="O92" i="3268" s="1"/>
  <c r="P92" i="3268" s="1"/>
  <c r="Q92" i="3268" s="1"/>
  <c r="N20" i="3264"/>
  <c r="S20" i="3264"/>
  <c r="N34" i="3264"/>
  <c r="N66" i="3264" s="1"/>
  <c r="AH34" i="3264"/>
  <c r="AH66" i="3264" s="1"/>
  <c r="S34" i="3264"/>
  <c r="S66" i="3264" s="1"/>
  <c r="E58" i="3264"/>
  <c r="D58" i="3264"/>
  <c r="I1" i="3268"/>
  <c r="J1" i="3268" s="1"/>
  <c r="F58" i="3264"/>
  <c r="G58" i="3264"/>
  <c r="H58" i="3264"/>
  <c r="C58" i="3264"/>
  <c r="H47" i="3264"/>
  <c r="F47" i="3264"/>
  <c r="G47" i="3264"/>
  <c r="E47" i="3264"/>
  <c r="D47" i="3264"/>
  <c r="C47" i="3264"/>
  <c r="H65" i="3264"/>
  <c r="G65" i="3264"/>
  <c r="F65" i="3264"/>
  <c r="E65" i="3264"/>
  <c r="D65" i="3264"/>
  <c r="C65" i="3264"/>
  <c r="H60" i="3264"/>
  <c r="H51" i="3264"/>
  <c r="H12" i="3264"/>
  <c r="G12" i="3264"/>
  <c r="F12" i="3264"/>
  <c r="E12" i="3264"/>
  <c r="D12" i="3264"/>
  <c r="C12" i="3264"/>
  <c r="I7" i="3268" l="1"/>
  <c r="D51" i="3264"/>
  <c r="C60" i="3264"/>
  <c r="C61" i="3264"/>
  <c r="H61" i="3264"/>
  <c r="E51" i="3264"/>
  <c r="D60" i="3264"/>
  <c r="D61" i="3264"/>
  <c r="E61" i="3264"/>
  <c r="K1" i="3268"/>
  <c r="F51" i="3264"/>
  <c r="G51" i="3264"/>
  <c r="E60" i="3264"/>
  <c r="C51" i="3264"/>
  <c r="F60" i="3264"/>
  <c r="G60" i="3264"/>
  <c r="G61" i="3264"/>
  <c r="F61" i="3264"/>
  <c r="C363" i="3266"/>
  <c r="F362" i="3266"/>
  <c r="B362" i="3266"/>
  <c r="D360" i="3266"/>
  <c r="C359" i="3266"/>
  <c r="B359" i="3266"/>
  <c r="H358" i="3266"/>
  <c r="E358" i="3266"/>
  <c r="D358" i="3266"/>
  <c r="C358" i="3266"/>
  <c r="B358" i="3266"/>
  <c r="H357" i="3266"/>
  <c r="AL70" i="3264"/>
  <c r="AL65" i="3264"/>
  <c r="H348" i="3266"/>
  <c r="D348" i="3266"/>
  <c r="J65" i="3264"/>
  <c r="B65" i="3264" s="1"/>
  <c r="G347" i="3266"/>
  <c r="D347" i="3266"/>
  <c r="H346" i="3266"/>
  <c r="E345" i="3266"/>
  <c r="H340" i="3266"/>
  <c r="G329" i="3266"/>
  <c r="E329" i="3266"/>
  <c r="J61" i="3264"/>
  <c r="B61" i="3264" s="1"/>
  <c r="H328" i="3266"/>
  <c r="J60" i="3264"/>
  <c r="B60" i="3264" s="1"/>
  <c r="C325" i="3266"/>
  <c r="E324" i="3266"/>
  <c r="D324" i="3266"/>
  <c r="H324" i="3266"/>
  <c r="E323" i="3266"/>
  <c r="H322" i="3266"/>
  <c r="E322" i="3266"/>
  <c r="D322" i="3266"/>
  <c r="C322" i="3266"/>
  <c r="B322" i="3266"/>
  <c r="AL58" i="3264"/>
  <c r="G321" i="3266"/>
  <c r="E321" i="3266"/>
  <c r="C321" i="3266"/>
  <c r="B321" i="3266"/>
  <c r="J58" i="3264"/>
  <c r="B58" i="3264" s="1"/>
  <c r="H319" i="3266"/>
  <c r="G319" i="3266"/>
  <c r="H316" i="3266"/>
  <c r="D316" i="3266"/>
  <c r="B316" i="3266"/>
  <c r="C316" i="3266"/>
  <c r="H310" i="3266"/>
  <c r="D306" i="3266"/>
  <c r="H305" i="3266"/>
  <c r="G305" i="3266"/>
  <c r="E305" i="3266"/>
  <c r="D305" i="3266"/>
  <c r="C305" i="3266"/>
  <c r="H301" i="3266"/>
  <c r="G301" i="3266"/>
  <c r="D301" i="3266"/>
  <c r="C301" i="3266"/>
  <c r="H300" i="3266"/>
  <c r="C300" i="3266"/>
  <c r="C293" i="3266"/>
  <c r="H292" i="3266"/>
  <c r="G292" i="3266"/>
  <c r="E292" i="3266"/>
  <c r="D292" i="3266"/>
  <c r="C292" i="3266"/>
  <c r="B292" i="3266"/>
  <c r="E291" i="3266"/>
  <c r="H290" i="3266"/>
  <c r="F288" i="3266"/>
  <c r="B288" i="3266"/>
  <c r="H286" i="3266"/>
  <c r="D286" i="3266"/>
  <c r="H284" i="3266"/>
  <c r="E284" i="3266"/>
  <c r="D284" i="3266"/>
  <c r="C284" i="3266"/>
  <c r="H283" i="3266"/>
  <c r="G281" i="3266"/>
  <c r="C281" i="3266"/>
  <c r="J51" i="3264"/>
  <c r="B51" i="3264" s="1"/>
  <c r="E274" i="3266"/>
  <c r="D274" i="3266"/>
  <c r="H274" i="3266"/>
  <c r="G273" i="3266"/>
  <c r="C273" i="3266"/>
  <c r="AL47" i="3264"/>
  <c r="G264" i="3266"/>
  <c r="E264" i="3266"/>
  <c r="D264" i="3266"/>
  <c r="H264" i="3266"/>
  <c r="G263" i="3266"/>
  <c r="C263" i="3266"/>
  <c r="H262" i="3266"/>
  <c r="G262" i="3266"/>
  <c r="C259" i="3266"/>
  <c r="H257" i="3266"/>
  <c r="E257" i="3266"/>
  <c r="H253" i="3266"/>
  <c r="C251" i="3266"/>
  <c r="B251" i="3266"/>
  <c r="H248" i="3266"/>
  <c r="G248" i="3266"/>
  <c r="D248" i="3266"/>
  <c r="C248" i="3266"/>
  <c r="B248" i="3266"/>
  <c r="H246" i="3266"/>
  <c r="G246" i="3266"/>
  <c r="C246" i="3266"/>
  <c r="G242" i="3266"/>
  <c r="C241" i="3266"/>
  <c r="F237" i="3266"/>
  <c r="E237" i="3266"/>
  <c r="C237" i="3266"/>
  <c r="H236" i="3266"/>
  <c r="B236" i="3266"/>
  <c r="F236" i="3266"/>
  <c r="H219" i="3266"/>
  <c r="D219" i="3266"/>
  <c r="E216" i="3266"/>
  <c r="F189" i="3266"/>
  <c r="C189" i="3266"/>
  <c r="B189" i="3266"/>
  <c r="E187" i="3266"/>
  <c r="H186" i="3266"/>
  <c r="G186" i="3266"/>
  <c r="C185" i="3266"/>
  <c r="B185" i="3266"/>
  <c r="E183" i="3266"/>
  <c r="G182" i="3266"/>
  <c r="D182" i="3266"/>
  <c r="C182" i="3266"/>
  <c r="H182" i="3266"/>
  <c r="F180" i="3266"/>
  <c r="E180" i="3266"/>
  <c r="B180" i="3266"/>
  <c r="E179" i="3266"/>
  <c r="G178" i="3266"/>
  <c r="F174" i="3266"/>
  <c r="G174" i="3266"/>
  <c r="D174" i="3266"/>
  <c r="B174" i="3266"/>
  <c r="H174" i="3266"/>
  <c r="C173" i="3266"/>
  <c r="H172" i="3266"/>
  <c r="F172" i="3266"/>
  <c r="E172" i="3266"/>
  <c r="D172" i="3266"/>
  <c r="B172" i="3266"/>
  <c r="F165" i="3266"/>
  <c r="E165" i="3266"/>
  <c r="H155" i="3266"/>
  <c r="D155" i="3266"/>
  <c r="C155" i="3266"/>
  <c r="B155" i="3266"/>
  <c r="F149" i="3266"/>
  <c r="E149" i="3266"/>
  <c r="B149" i="3266"/>
  <c r="H146" i="3266"/>
  <c r="G146" i="3266"/>
  <c r="E146" i="3266"/>
  <c r="D146" i="3266"/>
  <c r="C146" i="3266"/>
  <c r="B146" i="3266"/>
  <c r="H140" i="3266"/>
  <c r="C140" i="3266"/>
  <c r="G140" i="3266"/>
  <c r="E135" i="3266"/>
  <c r="D134" i="3266"/>
  <c r="G133" i="3266"/>
  <c r="C133" i="3266"/>
  <c r="H114" i="3266"/>
  <c r="G114" i="3266"/>
  <c r="D114" i="3266"/>
  <c r="H113" i="3266"/>
  <c r="C113" i="3266"/>
  <c r="G113" i="3266"/>
  <c r="F112" i="3266"/>
  <c r="E112" i="3266"/>
  <c r="F104" i="3266"/>
  <c r="B104" i="3266"/>
  <c r="G60" i="3266"/>
  <c r="B60" i="3266"/>
  <c r="H60" i="3266"/>
  <c r="H58" i="3266"/>
  <c r="G58" i="3266"/>
  <c r="E58" i="3266"/>
  <c r="F58" i="3266"/>
  <c r="D58" i="3266"/>
  <c r="H57" i="3266"/>
  <c r="F57" i="3266"/>
  <c r="E57" i="3266"/>
  <c r="B57" i="3266"/>
  <c r="D57" i="3266"/>
  <c r="C57" i="3266"/>
  <c r="H56" i="3266"/>
  <c r="G56" i="3266"/>
  <c r="E56" i="3266"/>
  <c r="D56" i="3266"/>
  <c r="C56" i="3266"/>
  <c r="B56" i="3266"/>
  <c r="F56" i="3266"/>
  <c r="E55" i="3266"/>
  <c r="D55" i="3266"/>
  <c r="G55" i="3266"/>
  <c r="F55" i="3266"/>
  <c r="C55" i="3266"/>
  <c r="B55" i="3266"/>
  <c r="H54" i="3266"/>
  <c r="G54" i="3266"/>
  <c r="E54" i="3266"/>
  <c r="D54" i="3266"/>
  <c r="C54" i="3266"/>
  <c r="F54" i="3266"/>
  <c r="B54" i="3266"/>
  <c r="H53" i="3266"/>
  <c r="G53" i="3266"/>
  <c r="D53" i="3266"/>
  <c r="C53" i="3266"/>
  <c r="B53" i="3266"/>
  <c r="E53" i="3266"/>
  <c r="F52" i="3266"/>
  <c r="E52" i="3266"/>
  <c r="C52" i="3266"/>
  <c r="B52" i="3266"/>
  <c r="H52" i="3266"/>
  <c r="G52" i="3266"/>
  <c r="D52" i="3266"/>
  <c r="H51" i="3266"/>
  <c r="F51" i="3266"/>
  <c r="E51" i="3266"/>
  <c r="D51" i="3266"/>
  <c r="B51" i="3266"/>
  <c r="G51" i="3266"/>
  <c r="C51" i="3266"/>
  <c r="H50" i="3266"/>
  <c r="G50" i="3266"/>
  <c r="E50" i="3266"/>
  <c r="D50" i="3266"/>
  <c r="C50" i="3266"/>
  <c r="B50" i="3266"/>
  <c r="F50" i="3266"/>
  <c r="H49" i="3266"/>
  <c r="G49" i="3266"/>
  <c r="D49" i="3266"/>
  <c r="C49" i="3266"/>
  <c r="B49" i="3266"/>
  <c r="E49" i="3266"/>
  <c r="F36" i="3266"/>
  <c r="E36" i="3266"/>
  <c r="C36" i="3266"/>
  <c r="B36" i="3266"/>
  <c r="H36" i="3266"/>
  <c r="G36" i="3266"/>
  <c r="D36" i="3266"/>
  <c r="H35" i="3266"/>
  <c r="F35" i="3266"/>
  <c r="E35" i="3266"/>
  <c r="D35" i="3266"/>
  <c r="B35" i="3266"/>
  <c r="G35" i="3266"/>
  <c r="C35" i="3266"/>
  <c r="H34" i="3266"/>
  <c r="G34" i="3266"/>
  <c r="E34" i="3266"/>
  <c r="D34" i="3266"/>
  <c r="C34" i="3266"/>
  <c r="F34" i="3266"/>
  <c r="B34" i="3266"/>
  <c r="H33" i="3266"/>
  <c r="G33" i="3266"/>
  <c r="D33" i="3266"/>
  <c r="C33" i="3266"/>
  <c r="B33" i="3266"/>
  <c r="E33" i="3266"/>
  <c r="F32" i="3266"/>
  <c r="E32" i="3266"/>
  <c r="C32" i="3266"/>
  <c r="B32" i="3266"/>
  <c r="H32" i="3266"/>
  <c r="G32" i="3266"/>
  <c r="D32" i="3266"/>
  <c r="H31" i="3266"/>
  <c r="F31" i="3266"/>
  <c r="E31" i="3266"/>
  <c r="D31" i="3266"/>
  <c r="B31" i="3266"/>
  <c r="G31" i="3266"/>
  <c r="C31" i="3266"/>
  <c r="H30" i="3266"/>
  <c r="G30" i="3266"/>
  <c r="E30" i="3266"/>
  <c r="D30" i="3266"/>
  <c r="C30" i="3266"/>
  <c r="F30" i="3266"/>
  <c r="B30" i="3266"/>
  <c r="H29" i="3266"/>
  <c r="G29" i="3266"/>
  <c r="D29" i="3266"/>
  <c r="C29" i="3266"/>
  <c r="B29" i="3266"/>
  <c r="E29" i="3266"/>
  <c r="F28" i="3266"/>
  <c r="E28" i="3266"/>
  <c r="C28" i="3266"/>
  <c r="B28" i="3266"/>
  <c r="H28" i="3266"/>
  <c r="G28" i="3266"/>
  <c r="D28" i="3266"/>
  <c r="H27" i="3266"/>
  <c r="F27" i="3266"/>
  <c r="E27" i="3266"/>
  <c r="D27" i="3266"/>
  <c r="B27" i="3266"/>
  <c r="G27" i="3266"/>
  <c r="C27" i="3266"/>
  <c r="H26" i="3266"/>
  <c r="G26" i="3266"/>
  <c r="E26" i="3266"/>
  <c r="D26" i="3266"/>
  <c r="C26" i="3266"/>
  <c r="F26" i="3266"/>
  <c r="F25" i="3266"/>
  <c r="E25" i="3266"/>
  <c r="D25" i="3266"/>
  <c r="C25" i="3266"/>
  <c r="B25" i="3266"/>
  <c r="H25" i="3266"/>
  <c r="G25" i="3266"/>
  <c r="C21" i="3266"/>
  <c r="H18" i="3266"/>
  <c r="G18" i="3266"/>
  <c r="AL12" i="3264"/>
  <c r="H17" i="3266"/>
  <c r="F17" i="3266"/>
  <c r="E17" i="3266"/>
  <c r="D17" i="3266"/>
  <c r="C17" i="3266"/>
  <c r="B17" i="3266"/>
  <c r="J12" i="3264"/>
  <c r="B12" i="3264" s="1"/>
  <c r="AL60" i="3264" l="1"/>
  <c r="AL51" i="3264"/>
  <c r="AL61" i="3264"/>
  <c r="L1" i="3268"/>
  <c r="G359" i="3266"/>
  <c r="F359" i="3266"/>
  <c r="B272" i="3266"/>
  <c r="J47" i="3264"/>
  <c r="B47" i="3264" s="1"/>
  <c r="B21" i="3266"/>
  <c r="D21" i="3266"/>
  <c r="E21" i="3266"/>
  <c r="F21" i="3266"/>
  <c r="H21" i="3266"/>
  <c r="F29" i="3266"/>
  <c r="F33" i="3266"/>
  <c r="F49" i="3266"/>
  <c r="F53" i="3266"/>
  <c r="H55" i="3266"/>
  <c r="B58" i="3266"/>
  <c r="C58" i="3266"/>
  <c r="G158" i="3266"/>
  <c r="F158" i="3266"/>
  <c r="B242" i="3266"/>
  <c r="G57" i="3266"/>
  <c r="B59" i="3266"/>
  <c r="C59" i="3266"/>
  <c r="D59" i="3266"/>
  <c r="E59" i="3266"/>
  <c r="G59" i="3266"/>
  <c r="B112" i="3266"/>
  <c r="H134" i="3266"/>
  <c r="H178" i="3266"/>
  <c r="F230" i="3266"/>
  <c r="B18" i="3266"/>
  <c r="C18" i="3266"/>
  <c r="D18" i="3266"/>
  <c r="E18" i="3266"/>
  <c r="F18" i="3266"/>
  <c r="B26" i="3266"/>
  <c r="F155" i="3266"/>
  <c r="G155" i="3266"/>
  <c r="F251" i="3266"/>
  <c r="G251" i="3266"/>
  <c r="G284" i="3266"/>
  <c r="F284" i="3266"/>
  <c r="E133" i="3266"/>
  <c r="E134" i="3266"/>
  <c r="D140" i="3266"/>
  <c r="B158" i="3266"/>
  <c r="C178" i="3266"/>
  <c r="D178" i="3266"/>
  <c r="B181" i="3266"/>
  <c r="C181" i="3266"/>
  <c r="B187" i="3266"/>
  <c r="C187" i="3266"/>
  <c r="D187" i="3266"/>
  <c r="H187" i="3266"/>
  <c r="C188" i="3266"/>
  <c r="D188" i="3266"/>
  <c r="G188" i="3266"/>
  <c r="H188" i="3266"/>
  <c r="B216" i="3266"/>
  <c r="C216" i="3266"/>
  <c r="D216" i="3266"/>
  <c r="G216" i="3266"/>
  <c r="H216" i="3266"/>
  <c r="E236" i="3266"/>
  <c r="E316" i="3266"/>
  <c r="F316" i="3266"/>
  <c r="G325" i="3266"/>
  <c r="F325" i="3266"/>
  <c r="H360" i="3266"/>
  <c r="H59" i="3266"/>
  <c r="C60" i="3266"/>
  <c r="D60" i="3266"/>
  <c r="E60" i="3266"/>
  <c r="D113" i="3266"/>
  <c r="E113" i="3266"/>
  <c r="B114" i="3266"/>
  <c r="B133" i="3266"/>
  <c r="D133" i="3266"/>
  <c r="F133" i="3266"/>
  <c r="H133" i="3266"/>
  <c r="B134" i="3266"/>
  <c r="C134" i="3266"/>
  <c r="G134" i="3266"/>
  <c r="E140" i="3266"/>
  <c r="B152" i="3266"/>
  <c r="C152" i="3266"/>
  <c r="D152" i="3266"/>
  <c r="E152" i="3266"/>
  <c r="H152" i="3266"/>
  <c r="C158" i="3266"/>
  <c r="E173" i="3266"/>
  <c r="G173" i="3266"/>
  <c r="B183" i="3266"/>
  <c r="C183" i="3266"/>
  <c r="D183" i="3266"/>
  <c r="H183" i="3266"/>
  <c r="C184" i="3266"/>
  <c r="D184" i="3266"/>
  <c r="G184" i="3266"/>
  <c r="H184" i="3266"/>
  <c r="B188" i="3266"/>
  <c r="E188" i="3266"/>
  <c r="F188" i="3266"/>
  <c r="E219" i="3266"/>
  <c r="D242" i="3266"/>
  <c r="B246" i="3266"/>
  <c r="D246" i="3266"/>
  <c r="E246" i="3266"/>
  <c r="B345" i="3266"/>
  <c r="H364" i="3266"/>
  <c r="F60" i="3266"/>
  <c r="C104" i="3266"/>
  <c r="D104" i="3266"/>
  <c r="E104" i="3266"/>
  <c r="G104" i="3266"/>
  <c r="H104" i="3266"/>
  <c r="C112" i="3266"/>
  <c r="D112" i="3266"/>
  <c r="G112" i="3266"/>
  <c r="H112" i="3266"/>
  <c r="B113" i="3266"/>
  <c r="F113" i="3266"/>
  <c r="C114" i="3266"/>
  <c r="E114" i="3266"/>
  <c r="F114" i="3266"/>
  <c r="B135" i="3266"/>
  <c r="C135" i="3266"/>
  <c r="D135" i="3266"/>
  <c r="G135" i="3266"/>
  <c r="H135" i="3266"/>
  <c r="B140" i="3266"/>
  <c r="F140" i="3266"/>
  <c r="C172" i="3266"/>
  <c r="G172" i="3266"/>
  <c r="B179" i="3266"/>
  <c r="C179" i="3266"/>
  <c r="D179" i="3266"/>
  <c r="H179" i="3266"/>
  <c r="C180" i="3266"/>
  <c r="D180" i="3266"/>
  <c r="G180" i="3266"/>
  <c r="H180" i="3266"/>
  <c r="B184" i="3266"/>
  <c r="E184" i="3266"/>
  <c r="F184" i="3266"/>
  <c r="C186" i="3266"/>
  <c r="D186" i="3266"/>
  <c r="B219" i="3266"/>
  <c r="C219" i="3266"/>
  <c r="G219" i="3266"/>
  <c r="B230" i="3266"/>
  <c r="C230" i="3266"/>
  <c r="D230" i="3266"/>
  <c r="E230" i="3266"/>
  <c r="G230" i="3266"/>
  <c r="H230" i="3266"/>
  <c r="D236" i="3266"/>
  <c r="B237" i="3266"/>
  <c r="G237" i="3266"/>
  <c r="B241" i="3266"/>
  <c r="D241" i="3266"/>
  <c r="E241" i="3266"/>
  <c r="G241" i="3266"/>
  <c r="H241" i="3266"/>
  <c r="C242" i="3266"/>
  <c r="F242" i="3266"/>
  <c r="H242" i="3266"/>
  <c r="E279" i="3266"/>
  <c r="B284" i="3266"/>
  <c r="C303" i="3266"/>
  <c r="B304" i="3266"/>
  <c r="F329" i="3266"/>
  <c r="G358" i="3266"/>
  <c r="F358" i="3266"/>
  <c r="B253" i="3266"/>
  <c r="C253" i="3266"/>
  <c r="D253" i="3266"/>
  <c r="E253" i="3266"/>
  <c r="B257" i="3266"/>
  <c r="C257" i="3266"/>
  <c r="D257" i="3266"/>
  <c r="D259" i="3266"/>
  <c r="E259" i="3266"/>
  <c r="G259" i="3266"/>
  <c r="H259" i="3266"/>
  <c r="D263" i="3266"/>
  <c r="E263" i="3266"/>
  <c r="H263" i="3266"/>
  <c r="B264" i="3266"/>
  <c r="C264" i="3266"/>
  <c r="D273" i="3266"/>
  <c r="E273" i="3266"/>
  <c r="H273" i="3266"/>
  <c r="G274" i="3266"/>
  <c r="B283" i="3266"/>
  <c r="C283" i="3266"/>
  <c r="D283" i="3266"/>
  <c r="E283" i="3266"/>
  <c r="E286" i="3266"/>
  <c r="C288" i="3266"/>
  <c r="D288" i="3266"/>
  <c r="E288" i="3266"/>
  <c r="G288" i="3266"/>
  <c r="H288" i="3266"/>
  <c r="D290" i="3266"/>
  <c r="E290" i="3266"/>
  <c r="B299" i="3266"/>
  <c r="C299" i="3266"/>
  <c r="D299" i="3266"/>
  <c r="E299" i="3266"/>
  <c r="D300" i="3266"/>
  <c r="F300" i="3266"/>
  <c r="B311" i="3266"/>
  <c r="C311" i="3266"/>
  <c r="G311" i="3266"/>
  <c r="B333" i="3266"/>
  <c r="C333" i="3266"/>
  <c r="D333" i="3266"/>
  <c r="E333" i="3266"/>
  <c r="G333" i="3266"/>
  <c r="H333" i="3266"/>
  <c r="C347" i="3266"/>
  <c r="E347" i="3266"/>
  <c r="H347" i="3266"/>
  <c r="E360" i="3266"/>
  <c r="C362" i="3266"/>
  <c r="D362" i="3266"/>
  <c r="E362" i="3266"/>
  <c r="G362" i="3266"/>
  <c r="H362" i="3266"/>
  <c r="B363" i="3266"/>
  <c r="F363" i="3266"/>
  <c r="D364" i="3266"/>
  <c r="E364" i="3266"/>
  <c r="D251" i="3266"/>
  <c r="E251" i="3266"/>
  <c r="H251" i="3266"/>
  <c r="B262" i="3266"/>
  <c r="C262" i="3266"/>
  <c r="D262" i="3266"/>
  <c r="E262" i="3266"/>
  <c r="C272" i="3266"/>
  <c r="D272" i="3266"/>
  <c r="E272" i="3266"/>
  <c r="G272" i="3266"/>
  <c r="H272" i="3266"/>
  <c r="B279" i="3266"/>
  <c r="C279" i="3266"/>
  <c r="D279" i="3266"/>
  <c r="H279" i="3266"/>
  <c r="B281" i="3266"/>
  <c r="D281" i="3266"/>
  <c r="E281" i="3266"/>
  <c r="F281" i="3266"/>
  <c r="H281" i="3266"/>
  <c r="G286" i="3266"/>
  <c r="B287" i="3266"/>
  <c r="C287" i="3266"/>
  <c r="D287" i="3266"/>
  <c r="E287" i="3266"/>
  <c r="H287" i="3266"/>
  <c r="G290" i="3266"/>
  <c r="B293" i="3266"/>
  <c r="D293" i="3266"/>
  <c r="E293" i="3266"/>
  <c r="F293" i="3266"/>
  <c r="H293" i="3266"/>
  <c r="C304" i="3266"/>
  <c r="D304" i="3266"/>
  <c r="F304" i="3266"/>
  <c r="H304" i="3266"/>
  <c r="B310" i="3266"/>
  <c r="D310" i="3266"/>
  <c r="D323" i="3266"/>
  <c r="G323" i="3266"/>
  <c r="B325" i="3266"/>
  <c r="B328" i="3266"/>
  <c r="D328" i="3266"/>
  <c r="F328" i="3266"/>
  <c r="E340" i="3266"/>
  <c r="F345" i="3266"/>
  <c r="B346" i="3266"/>
  <c r="C346" i="3266"/>
  <c r="D346" i="3266"/>
  <c r="E346" i="3266"/>
  <c r="E357" i="3266"/>
  <c r="D359" i="3266"/>
  <c r="E359" i="3266"/>
  <c r="H359" i="3266"/>
  <c r="G360" i="3266"/>
  <c r="B361" i="3266"/>
  <c r="C361" i="3266"/>
  <c r="D361" i="3266"/>
  <c r="E361" i="3266"/>
  <c r="H361" i="3266"/>
  <c r="G364" i="3266"/>
  <c r="E248" i="3266"/>
  <c r="B263" i="3266"/>
  <c r="F263" i="3266"/>
  <c r="B273" i="3266"/>
  <c r="F273" i="3266"/>
  <c r="B280" i="3266"/>
  <c r="C280" i="3266"/>
  <c r="D280" i="3266"/>
  <c r="E280" i="3266"/>
  <c r="G280" i="3266"/>
  <c r="H280" i="3266"/>
  <c r="B291" i="3266"/>
  <c r="C291" i="3266"/>
  <c r="D291" i="3266"/>
  <c r="H291" i="3266"/>
  <c r="B296" i="3266"/>
  <c r="C296" i="3266"/>
  <c r="D296" i="3266"/>
  <c r="E296" i="3266"/>
  <c r="G296" i="3266"/>
  <c r="H296" i="3266"/>
  <c r="G300" i="3266"/>
  <c r="B302" i="3266"/>
  <c r="D302" i="3266"/>
  <c r="E302" i="3266"/>
  <c r="F302" i="3266"/>
  <c r="H302" i="3266"/>
  <c r="B303" i="3266"/>
  <c r="D303" i="3266"/>
  <c r="E303" i="3266"/>
  <c r="H303" i="3266"/>
  <c r="B306" i="3266"/>
  <c r="C306" i="3266"/>
  <c r="E306" i="3266"/>
  <c r="H306" i="3266"/>
  <c r="G310" i="3266"/>
  <c r="C319" i="3266"/>
  <c r="D319" i="3266"/>
  <c r="E319" i="3266"/>
  <c r="G328" i="3266"/>
  <c r="B329" i="3266"/>
  <c r="C329" i="3266"/>
  <c r="B334" i="3266"/>
  <c r="C334" i="3266"/>
  <c r="D334" i="3266"/>
  <c r="F334" i="3266"/>
  <c r="H334" i="3266"/>
  <c r="D340" i="3266"/>
  <c r="E348" i="3266"/>
  <c r="B353" i="3266"/>
  <c r="C353" i="3266"/>
  <c r="D353" i="3266"/>
  <c r="E353" i="3266"/>
  <c r="H353" i="3266"/>
  <c r="D357" i="3266"/>
  <c r="D363" i="3266"/>
  <c r="E363" i="3266"/>
  <c r="G363" i="3266"/>
  <c r="H363" i="3266"/>
  <c r="G17" i="3266"/>
  <c r="G21" i="3266"/>
  <c r="F59" i="3266"/>
  <c r="F135" i="3266"/>
  <c r="G152" i="3266"/>
  <c r="F152" i="3266"/>
  <c r="F134" i="3266"/>
  <c r="F146" i="3266"/>
  <c r="C149" i="3266"/>
  <c r="D149" i="3266"/>
  <c r="G149" i="3266"/>
  <c r="H149" i="3266"/>
  <c r="E155" i="3266"/>
  <c r="C165" i="3266"/>
  <c r="D165" i="3266"/>
  <c r="G165" i="3266"/>
  <c r="H165" i="3266"/>
  <c r="F181" i="3266"/>
  <c r="G181" i="3266"/>
  <c r="F185" i="3266"/>
  <c r="G185" i="3266"/>
  <c r="D158" i="3266"/>
  <c r="E158" i="3266"/>
  <c r="H158" i="3266"/>
  <c r="C174" i="3266"/>
  <c r="E174" i="3266"/>
  <c r="G179" i="3266"/>
  <c r="F179" i="3266"/>
  <c r="G183" i="3266"/>
  <c r="F183" i="3266"/>
  <c r="D185" i="3266"/>
  <c r="H185" i="3266"/>
  <c r="E186" i="3266"/>
  <c r="G187" i="3266"/>
  <c r="F187" i="3266"/>
  <c r="D189" i="3266"/>
  <c r="H189" i="3266"/>
  <c r="B173" i="3266"/>
  <c r="D173" i="3266"/>
  <c r="F173" i="3266"/>
  <c r="H173" i="3266"/>
  <c r="B178" i="3266"/>
  <c r="E178" i="3266"/>
  <c r="F178" i="3266"/>
  <c r="D181" i="3266"/>
  <c r="E181" i="3266"/>
  <c r="H181" i="3266"/>
  <c r="B182" i="3266"/>
  <c r="E182" i="3266"/>
  <c r="F182" i="3266"/>
  <c r="E185" i="3266"/>
  <c r="B186" i="3266"/>
  <c r="F186" i="3266"/>
  <c r="E189" i="3266"/>
  <c r="G189" i="3266"/>
  <c r="F216" i="3266"/>
  <c r="F246" i="3266"/>
  <c r="G279" i="3266"/>
  <c r="F279" i="3266"/>
  <c r="B290" i="3266"/>
  <c r="C290" i="3266"/>
  <c r="G293" i="3266"/>
  <c r="G299" i="3266"/>
  <c r="F299" i="3266"/>
  <c r="G303" i="3266"/>
  <c r="F303" i="3266"/>
  <c r="E310" i="3266"/>
  <c r="F311" i="3266"/>
  <c r="G322" i="3266"/>
  <c r="F322" i="3266"/>
  <c r="G353" i="3266"/>
  <c r="F353" i="3266"/>
  <c r="F219" i="3266"/>
  <c r="C236" i="3266"/>
  <c r="G236" i="3266"/>
  <c r="F241" i="3266"/>
  <c r="G257" i="3266"/>
  <c r="F257" i="3266"/>
  <c r="B259" i="3266"/>
  <c r="F259" i="3266"/>
  <c r="F262" i="3266"/>
  <c r="F272" i="3266"/>
  <c r="B274" i="3266"/>
  <c r="C274" i="3266"/>
  <c r="F280" i="3266"/>
  <c r="B286" i="3266"/>
  <c r="C286" i="3266"/>
  <c r="G291" i="3266"/>
  <c r="F291" i="3266"/>
  <c r="F296" i="3266"/>
  <c r="G304" i="3266"/>
  <c r="G306" i="3266"/>
  <c r="F306" i="3266"/>
  <c r="E311" i="3266"/>
  <c r="G334" i="3266"/>
  <c r="D237" i="3266"/>
  <c r="H237" i="3266"/>
  <c r="E242" i="3266"/>
  <c r="G253" i="3266"/>
  <c r="F253" i="3266"/>
  <c r="G287" i="3266"/>
  <c r="F287" i="3266"/>
  <c r="F292" i="3266"/>
  <c r="B300" i="3266"/>
  <c r="E301" i="3266"/>
  <c r="G283" i="3266"/>
  <c r="F283" i="3266"/>
  <c r="C310" i="3266"/>
  <c r="F248" i="3266"/>
  <c r="F264" i="3266"/>
  <c r="F274" i="3266"/>
  <c r="F286" i="3266"/>
  <c r="F290" i="3266"/>
  <c r="E300" i="3266"/>
  <c r="B301" i="3266"/>
  <c r="F301" i="3266"/>
  <c r="D311" i="3266"/>
  <c r="H311" i="3266"/>
  <c r="B324" i="3266"/>
  <c r="F333" i="3266"/>
  <c r="H299" i="3266"/>
  <c r="C302" i="3266"/>
  <c r="G302" i="3266"/>
  <c r="E304" i="3266"/>
  <c r="B305" i="3266"/>
  <c r="F305" i="3266"/>
  <c r="F310" i="3266"/>
  <c r="G346" i="3266"/>
  <c r="F346" i="3266"/>
  <c r="D321" i="3266"/>
  <c r="F321" i="3266"/>
  <c r="H321" i="3266"/>
  <c r="B323" i="3266"/>
  <c r="C323" i="3266"/>
  <c r="F323" i="3266"/>
  <c r="H323" i="3266"/>
  <c r="C324" i="3266"/>
  <c r="G324" i="3266"/>
  <c r="F324" i="3266"/>
  <c r="D325" i="3266"/>
  <c r="E325" i="3266"/>
  <c r="H325" i="3266"/>
  <c r="C328" i="3266"/>
  <c r="E328" i="3266"/>
  <c r="G361" i="3266"/>
  <c r="F361" i="3266"/>
  <c r="B340" i="3266"/>
  <c r="C340" i="3266"/>
  <c r="G340" i="3266"/>
  <c r="F340" i="3266"/>
  <c r="B348" i="3266"/>
  <c r="C348" i="3266"/>
  <c r="G348" i="3266"/>
  <c r="F348" i="3266"/>
  <c r="B357" i="3266"/>
  <c r="C357" i="3266"/>
  <c r="G357" i="3266"/>
  <c r="F357" i="3266"/>
  <c r="B364" i="3266"/>
  <c r="C364" i="3266"/>
  <c r="G316" i="3266"/>
  <c r="B319" i="3266"/>
  <c r="F319" i="3266"/>
  <c r="D329" i="3266"/>
  <c r="H329" i="3266"/>
  <c r="E334" i="3266"/>
  <c r="C345" i="3266"/>
  <c r="D345" i="3266"/>
  <c r="G345" i="3266"/>
  <c r="H345" i="3266"/>
  <c r="B347" i="3266"/>
  <c r="F347" i="3266"/>
  <c r="B360" i="3266"/>
  <c r="C360" i="3266"/>
  <c r="F360" i="3266"/>
  <c r="F364" i="3266"/>
  <c r="P1" i="3268" l="1"/>
  <c r="Q1" i="3268" l="1"/>
  <c r="L17" i="3268" l="1"/>
  <c r="K17" i="3268"/>
  <c r="I17" i="3268"/>
  <c r="H17" i="3268"/>
  <c r="E17" i="3268"/>
  <c r="J17" i="3268"/>
  <c r="E18" i="3268"/>
  <c r="F17" i="3268"/>
  <c r="G17" i="3268"/>
  <c r="E16" i="3268" l="1"/>
  <c r="H18" i="3268"/>
  <c r="E19" i="3268"/>
  <c r="G18" i="3268"/>
  <c r="F18" i="3268"/>
  <c r="F16" i="3268" s="1"/>
  <c r="H16" i="3268" l="1"/>
  <c r="H19" i="3268"/>
  <c r="G16" i="3268"/>
  <c r="G19" i="3268"/>
  <c r="F19" i="3268"/>
  <c r="I18" i="3268" l="1"/>
  <c r="K18" i="3268" l="1"/>
  <c r="I16" i="3268"/>
  <c r="I19" i="3268"/>
  <c r="K16" i="3268" l="1"/>
  <c r="K19" i="3268"/>
  <c r="J8" i="3268" l="1"/>
  <c r="L8" i="3268"/>
  <c r="G47" i="3268" l="1"/>
  <c r="G53" i="3268" s="1"/>
  <c r="F47" i="3268"/>
  <c r="F51" i="3268" s="1"/>
  <c r="E47" i="3268"/>
  <c r="G63" i="3268" l="1"/>
  <c r="F63" i="3268"/>
  <c r="F62" i="3268"/>
  <c r="G55" i="3268"/>
  <c r="G62" i="3268"/>
  <c r="G60" i="3268"/>
  <c r="G61" i="3268"/>
  <c r="G51" i="3268"/>
  <c r="F53" i="3268"/>
  <c r="F55" i="3268"/>
  <c r="F60" i="3268"/>
  <c r="F61" i="3268"/>
  <c r="E34" i="3268"/>
  <c r="E78" i="3268" s="1"/>
  <c r="E51" i="3268"/>
  <c r="E63" i="3268"/>
  <c r="E53" i="3268"/>
  <c r="E62" i="3268"/>
  <c r="E60" i="3268"/>
  <c r="E55" i="3268"/>
  <c r="E61" i="3268"/>
  <c r="I47" i="3268"/>
  <c r="K47" i="3268"/>
  <c r="K60" i="3268" l="1"/>
  <c r="K55" i="3268"/>
  <c r="K61" i="3268"/>
  <c r="K70" i="3268"/>
  <c r="K62" i="3268"/>
  <c r="K53" i="3268"/>
  <c r="K63" i="3268"/>
  <c r="K51" i="3268"/>
  <c r="E44" i="3268"/>
  <c r="E88" i="3268" s="1"/>
  <c r="I34" i="3268"/>
  <c r="I78" i="3268" s="1"/>
  <c r="G34" i="3268"/>
  <c r="G78" i="3268" s="1"/>
  <c r="K34" i="3268"/>
  <c r="K78" i="3268" s="1"/>
  <c r="J34" i="3268"/>
  <c r="K44" i="3268"/>
  <c r="K88" i="3268" s="1"/>
  <c r="I44" i="3268"/>
  <c r="I53" i="3268"/>
  <c r="I55" i="3268"/>
  <c r="I61" i="3268"/>
  <c r="I60" i="3268"/>
  <c r="I63" i="3268"/>
  <c r="I51" i="3268"/>
  <c r="I62" i="3268"/>
  <c r="G44" i="3268"/>
  <c r="G88" i="3268" s="1"/>
  <c r="L47" i="3268"/>
  <c r="L34" i="3268" l="1"/>
  <c r="J47" i="3268"/>
  <c r="H34" i="3268"/>
  <c r="H47" i="3268"/>
  <c r="F34" i="3268"/>
  <c r="F78" i="3268" s="1"/>
  <c r="I88" i="3268"/>
  <c r="J10" i="3268"/>
  <c r="H44" i="3268"/>
  <c r="J42" i="3268"/>
  <c r="F10" i="3268"/>
  <c r="F54" i="3268" s="1"/>
  <c r="F44" i="3268"/>
  <c r="F88" i="3268" s="1"/>
  <c r="J44" i="3268"/>
  <c r="K10" i="3268"/>
  <c r="E10" i="3268"/>
  <c r="E54" i="3268" s="1"/>
  <c r="L10" i="3268"/>
  <c r="L42" i="3268"/>
  <c r="L86" i="3268" s="1"/>
  <c r="K42" i="3268"/>
  <c r="K86" i="3268" s="1"/>
  <c r="L44" i="3268"/>
  <c r="L88" i="3268" s="1"/>
  <c r="L53" i="3268"/>
  <c r="L61" i="3268"/>
  <c r="L51" i="3268"/>
  <c r="L52" i="3268"/>
  <c r="L70" i="3268"/>
  <c r="L55" i="3268"/>
  <c r="I42" i="3268"/>
  <c r="I86" i="3268" s="1"/>
  <c r="H42" i="3268"/>
  <c r="H10" i="3268"/>
  <c r="G10" i="3268"/>
  <c r="G54" i="3268" s="1"/>
  <c r="I10" i="3268"/>
  <c r="I54" i="3268" s="1"/>
  <c r="L78" i="3268" l="1"/>
  <c r="J88" i="3268"/>
  <c r="J52" i="3268"/>
  <c r="H54" i="3268"/>
  <c r="J61" i="3268"/>
  <c r="J86" i="3268"/>
  <c r="J55" i="3268"/>
  <c r="J51" i="3268"/>
  <c r="J53" i="3268"/>
  <c r="J78" i="3268"/>
  <c r="H88" i="3268"/>
  <c r="H86" i="3268"/>
  <c r="H63" i="3268"/>
  <c r="H55" i="3268"/>
  <c r="H51" i="3268"/>
  <c r="H60" i="3268"/>
  <c r="H53" i="3268"/>
  <c r="H61" i="3268"/>
  <c r="H62" i="3268"/>
  <c r="H78" i="3268"/>
  <c r="L6" i="3268"/>
  <c r="K54" i="3268"/>
  <c r="J6" i="3268"/>
  <c r="K6" i="3268"/>
  <c r="L13" i="3268"/>
  <c r="L57" i="3268" s="1"/>
  <c r="L54" i="3268"/>
  <c r="J54" i="3268"/>
  <c r="J13" i="3268"/>
  <c r="J57" i="3268" s="1"/>
  <c r="L50" i="3268" l="1"/>
  <c r="J50" i="3268"/>
  <c r="K21" i="3268"/>
  <c r="K65" i="3268" s="1"/>
  <c r="K50" i="3268"/>
  <c r="H30" i="3268" l="1"/>
  <c r="H74" i="3268" s="1"/>
  <c r="E30" i="3268"/>
  <c r="E74" i="3268" s="1"/>
  <c r="F30" i="3268"/>
  <c r="F74" i="3268" s="1"/>
  <c r="G30" i="3268" l="1"/>
  <c r="G74" i="3268" s="1"/>
  <c r="J30" i="3268"/>
  <c r="J74" i="3268" s="1"/>
  <c r="J23" i="3268"/>
  <c r="I30" i="3268"/>
  <c r="I74" i="3268" s="1"/>
  <c r="K30" i="3268"/>
  <c r="K74" i="3268" s="1"/>
  <c r="H23" i="3268"/>
  <c r="L30" i="3268" l="1"/>
  <c r="L74" i="3268" s="1"/>
  <c r="F23" i="3268"/>
  <c r="I23" i="3268"/>
  <c r="L23" i="3268"/>
  <c r="K23" i="3268"/>
  <c r="G23" i="3268"/>
  <c r="E23" i="3268"/>
  <c r="H67" i="3268"/>
  <c r="H14" i="3268"/>
  <c r="H58" i="3268" s="1"/>
  <c r="J67" i="3268"/>
  <c r="K67" i="3268" l="1"/>
  <c r="K14" i="3268"/>
  <c r="K58" i="3268" s="1"/>
  <c r="I14" i="3268"/>
  <c r="I58" i="3268" s="1"/>
  <c r="I67" i="3268"/>
  <c r="G67" i="3268"/>
  <c r="G14" i="3268"/>
  <c r="G58" i="3268" s="1"/>
  <c r="L67" i="3268"/>
  <c r="E67" i="3268"/>
  <c r="E14" i="3268"/>
  <c r="E58" i="3268" s="1"/>
  <c r="F67" i="3268"/>
  <c r="F14" i="3268"/>
  <c r="F58" i="3268" s="1"/>
  <c r="H38" i="3268" l="1"/>
  <c r="H82" i="3268" s="1"/>
  <c r="J38" i="3268" l="1"/>
  <c r="J82" i="3268" s="1"/>
  <c r="I38" i="3268" l="1"/>
  <c r="I82" i="3268" s="1"/>
  <c r="K38" i="3268" l="1"/>
  <c r="K82" i="3268" l="1"/>
  <c r="G8" i="3268" l="1"/>
  <c r="E8" i="3268"/>
  <c r="F8" i="3268"/>
  <c r="H8" i="3268"/>
  <c r="I8" i="3268"/>
  <c r="I6" i="3268" l="1"/>
  <c r="H13" i="3268"/>
  <c r="H57" i="3268" s="1"/>
  <c r="H52" i="3268"/>
  <c r="E52" i="3268"/>
  <c r="E13" i="3268"/>
  <c r="E57" i="3268" s="1"/>
  <c r="F13" i="3268"/>
  <c r="F57" i="3268" s="1"/>
  <c r="F52" i="3268"/>
  <c r="G6" i="3268"/>
  <c r="E6" i="3268"/>
  <c r="I13" i="3268"/>
  <c r="I57" i="3268" s="1"/>
  <c r="I52" i="3268"/>
  <c r="H6" i="3268"/>
  <c r="F6" i="3268"/>
  <c r="G13" i="3268"/>
  <c r="G57" i="3268" s="1"/>
  <c r="G52" i="3268"/>
  <c r="F50" i="3268" l="1"/>
  <c r="F21" i="3268"/>
  <c r="F65" i="3268" s="1"/>
  <c r="H21" i="3268"/>
  <c r="H65" i="3268" s="1"/>
  <c r="H50" i="3268"/>
  <c r="E50" i="3268"/>
  <c r="E21" i="3268"/>
  <c r="E65" i="3268" s="1"/>
  <c r="G50" i="3268"/>
  <c r="G21" i="3268"/>
  <c r="G65" i="3268" s="1"/>
  <c r="I50" i="3268"/>
  <c r="I21" i="3268"/>
  <c r="I65" i="3268" s="1"/>
  <c r="E42" i="3268" l="1"/>
  <c r="E86" i="3268" s="1"/>
  <c r="E38" i="3268" l="1"/>
  <c r="E82" i="3268" s="1"/>
  <c r="G42" i="3268"/>
  <c r="G86" i="3268" s="1"/>
  <c r="F42" i="3268"/>
  <c r="F86" i="3268" s="1"/>
  <c r="G38" i="3268" l="1"/>
  <c r="G82" i="3268" s="1"/>
  <c r="F38" i="3268"/>
  <c r="F82" i="3268" s="1"/>
  <c r="E36" i="3268" l="1"/>
  <c r="E80" i="3268" s="1"/>
  <c r="K36" i="3268"/>
  <c r="K80" i="3268" s="1"/>
  <c r="J36" i="3268"/>
  <c r="J80" i="3268" s="1"/>
  <c r="I36" i="3268"/>
  <c r="I80" i="3268" s="1"/>
  <c r="J32" i="3268" l="1"/>
  <c r="K32" i="3268"/>
  <c r="E32" i="3268"/>
  <c r="J25" i="3268" l="1"/>
  <c r="H25" i="3268"/>
  <c r="H69" i="3268" s="1"/>
  <c r="K28" i="3268"/>
  <c r="K72" i="3268" s="1"/>
  <c r="J40" i="3268"/>
  <c r="J84" i="3268" s="1"/>
  <c r="J76" i="3268"/>
  <c r="K25" i="3268"/>
  <c r="K69" i="3268" s="1"/>
  <c r="E28" i="3268"/>
  <c r="E72" i="3268" s="1"/>
  <c r="L25" i="3268"/>
  <c r="L69" i="3268" s="1"/>
  <c r="I25" i="3268"/>
  <c r="I69" i="3268" s="1"/>
  <c r="E40" i="3268"/>
  <c r="E84" i="3268" s="1"/>
  <c r="E76" i="3268"/>
  <c r="K40" i="3268"/>
  <c r="K84" i="3268" s="1"/>
  <c r="K76" i="3268"/>
  <c r="E25" i="3268"/>
  <c r="E69" i="3268" s="1"/>
  <c r="F25" i="3268"/>
  <c r="F69" i="3268" s="1"/>
  <c r="G25" i="3268"/>
  <c r="G69" i="3268" s="1"/>
  <c r="J28" i="3268"/>
  <c r="J72" i="3268" s="1"/>
  <c r="I28" i="3268" l="1"/>
  <c r="I72" i="3268" s="1"/>
  <c r="I5" i="3268"/>
  <c r="I49" i="3268" s="1"/>
  <c r="F5" i="3268"/>
  <c r="F49" i="3268" s="1"/>
  <c r="K5" i="3268"/>
  <c r="K49" i="3268" s="1"/>
  <c r="H5" i="3268"/>
  <c r="H49" i="3268" s="1"/>
  <c r="J5" i="3268"/>
  <c r="G5" i="3268"/>
  <c r="G49" i="3268" s="1"/>
  <c r="E5" i="3268"/>
  <c r="E49" i="3268" s="1"/>
  <c r="L5" i="3268"/>
  <c r="L49" i="3268" s="1"/>
  <c r="J69" i="3268"/>
  <c r="J49" i="3268" l="1"/>
  <c r="H36" i="3268" l="1"/>
  <c r="H80" i="3268" s="1"/>
  <c r="F36" i="3268"/>
  <c r="F80" i="3268" s="1"/>
  <c r="G36" i="3268"/>
  <c r="G80" i="3268" s="1"/>
  <c r="L36" i="3268"/>
  <c r="L80" i="3268" s="1"/>
  <c r="H32" i="3268" l="1"/>
  <c r="F32" i="3268"/>
  <c r="G32" i="3268"/>
  <c r="L32" i="3268"/>
  <c r="H28" i="3268" l="1"/>
  <c r="H72" i="3268" s="1"/>
  <c r="F28" i="3268"/>
  <c r="F72" i="3268" s="1"/>
  <c r="G76" i="3268"/>
  <c r="G40" i="3268"/>
  <c r="G84" i="3268" s="1"/>
  <c r="H76" i="3268"/>
  <c r="H40" i="3268"/>
  <c r="H84" i="3268" s="1"/>
  <c r="F40" i="3268"/>
  <c r="F84" i="3268" s="1"/>
  <c r="F76" i="3268"/>
  <c r="G28" i="3268"/>
  <c r="G72" i="3268" s="1"/>
  <c r="L28" i="3268"/>
  <c r="L72" i="3268" s="1"/>
  <c r="L40" i="3268"/>
  <c r="L84" i="3268" s="1"/>
  <c r="L76" i="3268"/>
  <c r="J18" i="3268" l="1"/>
  <c r="J19" i="3268" l="1"/>
  <c r="J63" i="3268" s="1"/>
  <c r="J16" i="3268"/>
  <c r="J62" i="3268"/>
  <c r="L18" i="3268" l="1"/>
  <c r="J60" i="3268"/>
  <c r="J21" i="3268"/>
  <c r="J14" i="3268"/>
  <c r="J58" i="3268" s="1"/>
  <c r="J65" i="3268" l="1"/>
  <c r="L16" i="3268"/>
  <c r="L19" i="3268"/>
  <c r="L63" i="3268" s="1"/>
  <c r="L62" i="3268"/>
  <c r="L60" i="3268" l="1"/>
  <c r="L21" i="3268"/>
  <c r="L14" i="3268"/>
  <c r="L58" i="3268" s="1"/>
  <c r="L65" i="3268" l="1"/>
  <c r="K8" i="3268" l="1"/>
  <c r="K52" i="3268" l="1"/>
  <c r="K13" i="3268"/>
  <c r="K57" i="3268" s="1"/>
  <c r="D9" i="3269" l="1"/>
  <c r="E9" i="3269"/>
  <c r="F9" i="3269" l="1"/>
  <c r="G9" i="3269" l="1"/>
  <c r="H9" i="3269" l="1"/>
  <c r="I9" i="3269" l="1"/>
  <c r="J9" i="3269" l="1"/>
  <c r="K9" i="3269" l="1"/>
  <c r="L9" i="3269" l="1"/>
  <c r="M9" i="3269" l="1"/>
  <c r="N9" i="3269" l="1"/>
  <c r="T8" i="3269" l="1"/>
  <c r="O9" i="3269"/>
  <c r="P9" i="3269" l="1"/>
  <c r="Q9" i="3269" l="1"/>
  <c r="T7" i="3269"/>
  <c r="R9" i="3269" l="1"/>
  <c r="S9" i="3269" l="1"/>
  <c r="AL62" i="3264" l="1"/>
  <c r="AK62" i="3264" l="1"/>
  <c r="AF62" i="3264"/>
  <c r="K62" i="3264"/>
  <c r="W62" i="3264"/>
  <c r="E335" i="3266"/>
  <c r="D335" i="3266"/>
  <c r="Q62" i="3264"/>
  <c r="V62" i="3264"/>
  <c r="AE62" i="3264"/>
  <c r="R62" i="3264"/>
  <c r="B335" i="3266"/>
  <c r="AB62" i="3264"/>
  <c r="Y62" i="3264"/>
  <c r="E330" i="3266"/>
  <c r="Z62" i="3264"/>
  <c r="AI62" i="3264"/>
  <c r="H330" i="3266"/>
  <c r="C335" i="3266"/>
  <c r="J62" i="3264"/>
  <c r="B330" i="3266"/>
  <c r="AJ62" i="3264"/>
  <c r="M62" i="3264"/>
  <c r="O62" i="3264"/>
  <c r="C330" i="3266"/>
  <c r="AD62" i="3264"/>
  <c r="G330" i="3266"/>
  <c r="F330" i="3266"/>
  <c r="P62" i="3264"/>
  <c r="L62" i="3264"/>
  <c r="H335" i="3266"/>
  <c r="U62" i="3264"/>
  <c r="G335" i="3266"/>
  <c r="F335" i="3266"/>
  <c r="T62" i="3264"/>
  <c r="D330" i="3266"/>
  <c r="AG62" i="3264"/>
  <c r="AA62" i="3264"/>
  <c r="D62" i="3264" l="1"/>
  <c r="E62" i="3264"/>
  <c r="C62" i="3264"/>
  <c r="B62" i="3264"/>
  <c r="H62" i="3264"/>
  <c r="G62" i="3264"/>
  <c r="F62" i="3264"/>
  <c r="L38" i="3268" l="1"/>
  <c r="L82" i="3268" l="1"/>
  <c r="I32" i="3268" l="1"/>
  <c r="I76" i="3268" l="1"/>
  <c r="I40" i="3268"/>
  <c r="I84" i="3268" s="1"/>
  <c r="D249" i="3266" l="1"/>
  <c r="E249" i="3266"/>
  <c r="H314" i="3266"/>
  <c r="F249" i="3266"/>
  <c r="G249" i="3266"/>
  <c r="C254" i="3266"/>
  <c r="C249" i="3266"/>
  <c r="H249" i="3266"/>
  <c r="H218" i="3266" l="1"/>
  <c r="C247" i="3266"/>
  <c r="H247" i="3266"/>
  <c r="B249" i="3266"/>
  <c r="D314" i="3266"/>
  <c r="B247" i="3266"/>
  <c r="E314" i="3266"/>
  <c r="B164" i="3266"/>
  <c r="C252" i="3266"/>
  <c r="B254" i="3266"/>
  <c r="E254" i="3266"/>
  <c r="H254" i="3266"/>
  <c r="D247" i="3266"/>
  <c r="E247" i="3266"/>
  <c r="F314" i="3266"/>
  <c r="G314" i="3266"/>
  <c r="D254" i="3266"/>
  <c r="G254" i="3266"/>
  <c r="F254" i="3266"/>
  <c r="C250" i="3266"/>
  <c r="E218" i="3266"/>
  <c r="F247" i="3266"/>
  <c r="G247" i="3266"/>
  <c r="C314" i="3266"/>
  <c r="G218" i="3266"/>
  <c r="F218" i="3266"/>
  <c r="B252" i="3266"/>
  <c r="C164" i="3266" l="1"/>
  <c r="H170" i="3266"/>
  <c r="AE39" i="3264"/>
  <c r="H250" i="3266"/>
  <c r="E170" i="3266"/>
  <c r="G252" i="3266"/>
  <c r="F252" i="3266"/>
  <c r="E217" i="3266"/>
  <c r="B170" i="3266"/>
  <c r="H252" i="3266"/>
  <c r="B245" i="3266"/>
  <c r="G170" i="3266"/>
  <c r="F170" i="3266"/>
  <c r="C170" i="3266"/>
  <c r="AG39" i="3264"/>
  <c r="V39" i="3264"/>
  <c r="R39" i="3264"/>
  <c r="U39" i="3264"/>
  <c r="G217" i="3266"/>
  <c r="F217" i="3266"/>
  <c r="H245" i="3266"/>
  <c r="W39" i="3264"/>
  <c r="E250" i="3266"/>
  <c r="B165" i="3266"/>
  <c r="D170" i="3266"/>
  <c r="G250" i="3266"/>
  <c r="F250" i="3266"/>
  <c r="H217" i="3266"/>
  <c r="E164" i="3266"/>
  <c r="AJ39" i="3264"/>
  <c r="AB39" i="3264"/>
  <c r="Q39" i="3264"/>
  <c r="F164" i="3266"/>
  <c r="G164" i="3266"/>
  <c r="D252" i="3266"/>
  <c r="D250" i="3266"/>
  <c r="C245" i="3266"/>
  <c r="AA39" i="3264"/>
  <c r="AF39" i="3264"/>
  <c r="P39" i="3264"/>
  <c r="Z39" i="3264"/>
  <c r="M39" i="3264"/>
  <c r="D164" i="3266"/>
  <c r="D245" i="3266"/>
  <c r="H164" i="3266"/>
  <c r="F245" i="3266"/>
  <c r="G245" i="3266"/>
  <c r="E245" i="3266"/>
  <c r="E252" i="3266"/>
  <c r="C163" i="3266" l="1"/>
  <c r="H176" i="3266"/>
  <c r="C176" i="3266"/>
  <c r="C167" i="3266"/>
  <c r="C161" i="3266"/>
  <c r="B250" i="3266"/>
  <c r="Z24" i="3264"/>
  <c r="AK24" i="3264"/>
  <c r="E231" i="3266"/>
  <c r="D176" i="3266"/>
  <c r="E176" i="3266"/>
  <c r="E163" i="3266"/>
  <c r="R24" i="3264"/>
  <c r="E168" i="3266"/>
  <c r="L24" i="3264"/>
  <c r="D163" i="3266"/>
  <c r="AI39" i="3264"/>
  <c r="D231" i="3266"/>
  <c r="Y39" i="3264"/>
  <c r="E244" i="3266"/>
  <c r="B314" i="3266"/>
  <c r="B163" i="3266"/>
  <c r="E167" i="3266"/>
  <c r="H163" i="3266"/>
  <c r="B176" i="3266"/>
  <c r="AK39" i="3264"/>
  <c r="Q24" i="3264"/>
  <c r="AE24" i="3264"/>
  <c r="K24" i="3264"/>
  <c r="D167" i="3266"/>
  <c r="P24" i="3264"/>
  <c r="AG24" i="3264"/>
  <c r="L39" i="3264"/>
  <c r="U24" i="3264"/>
  <c r="AB24" i="3264"/>
  <c r="F244" i="3266"/>
  <c r="G244" i="3266"/>
  <c r="AD39" i="3264"/>
  <c r="T39" i="3264"/>
  <c r="D244" i="3266"/>
  <c r="H167" i="3266"/>
  <c r="J39" i="3264"/>
  <c r="K39" i="3264"/>
  <c r="G231" i="3266"/>
  <c r="F231" i="3266"/>
  <c r="G163" i="3266"/>
  <c r="F163" i="3266"/>
  <c r="C244" i="3266"/>
  <c r="O39" i="3264"/>
  <c r="C231" i="3266"/>
  <c r="B167" i="3266"/>
  <c r="G167" i="3266"/>
  <c r="F167" i="3266"/>
  <c r="H231" i="3266"/>
  <c r="AF24" i="3264"/>
  <c r="AL39" i="3264"/>
  <c r="B231" i="3266"/>
  <c r="G176" i="3266"/>
  <c r="F176" i="3266"/>
  <c r="B161" i="3266" l="1"/>
  <c r="D168" i="3266"/>
  <c r="E161" i="3266"/>
  <c r="C168" i="3266"/>
  <c r="E166" i="3266"/>
  <c r="D161" i="3266"/>
  <c r="W24" i="3264"/>
  <c r="V24" i="3264"/>
  <c r="E162" i="3266"/>
  <c r="C39" i="3264"/>
  <c r="B39" i="3264"/>
  <c r="F161" i="3266"/>
  <c r="G161" i="3266"/>
  <c r="E39" i="3264"/>
  <c r="AL24" i="3264"/>
  <c r="M24" i="3264"/>
  <c r="AJ24" i="3264"/>
  <c r="D39" i="3264"/>
  <c r="H168" i="3266"/>
  <c r="AI24" i="3264"/>
  <c r="B168" i="3266"/>
  <c r="O24" i="3264"/>
  <c r="C24" i="3264" s="1"/>
  <c r="C143" i="3266"/>
  <c r="D162" i="3266"/>
  <c r="T24" i="3264"/>
  <c r="H244" i="3266"/>
  <c r="Y24" i="3264"/>
  <c r="AA24" i="3264"/>
  <c r="G39" i="3264"/>
  <c r="F39" i="3264"/>
  <c r="H39" i="3264"/>
  <c r="G168" i="3266"/>
  <c r="F168" i="3266"/>
  <c r="AD24" i="3264"/>
  <c r="F143" i="3266"/>
  <c r="G143" i="3266"/>
  <c r="H161" i="3266"/>
  <c r="B244" i="3266"/>
  <c r="G162" i="3266"/>
  <c r="F162" i="3266"/>
  <c r="F166" i="3266"/>
  <c r="G166" i="3266"/>
  <c r="H24" i="3264" l="1"/>
  <c r="D166" i="3266"/>
  <c r="H162" i="3266"/>
  <c r="C137" i="3266"/>
  <c r="H166" i="3266"/>
  <c r="H143" i="3266"/>
  <c r="B166" i="3266"/>
  <c r="E137" i="3266"/>
  <c r="F160" i="3266"/>
  <c r="B162" i="3266"/>
  <c r="D24" i="3264"/>
  <c r="C162" i="3266"/>
  <c r="B143" i="3266"/>
  <c r="J24" i="3264"/>
  <c r="B24" i="3264" s="1"/>
  <c r="H137" i="3266"/>
  <c r="C166" i="3266"/>
  <c r="G24" i="3264"/>
  <c r="F24" i="3264"/>
  <c r="G137" i="3266"/>
  <c r="F137" i="3266"/>
  <c r="E143" i="3266"/>
  <c r="D137" i="3266"/>
  <c r="E160" i="3266"/>
  <c r="G160" i="3266"/>
  <c r="E24" i="3264"/>
  <c r="D143" i="3266"/>
  <c r="D160" i="3266"/>
  <c r="H160" i="3266" l="1"/>
  <c r="C160" i="3266"/>
  <c r="B137" i="3266"/>
  <c r="B160" i="3266"/>
  <c r="C218" i="3266" l="1"/>
  <c r="B218" i="3266"/>
  <c r="D218" i="3266"/>
  <c r="D217" i="3266" l="1"/>
  <c r="B217" i="3266"/>
  <c r="C217" i="3266"/>
  <c r="AL68" i="3264" l="1"/>
  <c r="AL69" i="3264"/>
  <c r="AL49" i="3264" l="1"/>
  <c r="M68" i="3264" l="1"/>
  <c r="R68" i="3264"/>
  <c r="W68" i="3264"/>
  <c r="AB68" i="3264"/>
  <c r="AG68" i="3264"/>
  <c r="P69" i="3264"/>
  <c r="U69" i="3264"/>
  <c r="Z69" i="3264"/>
  <c r="AE69" i="3264"/>
  <c r="AK69" i="3264"/>
  <c r="Q69" i="3264"/>
  <c r="V69" i="3264"/>
  <c r="AA69" i="3264"/>
  <c r="AF69" i="3264"/>
  <c r="AJ69" i="3264"/>
  <c r="M69" i="3264"/>
  <c r="P68" i="3264"/>
  <c r="R69" i="3264"/>
  <c r="U68" i="3264"/>
  <c r="W69" i="3264"/>
  <c r="Z68" i="3264"/>
  <c r="AB69" i="3264"/>
  <c r="AE68" i="3264"/>
  <c r="AG69" i="3264"/>
  <c r="AJ68" i="3264"/>
  <c r="Q68" i="3264"/>
  <c r="V68" i="3264"/>
  <c r="AA68" i="3264"/>
  <c r="AF68" i="3264"/>
  <c r="AK68" i="3264"/>
  <c r="Z49" i="3264" l="1"/>
  <c r="V49" i="3264"/>
  <c r="Y69" i="3264"/>
  <c r="E69" i="3264" s="1"/>
  <c r="E352" i="3266"/>
  <c r="O69" i="3264"/>
  <c r="C69" i="3264" s="1"/>
  <c r="C352" i="3266"/>
  <c r="AD69" i="3264"/>
  <c r="G352" i="3266"/>
  <c r="F352" i="3266"/>
  <c r="AI69" i="3264"/>
  <c r="H69" i="3264" s="1"/>
  <c r="H352" i="3266"/>
  <c r="R49" i="3264"/>
  <c r="K69" i="3264"/>
  <c r="AF49" i="3264"/>
  <c r="AE49" i="3264"/>
  <c r="AA49" i="3264"/>
  <c r="K49" i="3264"/>
  <c r="W49" i="3264"/>
  <c r="U49" i="3264"/>
  <c r="L68" i="3264"/>
  <c r="H351" i="3266"/>
  <c r="AI68" i="3264"/>
  <c r="H68" i="3264" s="1"/>
  <c r="AD68" i="3264"/>
  <c r="G351" i="3266"/>
  <c r="F351" i="3266"/>
  <c r="Y68" i="3264"/>
  <c r="E68" i="3264" s="1"/>
  <c r="E351" i="3266"/>
  <c r="T68" i="3264"/>
  <c r="D68" i="3264" s="1"/>
  <c r="D351" i="3266"/>
  <c r="O68" i="3264"/>
  <c r="C68" i="3264" s="1"/>
  <c r="C351" i="3266"/>
  <c r="T69" i="3264"/>
  <c r="D69" i="3264" s="1"/>
  <c r="D352" i="3266"/>
  <c r="K68" i="3264"/>
  <c r="Q49" i="3264"/>
  <c r="AB49" i="3264"/>
  <c r="AL71" i="3264"/>
  <c r="P49" i="3264"/>
  <c r="AK49" i="3264"/>
  <c r="AJ49" i="3264"/>
  <c r="AG49" i="3264"/>
  <c r="M49" i="3264"/>
  <c r="L69" i="3264"/>
  <c r="L49" i="3264"/>
  <c r="AL40" i="3264"/>
  <c r="AL38" i="3264" s="1"/>
  <c r="C260" i="3266" l="1"/>
  <c r="F68" i="3264"/>
  <c r="G68" i="3264"/>
  <c r="C277" i="3266"/>
  <c r="O49" i="3264"/>
  <c r="C49" i="3264" s="1"/>
  <c r="J68" i="3264"/>
  <c r="B68" i="3264" s="1"/>
  <c r="B351" i="3266"/>
  <c r="AL67" i="3264"/>
  <c r="AD49" i="3264"/>
  <c r="F277" i="3266"/>
  <c r="G277" i="3266"/>
  <c r="G69" i="3264"/>
  <c r="F69" i="3264"/>
  <c r="D277" i="3266"/>
  <c r="T49" i="3264"/>
  <c r="D49" i="3264" s="1"/>
  <c r="Y49" i="3264"/>
  <c r="E49" i="3264" s="1"/>
  <c r="E277" i="3266"/>
  <c r="H260" i="3266"/>
  <c r="H277" i="3266"/>
  <c r="AI49" i="3264"/>
  <c r="H49" i="3264" s="1"/>
  <c r="J49" i="3264"/>
  <c r="B49" i="3264" s="1"/>
  <c r="B277" i="3266"/>
  <c r="E260" i="3266"/>
  <c r="B352" i="3266"/>
  <c r="J69" i="3264"/>
  <c r="B69" i="3264" s="1"/>
  <c r="D260" i="3266"/>
  <c r="H258" i="3266"/>
  <c r="G260" i="3266"/>
  <c r="F260" i="3266"/>
  <c r="D261" i="3266" l="1"/>
  <c r="B258" i="3266"/>
  <c r="B260" i="3266"/>
  <c r="E356" i="3266"/>
  <c r="H265" i="3266"/>
  <c r="E261" i="3266"/>
  <c r="D258" i="3266"/>
  <c r="AJ40" i="3264"/>
  <c r="AJ38" i="3264" s="1"/>
  <c r="G261" i="3266"/>
  <c r="F261" i="3266"/>
  <c r="C356" i="3266"/>
  <c r="C258" i="3266"/>
  <c r="G356" i="3266"/>
  <c r="F356" i="3266"/>
  <c r="H356" i="3266"/>
  <c r="AE40" i="3264"/>
  <c r="AE38" i="3264" s="1"/>
  <c r="D265" i="3266"/>
  <c r="F49" i="3264"/>
  <c r="G49" i="3264"/>
  <c r="F258" i="3266"/>
  <c r="G258" i="3266"/>
  <c r="F265" i="3266"/>
  <c r="G265" i="3266"/>
  <c r="B356" i="3266"/>
  <c r="AA40" i="3264"/>
  <c r="AA38" i="3264" s="1"/>
  <c r="B256" i="3266"/>
  <c r="AK40" i="3264"/>
  <c r="AK38" i="3264" s="1"/>
  <c r="C339" i="3266"/>
  <c r="D339" i="3266"/>
  <c r="AF40" i="3264"/>
  <c r="AF38" i="3264" s="1"/>
  <c r="E339" i="3266"/>
  <c r="D356" i="3266"/>
  <c r="E265" i="3266"/>
  <c r="E258" i="3266"/>
  <c r="H261" i="3266"/>
  <c r="C256" i="3266" l="1"/>
  <c r="B339" i="3266"/>
  <c r="E256" i="3266"/>
  <c r="C355" i="3266"/>
  <c r="AB71" i="3264"/>
  <c r="U71" i="3264"/>
  <c r="AA71" i="3264"/>
  <c r="W71" i="3264"/>
  <c r="D256" i="3266"/>
  <c r="F355" i="3266"/>
  <c r="G355" i="3266"/>
  <c r="H256" i="3266"/>
  <c r="G256" i="3266"/>
  <c r="F256" i="3266"/>
  <c r="L71" i="3264"/>
  <c r="Z71" i="3264"/>
  <c r="AF71" i="3264"/>
  <c r="R71" i="3264"/>
  <c r="K71" i="3264"/>
  <c r="Q71" i="3264"/>
  <c r="AJ71" i="3264"/>
  <c r="AK71" i="3264"/>
  <c r="E355" i="3266"/>
  <c r="AG71" i="3264"/>
  <c r="AG40" i="3264"/>
  <c r="AG38" i="3264" s="1"/>
  <c r="AE71" i="3264"/>
  <c r="B355" i="3266"/>
  <c r="H339" i="3266"/>
  <c r="H355" i="3266"/>
  <c r="V40" i="3264"/>
  <c r="V38" i="3264" s="1"/>
  <c r="P71" i="3264"/>
  <c r="AB40" i="3264"/>
  <c r="AB38" i="3264" s="1"/>
  <c r="M71" i="3264"/>
  <c r="G339" i="3266"/>
  <c r="F339" i="3266"/>
  <c r="Z40" i="3264"/>
  <c r="Z38" i="3264" s="1"/>
  <c r="V71" i="3264"/>
  <c r="U40" i="3264"/>
  <c r="U38" i="3264" s="1"/>
  <c r="W40" i="3264"/>
  <c r="W38" i="3264" s="1"/>
  <c r="AD40" i="3264"/>
  <c r="G255" i="3266"/>
  <c r="D355" i="3266"/>
  <c r="F255" i="3266" l="1"/>
  <c r="AG67" i="3264"/>
  <c r="M67" i="3264"/>
  <c r="V67" i="3264"/>
  <c r="AA67" i="3264"/>
  <c r="T40" i="3264"/>
  <c r="D255" i="3266"/>
  <c r="G243" i="3266"/>
  <c r="K67" i="3264"/>
  <c r="L67" i="3264"/>
  <c r="AF67" i="3264"/>
  <c r="AE67" i="3264"/>
  <c r="E255" i="3266"/>
  <c r="Y40" i="3264"/>
  <c r="AI71" i="3264"/>
  <c r="H71" i="3264" s="1"/>
  <c r="H354" i="3266"/>
  <c r="U67" i="3264"/>
  <c r="AK67" i="3264"/>
  <c r="AB67" i="3264"/>
  <c r="T71" i="3264"/>
  <c r="D71" i="3264" s="1"/>
  <c r="D354" i="3266"/>
  <c r="AI40" i="3264"/>
  <c r="H255" i="3266"/>
  <c r="W67" i="3264"/>
  <c r="P36" i="3268"/>
  <c r="P67" i="3264"/>
  <c r="H243" i="3266"/>
  <c r="F354" i="3266"/>
  <c r="G354" i="3266"/>
  <c r="AD71" i="3264"/>
  <c r="J71" i="3264"/>
  <c r="B71" i="3264" s="1"/>
  <c r="B354" i="3266"/>
  <c r="R67" i="3264"/>
  <c r="G40" i="3264"/>
  <c r="F40" i="3264"/>
  <c r="AD38" i="3264"/>
  <c r="O71" i="3264"/>
  <c r="C71" i="3264" s="1"/>
  <c r="C354" i="3266"/>
  <c r="Z67" i="3264"/>
  <c r="AJ67" i="3264"/>
  <c r="Q67" i="3264"/>
  <c r="Y71" i="3264"/>
  <c r="E71" i="3264" s="1"/>
  <c r="E354" i="3266"/>
  <c r="Q36" i="3268" l="1"/>
  <c r="F71" i="3264"/>
  <c r="G71" i="3264"/>
  <c r="H350" i="3266"/>
  <c r="AI67" i="3264"/>
  <c r="H67" i="3264" s="1"/>
  <c r="F243" i="3266"/>
  <c r="J67" i="3264"/>
  <c r="B67" i="3264" s="1"/>
  <c r="B350" i="3266"/>
  <c r="F38" i="3264"/>
  <c r="G38" i="3264"/>
  <c r="D40" i="3264"/>
  <c r="T38" i="3264"/>
  <c r="D38" i="3264" s="1"/>
  <c r="H40" i="3264"/>
  <c r="AI38" i="3264"/>
  <c r="H38" i="3264" s="1"/>
  <c r="E40" i="3264"/>
  <c r="Y38" i="3264"/>
  <c r="E38" i="3264" s="1"/>
  <c r="O67" i="3264"/>
  <c r="C67" i="3264" s="1"/>
  <c r="C350" i="3266"/>
  <c r="AD67" i="3264"/>
  <c r="F350" i="3266"/>
  <c r="G350" i="3266"/>
  <c r="E243" i="3266"/>
  <c r="O36" i="3268"/>
  <c r="D243" i="3266"/>
  <c r="T67" i="3264"/>
  <c r="D67" i="3264" s="1"/>
  <c r="D350" i="3266"/>
  <c r="Y67" i="3264"/>
  <c r="E67" i="3264" s="1"/>
  <c r="E350" i="3266"/>
  <c r="G67" i="3264" l="1"/>
  <c r="F67" i="3264"/>
  <c r="E313" i="3266" l="1"/>
  <c r="H278" i="3266" l="1"/>
  <c r="B153" i="3266"/>
  <c r="U42" i="3264"/>
  <c r="Z50" i="3264"/>
  <c r="C159" i="3266"/>
  <c r="T50" i="3264"/>
  <c r="K50" i="3264"/>
  <c r="C278" i="3266"/>
  <c r="E238" i="3266"/>
  <c r="C313" i="3266"/>
  <c r="G313" i="3266"/>
  <c r="F313" i="3266"/>
  <c r="U50" i="3264"/>
  <c r="Z42" i="3264"/>
  <c r="AG50" i="3264"/>
  <c r="D278" i="3266"/>
  <c r="AL50" i="3264"/>
  <c r="AJ50" i="3264"/>
  <c r="F238" i="3266"/>
  <c r="G238" i="3266"/>
  <c r="L50" i="3264"/>
  <c r="E278" i="3266"/>
  <c r="M55" i="3264"/>
  <c r="G298" i="3266"/>
  <c r="F298" i="3266"/>
  <c r="H298" i="3266"/>
  <c r="G159" i="3266"/>
  <c r="F159" i="3266"/>
  <c r="D238" i="3266"/>
  <c r="H238" i="3266"/>
  <c r="E298" i="3266"/>
  <c r="P50" i="3264"/>
  <c r="AK42" i="3264"/>
  <c r="E153" i="3266"/>
  <c r="Q50" i="3264"/>
  <c r="B298" i="3266"/>
  <c r="C298" i="3266"/>
  <c r="O50" i="3264"/>
  <c r="L42" i="3264"/>
  <c r="R50" i="3264"/>
  <c r="AA50" i="3264"/>
  <c r="AF50" i="3264"/>
  <c r="G278" i="3266"/>
  <c r="W50" i="3264"/>
  <c r="Q55" i="3264"/>
  <c r="F153" i="3266"/>
  <c r="G153" i="3266"/>
  <c r="D313" i="3266"/>
  <c r="B278" i="3266"/>
  <c r="D298" i="3266"/>
  <c r="AB55" i="3264"/>
  <c r="P42" i="3264"/>
  <c r="H159" i="3266"/>
  <c r="AK50" i="3264"/>
  <c r="P55" i="3264"/>
  <c r="B313" i="3266"/>
  <c r="AE55" i="3264"/>
  <c r="B159" i="3266"/>
  <c r="C238" i="3266"/>
  <c r="H153" i="3266"/>
  <c r="H313" i="3266"/>
  <c r="D153" i="3266"/>
  <c r="V55" i="3264" l="1"/>
  <c r="V50" i="3264"/>
  <c r="D50" i="3264" s="1"/>
  <c r="R55" i="3264"/>
  <c r="C50" i="3264"/>
  <c r="M50" i="3264"/>
  <c r="AF55" i="3264"/>
  <c r="AK63" i="3264"/>
  <c r="Q63" i="3264"/>
  <c r="H157" i="3266"/>
  <c r="M42" i="3264"/>
  <c r="Q42" i="3264"/>
  <c r="AB42" i="3264"/>
  <c r="AJ43" i="3264"/>
  <c r="V42" i="3264"/>
  <c r="K55" i="3264"/>
  <c r="W43" i="3264"/>
  <c r="P43" i="3264"/>
  <c r="P41" i="3264" s="1"/>
  <c r="AA43" i="3264"/>
  <c r="AG42" i="3264"/>
  <c r="D151" i="3266"/>
  <c r="AI55" i="3264"/>
  <c r="H297" i="3266"/>
  <c r="H235" i="3266"/>
  <c r="H240" i="3266"/>
  <c r="AG55" i="3264"/>
  <c r="Y63" i="3264"/>
  <c r="F235" i="3266"/>
  <c r="G235" i="3266"/>
  <c r="T63" i="3264"/>
  <c r="F151" i="3266"/>
  <c r="G151" i="3266"/>
  <c r="U55" i="3264"/>
  <c r="Y55" i="3264"/>
  <c r="E297" i="3266"/>
  <c r="C240" i="3266"/>
  <c r="C153" i="3266"/>
  <c r="Y50" i="3264"/>
  <c r="E289" i="3266"/>
  <c r="AA55" i="3264"/>
  <c r="J50" i="3264"/>
  <c r="B289" i="3266"/>
  <c r="G240" i="3266"/>
  <c r="F240" i="3266"/>
  <c r="D312" i="3266"/>
  <c r="AL42" i="3264"/>
  <c r="H336" i="3266"/>
  <c r="AJ63" i="3264"/>
  <c r="AE42" i="3264"/>
  <c r="F312" i="3266"/>
  <c r="G312" i="3266"/>
  <c r="C289" i="3266"/>
  <c r="E159" i="3266"/>
  <c r="E240" i="3266"/>
  <c r="W55" i="3264"/>
  <c r="D159" i="3266"/>
  <c r="R43" i="3264"/>
  <c r="U43" i="3264"/>
  <c r="U41" i="3264" s="1"/>
  <c r="AL43" i="3264"/>
  <c r="E331" i="3266"/>
  <c r="V43" i="3264"/>
  <c r="AA42" i="3264"/>
  <c r="AK43" i="3264"/>
  <c r="AK41" i="3264" s="1"/>
  <c r="Z43" i="3264"/>
  <c r="Z41" i="3264" s="1"/>
  <c r="AE63" i="3264"/>
  <c r="H151" i="3266"/>
  <c r="AD55" i="3264"/>
  <c r="F297" i="3266"/>
  <c r="G297" i="3266"/>
  <c r="D240" i="3266"/>
  <c r="B297" i="3266"/>
  <c r="T55" i="3264"/>
  <c r="D297" i="3266"/>
  <c r="G157" i="3266"/>
  <c r="O63" i="3264"/>
  <c r="C312" i="3266"/>
  <c r="AL55" i="3264"/>
  <c r="D289" i="3266"/>
  <c r="AF63" i="3264"/>
  <c r="AB43" i="3264"/>
  <c r="AF43" i="3264"/>
  <c r="AL63" i="3264"/>
  <c r="K42" i="3264"/>
  <c r="AE43" i="3264"/>
  <c r="AF42" i="3264"/>
  <c r="Q43" i="3264"/>
  <c r="U63" i="3264"/>
  <c r="L55" i="3264"/>
  <c r="L43" i="3264"/>
  <c r="L41" i="3264" s="1"/>
  <c r="R42" i="3264"/>
  <c r="W42" i="3264"/>
  <c r="F278" i="3266"/>
  <c r="AD50" i="3264"/>
  <c r="F289" i="3266"/>
  <c r="G289" i="3266"/>
  <c r="AB50" i="3264"/>
  <c r="H312" i="3266"/>
  <c r="Z55" i="3264"/>
  <c r="E312" i="3266"/>
  <c r="B240" i="3266"/>
  <c r="G331" i="3266"/>
  <c r="F331" i="3266"/>
  <c r="AD63" i="3264"/>
  <c r="AI50" i="3264"/>
  <c r="H50" i="3264" s="1"/>
  <c r="H289" i="3266"/>
  <c r="AA63" i="3264"/>
  <c r="D235" i="3266"/>
  <c r="AJ55" i="3264"/>
  <c r="AG43" i="3264"/>
  <c r="E336" i="3266"/>
  <c r="F157" i="3266"/>
  <c r="K43" i="3264"/>
  <c r="M43" i="3264"/>
  <c r="AJ42" i="3264"/>
  <c r="E151" i="3266"/>
  <c r="O55" i="3264"/>
  <c r="C297" i="3266"/>
  <c r="AK55" i="3264"/>
  <c r="B151" i="3266"/>
  <c r="AE50" i="3264"/>
  <c r="E235" i="3266"/>
  <c r="C235" i="3266"/>
  <c r="C55" i="3264" l="1"/>
  <c r="AG41" i="3264"/>
  <c r="W41" i="3264"/>
  <c r="AJ41" i="3264"/>
  <c r="R41" i="3264"/>
  <c r="K63" i="3264"/>
  <c r="D336" i="3266"/>
  <c r="C157" i="3266"/>
  <c r="W63" i="3264"/>
  <c r="B157" i="3266"/>
  <c r="D344" i="3266"/>
  <c r="AF41" i="3264"/>
  <c r="B50" i="3264"/>
  <c r="AA41" i="3264"/>
  <c r="D285" i="3266"/>
  <c r="C336" i="3266"/>
  <c r="B344" i="3266"/>
  <c r="H229" i="3266"/>
  <c r="B238" i="3266"/>
  <c r="E234" i="3266"/>
  <c r="B285" i="3266"/>
  <c r="P63" i="3264"/>
  <c r="C331" i="3266"/>
  <c r="AE59" i="3264"/>
  <c r="D55" i="3264"/>
  <c r="B336" i="3266"/>
  <c r="M63" i="3264"/>
  <c r="AD42" i="3264"/>
  <c r="G267" i="3266"/>
  <c r="F267" i="3266"/>
  <c r="AL41" i="3264"/>
  <c r="C234" i="3266"/>
  <c r="D295" i="3266"/>
  <c r="H234" i="3266"/>
  <c r="Z63" i="3264"/>
  <c r="F234" i="3266"/>
  <c r="G234" i="3266"/>
  <c r="T42" i="3264"/>
  <c r="D267" i="3266"/>
  <c r="G344" i="3266"/>
  <c r="F344" i="3266"/>
  <c r="R63" i="3264"/>
  <c r="G295" i="3266"/>
  <c r="F295" i="3266"/>
  <c r="C295" i="3266"/>
  <c r="H332" i="3266"/>
  <c r="U37" i="3264"/>
  <c r="R37" i="3264"/>
  <c r="C151" i="3266"/>
  <c r="C268" i="3266"/>
  <c r="O43" i="3264"/>
  <c r="C43" i="3264" s="1"/>
  <c r="AI43" i="3264"/>
  <c r="H43" i="3264" s="1"/>
  <c r="H268" i="3266"/>
  <c r="H295" i="3266"/>
  <c r="J63" i="3264"/>
  <c r="B331" i="3266"/>
  <c r="D229" i="3266"/>
  <c r="Y42" i="3264"/>
  <c r="E267" i="3266"/>
  <c r="AD43" i="3264"/>
  <c r="G268" i="3266"/>
  <c r="F268" i="3266"/>
  <c r="G327" i="3266"/>
  <c r="H239" i="3266"/>
  <c r="Q41" i="3264"/>
  <c r="M41" i="3264"/>
  <c r="J43" i="3264"/>
  <c r="B43" i="3264" s="1"/>
  <c r="B268" i="3266"/>
  <c r="AA59" i="3264"/>
  <c r="AG37" i="3264"/>
  <c r="Q59" i="3264"/>
  <c r="C344" i="3266"/>
  <c r="J42" i="3264"/>
  <c r="B267" i="3266"/>
  <c r="J55" i="3264"/>
  <c r="B55" i="3264" s="1"/>
  <c r="B312" i="3266"/>
  <c r="AB63" i="3264"/>
  <c r="B239" i="3266"/>
  <c r="L63" i="3264"/>
  <c r="AE41" i="3264"/>
  <c r="H285" i="3266"/>
  <c r="D234" i="3266"/>
  <c r="V41" i="3264"/>
  <c r="C239" i="3266"/>
  <c r="E295" i="3266"/>
  <c r="B235" i="3266"/>
  <c r="E285" i="3266"/>
  <c r="AK37" i="3264"/>
  <c r="H233" i="3266"/>
  <c r="C332" i="3266"/>
  <c r="D266" i="3266"/>
  <c r="H266" i="3266"/>
  <c r="F285" i="3266"/>
  <c r="G285" i="3266"/>
  <c r="G63" i="3264"/>
  <c r="F50" i="3264"/>
  <c r="G50" i="3264"/>
  <c r="C267" i="3266"/>
  <c r="O42" i="3264"/>
  <c r="K41" i="3264"/>
  <c r="G55" i="3264"/>
  <c r="F55" i="3264"/>
  <c r="G229" i="3266"/>
  <c r="F229" i="3266"/>
  <c r="AG63" i="3264"/>
  <c r="F63" i="3264" s="1"/>
  <c r="Y43" i="3264"/>
  <c r="E43" i="3264" s="1"/>
  <c r="E268" i="3266"/>
  <c r="F336" i="3266"/>
  <c r="E55" i="3264"/>
  <c r="D331" i="3266"/>
  <c r="H55" i="3264"/>
  <c r="B229" i="3266"/>
  <c r="B295" i="3266"/>
  <c r="AK59" i="3264"/>
  <c r="F327" i="3266"/>
  <c r="AI42" i="3264"/>
  <c r="H267" i="3266"/>
  <c r="C229" i="3266"/>
  <c r="E239" i="3266"/>
  <c r="C285" i="3266"/>
  <c r="F239" i="3266"/>
  <c r="G239" i="3266"/>
  <c r="D268" i="3266"/>
  <c r="T43" i="3264"/>
  <c r="D43" i="3264" s="1"/>
  <c r="E157" i="3266"/>
  <c r="V63" i="3264"/>
  <c r="H344" i="3266"/>
  <c r="D157" i="3266"/>
  <c r="G336" i="3266"/>
  <c r="E50" i="3264"/>
  <c r="AB41" i="3264"/>
  <c r="D239" i="3266"/>
  <c r="E344" i="3266"/>
  <c r="AI63" i="3264"/>
  <c r="H63" i="3264" s="1"/>
  <c r="H331" i="3266"/>
  <c r="E229" i="3266"/>
  <c r="E63" i="3264" l="1"/>
  <c r="E327" i="3266"/>
  <c r="C63" i="3264"/>
  <c r="C327" i="3266"/>
  <c r="F332" i="3266"/>
  <c r="D63" i="3264"/>
  <c r="D327" i="3266"/>
  <c r="C228" i="3266"/>
  <c r="G332" i="3266"/>
  <c r="E332" i="3266"/>
  <c r="D332" i="3266"/>
  <c r="P59" i="3264"/>
  <c r="AG36" i="3264"/>
  <c r="AG35" i="3264" s="1"/>
  <c r="AB59" i="3264"/>
  <c r="AA36" i="3264"/>
  <c r="O41" i="3264"/>
  <c r="C41" i="3264" s="1"/>
  <c r="C42" i="3264"/>
  <c r="B228" i="3266"/>
  <c r="F43" i="3264"/>
  <c r="G43" i="3264"/>
  <c r="W59" i="3264"/>
  <c r="V36" i="3264"/>
  <c r="AE37" i="3264"/>
  <c r="K36" i="3264"/>
  <c r="W37" i="3264"/>
  <c r="O59" i="3264"/>
  <c r="E266" i="3266"/>
  <c r="Z37" i="3264"/>
  <c r="H228" i="3266"/>
  <c r="B327" i="3266"/>
  <c r="D228" i="3266"/>
  <c r="B63" i="3264"/>
  <c r="U36" i="3264"/>
  <c r="U35" i="3264" s="1"/>
  <c r="AJ36" i="3264"/>
  <c r="AB36" i="3264"/>
  <c r="U59" i="3264"/>
  <c r="L36" i="3264"/>
  <c r="M36" i="3264"/>
  <c r="L59" i="3264"/>
  <c r="AF59" i="3264"/>
  <c r="AD59" i="3264"/>
  <c r="C266" i="3266"/>
  <c r="R36" i="3264"/>
  <c r="R35" i="3264" s="1"/>
  <c r="AK36" i="3264"/>
  <c r="AK35" i="3264" s="1"/>
  <c r="V59" i="3264"/>
  <c r="AJ59" i="3264"/>
  <c r="Q37" i="3264"/>
  <c r="M59" i="3264"/>
  <c r="AL37" i="3264"/>
  <c r="P37" i="3264"/>
  <c r="D326" i="3266"/>
  <c r="T59" i="3264"/>
  <c r="Y37" i="3264"/>
  <c r="F233" i="3266"/>
  <c r="G233" i="3266"/>
  <c r="E228" i="3266"/>
  <c r="M37" i="3264"/>
  <c r="F228" i="3266"/>
  <c r="G228" i="3266"/>
  <c r="B266" i="3266"/>
  <c r="T41" i="3264"/>
  <c r="D41" i="3264" s="1"/>
  <c r="D42" i="3264"/>
  <c r="H327" i="3266"/>
  <c r="E233" i="3266"/>
  <c r="B332" i="3266"/>
  <c r="C233" i="3266"/>
  <c r="F266" i="3266"/>
  <c r="G266" i="3266"/>
  <c r="AF36" i="3264"/>
  <c r="AE36" i="3264"/>
  <c r="AJ37" i="3264"/>
  <c r="AF37" i="3264"/>
  <c r="AA37" i="3264"/>
  <c r="H42" i="3264"/>
  <c r="AI41" i="3264"/>
  <c r="H41" i="3264" s="1"/>
  <c r="Y59" i="3264"/>
  <c r="E42" i="3264"/>
  <c r="Y41" i="3264"/>
  <c r="E41" i="3264" s="1"/>
  <c r="C265" i="3266"/>
  <c r="P36" i="3264"/>
  <c r="W36" i="3264"/>
  <c r="Z59" i="3264"/>
  <c r="V37" i="3264"/>
  <c r="Z36" i="3264"/>
  <c r="Q36" i="3264"/>
  <c r="R59" i="3264"/>
  <c r="AL36" i="3264"/>
  <c r="AL59" i="3264"/>
  <c r="B265" i="3266"/>
  <c r="AG59" i="3264"/>
  <c r="K59" i="3264"/>
  <c r="AB37" i="3264"/>
  <c r="B42" i="3264"/>
  <c r="J41" i="3264"/>
  <c r="B41" i="3264" s="1"/>
  <c r="AD41" i="3264"/>
  <c r="F42" i="3264"/>
  <c r="G42" i="3264"/>
  <c r="B234" i="3266"/>
  <c r="D233" i="3266"/>
  <c r="AE35" i="3264" l="1"/>
  <c r="W35" i="3264"/>
  <c r="AL35" i="3264"/>
  <c r="D59" i="3264"/>
  <c r="Z35" i="3264"/>
  <c r="P35" i="3264"/>
  <c r="G326" i="3266"/>
  <c r="E37" i="3264"/>
  <c r="Q35" i="3264"/>
  <c r="T37" i="3264"/>
  <c r="D37" i="3264" s="1"/>
  <c r="D232" i="3266"/>
  <c r="AA35" i="3264"/>
  <c r="Q40" i="3264"/>
  <c r="Q38" i="3264" s="1"/>
  <c r="P40" i="3264"/>
  <c r="P38" i="3264" s="1"/>
  <c r="B227" i="3266"/>
  <c r="J36" i="3264"/>
  <c r="H326" i="3266"/>
  <c r="AI59" i="3264"/>
  <c r="H59" i="3264" s="1"/>
  <c r="H227" i="3266"/>
  <c r="AI36" i="3264"/>
  <c r="AF35" i="3264"/>
  <c r="F227" i="3266"/>
  <c r="G227" i="3266"/>
  <c r="AD36" i="3264"/>
  <c r="C261" i="3266"/>
  <c r="F326" i="3266"/>
  <c r="AD37" i="3264"/>
  <c r="F232" i="3266"/>
  <c r="G232" i="3266"/>
  <c r="R40" i="3264"/>
  <c r="R38" i="3264" s="1"/>
  <c r="L37" i="3264"/>
  <c r="L35" i="3264" s="1"/>
  <c r="E232" i="3266"/>
  <c r="B233" i="3266"/>
  <c r="E227" i="3266"/>
  <c r="Y36" i="3264"/>
  <c r="AB35" i="3264"/>
  <c r="V35" i="3264"/>
  <c r="M40" i="3264"/>
  <c r="M38" i="3264" s="1"/>
  <c r="K37" i="3264"/>
  <c r="K35" i="3264" s="1"/>
  <c r="F41" i="3264"/>
  <c r="G41" i="3264"/>
  <c r="E326" i="3266"/>
  <c r="C326" i="3266"/>
  <c r="O36" i="3264"/>
  <c r="C227" i="3266"/>
  <c r="O37" i="3264"/>
  <c r="C37" i="3264" s="1"/>
  <c r="C232" i="3266"/>
  <c r="E59" i="3264"/>
  <c r="F59" i="3264"/>
  <c r="G59" i="3264"/>
  <c r="M35" i="3264"/>
  <c r="J59" i="3264"/>
  <c r="B59" i="3264" s="1"/>
  <c r="B326" i="3266"/>
  <c r="AJ35" i="3264"/>
  <c r="C59" i="3264"/>
  <c r="AI37" i="3264"/>
  <c r="H37" i="3264" s="1"/>
  <c r="H232" i="3266"/>
  <c r="T36" i="3264"/>
  <c r="D227" i="3266"/>
  <c r="C226" i="3266" l="1"/>
  <c r="H226" i="3266"/>
  <c r="P34" i="3268"/>
  <c r="M34" i="3268"/>
  <c r="C36" i="3264"/>
  <c r="O35" i="3264"/>
  <c r="E36" i="3264"/>
  <c r="Y35" i="3264"/>
  <c r="N36" i="3268"/>
  <c r="E226" i="3266"/>
  <c r="O34" i="3268"/>
  <c r="F226" i="3266"/>
  <c r="G226" i="3266"/>
  <c r="O40" i="3264"/>
  <c r="C255" i="3266"/>
  <c r="F37" i="3264"/>
  <c r="G37" i="3264"/>
  <c r="D36" i="3264"/>
  <c r="T35" i="3264"/>
  <c r="B226" i="3266"/>
  <c r="Q34" i="3268"/>
  <c r="N34" i="3268"/>
  <c r="D226" i="3266"/>
  <c r="AD35" i="3264"/>
  <c r="F36" i="3264"/>
  <c r="G36" i="3264"/>
  <c r="H36" i="3264"/>
  <c r="AI35" i="3264"/>
  <c r="B36" i="3264"/>
  <c r="J37" i="3264"/>
  <c r="B37" i="3264" s="1"/>
  <c r="B232" i="3266"/>
  <c r="C243" i="3266" l="1"/>
  <c r="L40" i="3264"/>
  <c r="L38" i="3264" s="1"/>
  <c r="H35" i="3264"/>
  <c r="K40" i="3264"/>
  <c r="K38" i="3264" s="1"/>
  <c r="E35" i="3264"/>
  <c r="C35" i="3264"/>
  <c r="C40" i="3264"/>
  <c r="O38" i="3264"/>
  <c r="C38" i="3264" s="1"/>
  <c r="J35" i="3264"/>
  <c r="F35" i="3264"/>
  <c r="G35" i="3264"/>
  <c r="D35" i="3264"/>
  <c r="R34" i="3268"/>
  <c r="M36" i="3268"/>
  <c r="B261" i="3266"/>
  <c r="B35" i="3264" l="1"/>
  <c r="J40" i="3264"/>
  <c r="B255" i="3266"/>
  <c r="B40" i="3264" l="1"/>
  <c r="J38" i="3264"/>
  <c r="B243" i="3266"/>
  <c r="B38" i="3264" l="1"/>
  <c r="B156" i="3266" l="1"/>
  <c r="E156" i="3266"/>
  <c r="C156" i="3266"/>
  <c r="H156" i="3266"/>
  <c r="R57" i="3264" l="1"/>
  <c r="AK57" i="3264"/>
  <c r="D156" i="3266"/>
  <c r="G156" i="3266"/>
  <c r="F156" i="3266"/>
  <c r="H320" i="3266"/>
  <c r="E150" i="3266"/>
  <c r="H150" i="3266"/>
  <c r="C154" i="3266"/>
  <c r="B150" i="3266"/>
  <c r="B154" i="3266"/>
  <c r="AE57" i="3264"/>
  <c r="AG57" i="3264"/>
  <c r="U57" i="3264"/>
  <c r="C150" i="3266"/>
  <c r="V57" i="3264"/>
  <c r="Z57" i="3264"/>
  <c r="E154" i="3266"/>
  <c r="AF57" i="3264"/>
  <c r="H154" i="3266"/>
  <c r="D150" i="3266" l="1"/>
  <c r="D320" i="3266"/>
  <c r="C148" i="3266"/>
  <c r="C320" i="3266"/>
  <c r="AJ57" i="3264"/>
  <c r="AI57" i="3264"/>
  <c r="F320" i="3266"/>
  <c r="G320" i="3266"/>
  <c r="D154" i="3266"/>
  <c r="F154" i="3266"/>
  <c r="G154" i="3266"/>
  <c r="E147" i="3266"/>
  <c r="M57" i="3264"/>
  <c r="AE25" i="3264"/>
  <c r="AB57" i="3264"/>
  <c r="W57" i="3264"/>
  <c r="F150" i="3266"/>
  <c r="G150" i="3266"/>
  <c r="E320" i="3266"/>
  <c r="B148" i="3266"/>
  <c r="C147" i="3266"/>
  <c r="O57" i="3264"/>
  <c r="AA57" i="3264"/>
  <c r="H147" i="3266"/>
  <c r="D148" i="3266"/>
  <c r="P57" i="3264"/>
  <c r="B147" i="3266"/>
  <c r="Q57" i="3264"/>
  <c r="H148" i="3266"/>
  <c r="E148" i="3266"/>
  <c r="D147" i="3266" l="1"/>
  <c r="H318" i="3266"/>
  <c r="H57" i="3264"/>
  <c r="AE23" i="3264"/>
  <c r="H145" i="3266"/>
  <c r="E318" i="3266"/>
  <c r="Y57" i="3264"/>
  <c r="E57" i="3264" s="1"/>
  <c r="G148" i="3266"/>
  <c r="F148" i="3266"/>
  <c r="L57" i="3264"/>
  <c r="K57" i="3264"/>
  <c r="C145" i="3266"/>
  <c r="AD57" i="3264"/>
  <c r="G318" i="3266"/>
  <c r="F318" i="3266"/>
  <c r="B145" i="3266"/>
  <c r="B320" i="3266"/>
  <c r="C318" i="3266"/>
  <c r="G147" i="3266"/>
  <c r="F147" i="3266"/>
  <c r="C57" i="3264"/>
  <c r="E145" i="3266"/>
  <c r="T57" i="3264"/>
  <c r="D57" i="3264" s="1"/>
  <c r="D318" i="3266"/>
  <c r="D145" i="3266" l="1"/>
  <c r="F145" i="3266"/>
  <c r="G145" i="3266"/>
  <c r="J57" i="3264"/>
  <c r="B57" i="3264" s="1"/>
  <c r="B318" i="3266"/>
  <c r="G57" i="3264"/>
  <c r="F57" i="3264"/>
  <c r="AL57" i="3264" l="1"/>
  <c r="H343" i="3266" l="1"/>
  <c r="F343" i="3266"/>
  <c r="G343" i="3266"/>
  <c r="D343" i="3266" l="1"/>
  <c r="C343" i="3266"/>
  <c r="E343" i="3266"/>
  <c r="B343" i="3266" l="1"/>
  <c r="P54" i="3264" l="1"/>
  <c r="M54" i="3264"/>
  <c r="Z54" i="3264"/>
  <c r="AE54" i="3264"/>
  <c r="AB54" i="3264"/>
  <c r="AL54" i="3264"/>
  <c r="U54" i="3264"/>
  <c r="W54" i="3264"/>
  <c r="AJ54" i="3264"/>
  <c r="R54" i="3264"/>
  <c r="AG54" i="3264"/>
  <c r="D309" i="3266" l="1"/>
  <c r="H309" i="3266"/>
  <c r="AA54" i="3264"/>
  <c r="F309" i="3266"/>
  <c r="G309" i="3266"/>
  <c r="AK54" i="3264"/>
  <c r="E309" i="3266"/>
  <c r="Q54" i="3264"/>
  <c r="C309" i="3266"/>
  <c r="AF54" i="3264"/>
  <c r="K54" i="3264"/>
  <c r="V54" i="3264"/>
  <c r="B309" i="3266" l="1"/>
  <c r="L54" i="3264"/>
  <c r="F308" i="3266"/>
  <c r="G308" i="3266"/>
  <c r="AD54" i="3264"/>
  <c r="H308" i="3266"/>
  <c r="AI54" i="3264"/>
  <c r="H54" i="3264" s="1"/>
  <c r="D308" i="3266"/>
  <c r="T54" i="3264"/>
  <c r="D54" i="3264" s="1"/>
  <c r="C308" i="3266"/>
  <c r="O54" i="3264"/>
  <c r="C54" i="3264" s="1"/>
  <c r="Y54" i="3264"/>
  <c r="E54" i="3264" s="1"/>
  <c r="E308" i="3266"/>
  <c r="J54" i="3264" l="1"/>
  <c r="B54" i="3264" s="1"/>
  <c r="B308" i="3266"/>
  <c r="G54" i="3264"/>
  <c r="F54" i="3264"/>
  <c r="D207" i="3266" l="1"/>
  <c r="C81" i="3266"/>
  <c r="C84" i="3266"/>
  <c r="D81" i="3266"/>
  <c r="D84" i="3266"/>
  <c r="C117" i="3266"/>
  <c r="D117" i="3266"/>
  <c r="C120" i="3266"/>
  <c r="D120" i="3266"/>
  <c r="H120" i="3266" l="1"/>
  <c r="C99" i="3266"/>
  <c r="C102" i="3266"/>
  <c r="D99" i="3266"/>
  <c r="B117" i="3266"/>
  <c r="E207" i="3266"/>
  <c r="D72" i="3266"/>
  <c r="D69" i="3266"/>
  <c r="C65" i="3266"/>
  <c r="B71" i="3266"/>
  <c r="B66" i="3266"/>
  <c r="H207" i="3266"/>
  <c r="D102" i="3266"/>
  <c r="C72" i="3266"/>
  <c r="C69" i="3266"/>
  <c r="C66" i="3266"/>
  <c r="B72" i="3266"/>
  <c r="B68" i="3266"/>
  <c r="C110" i="3266"/>
  <c r="D105" i="3266"/>
  <c r="G120" i="3266"/>
  <c r="F120" i="3266"/>
  <c r="B102" i="3266"/>
  <c r="D71" i="3266"/>
  <c r="D68" i="3266"/>
  <c r="D110" i="3266"/>
  <c r="B105" i="3266"/>
  <c r="G207" i="3266"/>
  <c r="F207" i="3266"/>
  <c r="D66" i="3266"/>
  <c r="D65" i="3266"/>
  <c r="C71" i="3266"/>
  <c r="C68" i="3266"/>
  <c r="B69" i="3266"/>
  <c r="B65" i="3266"/>
  <c r="B110" i="3266"/>
  <c r="C105" i="3266"/>
  <c r="E120" i="3266"/>
  <c r="B207" i="3266"/>
  <c r="C207" i="3266"/>
  <c r="H206" i="3266" l="1"/>
  <c r="E105" i="3266"/>
  <c r="H65" i="3266"/>
  <c r="D116" i="3266"/>
  <c r="B103" i="3266"/>
  <c r="B70" i="3266"/>
  <c r="B81" i="3266"/>
  <c r="H105" i="3266"/>
  <c r="B120" i="3266"/>
  <c r="B83" i="3266"/>
  <c r="H81" i="3266"/>
  <c r="E206" i="3266"/>
  <c r="E72" i="3266"/>
  <c r="H72" i="3266"/>
  <c r="C70" i="3266"/>
  <c r="H84" i="3266"/>
  <c r="H117" i="3266"/>
  <c r="B99" i="3266"/>
  <c r="C78" i="3266"/>
  <c r="H110" i="3266"/>
  <c r="C122" i="3266"/>
  <c r="D48" i="3266"/>
  <c r="C129" i="3266"/>
  <c r="D126" i="3266"/>
  <c r="C107" i="3266"/>
  <c r="C64" i="3266"/>
  <c r="D83" i="3266"/>
  <c r="D86" i="3266"/>
  <c r="D123" i="3266"/>
  <c r="D80" i="3266"/>
  <c r="H129" i="3266"/>
  <c r="C103" i="3266"/>
  <c r="E66" i="3266"/>
  <c r="G69" i="3266"/>
  <c r="F69" i="3266"/>
  <c r="H68" i="3266"/>
  <c r="G206" i="3266"/>
  <c r="F206" i="3266"/>
  <c r="H99" i="3266"/>
  <c r="F102" i="3266"/>
  <c r="G102" i="3266"/>
  <c r="H102" i="3266"/>
  <c r="B122" i="3266"/>
  <c r="B63" i="3266"/>
  <c r="D78" i="3266"/>
  <c r="C86" i="3266"/>
  <c r="B129" i="3266"/>
  <c r="B62" i="3266"/>
  <c r="D62" i="3266"/>
  <c r="D77" i="3266"/>
  <c r="B119" i="3266"/>
  <c r="B77" i="3266"/>
  <c r="C87" i="3266"/>
  <c r="C116" i="3266"/>
  <c r="D119" i="3266"/>
  <c r="D67" i="3266"/>
  <c r="D129" i="3266"/>
  <c r="D103" i="3266"/>
  <c r="G117" i="3266"/>
  <c r="F117" i="3266"/>
  <c r="E69" i="3266"/>
  <c r="G65" i="3266"/>
  <c r="F65" i="3266"/>
  <c r="E84" i="3266"/>
  <c r="G81" i="3266"/>
  <c r="F81" i="3266"/>
  <c r="E68" i="3266"/>
  <c r="F110" i="3266"/>
  <c r="G110" i="3266"/>
  <c r="H66" i="3266"/>
  <c r="C63" i="3266"/>
  <c r="C83" i="3266"/>
  <c r="D122" i="3266"/>
  <c r="B67" i="3266"/>
  <c r="C77" i="3266"/>
  <c r="C119" i="3266"/>
  <c r="B107" i="3266"/>
  <c r="B64" i="3266"/>
  <c r="D64" i="3266"/>
  <c r="B123" i="3266"/>
  <c r="C123" i="3266"/>
  <c r="D107" i="3266"/>
  <c r="B80" i="3266"/>
  <c r="C80" i="3266"/>
  <c r="D70" i="3266"/>
  <c r="C67" i="3266"/>
  <c r="D45" i="3266"/>
  <c r="C45" i="3266"/>
  <c r="E81" i="3266"/>
  <c r="F66" i="3266"/>
  <c r="G66" i="3266"/>
  <c r="G72" i="3266"/>
  <c r="F72" i="3266"/>
  <c r="H71" i="3266"/>
  <c r="E99" i="3266"/>
  <c r="G105" i="3266"/>
  <c r="F105" i="3266"/>
  <c r="E110" i="3266"/>
  <c r="H69" i="3266"/>
  <c r="E102" i="3266"/>
  <c r="F84" i="3266"/>
  <c r="G84" i="3266"/>
  <c r="E117" i="3266"/>
  <c r="C62" i="3266"/>
  <c r="B86" i="3266"/>
  <c r="D63" i="3266"/>
  <c r="B78" i="3266"/>
  <c r="B84" i="3266"/>
  <c r="B87" i="3266"/>
  <c r="D87" i="3266"/>
  <c r="B116" i="3266"/>
  <c r="C126" i="3266"/>
  <c r="C48" i="3266"/>
  <c r="G68" i="3266"/>
  <c r="F68" i="3266"/>
  <c r="E65" i="3266"/>
  <c r="E71" i="3266"/>
  <c r="G71" i="3266"/>
  <c r="F71" i="3266"/>
  <c r="F99" i="3266"/>
  <c r="G99" i="3266"/>
  <c r="H126" i="3266" l="1"/>
  <c r="B118" i="3266"/>
  <c r="H78" i="3266"/>
  <c r="H86" i="3266"/>
  <c r="E129" i="3266"/>
  <c r="E116" i="3266"/>
  <c r="E77" i="3266"/>
  <c r="D61" i="3266"/>
  <c r="E83" i="3266"/>
  <c r="E67" i="3266"/>
  <c r="H107" i="3266"/>
  <c r="E70" i="3266"/>
  <c r="D82" i="3266"/>
  <c r="D47" i="3266"/>
  <c r="C75" i="3266"/>
  <c r="B41" i="3266"/>
  <c r="C118" i="3266"/>
  <c r="D79" i="3266"/>
  <c r="D44" i="3266"/>
  <c r="B42" i="3266"/>
  <c r="D85" i="3266"/>
  <c r="H123" i="3266"/>
  <c r="B75" i="3266"/>
  <c r="D115" i="3266"/>
  <c r="H77" i="3266"/>
  <c r="H116" i="3266"/>
  <c r="C42" i="3266"/>
  <c r="C44" i="3266"/>
  <c r="C47" i="3266"/>
  <c r="D74" i="3266"/>
  <c r="C121" i="3266"/>
  <c r="B44" i="3266"/>
  <c r="B48" i="3266"/>
  <c r="G205" i="3266"/>
  <c r="F205" i="3266"/>
  <c r="F116" i="3266"/>
  <c r="G116" i="3266"/>
  <c r="G103" i="3266"/>
  <c r="F103" i="3266"/>
  <c r="F45" i="3266"/>
  <c r="G45" i="3266"/>
  <c r="E107" i="3266"/>
  <c r="E45" i="3266"/>
  <c r="H87" i="3266"/>
  <c r="E64" i="3266"/>
  <c r="G64" i="3266"/>
  <c r="F64" i="3266"/>
  <c r="H205" i="3266"/>
  <c r="G83" i="3266"/>
  <c r="F83" i="3266"/>
  <c r="G123" i="3266"/>
  <c r="F123" i="3266"/>
  <c r="E86" i="3266"/>
  <c r="F78" i="3266"/>
  <c r="G78" i="3266"/>
  <c r="B125" i="3266"/>
  <c r="B61" i="3266"/>
  <c r="B79" i="3266"/>
  <c r="C76" i="3266"/>
  <c r="C61" i="3266"/>
  <c r="D125" i="3266"/>
  <c r="B74" i="3266"/>
  <c r="D128" i="3266"/>
  <c r="D76" i="3266"/>
  <c r="C85" i="3266"/>
  <c r="B45" i="3266"/>
  <c r="D118" i="3266"/>
  <c r="E205" i="3266"/>
  <c r="G129" i="3266"/>
  <c r="F129" i="3266"/>
  <c r="H64" i="3266"/>
  <c r="E63" i="3266"/>
  <c r="E126" i="3266"/>
  <c r="H80" i="3266"/>
  <c r="E122" i="3266"/>
  <c r="F62" i="3266"/>
  <c r="G62" i="3266"/>
  <c r="G77" i="3266"/>
  <c r="F77" i="3266"/>
  <c r="H48" i="3266"/>
  <c r="F107" i="3266"/>
  <c r="G107" i="3266"/>
  <c r="H45" i="3266"/>
  <c r="E62" i="3266"/>
  <c r="G63" i="3266"/>
  <c r="F63" i="3266"/>
  <c r="B47" i="3266"/>
  <c r="C74" i="3266"/>
  <c r="C128" i="3266"/>
  <c r="B76" i="3266"/>
  <c r="D41" i="3266"/>
  <c r="D75" i="3266"/>
  <c r="B85" i="3266"/>
  <c r="G48" i="3266"/>
  <c r="F48" i="3266"/>
  <c r="F86" i="3266"/>
  <c r="G86" i="3266"/>
  <c r="E48" i="3266"/>
  <c r="H103" i="3266"/>
  <c r="F119" i="3266"/>
  <c r="G119" i="3266"/>
  <c r="H62" i="3266"/>
  <c r="E87" i="3266"/>
  <c r="H67" i="3266"/>
  <c r="E123" i="3266"/>
  <c r="H83" i="3266"/>
  <c r="H63" i="3266"/>
  <c r="G67" i="3266"/>
  <c r="F67" i="3266"/>
  <c r="H119" i="3266"/>
  <c r="H122" i="3266"/>
  <c r="E80" i="3266"/>
  <c r="C79" i="3266"/>
  <c r="B126" i="3266"/>
  <c r="C41" i="3266"/>
  <c r="C82" i="3266"/>
  <c r="C125" i="3266"/>
  <c r="B128" i="3266"/>
  <c r="D42" i="3266"/>
  <c r="B82" i="3266"/>
  <c r="B121" i="3266"/>
  <c r="D121" i="3266"/>
  <c r="C115" i="3266"/>
  <c r="B115" i="3266"/>
  <c r="G87" i="3266"/>
  <c r="F87" i="3266"/>
  <c r="E119" i="3266"/>
  <c r="E78" i="3266"/>
  <c r="H70" i="3266"/>
  <c r="G80" i="3266"/>
  <c r="F80" i="3266"/>
  <c r="G122" i="3266"/>
  <c r="F122" i="3266"/>
  <c r="E103" i="3266"/>
  <c r="G126" i="3266"/>
  <c r="F126" i="3266"/>
  <c r="F70" i="3266"/>
  <c r="G70" i="3266"/>
  <c r="H121" i="3266" l="1"/>
  <c r="H61" i="3266"/>
  <c r="C46" i="3266"/>
  <c r="H42" i="3266"/>
  <c r="E125" i="3266"/>
  <c r="C73" i="3266"/>
  <c r="D73" i="3266"/>
  <c r="D46" i="3266"/>
  <c r="H82" i="3266"/>
  <c r="B73" i="3266"/>
  <c r="C38" i="3266"/>
  <c r="B46" i="3266"/>
  <c r="H76" i="3266"/>
  <c r="C124" i="3266"/>
  <c r="B43" i="3266"/>
  <c r="E47" i="3266"/>
  <c r="H85" i="3266"/>
  <c r="E82" i="3266"/>
  <c r="C40" i="3266"/>
  <c r="B124" i="3266"/>
  <c r="D43" i="3266"/>
  <c r="C127" i="3266"/>
  <c r="E85" i="3266"/>
  <c r="E128" i="3266"/>
  <c r="F85" i="3266"/>
  <c r="G85" i="3266"/>
  <c r="E75" i="3266"/>
  <c r="E76" i="3266"/>
  <c r="E79" i="3266"/>
  <c r="G61" i="3266"/>
  <c r="F61" i="3266"/>
  <c r="G118" i="3266"/>
  <c r="F118" i="3266"/>
  <c r="G125" i="3266"/>
  <c r="F125" i="3266"/>
  <c r="F76" i="3266"/>
  <c r="G76" i="3266"/>
  <c r="H75" i="3266"/>
  <c r="H128" i="3266"/>
  <c r="H44" i="3266"/>
  <c r="F82" i="3266"/>
  <c r="G82" i="3266"/>
  <c r="H74" i="3266"/>
  <c r="AM41" i="3266"/>
  <c r="G41" i="3266"/>
  <c r="F41" i="3266"/>
  <c r="H47" i="3266"/>
  <c r="E74" i="3266"/>
  <c r="B38" i="3266"/>
  <c r="D38" i="3266"/>
  <c r="C39" i="3266"/>
  <c r="D39" i="3266"/>
  <c r="D124" i="3266"/>
  <c r="G115" i="3266"/>
  <c r="F115" i="3266"/>
  <c r="F47" i="3266"/>
  <c r="G47" i="3266"/>
  <c r="E115" i="3266"/>
  <c r="H118" i="3266"/>
  <c r="H115" i="3266"/>
  <c r="F121" i="3266"/>
  <c r="G121" i="3266"/>
  <c r="F75" i="3266"/>
  <c r="G75" i="3266"/>
  <c r="E61" i="3266"/>
  <c r="G74" i="3266"/>
  <c r="F74" i="3266"/>
  <c r="E121" i="3266"/>
  <c r="H125" i="3266"/>
  <c r="B40" i="3266"/>
  <c r="D40" i="3266"/>
  <c r="C43" i="3266"/>
  <c r="D127" i="3266"/>
  <c r="B39" i="3266"/>
  <c r="B127" i="3266"/>
  <c r="F44" i="3266"/>
  <c r="G44" i="3266"/>
  <c r="E42" i="3266"/>
  <c r="E41" i="3266"/>
  <c r="G79" i="3266"/>
  <c r="F79" i="3266"/>
  <c r="G42" i="3266"/>
  <c r="F42" i="3266"/>
  <c r="E118" i="3266"/>
  <c r="H41" i="3266"/>
  <c r="H79" i="3266"/>
  <c r="F128" i="3266"/>
  <c r="G128" i="3266"/>
  <c r="E44" i="3266"/>
  <c r="L18" i="3264"/>
  <c r="M18" i="3264"/>
  <c r="R18" i="3264"/>
  <c r="W18" i="3264"/>
  <c r="K18" i="3264"/>
  <c r="P18" i="3264"/>
  <c r="U18" i="3264"/>
  <c r="V18" i="3264"/>
  <c r="Q18" i="3264"/>
  <c r="E39" i="3266" l="1"/>
  <c r="H73" i="3266"/>
  <c r="AG18" i="3264"/>
  <c r="AA18" i="3264"/>
  <c r="J18" i="3264"/>
  <c r="B18" i="3264" s="1"/>
  <c r="B37" i="3266"/>
  <c r="AF18" i="3264"/>
  <c r="F43" i="3266"/>
  <c r="G43" i="3266"/>
  <c r="E46" i="3266"/>
  <c r="F40" i="3266"/>
  <c r="G40" i="3266"/>
  <c r="E40" i="3266"/>
  <c r="G73" i="3266"/>
  <c r="F73" i="3266"/>
  <c r="H124" i="3266"/>
  <c r="H38" i="3266"/>
  <c r="AB18" i="3264"/>
  <c r="H127" i="3266"/>
  <c r="H40" i="3266"/>
  <c r="G39" i="3266"/>
  <c r="F39" i="3266"/>
  <c r="Z18" i="3264"/>
  <c r="T18" i="3264"/>
  <c r="D18" i="3264" s="1"/>
  <c r="D37" i="3266"/>
  <c r="O18" i="3264"/>
  <c r="C18" i="3264" s="1"/>
  <c r="C37" i="3266"/>
  <c r="AL18" i="3264"/>
  <c r="AE18" i="3264"/>
  <c r="E124" i="3266"/>
  <c r="E73" i="3266"/>
  <c r="H46" i="3266"/>
  <c r="G124" i="3266"/>
  <c r="F124" i="3266"/>
  <c r="H39" i="3266"/>
  <c r="AK18" i="3264"/>
  <c r="AJ18" i="3264"/>
  <c r="G46" i="3266"/>
  <c r="F46" i="3266"/>
  <c r="E127" i="3266"/>
  <c r="H43" i="3266"/>
  <c r="E43" i="3266"/>
  <c r="F38" i="3266"/>
  <c r="G38" i="3266"/>
  <c r="E38" i="3266"/>
  <c r="G127" i="3266"/>
  <c r="F127" i="3266"/>
  <c r="E37" i="3266" l="1"/>
  <c r="Y18" i="3264"/>
  <c r="E18" i="3264" s="1"/>
  <c r="AI18" i="3264"/>
  <c r="H18" i="3264" s="1"/>
  <c r="H37" i="3266"/>
  <c r="G37" i="3266"/>
  <c r="AD18" i="3264"/>
  <c r="F37" i="3266"/>
  <c r="G18" i="3264" l="1"/>
  <c r="F18" i="3264"/>
  <c r="B204" i="3266" l="1"/>
  <c r="C203" i="3266"/>
  <c r="D203" i="3266"/>
  <c r="C200" i="3266"/>
  <c r="D201" i="3266"/>
  <c r="D200" i="3266"/>
  <c r="B200" i="3266"/>
  <c r="C204" i="3266"/>
  <c r="B203" i="3266"/>
  <c r="D204" i="3266"/>
  <c r="C201" i="3266"/>
  <c r="B201" i="3266"/>
  <c r="D111" i="3266"/>
  <c r="D109" i="3266" l="1"/>
  <c r="C202" i="3266"/>
  <c r="E111" i="3266"/>
  <c r="H201" i="3266"/>
  <c r="E204" i="3266"/>
  <c r="G204" i="3266"/>
  <c r="F204" i="3266"/>
  <c r="H204" i="3266"/>
  <c r="C199" i="3266"/>
  <c r="D108" i="3266"/>
  <c r="D199" i="3266"/>
  <c r="B202" i="3266"/>
  <c r="D202" i="3266"/>
  <c r="D198" i="3266"/>
  <c r="C198" i="3266"/>
  <c r="G111" i="3266"/>
  <c r="F111" i="3266"/>
  <c r="G201" i="3266"/>
  <c r="F201" i="3266"/>
  <c r="E201" i="3266"/>
  <c r="B199" i="3266"/>
  <c r="B198" i="3266"/>
  <c r="H111" i="3266"/>
  <c r="H198" i="3266" l="1"/>
  <c r="E108" i="3266"/>
  <c r="D106" i="3266"/>
  <c r="E198" i="3266"/>
  <c r="G198" i="3266"/>
  <c r="F198" i="3266"/>
  <c r="G109" i="3266"/>
  <c r="F109" i="3266"/>
  <c r="H109" i="3266"/>
  <c r="E109" i="3266"/>
  <c r="F108" i="3266"/>
  <c r="G108" i="3266"/>
  <c r="H108" i="3266"/>
  <c r="E106" i="3266" l="1"/>
  <c r="F106" i="3266"/>
  <c r="G106" i="3266"/>
  <c r="H106" i="3266"/>
  <c r="C221" i="3266" l="1"/>
  <c r="D221" i="3266"/>
  <c r="B221" i="3266"/>
  <c r="H221" i="3266" l="1"/>
  <c r="J31" i="3264"/>
  <c r="E221" i="3266"/>
  <c r="G221" i="3266"/>
  <c r="F221" i="3266"/>
  <c r="B111" i="3266" l="1"/>
  <c r="C111" i="3266" l="1"/>
  <c r="B109" i="3266"/>
  <c r="B108" i="3266"/>
  <c r="C109" i="3266" l="1"/>
  <c r="C108" i="3266"/>
  <c r="B106" i="3266"/>
  <c r="C106" i="3266" l="1"/>
  <c r="C195" i="3266" l="1"/>
  <c r="C194" i="3266"/>
  <c r="D194" i="3266"/>
  <c r="D195" i="3266"/>
  <c r="B195" i="3266"/>
  <c r="M28" i="3264"/>
  <c r="U28" i="3264"/>
  <c r="V28" i="3264"/>
  <c r="L28" i="3264"/>
  <c r="P28" i="3264"/>
  <c r="Q28" i="3264"/>
  <c r="K28" i="3264"/>
  <c r="W28" i="3264"/>
  <c r="R28" i="3264"/>
  <c r="H194" i="3266" l="1"/>
  <c r="D193" i="3266"/>
  <c r="B194" i="3266"/>
  <c r="AL28" i="3264"/>
  <c r="AF28" i="3264"/>
  <c r="C193" i="3266"/>
  <c r="J28" i="3264"/>
  <c r="B28" i="3264" s="1"/>
  <c r="B192" i="3266"/>
  <c r="Z28" i="3264"/>
  <c r="G194" i="3266"/>
  <c r="F194" i="3266"/>
  <c r="E195" i="3266"/>
  <c r="G195" i="3266"/>
  <c r="F195" i="3266"/>
  <c r="AG28" i="3264"/>
  <c r="O28" i="3264"/>
  <c r="C28" i="3264" s="1"/>
  <c r="C192" i="3266"/>
  <c r="AE28" i="3264"/>
  <c r="AA28" i="3264"/>
  <c r="E194" i="3266"/>
  <c r="AB28" i="3264"/>
  <c r="AJ28" i="3264"/>
  <c r="AK28" i="3264"/>
  <c r="T28" i="3264"/>
  <c r="D28" i="3264" s="1"/>
  <c r="D192" i="3266"/>
  <c r="H195" i="3266"/>
  <c r="E193" i="3266" l="1"/>
  <c r="B193" i="3266"/>
  <c r="AD28" i="3264"/>
  <c r="F192" i="3266"/>
  <c r="G192" i="3266"/>
  <c r="AI28" i="3264"/>
  <c r="H28" i="3264" s="1"/>
  <c r="H192" i="3266"/>
  <c r="Y28" i="3264"/>
  <c r="E28" i="3264" s="1"/>
  <c r="E192" i="3266"/>
  <c r="F193" i="3266"/>
  <c r="G193" i="3266"/>
  <c r="H193" i="3266"/>
  <c r="G28" i="3264" l="1"/>
  <c r="F28" i="3264"/>
  <c r="P52" i="3264" l="1"/>
  <c r="K52" i="3264"/>
  <c r="Q52" i="3264"/>
  <c r="L52" i="3264"/>
  <c r="R52" i="3264"/>
  <c r="M52" i="3264"/>
  <c r="C141" i="3266" l="1"/>
  <c r="O22" i="3264"/>
  <c r="D141" i="3266"/>
  <c r="O52" i="3264"/>
  <c r="C52" i="3264" s="1"/>
  <c r="C282" i="3266"/>
  <c r="J52" i="3264"/>
  <c r="B52" i="3264" s="1"/>
  <c r="B282" i="3266"/>
  <c r="R22" i="3264"/>
  <c r="K22" i="3264"/>
  <c r="U22" i="3264"/>
  <c r="Q22" i="3264"/>
  <c r="L22" i="3264"/>
  <c r="P22" i="3264"/>
  <c r="W22" i="3264"/>
  <c r="V22" i="3264"/>
  <c r="AE22" i="3264" l="1"/>
  <c r="AE21" i="3264" s="1"/>
  <c r="B141" i="3266"/>
  <c r="AF22" i="3264"/>
  <c r="AA22" i="3264"/>
  <c r="E141" i="3266"/>
  <c r="C139" i="3266"/>
  <c r="Z22" i="3264"/>
  <c r="AB22" i="3264"/>
  <c r="AG22" i="3264"/>
  <c r="D139" i="3266"/>
  <c r="T22" i="3264"/>
  <c r="G141" i="3266"/>
  <c r="F141" i="3266"/>
  <c r="C22" i="3264"/>
  <c r="M22" i="3264"/>
  <c r="H141" i="3266" l="1"/>
  <c r="AI22" i="3264"/>
  <c r="AD22" i="3264"/>
  <c r="G139" i="3266"/>
  <c r="F139" i="3266"/>
  <c r="E139" i="3266"/>
  <c r="Y22" i="3264"/>
  <c r="J22" i="3264"/>
  <c r="B139" i="3266"/>
  <c r="D22" i="3264"/>
  <c r="AK22" i="3264"/>
  <c r="AJ22" i="3264"/>
  <c r="AL22" i="3264"/>
  <c r="F22" i="3264" l="1"/>
  <c r="G22" i="3264"/>
  <c r="H139" i="3266"/>
  <c r="B22" i="3264"/>
  <c r="H22" i="3264"/>
  <c r="E22" i="3264"/>
  <c r="C222" i="3266" l="1"/>
  <c r="D222" i="3266"/>
  <c r="B222" i="3266"/>
  <c r="E222" i="3266" l="1"/>
  <c r="H222" i="3266"/>
  <c r="G222" i="3266"/>
  <c r="F222" i="3266"/>
  <c r="B213" i="3266"/>
  <c r="B220" i="3266"/>
  <c r="L31" i="3264"/>
  <c r="P31" i="3264"/>
  <c r="R31" i="3264"/>
  <c r="C213" i="3266"/>
  <c r="C220" i="3266"/>
  <c r="U31" i="3264"/>
  <c r="V31" i="3264"/>
  <c r="W31" i="3264"/>
  <c r="D220" i="3266"/>
  <c r="D213" i="3266"/>
  <c r="E213" i="3266" l="1"/>
  <c r="AJ31" i="3264"/>
  <c r="AE31" i="3264"/>
  <c r="AA31" i="3264"/>
  <c r="O31" i="3264"/>
  <c r="H213" i="3266"/>
  <c r="AG31" i="3264"/>
  <c r="AF31" i="3264"/>
  <c r="F220" i="3266"/>
  <c r="G220" i="3266"/>
  <c r="F213" i="3266"/>
  <c r="G213" i="3266"/>
  <c r="AK31" i="3264"/>
  <c r="AB31" i="3264"/>
  <c r="Z31" i="3264"/>
  <c r="E220" i="3266"/>
  <c r="AL31" i="3264"/>
  <c r="K31" i="3264"/>
  <c r="H220" i="3266"/>
  <c r="Q31" i="3264"/>
  <c r="M31" i="3264"/>
  <c r="B210" i="3266" l="1"/>
  <c r="C210" i="3266"/>
  <c r="T31" i="3264"/>
  <c r="D31" i="3264" s="1"/>
  <c r="D210" i="3266"/>
  <c r="B31" i="3264"/>
  <c r="C31" i="3264"/>
  <c r="G210" i="3266"/>
  <c r="F210" i="3266"/>
  <c r="AD31" i="3264"/>
  <c r="AI31" i="3264" l="1"/>
  <c r="H31" i="3264" s="1"/>
  <c r="H210" i="3266"/>
  <c r="Y31" i="3264"/>
  <c r="E31" i="3264" s="1"/>
  <c r="E210" i="3266"/>
  <c r="G31" i="3264"/>
  <c r="F31" i="3264"/>
  <c r="T52" i="3264" l="1"/>
  <c r="AJ52" i="3264"/>
  <c r="Y52" i="3264"/>
  <c r="AB52" i="3264" l="1"/>
  <c r="AI52" i="3264"/>
  <c r="AA52" i="3264"/>
  <c r="AL52" i="3264"/>
  <c r="W52" i="3264"/>
  <c r="V52" i="3264"/>
  <c r="U52" i="3264" l="1"/>
  <c r="D52" i="3264" s="1"/>
  <c r="D282" i="3266"/>
  <c r="Z52" i="3264"/>
  <c r="E52" i="3264" s="1"/>
  <c r="E282" i="3266"/>
  <c r="AE52" i="3264"/>
  <c r="AD52" i="3264"/>
  <c r="AG52" i="3264" l="1"/>
  <c r="AK52" i="3264" l="1"/>
  <c r="H52" i="3264" s="1"/>
  <c r="H282" i="3266"/>
  <c r="AF52" i="3264"/>
  <c r="G282" i="3266"/>
  <c r="F282" i="3266"/>
  <c r="G52" i="3264" l="1"/>
  <c r="F52" i="3264"/>
  <c r="AL25" i="3264" l="1"/>
  <c r="AL48" i="3264"/>
  <c r="AL27" i="3264" l="1"/>
  <c r="AL26" i="3264" s="1"/>
  <c r="AL23" i="3264"/>
  <c r="AL21" i="3264" s="1"/>
  <c r="D93" i="3266" l="1"/>
  <c r="D171" i="3266"/>
  <c r="C93" i="3266"/>
  <c r="D276" i="3266"/>
  <c r="C171" i="3266"/>
  <c r="B276" i="3266"/>
  <c r="AL19" i="3264"/>
  <c r="F70" i="3268"/>
  <c r="B171" i="3266"/>
  <c r="C276" i="3266"/>
  <c r="W48" i="3264"/>
  <c r="V48" i="3264"/>
  <c r="V25" i="3264"/>
  <c r="K48" i="3264"/>
  <c r="R48" i="3264"/>
  <c r="M48" i="3264"/>
  <c r="M25" i="3264"/>
  <c r="P48" i="3264"/>
  <c r="Q25" i="3264"/>
  <c r="Q48" i="3264"/>
  <c r="L48" i="3264"/>
  <c r="U25" i="3264"/>
  <c r="U48" i="3264"/>
  <c r="P25" i="3264"/>
  <c r="L25" i="3264"/>
  <c r="K25" i="3264"/>
  <c r="R25" i="3264"/>
  <c r="W25" i="3264"/>
  <c r="E70" i="3268"/>
  <c r="B93" i="3266" l="1"/>
  <c r="H93" i="3266"/>
  <c r="E93" i="3266"/>
  <c r="H171" i="3266"/>
  <c r="B96" i="3266"/>
  <c r="D206" i="3266"/>
  <c r="AF48" i="3264"/>
  <c r="D177" i="3266"/>
  <c r="C96" i="3266"/>
  <c r="B169" i="3266"/>
  <c r="AA25" i="3264"/>
  <c r="D341" i="3266"/>
  <c r="C92" i="3266"/>
  <c r="D169" i="3266"/>
  <c r="AA48" i="3264"/>
  <c r="T48" i="3264"/>
  <c r="D48" i="3264" s="1"/>
  <c r="D275" i="3266"/>
  <c r="H341" i="3266"/>
  <c r="D70" i="3268"/>
  <c r="AK25" i="3264"/>
  <c r="AK48" i="3264"/>
  <c r="AE48" i="3264"/>
  <c r="J48" i="3264"/>
  <c r="B48" i="3264" s="1"/>
  <c r="B275" i="3266"/>
  <c r="B92" i="3266"/>
  <c r="J25" i="3264"/>
  <c r="B25" i="3264" s="1"/>
  <c r="B144" i="3266"/>
  <c r="AG48" i="3264"/>
  <c r="AG25" i="3264"/>
  <c r="O25" i="3264"/>
  <c r="C25" i="3264" s="1"/>
  <c r="C144" i="3266"/>
  <c r="C341" i="3266"/>
  <c r="C275" i="3266"/>
  <c r="O48" i="3264"/>
  <c r="C48" i="3264" s="1"/>
  <c r="AB25" i="3264"/>
  <c r="B341" i="3266"/>
  <c r="F171" i="3266"/>
  <c r="G171" i="3266"/>
  <c r="H276" i="3266"/>
  <c r="F93" i="3266"/>
  <c r="G93" i="3266"/>
  <c r="E171" i="3266"/>
  <c r="D92" i="3266"/>
  <c r="Z48" i="3264"/>
  <c r="C169" i="3266"/>
  <c r="AJ48" i="3264"/>
  <c r="AJ25" i="3264"/>
  <c r="D96" i="3266"/>
  <c r="AB48" i="3264"/>
  <c r="Z25" i="3264"/>
  <c r="T25" i="3264"/>
  <c r="D25" i="3264" s="1"/>
  <c r="D144" i="3266"/>
  <c r="AF25" i="3264"/>
  <c r="B206" i="3266"/>
  <c r="B177" i="3266"/>
  <c r="C206" i="3266"/>
  <c r="C177" i="3266"/>
  <c r="G276" i="3266"/>
  <c r="F276" i="3266"/>
  <c r="E276" i="3266"/>
  <c r="U23" i="3264"/>
  <c r="U21" i="3264" s="1"/>
  <c r="Q23" i="3264"/>
  <c r="Q21" i="3264" s="1"/>
  <c r="V23" i="3264"/>
  <c r="V21" i="3264" s="1"/>
  <c r="L23" i="3264"/>
  <c r="L21" i="3264" s="1"/>
  <c r="W23" i="3264"/>
  <c r="W21" i="3264" s="1"/>
  <c r="P23" i="3264"/>
  <c r="P21" i="3264" s="1"/>
  <c r="M23" i="3264"/>
  <c r="M21" i="3264" s="1"/>
  <c r="R23" i="3264"/>
  <c r="R21" i="3264" s="1"/>
  <c r="K23" i="3264"/>
  <c r="K21" i="3264" s="1"/>
  <c r="D95" i="3266" l="1"/>
  <c r="H203" i="3266"/>
  <c r="D138" i="3266"/>
  <c r="C90" i="3266"/>
  <c r="E169" i="3266"/>
  <c r="E341" i="3266"/>
  <c r="Z23" i="3264"/>
  <c r="Z21" i="3264" s="1"/>
  <c r="AK27" i="3264"/>
  <c r="AK26" i="3264" s="1"/>
  <c r="D91" i="3266"/>
  <c r="C91" i="3266"/>
  <c r="D197" i="3266"/>
  <c r="C197" i="3266"/>
  <c r="C95" i="3266"/>
  <c r="B90" i="3266"/>
  <c r="B197" i="3266"/>
  <c r="AK23" i="3264"/>
  <c r="AK21" i="3264" s="1"/>
  <c r="B95" i="3266"/>
  <c r="C175" i="3266"/>
  <c r="D175" i="3266"/>
  <c r="E177" i="3266"/>
  <c r="H200" i="3266"/>
  <c r="G203" i="3266"/>
  <c r="F203" i="3266"/>
  <c r="O23" i="3264"/>
  <c r="C142" i="3266"/>
  <c r="D142" i="3266"/>
  <c r="T23" i="3264"/>
  <c r="D205" i="3266"/>
  <c r="C205" i="3266"/>
  <c r="B205" i="3266"/>
  <c r="AF23" i="3264"/>
  <c r="AF21" i="3264" s="1"/>
  <c r="B175" i="3266"/>
  <c r="AI25" i="3264"/>
  <c r="H25" i="3264" s="1"/>
  <c r="H144" i="3266"/>
  <c r="F200" i="3266"/>
  <c r="G200" i="3266"/>
  <c r="G177" i="3266"/>
  <c r="F177" i="3266"/>
  <c r="E203" i="3266"/>
  <c r="F169" i="3266"/>
  <c r="G169" i="3266"/>
  <c r="H275" i="3266"/>
  <c r="AI48" i="3264"/>
  <c r="H48" i="3264" s="1"/>
  <c r="H169" i="3266"/>
  <c r="G92" i="3266"/>
  <c r="F92" i="3266"/>
  <c r="J23" i="3264"/>
  <c r="B142" i="3266"/>
  <c r="AG23" i="3264"/>
  <c r="AG21" i="3264" s="1"/>
  <c r="AB23" i="3264"/>
  <c r="AB21" i="3264" s="1"/>
  <c r="B138" i="3266"/>
  <c r="C138" i="3266"/>
  <c r="AA23" i="3264"/>
  <c r="AA21" i="3264" s="1"/>
  <c r="B91" i="3266"/>
  <c r="AJ23" i="3264"/>
  <c r="AJ21" i="3264" s="1"/>
  <c r="D90" i="3266"/>
  <c r="Y25" i="3264"/>
  <c r="E25" i="3264" s="1"/>
  <c r="E144" i="3266"/>
  <c r="E92" i="3266"/>
  <c r="AD48" i="3264"/>
  <c r="F275" i="3266"/>
  <c r="G275" i="3266"/>
  <c r="E275" i="3266"/>
  <c r="Y48" i="3264"/>
  <c r="E48" i="3264" s="1"/>
  <c r="H177" i="3266"/>
  <c r="H92" i="3266"/>
  <c r="G341" i="3266"/>
  <c r="F341" i="3266"/>
  <c r="AD25" i="3264"/>
  <c r="G144" i="3266"/>
  <c r="F144" i="3266"/>
  <c r="E200" i="3266"/>
  <c r="M27" i="3264"/>
  <c r="M26" i="3264" s="1"/>
  <c r="Q27" i="3264"/>
  <c r="Q26" i="3264" s="1"/>
  <c r="P19" i="3264"/>
  <c r="W27" i="3264"/>
  <c r="W26" i="3264" s="1"/>
  <c r="V19" i="3264"/>
  <c r="V27" i="3264"/>
  <c r="V26" i="3264" s="1"/>
  <c r="Q19" i="3264"/>
  <c r="L27" i="3264"/>
  <c r="L26" i="3264" s="1"/>
  <c r="P27" i="3264"/>
  <c r="P26" i="3264" s="1"/>
  <c r="K27" i="3264"/>
  <c r="K26" i="3264" s="1"/>
  <c r="U27" i="3264"/>
  <c r="U26" i="3264" s="1"/>
  <c r="R27" i="3264"/>
  <c r="R26" i="3264" s="1"/>
  <c r="I70" i="3268"/>
  <c r="G70" i="3268"/>
  <c r="H70" i="3268"/>
  <c r="C136" i="3266" l="1"/>
  <c r="D94" i="3266"/>
  <c r="H197" i="3266"/>
  <c r="M23" i="3268"/>
  <c r="B94" i="3266"/>
  <c r="H91" i="3266"/>
  <c r="B136" i="3266"/>
  <c r="H95" i="3266"/>
  <c r="D196" i="3266"/>
  <c r="B196" i="3266"/>
  <c r="AJ19" i="3264"/>
  <c r="AB27" i="3264"/>
  <c r="AB26" i="3264" s="1"/>
  <c r="J70" i="3268"/>
  <c r="AG27" i="3264"/>
  <c r="AG26" i="3264" s="1"/>
  <c r="D89" i="3266"/>
  <c r="G48" i="3264"/>
  <c r="F48" i="3264"/>
  <c r="F95" i="3266"/>
  <c r="G95" i="3266"/>
  <c r="AI23" i="3264"/>
  <c r="H142" i="3266"/>
  <c r="AJ27" i="3264"/>
  <c r="AJ26" i="3264" s="1"/>
  <c r="AF27" i="3264"/>
  <c r="AF26" i="3264" s="1"/>
  <c r="C196" i="3266"/>
  <c r="J19" i="3264"/>
  <c r="Z27" i="3264"/>
  <c r="Z26" i="3264" s="1"/>
  <c r="B89" i="3266"/>
  <c r="F25" i="3264"/>
  <c r="G25" i="3264"/>
  <c r="H175" i="3266"/>
  <c r="G96" i="3266"/>
  <c r="F96" i="3266"/>
  <c r="G175" i="3266"/>
  <c r="F175" i="3266"/>
  <c r="G197" i="3266"/>
  <c r="F197" i="3266"/>
  <c r="E96" i="3266"/>
  <c r="E138" i="3266"/>
  <c r="E199" i="3266"/>
  <c r="AE27" i="3264"/>
  <c r="AE26" i="3264" s="1"/>
  <c r="O27" i="3264"/>
  <c r="C191" i="3266"/>
  <c r="AE19" i="3264"/>
  <c r="AF19" i="3264"/>
  <c r="D136" i="3266"/>
  <c r="C89" i="3266"/>
  <c r="AA27" i="3264"/>
  <c r="AA26" i="3264" s="1"/>
  <c r="T27" i="3264"/>
  <c r="D191" i="3266"/>
  <c r="J27" i="3264"/>
  <c r="B191" i="3266"/>
  <c r="N23" i="3268"/>
  <c r="K19" i="3264"/>
  <c r="B23" i="3264"/>
  <c r="J21" i="3264"/>
  <c r="B21" i="3264" s="1"/>
  <c r="E175" i="3266"/>
  <c r="AD23" i="3264"/>
  <c r="G142" i="3266"/>
  <c r="F142" i="3266"/>
  <c r="D23" i="3264"/>
  <c r="T21" i="3264"/>
  <c r="D21" i="3264" s="1"/>
  <c r="C23" i="3264"/>
  <c r="O21" i="3264"/>
  <c r="C21" i="3264" s="1"/>
  <c r="H202" i="3266"/>
  <c r="E91" i="3266"/>
  <c r="C94" i="3266"/>
  <c r="E202" i="3266"/>
  <c r="F202" i="3266"/>
  <c r="G202" i="3266"/>
  <c r="F138" i="3266"/>
  <c r="G138" i="3266"/>
  <c r="H138" i="3266"/>
  <c r="E95" i="3266"/>
  <c r="H96" i="3266"/>
  <c r="E197" i="3266"/>
  <c r="F199" i="3266"/>
  <c r="G199" i="3266"/>
  <c r="G91" i="3266"/>
  <c r="F91" i="3266"/>
  <c r="Y23" i="3264"/>
  <c r="E142" i="3266"/>
  <c r="H199" i="3266"/>
  <c r="M19" i="3264"/>
  <c r="R19" i="3264"/>
  <c r="L19" i="3264"/>
  <c r="W19" i="3264"/>
  <c r="U19" i="3264"/>
  <c r="H89" i="3266" l="1"/>
  <c r="P23" i="3268"/>
  <c r="H90" i="3266"/>
  <c r="G89" i="3266"/>
  <c r="E90" i="3266"/>
  <c r="O23" i="3268"/>
  <c r="F89" i="3266"/>
  <c r="H196" i="3266"/>
  <c r="AI27" i="3264"/>
  <c r="H191" i="3266"/>
  <c r="AG19" i="3264"/>
  <c r="G23" i="3264"/>
  <c r="F23" i="3264"/>
  <c r="AD21" i="3264"/>
  <c r="D27" i="3264"/>
  <c r="T26" i="3264"/>
  <c r="D26" i="3264" s="1"/>
  <c r="H136" i="3266"/>
  <c r="B88" i="3266"/>
  <c r="B190" i="3266"/>
  <c r="C190" i="3266"/>
  <c r="AB19" i="3264"/>
  <c r="M24" i="3268"/>
  <c r="Q23" i="3268"/>
  <c r="O19" i="3264"/>
  <c r="C19" i="3264" s="1"/>
  <c r="C88" i="3266"/>
  <c r="E94" i="3266"/>
  <c r="AK19" i="3264"/>
  <c r="B19" i="3264"/>
  <c r="AD27" i="3264"/>
  <c r="F191" i="3266"/>
  <c r="G191" i="3266"/>
  <c r="G90" i="3266"/>
  <c r="F90" i="3266"/>
  <c r="E196" i="3266"/>
  <c r="J26" i="3264"/>
  <c r="B26" i="3264" s="1"/>
  <c r="B27" i="3264"/>
  <c r="E89" i="3266"/>
  <c r="E136" i="3266"/>
  <c r="Z19" i="3264"/>
  <c r="AA19" i="3264"/>
  <c r="N24" i="3268"/>
  <c r="D190" i="3266"/>
  <c r="T19" i="3264"/>
  <c r="D19" i="3264" s="1"/>
  <c r="D88" i="3266"/>
  <c r="E23" i="3264"/>
  <c r="Y21" i="3264"/>
  <c r="E21" i="3264" s="1"/>
  <c r="G94" i="3266"/>
  <c r="F94" i="3266"/>
  <c r="F196" i="3266"/>
  <c r="G196" i="3266"/>
  <c r="H94" i="3266"/>
  <c r="C27" i="3264"/>
  <c r="O26" i="3264"/>
  <c r="C26" i="3264" s="1"/>
  <c r="AI19" i="3264"/>
  <c r="F136" i="3266"/>
  <c r="G136" i="3266"/>
  <c r="H23" i="3264"/>
  <c r="AI21" i="3264"/>
  <c r="H21" i="3264" s="1"/>
  <c r="E191" i="3266"/>
  <c r="Y27" i="3264"/>
  <c r="H190" i="3266" l="1"/>
  <c r="O24" i="3268"/>
  <c r="H27" i="3264"/>
  <c r="AI26" i="3264"/>
  <c r="H26" i="3264" s="1"/>
  <c r="E27" i="3264"/>
  <c r="Y26" i="3264"/>
  <c r="E26" i="3264" s="1"/>
  <c r="H88" i="3266"/>
  <c r="F190" i="3266"/>
  <c r="G190" i="3266"/>
  <c r="F21" i="3264"/>
  <c r="G21" i="3264"/>
  <c r="Q24" i="3268"/>
  <c r="Y19" i="3264"/>
  <c r="E19" i="3264" s="1"/>
  <c r="E88" i="3266"/>
  <c r="AD19" i="3264"/>
  <c r="G88" i="3266"/>
  <c r="F88" i="3266"/>
  <c r="P24" i="3268"/>
  <c r="H19" i="3264"/>
  <c r="F27" i="3264"/>
  <c r="G27" i="3264"/>
  <c r="AD26" i="3264"/>
  <c r="E190" i="3266"/>
  <c r="G26" i="3264" l="1"/>
  <c r="F26" i="3264"/>
  <c r="G19" i="3264"/>
  <c r="F19" i="3264"/>
  <c r="AL17" i="3264" l="1"/>
  <c r="AL16" i="3264" l="1"/>
  <c r="AL15" i="3264" s="1"/>
  <c r="AL20" i="3264" s="1"/>
  <c r="B101" i="3266" l="1"/>
  <c r="D101" i="3266"/>
  <c r="D132" i="3266"/>
  <c r="P17" i="3264"/>
  <c r="U17" i="3264"/>
  <c r="Q17" i="3264"/>
  <c r="V17" i="3264"/>
  <c r="C132" i="3266"/>
  <c r="C101" i="3266"/>
  <c r="B132" i="3266" l="1"/>
  <c r="D100" i="3266"/>
  <c r="AA17" i="3264"/>
  <c r="B98" i="3266"/>
  <c r="AJ17" i="3264"/>
  <c r="W17" i="3264"/>
  <c r="B100" i="3266"/>
  <c r="H132" i="3266"/>
  <c r="C131" i="3266"/>
  <c r="D98" i="3266"/>
  <c r="N18" i="3268"/>
  <c r="R17" i="3264"/>
  <c r="Z17" i="3264"/>
  <c r="E132" i="3266"/>
  <c r="T17" i="3264"/>
  <c r="D24" i="3266"/>
  <c r="AK17" i="3264"/>
  <c r="F132" i="3266"/>
  <c r="M17" i="3264"/>
  <c r="AE17" i="3264"/>
  <c r="E101" i="3266"/>
  <c r="H101" i="3266"/>
  <c r="C100" i="3266"/>
  <c r="L17" i="3264"/>
  <c r="K17" i="3264"/>
  <c r="M18" i="3268"/>
  <c r="D131" i="3266"/>
  <c r="B131" i="3266"/>
  <c r="Q16" i="3264"/>
  <c r="Q15" i="3264" s="1"/>
  <c r="Q20" i="3264" s="1"/>
  <c r="L16" i="3264"/>
  <c r="C98" i="3266"/>
  <c r="K16" i="3264"/>
  <c r="P16" i="3264"/>
  <c r="P15" i="3264" s="1"/>
  <c r="P20" i="3264" s="1"/>
  <c r="U16" i="3264"/>
  <c r="U15" i="3264" s="1"/>
  <c r="U20" i="3264" s="1"/>
  <c r="E131" i="3266" l="1"/>
  <c r="O18" i="3268"/>
  <c r="O19" i="3268" s="1"/>
  <c r="H98" i="3266"/>
  <c r="G132" i="3266"/>
  <c r="K15" i="3264"/>
  <c r="K20" i="3264" s="1"/>
  <c r="N19" i="3268"/>
  <c r="Q18" i="3268"/>
  <c r="AG17" i="3264"/>
  <c r="AI17" i="3264"/>
  <c r="H17" i="3264" s="1"/>
  <c r="H24" i="3266"/>
  <c r="T16" i="3264"/>
  <c r="AE16" i="3264"/>
  <c r="AE15" i="3264" s="1"/>
  <c r="AE20" i="3264" s="1"/>
  <c r="B23" i="3266"/>
  <c r="J16" i="3264"/>
  <c r="AA16" i="3264"/>
  <c r="AA15" i="3264" s="1"/>
  <c r="AA20" i="3264" s="1"/>
  <c r="AF16" i="3264"/>
  <c r="E98" i="3266"/>
  <c r="AD17" i="3264"/>
  <c r="F101" i="3266"/>
  <c r="G101" i="3266"/>
  <c r="AB17" i="3264"/>
  <c r="D17" i="3264"/>
  <c r="Z16" i="3264"/>
  <c r="Z15" i="3264" s="1"/>
  <c r="Z20" i="3264" s="1"/>
  <c r="M19" i="3268"/>
  <c r="D97" i="3266"/>
  <c r="AK16" i="3264"/>
  <c r="AK15" i="3264" s="1"/>
  <c r="AK20" i="3264" s="1"/>
  <c r="B97" i="3266"/>
  <c r="O17" i="3264"/>
  <c r="C17" i="3264" s="1"/>
  <c r="C24" i="3266"/>
  <c r="L15" i="3264"/>
  <c r="L20" i="3264" s="1"/>
  <c r="C130" i="3266"/>
  <c r="E100" i="3266"/>
  <c r="H100" i="3266"/>
  <c r="G131" i="3266"/>
  <c r="F131" i="3266"/>
  <c r="W16" i="3264"/>
  <c r="W15" i="3264" s="1"/>
  <c r="W20" i="3264" s="1"/>
  <c r="J17" i="3264"/>
  <c r="B17" i="3264" s="1"/>
  <c r="B24" i="3266"/>
  <c r="Y17" i="3264"/>
  <c r="E24" i="3266"/>
  <c r="AJ16" i="3264"/>
  <c r="AJ15" i="3264" s="1"/>
  <c r="AJ20" i="3264" s="1"/>
  <c r="M16" i="3264"/>
  <c r="M15" i="3264" s="1"/>
  <c r="M20" i="3264" s="1"/>
  <c r="R16" i="3264"/>
  <c r="R15" i="3264" s="1"/>
  <c r="R20" i="3264" s="1"/>
  <c r="AF17" i="3264"/>
  <c r="H131" i="3266"/>
  <c r="B130" i="3266"/>
  <c r="D130" i="3266"/>
  <c r="V16" i="3264"/>
  <c r="V15" i="3264" s="1"/>
  <c r="V20" i="3264" s="1"/>
  <c r="C97" i="3266"/>
  <c r="O17" i="3268" l="1"/>
  <c r="O16" i="3268" s="1"/>
  <c r="E97" i="3266"/>
  <c r="E130" i="3266"/>
  <c r="H130" i="3266"/>
  <c r="F130" i="3266"/>
  <c r="G130" i="3266"/>
  <c r="H97" i="3266"/>
  <c r="AG16" i="3264"/>
  <c r="AG15" i="3264" s="1"/>
  <c r="AG20" i="3264" s="1"/>
  <c r="Q17" i="3268"/>
  <c r="AF15" i="3264"/>
  <c r="AF20" i="3264" s="1"/>
  <c r="B16" i="3264"/>
  <c r="J15" i="3264"/>
  <c r="T15" i="3264"/>
  <c r="D16" i="3264"/>
  <c r="Q19" i="3268"/>
  <c r="P17" i="3268"/>
  <c r="AI16" i="3264"/>
  <c r="H23" i="3266"/>
  <c r="D23" i="3266"/>
  <c r="N17" i="3268"/>
  <c r="E23" i="3266"/>
  <c r="Y16" i="3264"/>
  <c r="E17" i="3264"/>
  <c r="G24" i="3266"/>
  <c r="G17" i="3264"/>
  <c r="F17" i="3264"/>
  <c r="O16" i="3264"/>
  <c r="C23" i="3266"/>
  <c r="B22" i="3266"/>
  <c r="M17" i="3268"/>
  <c r="AB16" i="3264"/>
  <c r="AB15" i="3264" s="1"/>
  <c r="AB20" i="3264" s="1"/>
  <c r="P18" i="3268"/>
  <c r="F24" i="3266"/>
  <c r="G100" i="3266"/>
  <c r="F100" i="3266"/>
  <c r="G98" i="3266"/>
  <c r="F98" i="3266"/>
  <c r="D22" i="3266"/>
  <c r="C22" i="3266"/>
  <c r="P16" i="3268" l="1"/>
  <c r="O14" i="3268"/>
  <c r="F23" i="3266"/>
  <c r="AD16" i="3264"/>
  <c r="G23" i="3266"/>
  <c r="J20" i="3264"/>
  <c r="B20" i="3264" s="1"/>
  <c r="B15" i="3264"/>
  <c r="AI15" i="3264"/>
  <c r="H16" i="3264"/>
  <c r="T20" i="3264"/>
  <c r="D20" i="3264" s="1"/>
  <c r="D15" i="3264"/>
  <c r="P19" i="3268"/>
  <c r="M16" i="3268"/>
  <c r="C16" i="3264"/>
  <c r="O15" i="3264"/>
  <c r="N16" i="3268"/>
  <c r="E22" i="3266"/>
  <c r="G97" i="3266"/>
  <c r="F97" i="3266"/>
  <c r="H22" i="3266"/>
  <c r="E16" i="3264"/>
  <c r="Y15" i="3264"/>
  <c r="Q16" i="3268"/>
  <c r="Y20" i="3264" l="1"/>
  <c r="E20" i="3264" s="1"/>
  <c r="E15" i="3264"/>
  <c r="P14" i="3268"/>
  <c r="N14" i="3268"/>
  <c r="M14" i="3268"/>
  <c r="AI20" i="3264"/>
  <c r="H20" i="3264" s="1"/>
  <c r="H15" i="3264"/>
  <c r="F16" i="3264"/>
  <c r="AD15" i="3264"/>
  <c r="G16" i="3264"/>
  <c r="G22" i="3266"/>
  <c r="F22" i="3266"/>
  <c r="Q14" i="3268"/>
  <c r="O20" i="3264"/>
  <c r="C20" i="3264" s="1"/>
  <c r="C15" i="3264"/>
  <c r="F15" i="3264" l="1"/>
  <c r="AD20" i="3264"/>
  <c r="G15" i="3264"/>
  <c r="G20" i="3264" l="1"/>
  <c r="F20" i="3264"/>
  <c r="AL9" i="3264" l="1"/>
  <c r="AL14" i="3264"/>
  <c r="AJ9" i="3264" l="1"/>
  <c r="C16" i="3266"/>
  <c r="AJ14" i="3264"/>
  <c r="D16" i="3266"/>
  <c r="Q14" i="3264"/>
  <c r="U14" i="3264"/>
  <c r="P14" i="3264"/>
  <c r="V14" i="3264"/>
  <c r="U9" i="3264"/>
  <c r="W9" i="3264"/>
  <c r="Q9" i="3264"/>
  <c r="P9" i="3264"/>
  <c r="M9" i="3264"/>
  <c r="V9" i="3264"/>
  <c r="R9" i="3264"/>
  <c r="B16" i="3266" l="1"/>
  <c r="H16" i="3266"/>
  <c r="AK9" i="3264"/>
  <c r="R14" i="3264"/>
  <c r="N10" i="3268"/>
  <c r="AE14" i="3264"/>
  <c r="AB9" i="3264"/>
  <c r="AF14" i="3264"/>
  <c r="Z9" i="3264"/>
  <c r="AA9" i="3264"/>
  <c r="AG9" i="3264"/>
  <c r="D10" i="3266"/>
  <c r="T9" i="3264"/>
  <c r="D9" i="3264" s="1"/>
  <c r="O9" i="3264"/>
  <c r="C9" i="3264" s="1"/>
  <c r="C10" i="3266"/>
  <c r="Z14" i="3264"/>
  <c r="M10" i="3268"/>
  <c r="M14" i="3264"/>
  <c r="AK14" i="3264"/>
  <c r="AA14" i="3264"/>
  <c r="G16" i="3266"/>
  <c r="F16" i="3266"/>
  <c r="E16" i="3266"/>
  <c r="AF9" i="3264"/>
  <c r="AE9" i="3264"/>
  <c r="W14" i="3264"/>
  <c r="T14" i="3264"/>
  <c r="D13" i="3266"/>
  <c r="C13" i="3266"/>
  <c r="O14" i="3264"/>
  <c r="L14" i="3264"/>
  <c r="K14" i="3264"/>
  <c r="L9" i="3264"/>
  <c r="K9" i="3264"/>
  <c r="C14" i="3264" l="1"/>
  <c r="O10" i="3268"/>
  <c r="R19" i="3268" s="1"/>
  <c r="D14" i="3264"/>
  <c r="Y14" i="3264"/>
  <c r="E13" i="3266"/>
  <c r="J9" i="3264"/>
  <c r="B9" i="3264" s="1"/>
  <c r="B10" i="3266"/>
  <c r="J14" i="3264"/>
  <c r="B14" i="3264" s="1"/>
  <c r="B13" i="3266"/>
  <c r="Y9" i="3264"/>
  <c r="E9" i="3264" s="1"/>
  <c r="E10" i="3266"/>
  <c r="H10" i="3266"/>
  <c r="AI9" i="3264"/>
  <c r="H9" i="3264" s="1"/>
  <c r="AD14" i="3264"/>
  <c r="F13" i="3266"/>
  <c r="G13" i="3266"/>
  <c r="Q10" i="3268"/>
  <c r="AG14" i="3264"/>
  <c r="H13" i="3266"/>
  <c r="AI14" i="3264"/>
  <c r="H14" i="3264" s="1"/>
  <c r="P10" i="3268"/>
  <c r="AB14" i="3264"/>
  <c r="G10" i="3266"/>
  <c r="AD9" i="3264"/>
  <c r="F10" i="3266"/>
  <c r="G14" i="3264" l="1"/>
  <c r="F14" i="3264"/>
  <c r="E14" i="3264"/>
  <c r="F9" i="3264"/>
  <c r="G9" i="3264"/>
  <c r="D20" i="3266" l="1"/>
  <c r="AL11" i="3264"/>
  <c r="AL13" i="3264"/>
  <c r="U13" i="3264"/>
  <c r="M13" i="3264"/>
  <c r="V13" i="3264"/>
  <c r="M11" i="3264"/>
  <c r="P11" i="3264"/>
  <c r="P13" i="3264"/>
  <c r="Q13" i="3264"/>
  <c r="L13" i="3264"/>
  <c r="U11" i="3264"/>
  <c r="W13" i="3264"/>
  <c r="Q11" i="3264"/>
  <c r="K13" i="3264"/>
  <c r="W11" i="3264"/>
  <c r="V11" i="3264"/>
  <c r="AB13" i="3264" l="1"/>
  <c r="AJ11" i="3264"/>
  <c r="AB11" i="3264"/>
  <c r="AG11" i="3264"/>
  <c r="Z13" i="3264"/>
  <c r="D15" i="3266"/>
  <c r="T11" i="3264"/>
  <c r="D11" i="3264" s="1"/>
  <c r="AE13" i="3264"/>
  <c r="AJ13" i="3264"/>
  <c r="AE11" i="3264"/>
  <c r="Z11" i="3264"/>
  <c r="D19" i="3266"/>
  <c r="T13" i="3264"/>
  <c r="D13" i="3264" s="1"/>
  <c r="AG13" i="3264"/>
  <c r="K11" i="3264"/>
  <c r="L11" i="3264"/>
  <c r="B20" i="3266"/>
  <c r="D14" i="3266" l="1"/>
  <c r="D12" i="3266"/>
  <c r="AL8" i="3264"/>
  <c r="AL7" i="3264" s="1"/>
  <c r="AL6" i="3264" s="1"/>
  <c r="AK13" i="3264"/>
  <c r="H20" i="3266"/>
  <c r="AK11" i="3264"/>
  <c r="C20" i="3266"/>
  <c r="AL10" i="3264"/>
  <c r="AD13" i="3264"/>
  <c r="AD11" i="3264"/>
  <c r="R13" i="3264"/>
  <c r="R11" i="3264"/>
  <c r="U10" i="3264"/>
  <c r="U8" i="3264"/>
  <c r="U7" i="3264" s="1"/>
  <c r="U6" i="3264" s="1"/>
  <c r="M8" i="3264"/>
  <c r="M7" i="3264" s="1"/>
  <c r="M6" i="3264" s="1"/>
  <c r="V10" i="3264"/>
  <c r="V8" i="3264"/>
  <c r="V7" i="3264" s="1"/>
  <c r="V6" i="3264" s="1"/>
  <c r="P8" i="3264"/>
  <c r="P7" i="3264" s="1"/>
  <c r="P6" i="3264" s="1"/>
  <c r="P10" i="3264"/>
  <c r="Q10" i="3264"/>
  <c r="Q8" i="3264"/>
  <c r="Q7" i="3264" s="1"/>
  <c r="Q6" i="3264" s="1"/>
  <c r="W8" i="3264"/>
  <c r="W7" i="3264" s="1"/>
  <c r="W6" i="3264" s="1"/>
  <c r="Z8" i="3264" l="1"/>
  <c r="Z7" i="3264" s="1"/>
  <c r="Z6" i="3264" s="1"/>
  <c r="AA11" i="3264"/>
  <c r="M10" i="3264"/>
  <c r="J13" i="3264"/>
  <c r="B13" i="3264" s="1"/>
  <c r="B19" i="3266"/>
  <c r="AJ10" i="3264"/>
  <c r="E20" i="3266"/>
  <c r="Z10" i="3264"/>
  <c r="AB8" i="3264"/>
  <c r="AB7" i="3264" s="1"/>
  <c r="AB6" i="3264" s="1"/>
  <c r="W10" i="3264"/>
  <c r="AE8" i="3264"/>
  <c r="AE7" i="3264" s="1"/>
  <c r="AE6" i="3264" s="1"/>
  <c r="D11" i="3266"/>
  <c r="T10" i="3264"/>
  <c r="AJ8" i="3264"/>
  <c r="AJ7" i="3264" s="1"/>
  <c r="AJ6" i="3264" s="1"/>
  <c r="O13" i="3264"/>
  <c r="C13" i="3264" s="1"/>
  <c r="C19" i="3266"/>
  <c r="G20" i="3266"/>
  <c r="F20" i="3266"/>
  <c r="AE10" i="3264"/>
  <c r="AG8" i="3264"/>
  <c r="AG7" i="3264" s="1"/>
  <c r="AG6" i="3264" s="1"/>
  <c r="D9" i="3266"/>
  <c r="T8" i="3264"/>
  <c r="O11" i="3264"/>
  <c r="C11" i="3264" s="1"/>
  <c r="C15" i="3266"/>
  <c r="AA13" i="3264"/>
  <c r="L10" i="3264"/>
  <c r="L8" i="3264"/>
  <c r="L7" i="3264" s="1"/>
  <c r="L6" i="3264" s="1"/>
  <c r="N8" i="3268"/>
  <c r="K10" i="3264"/>
  <c r="K8" i="3264"/>
  <c r="K7" i="3264" s="1"/>
  <c r="K6" i="3264" s="1"/>
  <c r="D10" i="3264" l="1"/>
  <c r="D8" i="3264"/>
  <c r="T7" i="3264"/>
  <c r="AD10" i="3264"/>
  <c r="AK8" i="3264"/>
  <c r="AK7" i="3264" s="1"/>
  <c r="AK6" i="3264" s="1"/>
  <c r="C12" i="3266"/>
  <c r="M8" i="3268"/>
  <c r="R8" i="3268" s="1"/>
  <c r="AI11" i="3264"/>
  <c r="H11" i="3264" s="1"/>
  <c r="H15" i="3266"/>
  <c r="AD8" i="3264"/>
  <c r="AF11" i="3264"/>
  <c r="F15" i="3266"/>
  <c r="G15" i="3266"/>
  <c r="AI13" i="3264"/>
  <c r="H13" i="3264" s="1"/>
  <c r="H19" i="3266"/>
  <c r="Y13" i="3264"/>
  <c r="E13" i="3264" s="1"/>
  <c r="E19" i="3266"/>
  <c r="D7" i="3266"/>
  <c r="C14" i="3266"/>
  <c r="AF13" i="3264"/>
  <c r="F19" i="3266"/>
  <c r="G19" i="3266"/>
  <c r="AG10" i="3264"/>
  <c r="J11" i="3264"/>
  <c r="B11" i="3264" s="1"/>
  <c r="B15" i="3266"/>
  <c r="Y11" i="3264"/>
  <c r="E11" i="3264" s="1"/>
  <c r="E15" i="3266"/>
  <c r="AK10" i="3264"/>
  <c r="H14" i="3266"/>
  <c r="D8" i="3266"/>
  <c r="N13" i="3268"/>
  <c r="T10" i="3268"/>
  <c r="AB10" i="3264"/>
  <c r="R8" i="3264"/>
  <c r="R7" i="3264" s="1"/>
  <c r="R6" i="3264" s="1"/>
  <c r="B12" i="3266"/>
  <c r="B14" i="3266"/>
  <c r="AA8" i="3264" l="1"/>
  <c r="AA7" i="3264" s="1"/>
  <c r="AA6" i="3264" s="1"/>
  <c r="C11" i="3266"/>
  <c r="O10" i="3264"/>
  <c r="M6" i="3268"/>
  <c r="R10" i="3264"/>
  <c r="N6" i="3268"/>
  <c r="E14" i="3266"/>
  <c r="G11" i="3264"/>
  <c r="F11" i="3264"/>
  <c r="M13" i="3268"/>
  <c r="R13" i="3268" s="1"/>
  <c r="S10" i="3268"/>
  <c r="U10" i="3268" s="1"/>
  <c r="E12" i="3266"/>
  <c r="O8" i="3268"/>
  <c r="G13" i="3264"/>
  <c r="F13" i="3264"/>
  <c r="P8" i="3268"/>
  <c r="F12" i="3266"/>
  <c r="G12" i="3266"/>
  <c r="T6" i="3264"/>
  <c r="D7" i="3264"/>
  <c r="AA10" i="3264"/>
  <c r="O8" i="3264"/>
  <c r="C9" i="3266"/>
  <c r="F14" i="3266"/>
  <c r="G14" i="3266"/>
  <c r="H12" i="3266"/>
  <c r="Q8" i="3268"/>
  <c r="AD7" i="3264"/>
  <c r="C8" i="3266" l="1"/>
  <c r="J10" i="3264"/>
  <c r="B10" i="3264" s="1"/>
  <c r="B11" i="3266"/>
  <c r="N5" i="3268"/>
  <c r="N28" i="3268"/>
  <c r="N42" i="3268"/>
  <c r="N44" i="3268"/>
  <c r="N47" i="3268"/>
  <c r="N25" i="3268"/>
  <c r="P13" i="3268"/>
  <c r="O13" i="3268"/>
  <c r="R17" i="3268"/>
  <c r="AD6" i="3264"/>
  <c r="Y8" i="3264"/>
  <c r="E9" i="3266"/>
  <c r="AF8" i="3264"/>
  <c r="G9" i="3266"/>
  <c r="F9" i="3266"/>
  <c r="AF10" i="3264"/>
  <c r="F11" i="3266"/>
  <c r="P6" i="3268"/>
  <c r="G11" i="3266"/>
  <c r="H11" i="3266"/>
  <c r="AI10" i="3264"/>
  <c r="H10" i="3264" s="1"/>
  <c r="Q6" i="3268"/>
  <c r="M21" i="3268"/>
  <c r="R6" i="3268"/>
  <c r="Q13" i="3268"/>
  <c r="C8" i="3264"/>
  <c r="O7" i="3264"/>
  <c r="D6" i="3264"/>
  <c r="C10" i="3264"/>
  <c r="H8" i="3266"/>
  <c r="J8" i="3264"/>
  <c r="B9" i="3266"/>
  <c r="C7" i="3266"/>
  <c r="M5" i="3268"/>
  <c r="M47" i="3268"/>
  <c r="M28" i="3268"/>
  <c r="M44" i="3268"/>
  <c r="M25" i="3268"/>
  <c r="M42" i="3268"/>
  <c r="H9" i="3266"/>
  <c r="AI8" i="3264"/>
  <c r="E11" i="3266"/>
  <c r="Y10" i="3264"/>
  <c r="E10" i="3264" s="1"/>
  <c r="O6" i="3268"/>
  <c r="N21" i="3268"/>
  <c r="S6" i="3268"/>
  <c r="B8" i="3266"/>
  <c r="B7" i="3266"/>
  <c r="M86" i="3268" l="1"/>
  <c r="M72" i="3268"/>
  <c r="N65" i="3268"/>
  <c r="N69" i="3268"/>
  <c r="M57" i="3268"/>
  <c r="M80" i="3268"/>
  <c r="M53" i="3268"/>
  <c r="M55" i="3268"/>
  <c r="R47" i="3268"/>
  <c r="M51" i="3268"/>
  <c r="M78" i="3268"/>
  <c r="M70" i="3268"/>
  <c r="M67" i="3268"/>
  <c r="M62" i="3268"/>
  <c r="M63" i="3268"/>
  <c r="M61" i="3268"/>
  <c r="M60" i="3268"/>
  <c r="M58" i="3268"/>
  <c r="M54" i="3268"/>
  <c r="M52" i="3268"/>
  <c r="B8" i="3264"/>
  <c r="J7" i="3264"/>
  <c r="H7" i="3266"/>
  <c r="Q25" i="3268"/>
  <c r="Q5" i="3268"/>
  <c r="Q42" i="3268"/>
  <c r="Q47" i="3268"/>
  <c r="Q50" i="3268" s="1"/>
  <c r="Q28" i="3268"/>
  <c r="Q44" i="3268"/>
  <c r="R21" i="3268"/>
  <c r="M65" i="3268"/>
  <c r="N72" i="3268"/>
  <c r="M69" i="3268"/>
  <c r="R25" i="3268"/>
  <c r="R5" i="3268"/>
  <c r="M49" i="3268"/>
  <c r="G8" i="3266"/>
  <c r="F8" i="3266"/>
  <c r="Q21" i="3268"/>
  <c r="P21" i="3268"/>
  <c r="P5" i="3268"/>
  <c r="P47" i="3268"/>
  <c r="G7" i="3266"/>
  <c r="P42" i="3268"/>
  <c r="P25" i="3268"/>
  <c r="F7" i="3266"/>
  <c r="P28" i="3268"/>
  <c r="P44" i="3268"/>
  <c r="N50" i="3268"/>
  <c r="N55" i="3268"/>
  <c r="N53" i="3268"/>
  <c r="N70" i="3268"/>
  <c r="N78" i="3268"/>
  <c r="N80" i="3268"/>
  <c r="N51" i="3268"/>
  <c r="N67" i="3268"/>
  <c r="N62" i="3268"/>
  <c r="N63" i="3268"/>
  <c r="N61" i="3268"/>
  <c r="N60" i="3268"/>
  <c r="N58" i="3268"/>
  <c r="N54" i="3268"/>
  <c r="N52" i="3268"/>
  <c r="N57" i="3268"/>
  <c r="N49" i="3268"/>
  <c r="H8" i="3264"/>
  <c r="AI7" i="3264"/>
  <c r="E8" i="3266"/>
  <c r="R44" i="3268"/>
  <c r="M88" i="3268"/>
  <c r="M50" i="3268"/>
  <c r="AF7" i="3264"/>
  <c r="G8" i="3264"/>
  <c r="F8" i="3264"/>
  <c r="Y7" i="3264"/>
  <c r="E8" i="3264"/>
  <c r="N88" i="3268"/>
  <c r="O21" i="3268"/>
  <c r="C7" i="3264"/>
  <c r="O6" i="3264"/>
  <c r="E7" i="3266"/>
  <c r="O25" i="3268"/>
  <c r="O42" i="3268"/>
  <c r="O44" i="3268"/>
  <c r="O5" i="3268"/>
  <c r="O47" i="3268"/>
  <c r="O50" i="3268" s="1"/>
  <c r="O28" i="3268"/>
  <c r="G10" i="3264"/>
  <c r="F10" i="3264"/>
  <c r="N86" i="3268"/>
  <c r="Q65" i="3268" l="1"/>
  <c r="Q88" i="3268"/>
  <c r="Q72" i="3268"/>
  <c r="O57" i="3268"/>
  <c r="P88" i="3268"/>
  <c r="Q49" i="3268"/>
  <c r="P72" i="3268"/>
  <c r="O49" i="3268"/>
  <c r="P69" i="3268"/>
  <c r="P49" i="3268"/>
  <c r="O72" i="3268"/>
  <c r="O86" i="3268"/>
  <c r="AI6" i="3264"/>
  <c r="H7" i="3264"/>
  <c r="P65" i="3268"/>
  <c r="Q86" i="3268"/>
  <c r="O78" i="3268"/>
  <c r="O53" i="3268"/>
  <c r="O70" i="3268"/>
  <c r="O80" i="3268"/>
  <c r="O51" i="3268"/>
  <c r="O55" i="3268"/>
  <c r="O67" i="3268"/>
  <c r="O62" i="3268"/>
  <c r="O61" i="3268"/>
  <c r="O63" i="3268"/>
  <c r="O60" i="3268"/>
  <c r="O58" i="3268"/>
  <c r="O54" i="3268"/>
  <c r="O52" i="3268"/>
  <c r="O69" i="3268"/>
  <c r="O65" i="3268"/>
  <c r="AF6" i="3264"/>
  <c r="F7" i="3264"/>
  <c r="G7" i="3264"/>
  <c r="P57" i="3268"/>
  <c r="P51" i="3268"/>
  <c r="P53" i="3268"/>
  <c r="P80" i="3268"/>
  <c r="P78" i="3268"/>
  <c r="P55" i="3268"/>
  <c r="P70" i="3268"/>
  <c r="P67" i="3268"/>
  <c r="P61" i="3268"/>
  <c r="P62" i="3268"/>
  <c r="P63" i="3268"/>
  <c r="P60" i="3268"/>
  <c r="P58" i="3268"/>
  <c r="P54" i="3268"/>
  <c r="P52" i="3268"/>
  <c r="Y6" i="3264"/>
  <c r="E7" i="3264"/>
  <c r="Q69" i="3268"/>
  <c r="B7" i="3264"/>
  <c r="J6" i="3264"/>
  <c r="O88" i="3268"/>
  <c r="C6" i="3264"/>
  <c r="P86" i="3268"/>
  <c r="P50" i="3268"/>
  <c r="Q57" i="3268"/>
  <c r="Q55" i="3268"/>
  <c r="Q80" i="3268"/>
  <c r="Q78" i="3268"/>
  <c r="Q51" i="3268"/>
  <c r="Q53" i="3268"/>
  <c r="Q70" i="3268"/>
  <c r="Q67" i="3268"/>
  <c r="Q62" i="3268"/>
  <c r="Q63" i="3268"/>
  <c r="Q61" i="3268"/>
  <c r="Q60" i="3268"/>
  <c r="Q58" i="3268"/>
  <c r="Q54" i="3268"/>
  <c r="Q52" i="3268"/>
  <c r="B6" i="3264" l="1"/>
  <c r="G6" i="3264"/>
  <c r="F6" i="3264"/>
  <c r="H6" i="3264"/>
  <c r="E6" i="3264"/>
  <c r="AD30" i="3264" l="1"/>
  <c r="AD29" i="3264" l="1"/>
  <c r="AD32" i="3264" l="1"/>
  <c r="B215" i="3266" l="1"/>
  <c r="K30" i="3264"/>
  <c r="K29" i="3264" s="1"/>
  <c r="K32" i="3264" s="1"/>
  <c r="M30" i="3264"/>
  <c r="M29" i="3264" s="1"/>
  <c r="M32" i="3264" s="1"/>
  <c r="P30" i="3264"/>
  <c r="P29" i="3264" s="1"/>
  <c r="P32" i="3264" s="1"/>
  <c r="B214" i="3266" l="1"/>
  <c r="B212" i="3266"/>
  <c r="L30" i="3264"/>
  <c r="L29" i="3264" s="1"/>
  <c r="L32" i="3264" s="1"/>
  <c r="R30" i="3264"/>
  <c r="R29" i="3264" s="1"/>
  <c r="R32" i="3264" s="1"/>
  <c r="C215" i="3266"/>
  <c r="B211" i="3266" l="1"/>
  <c r="D215" i="3266"/>
  <c r="J30" i="3264"/>
  <c r="B209" i="3266"/>
  <c r="H215" i="3266"/>
  <c r="T30" i="3264"/>
  <c r="AJ30" i="3264"/>
  <c r="AJ29" i="3264" s="1"/>
  <c r="AJ32" i="3264" s="1"/>
  <c r="G215" i="3266"/>
  <c r="C214" i="3266"/>
  <c r="C212" i="3266"/>
  <c r="D212" i="3266" l="1"/>
  <c r="G214" i="3266"/>
  <c r="AK30" i="3264"/>
  <c r="AK29" i="3264" s="1"/>
  <c r="AK32" i="3264" s="1"/>
  <c r="G212" i="3266"/>
  <c r="O30" i="3264"/>
  <c r="D214" i="3266"/>
  <c r="E215" i="3266"/>
  <c r="H212" i="3266"/>
  <c r="T29" i="3264"/>
  <c r="Y30" i="3264"/>
  <c r="B208" i="3266"/>
  <c r="F215" i="3266"/>
  <c r="AF30" i="3264"/>
  <c r="AF29" i="3264" s="1"/>
  <c r="AF32" i="3264" s="1"/>
  <c r="H214" i="3266"/>
  <c r="J29" i="3264"/>
  <c r="B30" i="3264"/>
  <c r="W30" i="3264"/>
  <c r="W29" i="3264" s="1"/>
  <c r="W32" i="3264" s="1"/>
  <c r="Q30" i="3264"/>
  <c r="Q29" i="3264" s="1"/>
  <c r="Q32" i="3264" s="1"/>
  <c r="C211" i="3266"/>
  <c r="V30" i="3264"/>
  <c r="V29" i="3264" s="1"/>
  <c r="V32" i="3264" s="1"/>
  <c r="C209" i="3266" l="1"/>
  <c r="B223" i="3266"/>
  <c r="D211" i="3266"/>
  <c r="F212" i="3266"/>
  <c r="T32" i="3264"/>
  <c r="F214" i="3266"/>
  <c r="U30" i="3264"/>
  <c r="D209" i="3266"/>
  <c r="AB30" i="3264"/>
  <c r="AB29" i="3264" s="1"/>
  <c r="AB32" i="3264" s="1"/>
  <c r="E212" i="3266"/>
  <c r="H211" i="3266"/>
  <c r="G211" i="3266"/>
  <c r="Y29" i="3264"/>
  <c r="E214" i="3266"/>
  <c r="B29" i="3264"/>
  <c r="J32" i="3264"/>
  <c r="B32" i="3264" s="1"/>
  <c r="C30" i="3264"/>
  <c r="O29" i="3264"/>
  <c r="AE30" i="3264"/>
  <c r="G209" i="3266"/>
  <c r="C208" i="3266"/>
  <c r="U29" i="3264" l="1"/>
  <c r="D30" i="3264"/>
  <c r="D208" i="3266"/>
  <c r="N30" i="3268"/>
  <c r="N74" i="3268" s="1"/>
  <c r="E211" i="3266"/>
  <c r="AA30" i="3264"/>
  <c r="AA29" i="3264" s="1"/>
  <c r="AA32" i="3264" s="1"/>
  <c r="C29" i="3264"/>
  <c r="O32" i="3264"/>
  <c r="C32" i="3264" s="1"/>
  <c r="H209" i="3266"/>
  <c r="AI30" i="3264"/>
  <c r="Z30" i="3264"/>
  <c r="F211" i="3266"/>
  <c r="AL30" i="3264"/>
  <c r="AL29" i="3264" s="1"/>
  <c r="AL32" i="3264" s="1"/>
  <c r="P30" i="3268"/>
  <c r="P74" i="3268" s="1"/>
  <c r="AE29" i="3264"/>
  <c r="G30" i="3264"/>
  <c r="Y32" i="3264"/>
  <c r="M30" i="3268"/>
  <c r="M74" i="3268" s="1"/>
  <c r="H208" i="3266"/>
  <c r="G208" i="3266"/>
  <c r="C223" i="3266"/>
  <c r="D223" i="3266" l="1"/>
  <c r="E209" i="3266"/>
  <c r="E208" i="3266"/>
  <c r="AE32" i="3264"/>
  <c r="G29" i="3264"/>
  <c r="H30" i="3264"/>
  <c r="AI29" i="3264"/>
  <c r="G223" i="3266"/>
  <c r="AG30" i="3264"/>
  <c r="F209" i="3266"/>
  <c r="U32" i="3264"/>
  <c r="D32" i="3264" s="1"/>
  <c r="D29" i="3264"/>
  <c r="H223" i="3266"/>
  <c r="Z29" i="3264"/>
  <c r="E30" i="3264"/>
  <c r="O30" i="3268" l="1"/>
  <c r="O74" i="3268" s="1"/>
  <c r="AG29" i="3264"/>
  <c r="F30" i="3264"/>
  <c r="G32" i="3264"/>
  <c r="H29" i="3264"/>
  <c r="AI32" i="3264"/>
  <c r="H32" i="3264" s="1"/>
  <c r="E223" i="3266"/>
  <c r="F223" i="3266"/>
  <c r="Z32" i="3264"/>
  <c r="E32" i="3264" s="1"/>
  <c r="E29" i="3264"/>
  <c r="Q30" i="3268"/>
  <c r="Q74" i="3268" s="1"/>
  <c r="F208" i="3266"/>
  <c r="AG32" i="3264" l="1"/>
  <c r="F32" i="3264" s="1"/>
  <c r="F29" i="3264"/>
  <c r="Q64" i="3264" l="1"/>
  <c r="V64" i="3264"/>
  <c r="Q45" i="3264"/>
  <c r="B342" i="3266"/>
  <c r="V45" i="3264"/>
  <c r="L64" i="3264"/>
  <c r="L45" i="3264"/>
  <c r="D342" i="3266" l="1"/>
  <c r="C342" i="3266"/>
  <c r="AF45" i="3264"/>
  <c r="O45" i="3264"/>
  <c r="AF64" i="3264"/>
  <c r="O64" i="3264"/>
  <c r="J45" i="3264"/>
  <c r="T64" i="3264"/>
  <c r="T45" i="3264"/>
  <c r="E342" i="3266"/>
  <c r="AK64" i="3264"/>
  <c r="H342" i="3266"/>
  <c r="U64" i="3264"/>
  <c r="W64" i="3264"/>
  <c r="W45" i="3264"/>
  <c r="R45" i="3264"/>
  <c r="K64" i="3264"/>
  <c r="M64" i="3264"/>
  <c r="F342" i="3266" l="1"/>
  <c r="B338" i="3266"/>
  <c r="D338" i="3266"/>
  <c r="C338" i="3266"/>
  <c r="D337" i="3266"/>
  <c r="G342" i="3266"/>
  <c r="AG45" i="3264"/>
  <c r="AA64" i="3264"/>
  <c r="R64" i="3264"/>
  <c r="J64" i="3264"/>
  <c r="B64" i="3264" s="1"/>
  <c r="B337" i="3266"/>
  <c r="AD45" i="3264"/>
  <c r="AL64" i="3264"/>
  <c r="AE45" i="3264"/>
  <c r="AL45" i="3264"/>
  <c r="D64" i="3264"/>
  <c r="AK45" i="3264"/>
  <c r="Y45" i="3264"/>
  <c r="AA45" i="3264"/>
  <c r="Z64" i="3264"/>
  <c r="AE64" i="3264"/>
  <c r="H338" i="3266"/>
  <c r="AD64" i="3264"/>
  <c r="AI64" i="3264"/>
  <c r="Y64" i="3264"/>
  <c r="M45" i="3264"/>
  <c r="G337" i="3266" l="1"/>
  <c r="E338" i="3266"/>
  <c r="G270" i="3266"/>
  <c r="F338" i="3266"/>
  <c r="P64" i="3264"/>
  <c r="C64" i="3264" s="1"/>
  <c r="C337" i="3266"/>
  <c r="AB45" i="3264"/>
  <c r="P45" i="3264"/>
  <c r="C270" i="3266"/>
  <c r="H270" i="3266"/>
  <c r="U45" i="3264"/>
  <c r="D270" i="3266"/>
  <c r="G338" i="3266"/>
  <c r="F270" i="3266"/>
  <c r="F45" i="3264"/>
  <c r="K45" i="3264"/>
  <c r="B270" i="3266"/>
  <c r="G64" i="3264"/>
  <c r="AI45" i="3264"/>
  <c r="G45" i="3264"/>
  <c r="B45" i="3264" l="1"/>
  <c r="Z45" i="3264"/>
  <c r="E270" i="3266"/>
  <c r="AB64" i="3264"/>
  <c r="E64" i="3264" s="1"/>
  <c r="E337" i="3266"/>
  <c r="D45" i="3264"/>
  <c r="AJ64" i="3264"/>
  <c r="H64" i="3264" s="1"/>
  <c r="H337" i="3266"/>
  <c r="AG64" i="3264"/>
  <c r="F64" i="3264" s="1"/>
  <c r="F337" i="3266"/>
  <c r="C45" i="3264"/>
  <c r="AJ45" i="3264"/>
  <c r="E45" i="3264" l="1"/>
  <c r="H45" i="3264"/>
  <c r="AG72" i="3264" l="1"/>
  <c r="AF72" i="3264" l="1"/>
  <c r="AE72" i="3264" l="1"/>
  <c r="G365" i="3266" l="1"/>
  <c r="AD72" i="3264"/>
  <c r="F365" i="3266"/>
  <c r="F72" i="3264" l="1"/>
  <c r="G72" i="3264"/>
  <c r="V72" i="3264" l="1"/>
  <c r="R72" i="3264"/>
  <c r="M72" i="3264"/>
  <c r="O72" i="3264" l="1"/>
  <c r="T72" i="3264"/>
  <c r="AK72" i="3264"/>
  <c r="AB72" i="3264"/>
  <c r="P72" i="3264"/>
  <c r="AA72" i="3264"/>
  <c r="Q72" i="3264"/>
  <c r="U72" i="3264"/>
  <c r="W72" i="3264"/>
  <c r="Z72" i="3264"/>
  <c r="AJ72" i="3264" l="1"/>
  <c r="Y72" i="3264"/>
  <c r="E72" i="3264" s="1"/>
  <c r="E365" i="3266"/>
  <c r="D365" i="3266"/>
  <c r="D72" i="3264"/>
  <c r="C365" i="3266"/>
  <c r="AL72" i="3264"/>
  <c r="C72" i="3264"/>
  <c r="L72" i="3264"/>
  <c r="K72" i="3264"/>
  <c r="H365" i="3266" l="1"/>
  <c r="AI72" i="3264"/>
  <c r="H72" i="3264" s="1"/>
  <c r="J72" i="3264"/>
  <c r="B72" i="3264" s="1"/>
  <c r="B365" i="3266"/>
  <c r="V315" i="3266" l="1"/>
  <c r="V56" i="3264" s="1"/>
  <c r="AA315" i="3266"/>
  <c r="AA56" i="3264" s="1"/>
  <c r="Q315" i="3266"/>
  <c r="Q56" i="3264" s="1"/>
  <c r="AF315" i="3266"/>
  <c r="AF56" i="3264" s="1"/>
  <c r="AG315" i="3266" l="1"/>
  <c r="AG56" i="3264" s="1"/>
  <c r="P315" i="3266"/>
  <c r="P56" i="3264" s="1"/>
  <c r="W315" i="3266"/>
  <c r="W56" i="3264" s="1"/>
  <c r="AE315" i="3266"/>
  <c r="AE56" i="3264" s="1"/>
  <c r="R315" i="3266"/>
  <c r="R56" i="3264" s="1"/>
  <c r="AD315" i="3266"/>
  <c r="T315" i="3266"/>
  <c r="Y315" i="3266"/>
  <c r="AI315" i="3266"/>
  <c r="Z315" i="3266"/>
  <c r="Z56" i="3264" s="1"/>
  <c r="M315" i="3266"/>
  <c r="M56" i="3264" s="1"/>
  <c r="U315" i="3266"/>
  <c r="U56" i="3264" s="1"/>
  <c r="AB315" i="3266"/>
  <c r="AB56" i="3264" s="1"/>
  <c r="G317" i="3266" l="1"/>
  <c r="E315" i="3266"/>
  <c r="Y56" i="3264"/>
  <c r="E56" i="3264" s="1"/>
  <c r="D317" i="3266"/>
  <c r="AD56" i="3264"/>
  <c r="F315" i="3266"/>
  <c r="G315" i="3266"/>
  <c r="AI56" i="3264"/>
  <c r="T56" i="3264"/>
  <c r="D56" i="3264" s="1"/>
  <c r="D315" i="3266"/>
  <c r="L315" i="3266"/>
  <c r="L56" i="3264" s="1"/>
  <c r="E317" i="3266"/>
  <c r="F317" i="3266"/>
  <c r="J315" i="3266" l="1"/>
  <c r="F56" i="3264"/>
  <c r="G56" i="3264"/>
  <c r="K315" i="3266"/>
  <c r="K56" i="3264" s="1"/>
  <c r="B317" i="3266" l="1"/>
  <c r="J56" i="3264"/>
  <c r="B56" i="3264" s="1"/>
  <c r="B315" i="3266"/>
  <c r="AK315" i="3266" l="1"/>
  <c r="AK56" i="3264" s="1"/>
  <c r="AL56" i="3264"/>
  <c r="AJ315" i="3266" l="1"/>
  <c r="H317" i="3266"/>
  <c r="AJ56" i="3264" l="1"/>
  <c r="H56" i="3264" s="1"/>
  <c r="H315" i="3266"/>
  <c r="C317" i="3266" l="1"/>
  <c r="O315" i="3266"/>
  <c r="O56" i="3264" l="1"/>
  <c r="C56" i="3264" s="1"/>
  <c r="C315" i="3266"/>
  <c r="AK271" i="3266" l="1"/>
  <c r="C307" i="3266"/>
  <c r="AF53" i="3264"/>
  <c r="AF46" i="3264"/>
  <c r="AF44" i="3264" s="1"/>
  <c r="W53" i="3264"/>
  <c r="P53" i="3264"/>
  <c r="Q53" i="3264"/>
  <c r="Z53" i="3264"/>
  <c r="AG53" i="3264"/>
  <c r="AG46" i="3264"/>
  <c r="AG44" i="3264" s="1"/>
  <c r="M53" i="3264"/>
  <c r="D307" i="3266" l="1"/>
  <c r="E307" i="3266"/>
  <c r="Q46" i="3264"/>
  <c r="Q44" i="3264" s="1"/>
  <c r="AK46" i="3264"/>
  <c r="AK44" i="3264" s="1"/>
  <c r="AK269" i="3266"/>
  <c r="Y53" i="3264"/>
  <c r="T53" i="3264"/>
  <c r="Z46" i="3264"/>
  <c r="Z44" i="3264" s="1"/>
  <c r="O53" i="3264"/>
  <c r="F307" i="3266"/>
  <c r="G307" i="3266"/>
  <c r="M46" i="3264"/>
  <c r="M44" i="3264" s="1"/>
  <c r="AG34" i="3264"/>
  <c r="AG66" i="3264" s="1"/>
  <c r="AG33" i="3264"/>
  <c r="P46" i="3264"/>
  <c r="P44" i="3264" s="1"/>
  <c r="W46" i="3264"/>
  <c r="W44" i="3264" s="1"/>
  <c r="AK53" i="3264"/>
  <c r="AF33" i="3264"/>
  <c r="AF34" i="3264"/>
  <c r="AF66" i="3264" s="1"/>
  <c r="AJ271" i="3266"/>
  <c r="AI271" i="3266"/>
  <c r="R53" i="3264"/>
  <c r="AE53" i="3264"/>
  <c r="AE46" i="3264"/>
  <c r="AE44" i="3264" s="1"/>
  <c r="AB53" i="3264"/>
  <c r="U53" i="3264"/>
  <c r="AA53" i="3264"/>
  <c r="V53" i="3264"/>
  <c r="E294" i="3266" l="1"/>
  <c r="H307" i="3266"/>
  <c r="V46" i="3264"/>
  <c r="V44" i="3264" s="1"/>
  <c r="AB46" i="3264"/>
  <c r="AB44" i="3264" s="1"/>
  <c r="O46" i="3264"/>
  <c r="AJ53" i="3264"/>
  <c r="AD46" i="3264"/>
  <c r="G271" i="3266"/>
  <c r="F271" i="3266"/>
  <c r="B307" i="3266"/>
  <c r="H271" i="3266"/>
  <c r="AI46" i="3264"/>
  <c r="AI269" i="3266"/>
  <c r="E53" i="3264"/>
  <c r="AI53" i="3264"/>
  <c r="T46" i="3264"/>
  <c r="Y46" i="3264"/>
  <c r="F294" i="3266"/>
  <c r="AD53" i="3264"/>
  <c r="G294" i="3266"/>
  <c r="AE33" i="3264"/>
  <c r="AE34" i="3264"/>
  <c r="AE66" i="3264" s="1"/>
  <c r="AJ269" i="3266"/>
  <c r="AJ46" i="3264"/>
  <c r="AJ44" i="3264" s="1"/>
  <c r="W34" i="3264"/>
  <c r="W66" i="3264" s="1"/>
  <c r="W33" i="3264"/>
  <c r="P34" i="3264"/>
  <c r="P66" i="3264" s="1"/>
  <c r="P33" i="3264"/>
  <c r="M34" i="3264"/>
  <c r="M66" i="3264" s="1"/>
  <c r="M33" i="3264"/>
  <c r="C53" i="3264"/>
  <c r="D294" i="3266"/>
  <c r="Q33" i="3264"/>
  <c r="Q34" i="3264"/>
  <c r="Q66" i="3264" s="1"/>
  <c r="AA46" i="3264"/>
  <c r="AA44" i="3264" s="1"/>
  <c r="Z33" i="3264"/>
  <c r="Z34" i="3264"/>
  <c r="Z66" i="3264" s="1"/>
  <c r="U46" i="3264"/>
  <c r="U44" i="3264" s="1"/>
  <c r="R46" i="3264"/>
  <c r="R44" i="3264" s="1"/>
  <c r="C294" i="3266"/>
  <c r="D53" i="3264"/>
  <c r="AK34" i="3264"/>
  <c r="AK66" i="3264" s="1"/>
  <c r="AK33" i="3264"/>
  <c r="L53" i="3264"/>
  <c r="K53" i="3264"/>
  <c r="H269" i="3266" l="1"/>
  <c r="AB33" i="3264"/>
  <c r="AB34" i="3264"/>
  <c r="AB66" i="3264" s="1"/>
  <c r="K46" i="3264"/>
  <c r="K44" i="3264" s="1"/>
  <c r="L46" i="3264"/>
  <c r="L44" i="3264" s="1"/>
  <c r="U34" i="3264"/>
  <c r="U66" i="3264" s="1"/>
  <c r="U33" i="3264"/>
  <c r="D271" i="3266"/>
  <c r="G53" i="3264"/>
  <c r="F53" i="3264"/>
  <c r="AA33" i="3264"/>
  <c r="AA34" i="3264"/>
  <c r="AA66" i="3264" s="1"/>
  <c r="AJ34" i="3264"/>
  <c r="AJ66" i="3264" s="1"/>
  <c r="AJ33" i="3264"/>
  <c r="E271" i="3266"/>
  <c r="H294" i="3266"/>
  <c r="AI44" i="3264"/>
  <c r="H46" i="3264"/>
  <c r="O44" i="3264"/>
  <c r="C46" i="3264"/>
  <c r="V34" i="3264"/>
  <c r="V66" i="3264" s="1"/>
  <c r="V33" i="3264"/>
  <c r="T44" i="3264"/>
  <c r="D46" i="3264"/>
  <c r="B294" i="3266"/>
  <c r="J53" i="3264"/>
  <c r="B53" i="3264" s="1"/>
  <c r="R33" i="3264"/>
  <c r="R34" i="3264"/>
  <c r="R66" i="3264" s="1"/>
  <c r="Y44" i="3264"/>
  <c r="E46" i="3264"/>
  <c r="H53" i="3264"/>
  <c r="AD44" i="3264"/>
  <c r="F46" i="3264"/>
  <c r="G46" i="3264"/>
  <c r="C271" i="3266"/>
  <c r="AI33" i="3264" l="1"/>
  <c r="H33" i="3264" s="1"/>
  <c r="AI34" i="3264"/>
  <c r="H44" i="3264"/>
  <c r="K33" i="3264"/>
  <c r="K34" i="3264"/>
  <c r="K66" i="3264" s="1"/>
  <c r="G44" i="3264"/>
  <c r="AD34" i="3264"/>
  <c r="F44" i="3264"/>
  <c r="AD33" i="3264"/>
  <c r="J46" i="3264"/>
  <c r="B271" i="3266"/>
  <c r="Y33" i="3264"/>
  <c r="E33" i="3264" s="1"/>
  <c r="Y34" i="3264"/>
  <c r="E44" i="3264"/>
  <c r="T34" i="3264"/>
  <c r="T33" i="3264"/>
  <c r="D33" i="3264" s="1"/>
  <c r="D44" i="3264"/>
  <c r="C44" i="3264"/>
  <c r="O34" i="3264"/>
  <c r="O33" i="3264"/>
  <c r="C33" i="3264" s="1"/>
  <c r="L33" i="3264"/>
  <c r="L34" i="3264"/>
  <c r="L66" i="3264" s="1"/>
  <c r="D34" i="3264" l="1"/>
  <c r="T66" i="3264"/>
  <c r="D66" i="3264" s="1"/>
  <c r="G34" i="3264"/>
  <c r="F34" i="3264"/>
  <c r="AD66" i="3264"/>
  <c r="C34" i="3264"/>
  <c r="O66" i="3264"/>
  <c r="C66" i="3264" s="1"/>
  <c r="J44" i="3264"/>
  <c r="B46" i="3264"/>
  <c r="AI66" i="3264"/>
  <c r="H66" i="3264" s="1"/>
  <c r="H34" i="3264"/>
  <c r="Y66" i="3264"/>
  <c r="E66" i="3264" s="1"/>
  <c r="E34" i="3264"/>
  <c r="G33" i="3264"/>
  <c r="F33" i="3264"/>
  <c r="B44" i="3264" l="1"/>
  <c r="J33" i="3264"/>
  <c r="B33" i="3264" s="1"/>
  <c r="J34" i="3264"/>
  <c r="F66" i="3264"/>
  <c r="G66" i="3264"/>
  <c r="J66" i="3264" l="1"/>
  <c r="B66" i="3264" s="1"/>
  <c r="B34" i="3264"/>
  <c r="AL46" i="3264"/>
  <c r="AL44" i="3264" s="1"/>
  <c r="AL53" i="3264"/>
  <c r="AL34" i="3264" l="1"/>
  <c r="AL66" i="3264" s="1"/>
  <c r="AL33" i="3264"/>
  <c r="M38" i="3268" l="1"/>
  <c r="C269" i="3266"/>
  <c r="B269" i="3266"/>
  <c r="C225" i="3266" l="1"/>
  <c r="M32" i="3268"/>
  <c r="C224" i="3266"/>
  <c r="B225" i="3266"/>
  <c r="B224" i="3266"/>
  <c r="M82" i="3268"/>
  <c r="M40" i="3268" l="1"/>
  <c r="M84" i="3268" s="1"/>
  <c r="M76" i="3268"/>
  <c r="C349" i="3266" l="1"/>
  <c r="B349" i="3266" l="1"/>
  <c r="E269" i="3266" l="1"/>
  <c r="O38" i="3268"/>
  <c r="O82" i="3268" s="1"/>
  <c r="E224" i="3266" l="1"/>
  <c r="N38" i="3268"/>
  <c r="D269" i="3266"/>
  <c r="E225" i="3266"/>
  <c r="H224" i="3266"/>
  <c r="Q38" i="3268"/>
  <c r="Q82" i="3268" s="1"/>
  <c r="O32" i="3268"/>
  <c r="N32" i="3268"/>
  <c r="F269" i="3266" l="1"/>
  <c r="P38" i="3268"/>
  <c r="P82" i="3268" s="1"/>
  <c r="H225" i="3266"/>
  <c r="G269" i="3266"/>
  <c r="N82" i="3268"/>
  <c r="R38" i="3268"/>
  <c r="N76" i="3268"/>
  <c r="N40" i="3268"/>
  <c r="N84" i="3268" s="1"/>
  <c r="R32" i="3268"/>
  <c r="O40" i="3268"/>
  <c r="O84" i="3268" s="1"/>
  <c r="O76" i="3268"/>
  <c r="D224" i="3266"/>
  <c r="Q32" i="3268"/>
  <c r="P32" i="3268"/>
  <c r="E349" i="3266" l="1"/>
  <c r="G224" i="3266"/>
  <c r="G225" i="3266"/>
  <c r="H349" i="3266"/>
  <c r="P40" i="3268"/>
  <c r="P84" i="3268" s="1"/>
  <c r="P76" i="3268"/>
  <c r="D225" i="3266"/>
  <c r="Q40" i="3268"/>
  <c r="Q84" i="3268" s="1"/>
  <c r="Q76" i="3268"/>
  <c r="F224" i="3266"/>
  <c r="D349" i="3266" l="1"/>
  <c r="F225" i="3266"/>
  <c r="G349" i="3266" l="1"/>
  <c r="F349" i="3266"/>
</calcChain>
</file>

<file path=xl/comments1.xml><?xml version="1.0" encoding="utf-8"?>
<comments xmlns="http://schemas.openxmlformats.org/spreadsheetml/2006/main">
  <authors>
    <author>Чынгожоев Эмиль Абдымиталович</author>
  </authors>
  <commentLis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Чынгожоев Эмиль Абдымиталович:</t>
        </r>
        <r>
          <rPr>
            <sz val="9"/>
            <color indexed="81"/>
            <rFont val="Tahoma"/>
            <family val="2"/>
            <charset val="204"/>
          </rPr>
          <t xml:space="preserve">
если за:
1 кв. - </t>
        </r>
        <r>
          <rPr>
            <b/>
            <sz val="9"/>
            <color indexed="81"/>
            <rFont val="Tahoma"/>
            <family val="2"/>
            <charset val="204"/>
          </rPr>
          <t>(1)</t>
        </r>
        <r>
          <rPr>
            <sz val="9"/>
            <color indexed="81"/>
            <rFont val="Tahoma"/>
            <family val="2"/>
            <charset val="204"/>
          </rPr>
          <t xml:space="preserve">
2 кв. - </t>
        </r>
        <r>
          <rPr>
            <b/>
            <sz val="9"/>
            <color indexed="81"/>
            <rFont val="Tahoma"/>
            <family val="2"/>
            <charset val="204"/>
          </rPr>
          <t>(2)</t>
        </r>
        <r>
          <rPr>
            <sz val="9"/>
            <color indexed="81"/>
            <rFont val="Tahoma"/>
            <family val="2"/>
            <charset val="204"/>
          </rPr>
          <t xml:space="preserve">
3 кв. - </t>
        </r>
        <r>
          <rPr>
            <b/>
            <sz val="9"/>
            <color indexed="81"/>
            <rFont val="Tahoma"/>
            <family val="2"/>
            <charset val="204"/>
          </rPr>
          <t>(3)</t>
        </r>
        <r>
          <rPr>
            <sz val="9"/>
            <color indexed="81"/>
            <rFont val="Tahoma"/>
            <family val="2"/>
            <charset val="204"/>
          </rPr>
          <t xml:space="preserve">
4 кв. - </t>
        </r>
        <r>
          <rPr>
            <b/>
            <sz val="9"/>
            <color indexed="81"/>
            <rFont val="Tahoma"/>
            <family val="2"/>
            <charset val="204"/>
          </rPr>
          <t>(4)</t>
        </r>
      </text>
    </comment>
  </commentList>
</comments>
</file>

<file path=xl/sharedStrings.xml><?xml version="1.0" encoding="utf-8"?>
<sst xmlns="http://schemas.openxmlformats.org/spreadsheetml/2006/main" count="5370" uniqueCount="1240">
  <si>
    <t>Основные статьи ПБ</t>
  </si>
  <si>
    <t>Сальдо счета текущих операций</t>
  </si>
  <si>
    <t>Торговый баланс</t>
  </si>
  <si>
    <t>Баланс товаров и услуг</t>
  </si>
  <si>
    <t>Баланс услуг</t>
  </si>
  <si>
    <t>Текущие трансферты</t>
  </si>
  <si>
    <t>Сальдо счета операций с капиталом</t>
  </si>
  <si>
    <t>I</t>
  </si>
  <si>
    <t>II</t>
  </si>
  <si>
    <t>III</t>
  </si>
  <si>
    <t>IV</t>
  </si>
  <si>
    <t>Счет текущих операций</t>
  </si>
  <si>
    <t>Финансирование</t>
  </si>
  <si>
    <t>Экспорт услуг</t>
  </si>
  <si>
    <t>Импорт услуг</t>
  </si>
  <si>
    <t>Портфельные инвест.</t>
  </si>
  <si>
    <t>Другие инвестиции</t>
  </si>
  <si>
    <t xml:space="preserve">Чистый приток кредитов </t>
  </si>
  <si>
    <t>Внешний товарооборот</t>
  </si>
  <si>
    <t>(аналитическое представление)</t>
  </si>
  <si>
    <t>Счет операций с капиталом</t>
  </si>
  <si>
    <t xml:space="preserve">Прямые инвестиции </t>
  </si>
  <si>
    <t xml:space="preserve">           CIS</t>
  </si>
  <si>
    <t>Financing</t>
  </si>
  <si>
    <t>Экспорт товаров (ФОБ)</t>
  </si>
  <si>
    <t>Импорт товаров (ФОБ)</t>
  </si>
  <si>
    <t>Каржылоо</t>
  </si>
  <si>
    <t>Кyндoлyк трансферттер</t>
  </si>
  <si>
    <t>Капитал менен операциялардын счету</t>
  </si>
  <si>
    <t>Баланс услуг и доходов</t>
  </si>
  <si>
    <t>Счет операций с капиталом и финансовых операций</t>
  </si>
  <si>
    <t>Краткосрочный капитал</t>
  </si>
  <si>
    <t>Финансовый счет</t>
  </si>
  <si>
    <t xml:space="preserve">      КМШ</t>
  </si>
  <si>
    <t>ВВП</t>
  </si>
  <si>
    <t>Импорт потребительских товаров</t>
  </si>
  <si>
    <t>Экспорт потребительских товаров</t>
  </si>
  <si>
    <t>I'07</t>
  </si>
  <si>
    <t>Чистый экспорт потребительских товаров</t>
  </si>
  <si>
    <t>Денежные переводы работающих</t>
  </si>
  <si>
    <t>Товарлардын экспорту (ФОБ)</t>
  </si>
  <si>
    <t>Товарлардын импорту (ФОБ)</t>
  </si>
  <si>
    <t>Тышкы товарлардын жyгyртyyсyy</t>
  </si>
  <si>
    <t>Товарлардын жана кызмат кoрсoтyyлoрдyн балансы</t>
  </si>
  <si>
    <t>Кирешелер балансы</t>
  </si>
  <si>
    <t>Финансылык счет</t>
  </si>
  <si>
    <t>Тике инвестициялар</t>
  </si>
  <si>
    <t>Портфельдик инвестициялар</t>
  </si>
  <si>
    <t>Башка инвестициялар</t>
  </si>
  <si>
    <t>Кыска мooнoттyк капитал</t>
  </si>
  <si>
    <t>Кредиттердин таза агымы</t>
  </si>
  <si>
    <t>ИДП</t>
  </si>
  <si>
    <t>Соода балансы</t>
  </si>
  <si>
    <t>Акча которуулар</t>
  </si>
  <si>
    <t>Капитал менен операциялардын жана финансы операцияларынын счету</t>
  </si>
  <si>
    <t>Финансы эсеби</t>
  </si>
  <si>
    <t>Current Account balance</t>
  </si>
  <si>
    <t>Trade balance</t>
  </si>
  <si>
    <t>Export of goods (f.o.b.)</t>
  </si>
  <si>
    <t>Import of goods (f.o.b)</t>
  </si>
  <si>
    <t>External turnover</t>
  </si>
  <si>
    <t>Balance of services and income</t>
  </si>
  <si>
    <t>Services balance</t>
  </si>
  <si>
    <t xml:space="preserve">Export of  services </t>
  </si>
  <si>
    <t xml:space="preserve">Import of  services </t>
  </si>
  <si>
    <t>Trade &amp; services balance</t>
  </si>
  <si>
    <t>Income balance</t>
  </si>
  <si>
    <t>Current transfers</t>
  </si>
  <si>
    <t>Capital and Financial Account</t>
  </si>
  <si>
    <t>Capital account</t>
  </si>
  <si>
    <t>Direct investments</t>
  </si>
  <si>
    <t>Portfolio investments</t>
  </si>
  <si>
    <t>Other investments</t>
  </si>
  <si>
    <t>Short-term capital</t>
  </si>
  <si>
    <t>Net credit's income</t>
  </si>
  <si>
    <t>Net export of consumer goods</t>
  </si>
  <si>
    <t>Remittances</t>
  </si>
  <si>
    <t>2009</t>
  </si>
  <si>
    <t>2010</t>
  </si>
  <si>
    <t>2011</t>
  </si>
  <si>
    <t>Êùíä¸ëùê îïåðàöèÿëàð ýñåáèíèí ñàëüäîñó</t>
  </si>
  <si>
    <t>Ñîîäà áàëàíñû</t>
  </si>
  <si>
    <t>Êåðåêò¸¸ òîâàðëàðûíûí òàçà ýêñïîðòó</t>
  </si>
  <si>
    <t>Êåðåêò¸¸ òîâàðëàðûíûí ýêñïîðòó</t>
  </si>
  <si>
    <t>Кызмат кёрсётщщлёр жана кирешелер балансы</t>
  </si>
  <si>
    <t>Кызмат кёрсётщщлёр балансы</t>
  </si>
  <si>
    <t>Кызмат кёрсётщщлёр экспорту</t>
  </si>
  <si>
    <t>Кызмат кёрсётщщлёр импорту</t>
  </si>
  <si>
    <t>Êàïèòàë ìåíåí îïåðàöèÿëàðäûí æàíà
ôèíàíñû îïåðàöèÿëàðûíûí ýñåáè</t>
  </si>
  <si>
    <t>Кщндёлщк операциялардын счетунун сальдосу</t>
  </si>
  <si>
    <t>Тышкы товарлардын жъгъртъъсъ</t>
  </si>
  <si>
    <t>Кызмат кёрсётъълёр жана кирешелер балансы</t>
  </si>
  <si>
    <t>Товарлардын жана кызмат кёрсётъълёрдън балансы</t>
  </si>
  <si>
    <t>Êùíä¸ëùê òðàíñôåðòòåð</t>
  </si>
  <si>
    <t>Кыска мёёнёттщщ капитал</t>
  </si>
  <si>
    <t>I п/г'8</t>
  </si>
  <si>
    <t>I п/г'9</t>
  </si>
  <si>
    <t>Денежные переводы</t>
  </si>
  <si>
    <t>Функциональное распределение</t>
  </si>
  <si>
    <t>9 мес. 11</t>
  </si>
  <si>
    <t>9 мес. 10</t>
  </si>
  <si>
    <t>I'13</t>
  </si>
  <si>
    <t xml:space="preserve"> (млн долларов США)</t>
  </si>
  <si>
    <t xml:space="preserve">Таблица 12. Платежный баланс Кыргызской Республики </t>
  </si>
  <si>
    <t>Центральный банк</t>
  </si>
  <si>
    <t>Прочие секторы</t>
  </si>
  <si>
    <t xml:space="preserve">Ссуды и займы </t>
  </si>
  <si>
    <t>9 мес.</t>
  </si>
  <si>
    <t>экспорт</t>
  </si>
  <si>
    <t>импорт</t>
  </si>
  <si>
    <t>Чистое кредитование (+)/ чистое заимствование (-) (сальдо по данным счета текущих операций и счета операций с капиталом)</t>
  </si>
  <si>
    <t>Чистое приобретение финансовых активов</t>
  </si>
  <si>
    <t>Чистое принятие обязательств</t>
  </si>
  <si>
    <t>Страховые, пенсионные программы и программы стандартных гарантий</t>
  </si>
  <si>
    <t>Прочая дебиторская задолженность</t>
  </si>
  <si>
    <t>Прочее участие в капитале</t>
  </si>
  <si>
    <t xml:space="preserve">Торговые кредиты и авансы </t>
  </si>
  <si>
    <t>Специальные права заимствования</t>
  </si>
  <si>
    <t>Депозитные организации, за исключением центрального банка</t>
  </si>
  <si>
    <t>Сектор государственного управления</t>
  </si>
  <si>
    <t xml:space="preserve">Наличная валюта и депозиты </t>
  </si>
  <si>
    <t>транспортные услуги</t>
  </si>
  <si>
    <t>поездки</t>
  </si>
  <si>
    <t>прочие</t>
  </si>
  <si>
    <t>в т.ч. Реэкспорт</t>
  </si>
  <si>
    <t>Немонетарное золото</t>
  </si>
  <si>
    <t>Баланс первичных доходов</t>
  </si>
  <si>
    <t>Оплата труда (нетто)</t>
  </si>
  <si>
    <t>Инвестиционные доходы</t>
  </si>
  <si>
    <t>Доходы к получению</t>
  </si>
  <si>
    <t>Доходы к выплате</t>
  </si>
  <si>
    <t>Торговый баланс*</t>
  </si>
  <si>
    <t>К получению</t>
  </si>
  <si>
    <t>К выплате</t>
  </si>
  <si>
    <t>Экспорт по методологии платежного баланса (в ценах ФОБ)</t>
  </si>
  <si>
    <t>(краткое аналитическое представление)</t>
  </si>
  <si>
    <t xml:space="preserve">Таблица I.1. Платежный баланс Кыргызской Республики </t>
  </si>
  <si>
    <t>(млн  долларов США)</t>
  </si>
  <si>
    <t xml:space="preserve">Товары и услуги </t>
  </si>
  <si>
    <t xml:space="preserve">Товары </t>
  </si>
  <si>
    <t>Чистый экспорт товаров в рамках перепродажи товаров за границей</t>
  </si>
  <si>
    <t>Услуги</t>
  </si>
  <si>
    <t>Услуги по обработке материальных ресурсов, принадлежащих другим сторонам</t>
  </si>
  <si>
    <t>Товары для переработки в Кыргызской Республике (товары, возвращенные после переработки -экспорт, товары, полученные для переработки - импорт)</t>
  </si>
  <si>
    <t>Товары для переработки за границей (товары, направленные на переработку - экспорт, товары, возвращенные после переработки - импорт)</t>
  </si>
  <si>
    <t>Услуги по ремонту и техническому обслуживанию, не отнесенные к другим категориям</t>
  </si>
  <si>
    <t>Транспортные услуги</t>
  </si>
  <si>
    <t>Пассажирский</t>
  </si>
  <si>
    <t>Грузовой</t>
  </si>
  <si>
    <t>Прочий</t>
  </si>
  <si>
    <t>Морской транспорт</t>
  </si>
  <si>
    <t>Воздушный транспорт</t>
  </si>
  <si>
    <t>Прочие виды транспорта</t>
  </si>
  <si>
    <t>Почтовые услуги и услуги курьерской связи</t>
  </si>
  <si>
    <t>Поездки</t>
  </si>
  <si>
    <t>Деловые</t>
  </si>
  <si>
    <t>Личные</t>
  </si>
  <si>
    <t>Строительство</t>
  </si>
  <si>
    <t>Строительство за границей</t>
  </si>
  <si>
    <t>Строительство в Кыргызской Республике</t>
  </si>
  <si>
    <t>Услуги в области страхования и пенсионного обеспечения</t>
  </si>
  <si>
    <t>Прямое страхование</t>
  </si>
  <si>
    <t>Перестрахование</t>
  </si>
  <si>
    <t>Финансовые услуги</t>
  </si>
  <si>
    <t>Плата за использование интеллектуальной собственности</t>
  </si>
  <si>
    <t>Телекоммуникационные, компьютерные и информационные услуги</t>
  </si>
  <si>
    <t>Прочие деловые услуги</t>
  </si>
  <si>
    <t>Услуги частным лицам и услуги в сфере культуры и отдыха</t>
  </si>
  <si>
    <t>Государственные товары и услуги, не отнесенные к другим категориям</t>
  </si>
  <si>
    <t>Связанные с туризмом услуги в сфере поездок и пассажирского транспорта</t>
  </si>
  <si>
    <t>Первичные доходы</t>
  </si>
  <si>
    <t>Оплата труда</t>
  </si>
  <si>
    <t xml:space="preserve">Инвестиционные доходы </t>
  </si>
  <si>
    <t>Прямые инвестиции</t>
  </si>
  <si>
    <t>Доходы от инструментов участия в капитале и паев/акций инвестиционных фондов</t>
  </si>
  <si>
    <t xml:space="preserve">Дивиденды и изъятия из доходов  квазикорпораций </t>
  </si>
  <si>
    <t xml:space="preserve">Реинвестированные доходы </t>
  </si>
  <si>
    <t>Проценты</t>
  </si>
  <si>
    <t>Портфельные инвестиции</t>
  </si>
  <si>
    <t>Прочие инвестиции</t>
  </si>
  <si>
    <t xml:space="preserve">Изъятия из доходов  квазикорпораций </t>
  </si>
  <si>
    <t>Инвестиционные доходы, относимые на счет держателей страховых и пенсионных полисов и стандартных гарантий</t>
  </si>
  <si>
    <t>Резервные активы</t>
  </si>
  <si>
    <t xml:space="preserve">Доходы от инструментов участия в капитале и паев/акций инвестиционных фондов </t>
  </si>
  <si>
    <t xml:space="preserve">Вторичные доходы </t>
  </si>
  <si>
    <t>Финансовые организации, нефинансовые предприятия, домашние хозяйства и НКОДХ</t>
  </si>
  <si>
    <t xml:space="preserve">Личные трансферты (текущие трансферты между домашними хозяйствами-резидентами и домашними хозяйствами-нерезидентами) </t>
  </si>
  <si>
    <t>В том числе денежные переводы работающих</t>
  </si>
  <si>
    <t>Прочие текущие трансферты</t>
  </si>
  <si>
    <t>Капитальные трансферты</t>
  </si>
  <si>
    <t>Трансферты, связанные с прощением долга</t>
  </si>
  <si>
    <t>Чистое кредитование (+) / чистое заимствование (-) (сальдо по данным счета текущих операций и счета операций с капиталом)</t>
  </si>
  <si>
    <t>Чистое кредитование (+) / чистое заимствование (-) (по данным финансового счета) (B9)</t>
  </si>
  <si>
    <t xml:space="preserve">Участие в капитале и паи/акции инвестиционных фондов </t>
  </si>
  <si>
    <t>Участие в капитале за исключением реинвестирования доходов</t>
  </si>
  <si>
    <t>Реинвестирование доходов</t>
  </si>
  <si>
    <t>Долговые инструменты</t>
  </si>
  <si>
    <t>Инвестиции прямого инвестора в предприятия прямого инвестирования</t>
  </si>
  <si>
    <t>Инвестиции предприятий прямого инвестирования в прямого инвестора (обратное инвестирование</t>
  </si>
  <si>
    <t>Инвестиции между сестринскими предприятиями</t>
  </si>
  <si>
    <t xml:space="preserve">Портфельные инвестиции </t>
  </si>
  <si>
    <t xml:space="preserve">Долговые ценные бумаги </t>
  </si>
  <si>
    <t xml:space="preserve">Производные финансовые инструменты (кроме резервов) и опционы на акции для сотрудников </t>
  </si>
  <si>
    <t xml:space="preserve">Прочие инвестиции </t>
  </si>
  <si>
    <t xml:space="preserve">Прочее участие в капитале </t>
  </si>
  <si>
    <t>Краткосрочные</t>
  </si>
  <si>
    <t>Долгосрочные</t>
  </si>
  <si>
    <t>Ссуды и займы по операциям с МВФ (кроме резервов)</t>
  </si>
  <si>
    <t>Прочие краткосрочные</t>
  </si>
  <si>
    <t>Прочие долгосрочные</t>
  </si>
  <si>
    <t xml:space="preserve">Страховые, пенсионные программы и программы стандартных гарантий </t>
  </si>
  <si>
    <t>Прочая дебиторская/кредиторская задолженность</t>
  </si>
  <si>
    <t>Специальные права заимствования (чистое принятие обязательств)</t>
  </si>
  <si>
    <t xml:space="preserve">Резервные активы </t>
  </si>
  <si>
    <t xml:space="preserve">Монетарное золото </t>
  </si>
  <si>
    <t xml:space="preserve">Специальные права заимствования </t>
  </si>
  <si>
    <t>Резервная позиция в МВФ</t>
  </si>
  <si>
    <t>Прочие резервные активы</t>
  </si>
  <si>
    <t>Требования к органам денежно-кредитного регулирования</t>
  </si>
  <si>
    <t>Требования к прочим институциональным единицам</t>
  </si>
  <si>
    <t xml:space="preserve">Участия в капитале и паи/акции инвестиционных фондов </t>
  </si>
  <si>
    <t xml:space="preserve">   Производные финансовые инструменты </t>
  </si>
  <si>
    <t xml:space="preserve">   Прочие требования</t>
  </si>
  <si>
    <t>Чистые ошибки и пропуски</t>
  </si>
  <si>
    <t>Экспорт/импорт товаров по методологии платежного баланса</t>
  </si>
  <si>
    <t>Наличная валюта и депозиты</t>
  </si>
  <si>
    <t>Ценные бумаги</t>
  </si>
  <si>
    <t>Товары и услуги</t>
  </si>
  <si>
    <t>Импорт (в ценах ФОБ)</t>
  </si>
  <si>
    <t>Вторичные доходы</t>
  </si>
  <si>
    <t>Производные финансовые инструменты</t>
  </si>
  <si>
    <t>Статистические расхождения</t>
  </si>
  <si>
    <t xml:space="preserve">Финансовый счет      </t>
  </si>
  <si>
    <t>Баланс вторичных доходов</t>
  </si>
  <si>
    <t>Чистое кредитование (+)/ чистое заимствование (-) (сальдо по данным финансового счета)*</t>
  </si>
  <si>
    <t>Исключительное финансирование</t>
  </si>
  <si>
    <t xml:space="preserve">(в млн. долларов США)   </t>
  </si>
  <si>
    <t>2005</t>
  </si>
  <si>
    <t>2007</t>
  </si>
  <si>
    <t>2008</t>
  </si>
  <si>
    <t>2012</t>
  </si>
  <si>
    <t>Активы</t>
  </si>
  <si>
    <t>Активдер</t>
  </si>
  <si>
    <t>Обязательства</t>
  </si>
  <si>
    <t>Милдеттенмелер</t>
  </si>
  <si>
    <t>Чистая МИП</t>
  </si>
  <si>
    <t>Таза ЭИС</t>
  </si>
  <si>
    <t>5.1-ãðàôèê. ÝÈÑíûí äèíàìèêàñû</t>
  </si>
  <si>
    <t>млн.ÀÊØ доллары, жылдын соъуна карата</t>
  </si>
  <si>
    <t>График 11. Динамика МИП</t>
  </si>
  <si>
    <t>(млн долларов США, на конец года)</t>
  </si>
  <si>
    <t xml:space="preserve"> </t>
  </si>
  <si>
    <t>Таблица: Международная инвестиционная позиция Кыргызской Республики c 2016 по 2020 годы</t>
  </si>
  <si>
    <t>Таблица: Международная инвестиционная позиция Кыргызской Республики c 2018 по 2022 годы</t>
  </si>
  <si>
    <t>График 10. Динамика МИП</t>
  </si>
  <si>
    <t>—</t>
  </si>
  <si>
    <t xml:space="preserve">  экспорт</t>
  </si>
  <si>
    <t xml:space="preserve">  импорт</t>
  </si>
  <si>
    <t>I.1.</t>
  </si>
  <si>
    <t>I.2.</t>
  </si>
  <si>
    <t>I.4.</t>
  </si>
  <si>
    <t>I.3.</t>
  </si>
  <si>
    <t>I.5.</t>
  </si>
  <si>
    <t>I.7.</t>
  </si>
  <si>
    <t>I.8.</t>
  </si>
  <si>
    <t>I.9.</t>
  </si>
  <si>
    <t>I.10.</t>
  </si>
  <si>
    <t>I.11.</t>
  </si>
  <si>
    <t>I.6.</t>
  </si>
  <si>
    <t>Россия</t>
  </si>
  <si>
    <t>Белaрусь</t>
  </si>
  <si>
    <t>Армения</t>
  </si>
  <si>
    <t>Украина</t>
  </si>
  <si>
    <t>Германия</t>
  </si>
  <si>
    <t>Афганистан</t>
  </si>
  <si>
    <t>Япония</t>
  </si>
  <si>
    <t>Канада</t>
  </si>
  <si>
    <t>Иран</t>
  </si>
  <si>
    <t>Индия</t>
  </si>
  <si>
    <t>млн т</t>
  </si>
  <si>
    <t>Авиакеросин</t>
  </si>
  <si>
    <t>Мазут</t>
  </si>
  <si>
    <t>млн кв. м</t>
  </si>
  <si>
    <t>Алюминий</t>
  </si>
  <si>
    <t>т</t>
  </si>
  <si>
    <t>млн л</t>
  </si>
  <si>
    <t>млн куб. м</t>
  </si>
  <si>
    <t>A</t>
  </si>
  <si>
    <t>B</t>
  </si>
  <si>
    <t>C</t>
  </si>
  <si>
    <t>A / B</t>
  </si>
  <si>
    <t>B / C</t>
  </si>
  <si>
    <t>A / C</t>
  </si>
  <si>
    <t>Январь'10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</si>
  <si>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</si>
  <si>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</si>
  <si>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</si>
  <si>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</si>
  <si>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</si>
  <si>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</si>
  <si>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</si>
  <si>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</si>
  <si>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</si>
  <si>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</si>
  <si>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</si>
  <si>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Январь'11</t>
  </si>
  <si>
    <t>Январь'12</t>
  </si>
  <si>
    <t>Январь'13</t>
  </si>
  <si>
    <t>Январь'14</t>
  </si>
  <si>
    <t>Январь'15</t>
  </si>
  <si>
    <t>Январь'16</t>
  </si>
  <si>
    <t>Январь'17</t>
  </si>
  <si>
    <t>Январь'18</t>
  </si>
  <si>
    <t>Январь'19</t>
  </si>
  <si>
    <t>Январь'20</t>
  </si>
  <si>
    <t>Январь'21</t>
  </si>
  <si>
    <t>Январь'22</t>
  </si>
  <si>
    <t>Январь'23</t>
  </si>
  <si>
    <t>Январь'24</t>
  </si>
  <si>
    <t>Январь'25</t>
  </si>
  <si>
    <t>Шифер</t>
  </si>
  <si>
    <t>I.12.</t>
  </si>
  <si>
    <t>I.13.</t>
  </si>
  <si>
    <t>Портландцемент</t>
  </si>
  <si>
    <t>n225*p225</t>
  </si>
  <si>
    <t>n225*p224</t>
  </si>
  <si>
    <t>n224*p224</t>
  </si>
  <si>
    <t>I.33.</t>
  </si>
  <si>
    <t>Швейцария</t>
  </si>
  <si>
    <t>Австралия</t>
  </si>
  <si>
    <t>Кипр</t>
  </si>
  <si>
    <t>Люксембург</t>
  </si>
  <si>
    <t>ОПЕК</t>
  </si>
  <si>
    <t>Кувейт</t>
  </si>
  <si>
    <r>
      <t>Япония</t>
    </r>
    <r>
      <rPr>
        <vertAlign val="superscript"/>
        <sz val="10"/>
        <rFont val="Times New Roman Cyr"/>
        <family val="1"/>
        <charset val="204"/>
      </rPr>
      <t>2</t>
    </r>
  </si>
  <si>
    <r>
      <t>Германия</t>
    </r>
    <r>
      <rPr>
        <vertAlign val="superscript"/>
        <sz val="10"/>
        <rFont val="Times New Roman Cyr"/>
        <family val="1"/>
        <charset val="204"/>
      </rPr>
      <t>2</t>
    </r>
  </si>
  <si>
    <r>
      <t>Франция</t>
    </r>
    <r>
      <rPr>
        <vertAlign val="superscript"/>
        <sz val="10"/>
        <rFont val="Times New Roman Cyr"/>
        <family val="1"/>
        <charset val="204"/>
      </rPr>
      <t>2</t>
    </r>
  </si>
  <si>
    <r>
      <t>Дания</t>
    </r>
    <r>
      <rPr>
        <vertAlign val="superscript"/>
        <sz val="10"/>
        <rFont val="Times New Roman Cyr"/>
        <family val="1"/>
        <charset val="204"/>
      </rPr>
      <t>2</t>
    </r>
  </si>
  <si>
    <t>Венгрия</t>
  </si>
  <si>
    <t>Иордания</t>
  </si>
  <si>
    <t>Пакистан</t>
  </si>
  <si>
    <t>Италия</t>
  </si>
  <si>
    <t>Франция</t>
  </si>
  <si>
    <t>Литва</t>
  </si>
  <si>
    <t>Эстония</t>
  </si>
  <si>
    <t>Грузия</t>
  </si>
  <si>
    <t>Беларусь</t>
  </si>
  <si>
    <t>I.14.</t>
  </si>
  <si>
    <t>I.15.</t>
  </si>
  <si>
    <t>I.16.</t>
  </si>
  <si>
    <t>I.17.</t>
  </si>
  <si>
    <t>I.18.</t>
  </si>
  <si>
    <t>I.19.</t>
  </si>
  <si>
    <t>I.20.</t>
  </si>
  <si>
    <t>I.21.</t>
  </si>
  <si>
    <t>I.22.</t>
  </si>
  <si>
    <t>I.23.</t>
  </si>
  <si>
    <t>I.24.</t>
  </si>
  <si>
    <t>I.25.</t>
  </si>
  <si>
    <t>I.26.</t>
  </si>
  <si>
    <t>I.27.</t>
  </si>
  <si>
    <t>I.28.</t>
  </si>
  <si>
    <t>I.29.</t>
  </si>
  <si>
    <t>I.30.</t>
  </si>
  <si>
    <t>I.31.</t>
  </si>
  <si>
    <t>I.32.</t>
  </si>
  <si>
    <t>I.34.</t>
  </si>
  <si>
    <t>I.35.</t>
  </si>
  <si>
    <t>I.36.</t>
  </si>
  <si>
    <t>I.37.</t>
  </si>
  <si>
    <t>I.38.</t>
  </si>
  <si>
    <t>I.39.</t>
  </si>
  <si>
    <t>I.40.</t>
  </si>
  <si>
    <t>I.41.</t>
  </si>
  <si>
    <t xml:space="preserve">Table 43: Balance of International Investment Position of the Kyrgyz Republic </t>
  </si>
  <si>
    <t>(mil. US dollars)</t>
  </si>
  <si>
    <t>A. Assets</t>
  </si>
  <si>
    <t xml:space="preserve">     Direct investment abroad</t>
  </si>
  <si>
    <t xml:space="preserve">     Portfolio investments</t>
  </si>
  <si>
    <t>Joint stock</t>
  </si>
  <si>
    <t>Promissory note</t>
  </si>
  <si>
    <t xml:space="preserve">     Financial derivatives</t>
  </si>
  <si>
    <t xml:space="preserve">     Other investments</t>
  </si>
  <si>
    <t xml:space="preserve">       Currency and deposits</t>
  </si>
  <si>
    <t xml:space="preserve">       Loans</t>
  </si>
  <si>
    <t xml:space="preserve">         Monetary authorities</t>
  </si>
  <si>
    <t xml:space="preserve">         General government</t>
  </si>
  <si>
    <t xml:space="preserve">         Banks</t>
  </si>
  <si>
    <t xml:space="preserve">         Other sectors</t>
  </si>
  <si>
    <t xml:space="preserve">       Trade credits</t>
  </si>
  <si>
    <t xml:space="preserve">       Other assets</t>
  </si>
  <si>
    <t xml:space="preserve">     Reserve assets</t>
  </si>
  <si>
    <t xml:space="preserve">      Monetary gold</t>
  </si>
  <si>
    <t xml:space="preserve">      SDR</t>
  </si>
  <si>
    <t xml:space="preserve">      Reserve position in IMF</t>
  </si>
  <si>
    <t xml:space="preserve">      Foreign exchange</t>
  </si>
  <si>
    <t xml:space="preserve">      Currency and deposits</t>
  </si>
  <si>
    <t>Foreign securities</t>
  </si>
  <si>
    <t>B. Liabilities</t>
  </si>
  <si>
    <t xml:space="preserve">     Direct investment in KR</t>
  </si>
  <si>
    <t xml:space="preserve">       Other liabilities*</t>
  </si>
  <si>
    <t xml:space="preserve">C. Net International Investment </t>
  </si>
  <si>
    <t xml:space="preserve">     Position (A-B)</t>
  </si>
  <si>
    <t xml:space="preserve">* including the allocation of SDR between the IMF countries-members to support their balance of payments had the impact on the value of foreign liabilities. </t>
  </si>
  <si>
    <t>Кыргыз Республикасынын төлөм теңдеми (нейтралдуу берүүдө)</t>
  </si>
  <si>
    <t xml:space="preserve">ТЭИТНдин бөлүктөрү боюнча экспорттун бөлүштүрүлүшү </t>
  </si>
  <si>
    <t>ЭССКнын бөлүктөрү боюнча экспорттун бөлүштүрүлүшү</t>
  </si>
  <si>
    <t>ЭССКнын бөлүктөрү боюнча импорттун бөлүштүрүлүшү</t>
  </si>
  <si>
    <t>Экспорттун функционалдык бөлүштүрүлүшү</t>
  </si>
  <si>
    <t>Экспорттун географиялык бөлүштүрүлүшү</t>
  </si>
  <si>
    <t>Импорттун функционалдык бөлүштүрүлүшү</t>
  </si>
  <si>
    <t>Продукциялардын негизги түрлөрүнүн экспорту</t>
  </si>
  <si>
    <t>Продукциялардын негизги түрлөрүнүн импорту</t>
  </si>
  <si>
    <t>Баа индекстери жана экспорттун айкын көлөмү</t>
  </si>
  <si>
    <t>Баа индекстери жана импорттун айкын көлөмү</t>
  </si>
  <si>
    <t>Россияга товарлардын экспорту</t>
  </si>
  <si>
    <t>Казакстанга товарлардын экспорту</t>
  </si>
  <si>
    <t xml:space="preserve">Өзбекстанга товарлардын экспорту </t>
  </si>
  <si>
    <t>Беларуска товарлардын экспорту</t>
  </si>
  <si>
    <t>Түркияга товарлардын экспорту</t>
  </si>
  <si>
    <t xml:space="preserve">Кытайга товарлардын экспорту </t>
  </si>
  <si>
    <t xml:space="preserve">Россиядан товарлардын импорту </t>
  </si>
  <si>
    <t>Казакстандан товарлардын импорту</t>
  </si>
  <si>
    <t>Өзбекстандан товарлардын импорту</t>
  </si>
  <si>
    <t>Улуу Британиядан товарлардын импорту</t>
  </si>
  <si>
    <t>Беларустан товарлардын импорту</t>
  </si>
  <si>
    <t xml:space="preserve">Кытайдан товарлардын импорту </t>
  </si>
  <si>
    <t>Түркиядан товарлардын импорту</t>
  </si>
  <si>
    <t>Германиядан товарлардын импорту</t>
  </si>
  <si>
    <t>Япониядан товарлардын импорту</t>
  </si>
  <si>
    <t>БАЭден товарлардын импорту</t>
  </si>
  <si>
    <t>Номиналдуу жана реалдуу эффективдүү алмашуу курсунун индекстери:</t>
  </si>
  <si>
    <t>Кыргыз Республикасына тике чет өлкө инвестицияларынын таза агылып кирүүсүнүн географиялык түзүмү</t>
  </si>
  <si>
    <t>Кыргыз Республикасына экономикалык иштин түрлөрү боюнча тике чет өлкө инвестициялары</t>
  </si>
  <si>
    <t>Эл аралык резервдер</t>
  </si>
  <si>
    <t>Кыргыз Республикасынын тышкы карызы</t>
  </si>
  <si>
    <t>Кыргыз Республикасынын жеке тышкы карызынын географиялык түзүмү</t>
  </si>
  <si>
    <t xml:space="preserve">Кыргыз Республикасынын чет өлкө активдеринин жана милдеттенмелеринин динамикасы </t>
  </si>
  <si>
    <t>Корея Республикасынан товарлардын импорту</t>
  </si>
  <si>
    <t>Күндөлүк операциялар эсеби</t>
  </si>
  <si>
    <t>Товарлар жана кызмат көрсөтүүлөр экспорту,  төлөнгөн баштапкы жана экинчилик кирешелер</t>
  </si>
  <si>
    <t>Товарлардын жана кызмат көрсөтүүлөрдүн импорту, төлөнгөн баштапкы жана экинчилик кирешелер</t>
  </si>
  <si>
    <t xml:space="preserve">Товарлар жана кызмат көрсөтүүлөр </t>
  </si>
  <si>
    <r>
      <t xml:space="preserve">Товарлар </t>
    </r>
    <r>
      <rPr>
        <b/>
        <vertAlign val="super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</t>
    </r>
  </si>
  <si>
    <t>Төлөм теңдеми методологиясы боюнча товарлардын экспорту/импорту</t>
  </si>
  <si>
    <t>анын ичинде Реэкспорт</t>
  </si>
  <si>
    <t>Чет өлкөдө товарларды кайра сатуунун алкагында товарлардын таза экспорту</t>
  </si>
  <si>
    <t>Монетардык эмес алтын</t>
  </si>
  <si>
    <t>Башка тараптарга таандык материалдык ресурстарды иштеп чыгуу боюнча кызмат көрсөтүүлөр</t>
  </si>
  <si>
    <t>Кыргыз Республикасында кайра иштетүү үчүн товарлар (кайра иштетүүдөн кийин кайтарылган товарлар - экспорт, кайра иштетүү үчүн алынган товарлар - импорт)</t>
  </si>
  <si>
    <t>Чет өлкөдө кайра иштетүү үчүн  товарлар (кайра иштетүүгө жөнөтүлгөн товарлар - экспорт, кайра иштетүүдөн кийин кайтарылган товарлар - импорт)</t>
  </si>
  <si>
    <t>Башка категорияларда камтылбаган, оңдоо жана техникалык тейлөө боюнча кызмат көрсөтүүлөр</t>
  </si>
  <si>
    <t>Транспорттук кызмат көрсөтүүлөр</t>
  </si>
  <si>
    <t>Жүргүнчүлөрдү ташуу үчүн</t>
  </si>
  <si>
    <t>Жүк ташуу үчүн</t>
  </si>
  <si>
    <t>Жана башка</t>
  </si>
  <si>
    <t>Аба транспорту</t>
  </si>
  <si>
    <t>Темир жол транспорту</t>
  </si>
  <si>
    <t>Автоунаа транспорту</t>
  </si>
  <si>
    <t>I ж/ж 24</t>
  </si>
  <si>
    <t>I ж/ж 25</t>
  </si>
  <si>
    <t>Транспорттун башка түрлөрү</t>
  </si>
  <si>
    <t>Почта жана курьердик байланыш кызмат көрсөтүүлөрү</t>
  </si>
  <si>
    <t xml:space="preserve"> Кыдыруулар</t>
  </si>
  <si>
    <t>Ишкердик</t>
  </si>
  <si>
    <t>Жеке</t>
  </si>
  <si>
    <t>Курулуш</t>
  </si>
  <si>
    <t>Чет өлкөдөгү курулуш</t>
  </si>
  <si>
    <t>Кыргыз Республикасындагы курулуш</t>
  </si>
  <si>
    <t>Камсыздандыруу жана пенсиялык камсыздоо жагында кызмат көрсөтүүлөр</t>
  </si>
  <si>
    <t>Финансылык кызмат көрсөтүүлөр</t>
  </si>
  <si>
    <t>Интеллектуалдык менчикти пайдалануу үчүн төлөм</t>
  </si>
  <si>
    <t>Телекоммуникациялык, компьютердик жана  маалыматтык кызмат көрсөтүүлөр</t>
  </si>
  <si>
    <t>Башка ишкердик кызмат көрсөтүүлөр</t>
  </si>
  <si>
    <t>Жеке адамдарга кызмат көрсөтүүлөр жана маданият жана эс алуу чөйрөсүндөгү кызмат көрсөтүүлөр</t>
  </si>
  <si>
    <t>Башка категорияда камтылбаган мамлекеттик товарлар жана кызмат көрсөтүүлөр</t>
  </si>
  <si>
    <r>
      <t>Баштапкы кирешелер</t>
    </r>
    <r>
      <rPr>
        <b/>
        <vertAlign val="superscript"/>
        <sz val="10"/>
        <rFont val="Times New Roman"/>
        <family val="1"/>
        <charset val="204"/>
      </rPr>
      <t>2</t>
    </r>
  </si>
  <si>
    <t>Эмгекке төлөө</t>
  </si>
  <si>
    <t>Инвестициялык кирешелер</t>
  </si>
  <si>
    <t xml:space="preserve">   Алууга</t>
  </si>
  <si>
    <t xml:space="preserve">  Төлөөгө</t>
  </si>
  <si>
    <t xml:space="preserve">   Төлөөгө</t>
  </si>
  <si>
    <t xml:space="preserve">  Алууга</t>
  </si>
  <si>
    <t xml:space="preserve">Капиталда катышуу инструменттеринен жана инвестициялык фондулардын пайларынан/акцияларынан кирешелер  </t>
  </si>
  <si>
    <t>Квазикорпорациялардын дивиденддери жана кирешелеринен алып салуулар</t>
  </si>
  <si>
    <t>Тике инвестициялоо ишканасындагы тике инвестордун инвестициялары</t>
  </si>
  <si>
    <t>Кайра инвестицияланган кирешелер</t>
  </si>
  <si>
    <t>Пайыздар</t>
  </si>
  <si>
    <t>Портфелдик  инвестициялар</t>
  </si>
  <si>
    <t>Камсыздандыруу жана пенсиялык полистердин жана стандарттык кепилдиктердин ээлеринин эсептерине тиешелүү болгон инвестициялык кирешелер</t>
  </si>
  <si>
    <t>I.1-таблица. Кыргыз Республикасынын төлөм теңдеми (нейтралдуу берүүдө)</t>
  </si>
  <si>
    <t>(млн АКШ долларында)</t>
  </si>
  <si>
    <t>Резервдик активдер</t>
  </si>
  <si>
    <t>Экинчилик кирешелер</t>
  </si>
  <si>
    <t>Мамлекеттик башкаруу сектору</t>
  </si>
  <si>
    <t>Финансылык уюмдар, финансылык эмес ишканалар, үй чарбалары жана коммерциялык эмес үй чарба уюмдары</t>
  </si>
  <si>
    <t>Жеке трансферттер (резидент үй чарбалары менен резидент эмес үй чарбаларынын ортосундагы күндөлүк трансферттер)</t>
  </si>
  <si>
    <t>Башка күндөлүк трансферттер</t>
  </si>
  <si>
    <t xml:space="preserve">             Анын ичинде иштеп жаткандардын акчалай которуулары</t>
  </si>
  <si>
    <t>Капитал менен операциялар эсеби</t>
  </si>
  <si>
    <t>Капиталдык  трансферттер</t>
  </si>
  <si>
    <t>Карызды кечүүгө байланыштуу трансферттер</t>
  </si>
  <si>
    <t>Таза кредиттөө (+)/ таза карыз алуу (-) (күндөлүк операциялар жана капитал менен операциялар эсебинин маалыматтары боюнча сальдо)</t>
  </si>
  <si>
    <t>Финансылык эсеп</t>
  </si>
  <si>
    <t xml:space="preserve">           Башка  капиталдык трансферттер</t>
  </si>
  <si>
    <t>Таза кредиттөө (+) / таза карыз алуу (-) (финансылык эсеп боюнча маалыматтардын негизинде)</t>
  </si>
  <si>
    <t>Финансылык активдерди таза сатып алуу</t>
  </si>
  <si>
    <t>Капиталда катышуу жана инвестициялык фондулардын пайлары/акциялары</t>
  </si>
  <si>
    <t xml:space="preserve">Кирешелерди кайра инвестициялоону эске албаганда, капиталга катышуу  </t>
  </si>
  <si>
    <t>Кирешелерди кайра инвестициялоо</t>
  </si>
  <si>
    <t>Карыздык инструменттер</t>
  </si>
  <si>
    <t>Милдеттенмелерди таза кабыл алуу</t>
  </si>
  <si>
    <t xml:space="preserve">Портфелдик инвестициялар </t>
  </si>
  <si>
    <t>Карыздык баалуу кагаздар</t>
  </si>
  <si>
    <t xml:space="preserve"> Карыздык баалуу кагаздар</t>
  </si>
  <si>
    <t>Туунду финансылык инструменттер (резервдерди кошпогондо) жана кызматкерлер үчүн акцияларга опциондор</t>
  </si>
  <si>
    <t xml:space="preserve"> Финансылык активдерди таза сатып алуу</t>
  </si>
  <si>
    <t xml:space="preserve">  Милдеттенмелерди таза кабыл алуу</t>
  </si>
  <si>
    <t>Капиталда башка катышуу</t>
  </si>
  <si>
    <t>Накталай валюта жана депозиттер</t>
  </si>
  <si>
    <t>Борбордук банк</t>
  </si>
  <si>
    <t>Борбордук банкты эске албаганда, депозиттик уюмдар</t>
  </si>
  <si>
    <t>Башка секторлор</t>
  </si>
  <si>
    <t>Ссудалар жана насыялар</t>
  </si>
  <si>
    <t>Кыска мөөнөттүү</t>
  </si>
  <si>
    <t>Узак мөөнөттүү</t>
  </si>
  <si>
    <t>ЭВФ менен операциялар боюнча ссуда жана насыялар (резервдерден башка)</t>
  </si>
  <si>
    <t>Башка кыска мөөнөттүү</t>
  </si>
  <si>
    <t>Башка узак мөөнөттүү</t>
  </si>
  <si>
    <t>ЭВФ менен операцияар боюнча ссуда жана насыялар (резервдерден башка)</t>
  </si>
  <si>
    <t>Башка кыска  мөөнөттүү</t>
  </si>
  <si>
    <t>Камсыздандыруу, пенсиялык программалар жана стандарттык гарантиялардын программасы</t>
  </si>
  <si>
    <t>Соода кредиттери жана аванстары</t>
  </si>
  <si>
    <t>Башка дебитордук/кредитордук карыз</t>
  </si>
  <si>
    <t>Атайын карыз алышуу укугу (милдеттенмелерди таза кабыл алуу)</t>
  </si>
  <si>
    <r>
      <t>Резервдик активдер</t>
    </r>
    <r>
      <rPr>
        <b/>
        <vertAlign val="superscript"/>
        <sz val="10"/>
        <rFont val="Times New Roman"/>
        <family val="1"/>
        <charset val="204"/>
      </rPr>
      <t>4</t>
    </r>
    <r>
      <rPr>
        <b/>
        <sz val="10"/>
        <rFont val="Times New Roman"/>
        <family val="1"/>
        <charset val="204"/>
      </rPr>
      <t xml:space="preserve"> </t>
    </r>
  </si>
  <si>
    <t>Монетардык алтын</t>
  </si>
  <si>
    <t xml:space="preserve">Атайын карыз алышуу укугу  </t>
  </si>
  <si>
    <t>ЭВФтеги резервдик позиция</t>
  </si>
  <si>
    <t>Башка резервдик активдер</t>
  </si>
  <si>
    <t>Таза каталар жана калтырып кетүүлөр</t>
  </si>
  <si>
    <r>
      <rPr>
        <vertAlign val="superscript"/>
        <sz val="10"/>
        <rFont val="Times New Roman Cyr"/>
        <charset val="204"/>
      </rPr>
      <t>1</t>
    </r>
    <r>
      <rPr>
        <sz val="10"/>
        <rFont val="Times New Roman Cyr"/>
        <family val="1"/>
        <charset val="204"/>
      </rPr>
      <t xml:space="preserve"> Төлөм теңдемин түзүү методологиясына ылайык Улуттук банктын кошумча баа берүүлөрүн эске алуу менен.</t>
    </r>
  </si>
  <si>
    <r>
      <rPr>
        <vertAlign val="superscript"/>
        <sz val="10"/>
        <rFont val="Times New Roman Cyr"/>
        <charset val="204"/>
      </rPr>
      <t xml:space="preserve">2 </t>
    </r>
    <r>
      <rPr>
        <sz val="10"/>
        <rFont val="Times New Roman Cyr"/>
        <charset val="204"/>
      </rPr>
      <t xml:space="preserve"> Улуттук банктын кошумча баа берүүлөрүн эске алуу менен УСКнын маалыматтары боюнча </t>
    </r>
  </si>
  <si>
    <r>
      <rPr>
        <vertAlign val="superscript"/>
        <sz val="10"/>
        <rFont val="Times New Roman Cyr"/>
        <charset val="204"/>
      </rPr>
      <t xml:space="preserve">3 </t>
    </r>
    <r>
      <rPr>
        <sz val="10"/>
        <rFont val="Times New Roman Cyr"/>
        <family val="1"/>
        <charset val="204"/>
      </rPr>
      <t>Улуттук банктын баа берүү маалыматтары.</t>
    </r>
  </si>
  <si>
    <r>
      <rPr>
        <vertAlign val="superscript"/>
        <sz val="10"/>
        <rFont val="Times New Roman Cyr"/>
        <charset val="204"/>
      </rPr>
      <t xml:space="preserve">4 </t>
    </r>
    <r>
      <rPr>
        <sz val="10"/>
        <rFont val="Times New Roman Cyr"/>
        <charset val="204"/>
      </rPr>
      <t>ЭВФтин методологиясына ылайык активдердин резервине кошуу үчүн Кыргыз Республикасынын резиденттери тарабынан ишке ашырылган куйма түрүндөгү алтынга байланыштуу операциялар резервдик активдерден алынып салынган.</t>
    </r>
  </si>
  <si>
    <t>Эскертүү:</t>
  </si>
  <si>
    <t>Узак мөөнөттүү  инвестициялар – финансылык активдерге салымдар, баштапкы төлөө мөөнөтү  контрактка ылайык бир жылдан ашыкты түзгөн же дегеле чагылдырылган эмес.</t>
  </si>
  <si>
    <t>Кыска мөөнөттүү инвестициялар – баштапкы контрактка ылайык бир жылдык төлөө мөөнөтүнө ээ, же биринчи талап кылуу боюнча төлөнүүчү  финансылык активдерге салымдар.</t>
  </si>
  <si>
    <t xml:space="preserve"> I.2-таблица. ТЭИТНдин бөлүктөрү боюнча экспорттун бөлүштүрүлүшү </t>
  </si>
  <si>
    <t xml:space="preserve"> (млн АКШ долларында)</t>
  </si>
  <si>
    <t xml:space="preserve"> Топтун аталышы</t>
  </si>
  <si>
    <t xml:space="preserve"> Бардыгы болуп</t>
  </si>
  <si>
    <t xml:space="preserve"> Тирүү мал, малдан алынган азык-түлүктөр</t>
  </si>
  <si>
    <t xml:space="preserve"> Өcүмдүктөрдөн алынган продукциялар</t>
  </si>
  <si>
    <t xml:space="preserve"> Малдан же өсүмдүктөн алынган майлар жана тоң майлар</t>
  </si>
  <si>
    <t xml:space="preserve"> Тамак-аш азыктары, алкоголь жана алкоголсуз ичимдиктер, уксус, тамеки</t>
  </si>
  <si>
    <t xml:space="preserve"> Минерал продукциясы*</t>
  </si>
  <si>
    <t xml:space="preserve"> Химия жана аны менен байланыштуу тармактардын продукциялары</t>
  </si>
  <si>
    <t xml:space="preserve"> Пластмасса, андан жасалган буюмдар, каучук жана резина буюмдары</t>
  </si>
  <si>
    <t xml:space="preserve"> Тери чийки заттары, булгаары, накта мех, ат жабдыктары</t>
  </si>
  <si>
    <t xml:space="preserve"> Жыгач, андан жасалган буюмдар, көмүр, тыгындар (пробка)</t>
  </si>
  <si>
    <t xml:space="preserve"> Жыгачтан же башка материалдардан алынган кагаз массасы</t>
  </si>
  <si>
    <t xml:space="preserve"> Текстиль жана токулган буюмдар</t>
  </si>
  <si>
    <t xml:space="preserve"> Бут кийимдер, баш кийимдер, кол чатырлар, бүктөлүүчү тросттор, камчылар</t>
  </si>
  <si>
    <t xml:space="preserve"> Таштан, гипстен, цементтен, асбесттен, тунук минералдардан буюмдар</t>
  </si>
  <si>
    <t xml:space="preserve"> Баалуу металлдар, бермет таш, баалуу таштар</t>
  </si>
  <si>
    <t xml:space="preserve"> Баалуулукка жатпаган металлдар жана андан жасалган буюмдар</t>
  </si>
  <si>
    <t xml:space="preserve"> Машиналар, жабдуулар жана механизмдер</t>
  </si>
  <si>
    <t xml:space="preserve"> Жерде жүрүүчү, аба жана суу транспорттору, алардын бөлүктөрү</t>
  </si>
  <si>
    <t xml:space="preserve"> Оптика, cүрөт, кинематография аспаптары, өлчөө аппараттары </t>
  </si>
  <si>
    <t xml:space="preserve"> Өнөр жайынын атайы багыттагы жана башка продукциялары</t>
  </si>
  <si>
    <t xml:space="preserve"> Ар түрдүү өнөр жай товарлары</t>
  </si>
  <si>
    <t xml:space="preserve"> Искусство чыгармалары, коллекциялоо буюмдары жана антиквариат</t>
  </si>
  <si>
    <t xml:space="preserve">Эскертүү: УСКнын ФОБ баасындагы маалыматтарынын негизинде. </t>
  </si>
  <si>
    <t xml:space="preserve"> I.3-таблица. ЭССКнын бөлүктөрү боюнча экспорттун бөлүштүрүлүшү</t>
  </si>
  <si>
    <t xml:space="preserve"> Бөлүктүн аталышы</t>
  </si>
  <si>
    <t>Бардыгы болуп</t>
  </si>
  <si>
    <t>Тамак-аш азыктары жана тирүү мал</t>
  </si>
  <si>
    <t>Суусундуктар жана тамеки</t>
  </si>
  <si>
    <t>Отундан тышкары, азык-түлүктөн башка чийки заттар</t>
  </si>
  <si>
    <t>Минерал отуну, майлоочу майлар жана у.с. эле материалдар</t>
  </si>
  <si>
    <t>Мал жана өсүмдүк майлары, мом</t>
  </si>
  <si>
    <t>Башка категорияларда камтылбаган химиялык заттар жана у.с. продукциялар</t>
  </si>
  <si>
    <t>Материалдын түрү боюнча классификацияланган өнөр жай товарлары</t>
  </si>
  <si>
    <t>Унаалар жана транспорттук жабдуулар</t>
  </si>
  <si>
    <t>Ар кандай даяр буюмдар</t>
  </si>
  <si>
    <t>ЭССКнын башка категорияларында камтылбаган товарлар жана операциялар</t>
  </si>
  <si>
    <t>I.4-таблица. ЭССКнын бөлүктөрү боюнча импорттун бөлүштүрүлүшү</t>
  </si>
  <si>
    <t>Топтун аталышы</t>
  </si>
  <si>
    <t>Тирүү мал, малдан алынган азык-түлүктөр</t>
  </si>
  <si>
    <t>Өcүмдүктөрдөн алынган продукциялар</t>
  </si>
  <si>
    <t>Малдан же өсүмдүктөн алынган майлар жана тоң майлар</t>
  </si>
  <si>
    <t>Тамак-аш азыктары, алкоголь жана алкоголсуз ичимдиктер, уксус, тамеки</t>
  </si>
  <si>
    <t>Минерал продукциясы*</t>
  </si>
  <si>
    <t>Химия жана аны менен байланыштуу тармактардын продукциялары</t>
  </si>
  <si>
    <t>Пластмасса, андан жасалган буюмдар, каучук жана резина буюмдары</t>
  </si>
  <si>
    <t>Тери чийки заттары, булгаары, накта мех, ат жабдыктары</t>
  </si>
  <si>
    <t>Жыгач, андан жасалган буюмдар, көмүр, тыгындар (пробка)</t>
  </si>
  <si>
    <t>Жыгачтан же башка материалдардан алынган кагаз массасы</t>
  </si>
  <si>
    <t>Текстиль жана токулган буюмдар</t>
  </si>
  <si>
    <t>Бут кийимдер, баш кийимдер, кол чатырлар, бүктөлүүчү тросттор, камчылар</t>
  </si>
  <si>
    <t>Таштан, гипстен, цементтен, асбесттен, тунук минералдардан буюмдар</t>
  </si>
  <si>
    <t>Баалуу металлдар, бермет таш, баалуу таштар</t>
  </si>
  <si>
    <t>Баалуулукка жатпаган металлдар жана андан жасалган буюмдар</t>
  </si>
  <si>
    <t>Машиналар, жабдуулар жана механизмдер</t>
  </si>
  <si>
    <t>Жерде жүрүүчү, аба жана суу транспорттору, алардын бөлүктөрү</t>
  </si>
  <si>
    <t>Оптика, cүрөт, кинематография аспаптары, өлчөө аппараттары</t>
  </si>
  <si>
    <t>Өнөр жайынын атайы багыттагы жана башка продукциялары</t>
  </si>
  <si>
    <t>Ар түрдүү өнөр жай товарлары</t>
  </si>
  <si>
    <t>Искусство чыгармалары, коллекциялоо буюмдары жана антиквариат</t>
  </si>
  <si>
    <t>Эскертүү: УСКнын СИФ баасындагы маалыматтарынын негизинде.</t>
  </si>
  <si>
    <t>I.5-таблица. ЭССКнын бөлүктөрү боюнча импорттун бөлүштүрүлүшү</t>
  </si>
  <si>
    <t>Бөлүктүн аталышы</t>
  </si>
  <si>
    <t>I.6-таблица. Экспорттун функционалдык бөлүштүрүлүшү</t>
  </si>
  <si>
    <t>Аталышы</t>
  </si>
  <si>
    <t>Керектөө товарлары</t>
  </si>
  <si>
    <t>Чийки заттар</t>
  </si>
  <si>
    <t>Аралык товарлары</t>
  </si>
  <si>
    <t>Инвестициялык товарлар</t>
  </si>
  <si>
    <t>Энергия продукциялары</t>
  </si>
  <si>
    <t>Эскертүү: УСКнын маалыматтарына ылайык ФОБ баасында, Улуттук банк тарабынан иштелип чыккан классификация боюнча.</t>
  </si>
  <si>
    <t>I.7-таблица. Экспорттун географиялык бөлүштүрүлүшү</t>
  </si>
  <si>
    <t>ЕАЭБ өлкөлөрү</t>
  </si>
  <si>
    <t>Казакстан</t>
  </si>
  <si>
    <t>ЕАЭБден тышкаркы өлкөлөр</t>
  </si>
  <si>
    <t>Улуу Британия</t>
  </si>
  <si>
    <t>Өзбекстан</t>
  </si>
  <si>
    <t>Түркия</t>
  </si>
  <si>
    <t>Тажикстан</t>
  </si>
  <si>
    <t>БАЭ</t>
  </si>
  <si>
    <t>ЕАЭБ өлкөлөрүнөн тышкаркы башка өлкөлөр</t>
  </si>
  <si>
    <t>I.8-таблица. Импорттун функционалдык бөлүштүрүлүшү</t>
  </si>
  <si>
    <t>Эскертүү: УСКнын маалыматтарына ылайык СИФ баасында, Улуттук банк тарабынан иштелип чыккан классификация боюнча.</t>
  </si>
  <si>
    <t>I.9-таблица. Импорттун географиялык бөлүштүрүлүшү</t>
  </si>
  <si>
    <t>Кытай</t>
  </si>
  <si>
    <t>АКШ</t>
  </si>
  <si>
    <t>Корея Республикасы</t>
  </si>
  <si>
    <t>I.10-таблица. Продукциялардын негизги түрлөрүнүн экспорту</t>
  </si>
  <si>
    <t>Товарлардын аталыштары</t>
  </si>
  <si>
    <t>өлчөө бирдиги</t>
  </si>
  <si>
    <t xml:space="preserve">физикалык көлөм </t>
  </si>
  <si>
    <t>наркы, млн  АКШ доллары</t>
  </si>
  <si>
    <t>Тирүү мал</t>
  </si>
  <si>
    <t>Эт жана эт азыктары</t>
  </si>
  <si>
    <t xml:space="preserve">Майдан жана сырдан тышкары, сүт, каймак, сүт азыктары </t>
  </si>
  <si>
    <t>Май жана сүттөн алынган май, башка тоң майлар</t>
  </si>
  <si>
    <t>Сыр жана быштак</t>
  </si>
  <si>
    <t>Дан азыктарынан, ундан же крахмалдан жасалган азыктар</t>
  </si>
  <si>
    <t>Жаңы үзүлгөн же тоңдурулган жашылчалар</t>
  </si>
  <si>
    <t>Мөмө-жемиштер жана жаңгактар, жаңы жыйналган жана кургатылган</t>
  </si>
  <si>
    <t>Консервацияланган мөмө-жемиштер, алардан жасалган азыктар</t>
  </si>
  <si>
    <t>Кант, патока жана бал</t>
  </si>
  <si>
    <t>Кофе, чай, какао жана алар аралаштырып жасалган таттуу азыктар</t>
  </si>
  <si>
    <t>Башка категорияда камтылбаган тамак-аш азыктары</t>
  </si>
  <si>
    <t>Кант кошулган минерал суу жана алкоголсуз суусундуктар</t>
  </si>
  <si>
    <t>Пахта</t>
  </si>
  <si>
    <t>Башка категорияларда камтылбаган, баалуу металлга жатпаган кендер жана алардын концентраттары</t>
  </si>
  <si>
    <t>Башка категорияларда камтылбаган, баалуулукка жатпаган түстүү металл сыныктары жана калдыктары</t>
  </si>
  <si>
    <t>Баалуу металл кендери жана алардын концентраттары</t>
  </si>
  <si>
    <t>Көмүр, кокс жана брикеттер</t>
  </si>
  <si>
    <t>Автоунаа бензини</t>
  </si>
  <si>
    <t>Эфир майлары, жуугуч каражаттар</t>
  </si>
  <si>
    <t>Баштапкы формадагы пластмассалар</t>
  </si>
  <si>
    <t>Баштапкы эмес формадагы пластмассалар</t>
  </si>
  <si>
    <t>Жасалма текстиль материалдарынан токулган кездемелер</t>
  </si>
  <si>
    <t xml:space="preserve">Сырдалбаган керамика плиткалары </t>
  </si>
  <si>
    <t>Тапталган айнек же жылмакайлатылган айнек</t>
  </si>
  <si>
    <t xml:space="preserve">Чоюн жана болот </t>
  </si>
  <si>
    <t>Коргошун</t>
  </si>
  <si>
    <t xml:space="preserve">Тракторлор </t>
  </si>
  <si>
    <t xml:space="preserve">Электр линиялык телефон же телеграф аппараттары </t>
  </si>
  <si>
    <t xml:space="preserve">Жеңил автоунаалар жана адамдарды ташуу үчүн каралган транспорттук каражаттар </t>
  </si>
  <si>
    <t xml:space="preserve">Автоунаа тетиктери жана ага тиешелүү буюмдар </t>
  </si>
  <si>
    <t>Кийим-кече жана ага тиешелүү буюмдар</t>
  </si>
  <si>
    <t>Бут кийим</t>
  </si>
  <si>
    <t xml:space="preserve">Чийүү үчүн инструменттер </t>
  </si>
  <si>
    <t>Пластмассадан жасалган товарларды ташуу же таңгактоо үчүн буюмдар</t>
  </si>
  <si>
    <t>Эскертүү: УСКнын ФОБ баасындагы маалыматтарынын негизинде.</t>
  </si>
  <si>
    <t>миң даана</t>
  </si>
  <si>
    <t>миң т</t>
  </si>
  <si>
    <t>млн даана</t>
  </si>
  <si>
    <t>I.11-таблица. Продукциялардын негизги түрлөрүнүн импорту</t>
  </si>
  <si>
    <t>Тартылбаган дан өсүмдүктөрү (полбаны кошо алганда) жана угут</t>
  </si>
  <si>
    <t xml:space="preserve">Буудай жана угут уну </t>
  </si>
  <si>
    <t>Маргарин жана жуурулган май</t>
  </si>
  <si>
    <t>Тамеки затынан турган сигареттер</t>
  </si>
  <si>
    <t>Мунай заттары</t>
  </si>
  <si>
    <t>Суюлтулган пропан жана бутан</t>
  </si>
  <si>
    <t>Жаратылыш газы</t>
  </si>
  <si>
    <t>Электр тогу</t>
  </si>
  <si>
    <t>Өсүмдүк майы жана тоң майлар, чийки заттар</t>
  </si>
  <si>
    <t>Металл туздары жана органикалык эмес кислоталардын персолу</t>
  </si>
  <si>
    <t>Сырдоочу жана ийлөөчү заттар; боёочу зат</t>
  </si>
  <si>
    <t>Медикаменттер (ветеринардык медикаменттерди кошо алганда)</t>
  </si>
  <si>
    <t>Жер семирткичтер</t>
  </si>
  <si>
    <t>Резина дөңгөлөктөрү</t>
  </si>
  <si>
    <t>Тапталган жана калыбына келтирилген жыгач</t>
  </si>
  <si>
    <t>Кагаз жана картон</t>
  </si>
  <si>
    <t>Башка категорияларда камтылбаган, кагаздан жана картондон жасалган буюмдар</t>
  </si>
  <si>
    <t>Трикотаж же согулган кездемелер</t>
  </si>
  <si>
    <t xml:space="preserve">Пардалар жана үйдү жасалгалоо үчүн текстиль материалдарынан башка буюмдар </t>
  </si>
  <si>
    <t>Чоюн жана болот</t>
  </si>
  <si>
    <t>Чоюндан  же болоттон жасалган, башка категорияларда камтылбаган конструкциялар</t>
  </si>
  <si>
    <t>Кол жана машина менен иштетүүчү инструменттер</t>
  </si>
  <si>
    <t>Слесардык жабдуулар, сейфтер жана темирден жасалган майда-барат буюмдар</t>
  </si>
  <si>
    <t>Транспорт каражаттары үчүн ичинен күймө поршендик кыймылдаткычтар</t>
  </si>
  <si>
    <t>Айыл-чарба унааларынын тетиктери (721.1-топ)</t>
  </si>
  <si>
    <t>Оруп-жыйноо машиналарынын жана жумуртка, жемиш, үрөн, данды иргөө машиналарынын тетиктери</t>
  </si>
  <si>
    <t>Башка категорияда камтылбаган, айыл-чарбасы үчүн унаалар</t>
  </si>
  <si>
    <t>Кыртышты тегиздөө, казып алуу же бургулоо үчүн каралган өзү жүрүүчү унаалар</t>
  </si>
  <si>
    <t>Тигүүчү машиналар үчүн ийнелер;эмерек, унаалар жана эмеректер үчүн тетиктер</t>
  </si>
  <si>
    <t xml:space="preserve">Кыртышты, ташты, кендерди майдалоо үчүн машиналар; алардын тетиктери   </t>
  </si>
  <si>
    <t>Өндүрүштүк техника үчүн жабдуунун бөлүктөрү</t>
  </si>
  <si>
    <t>Кеңсе машиналар</t>
  </si>
  <si>
    <t>Маалыматтарды автоматтык түрдө иштеп чыгуучу машиналар</t>
  </si>
  <si>
    <t>Изоляцияланган электр өткөрмөлөрү, кабель</t>
  </si>
  <si>
    <t>Жүк ташуу үчүн жана атайы багытка каралган автоунаалар</t>
  </si>
  <si>
    <t>Башка категорияда камтылбаган автоунаалар</t>
  </si>
  <si>
    <t xml:space="preserve">Чиркегичтер жана жарым чиркегичтер; башка транспорт каражаттары </t>
  </si>
  <si>
    <t xml:space="preserve"> миң т</t>
  </si>
  <si>
    <t>млн кВт.с</t>
  </si>
  <si>
    <t>I.12-таблица. Баа индекстери жана экспорттун айкын көлөмү</t>
  </si>
  <si>
    <t>млн АКШ долл.</t>
  </si>
  <si>
    <t>Индекстер</t>
  </si>
  <si>
    <t>баа</t>
  </si>
  <si>
    <t>физ. Көлөмү</t>
  </si>
  <si>
    <t>наркы</t>
  </si>
  <si>
    <t xml:space="preserve">Баалуу металл кендери жана алардын концентраттары </t>
  </si>
  <si>
    <t xml:space="preserve">Башка категорияларда камтылбаган, баалуулукка жатпаган түстүү металл сыныктары жана калдыктары </t>
  </si>
  <si>
    <t xml:space="preserve">Автоунаа тетиктери жана ага тиешелүү буюмдар  </t>
  </si>
  <si>
    <t xml:space="preserve">Мөмө-жемиштер жана жаңгактар, жаңы жыйналган жана кургатылган </t>
  </si>
  <si>
    <t>Товарларды ташуу же таңгактоо үчүн пластмассадан жасалган буюмдар</t>
  </si>
  <si>
    <t xml:space="preserve">Жеңил автоунаалар жана адамдарды ташуу үчүн каралган транспорттук каражаттар  </t>
  </si>
  <si>
    <t xml:space="preserve">Майдан жана сырдан тышкары, сүт, каймак, сүт азыктары  </t>
  </si>
  <si>
    <t xml:space="preserve">Башка категорияда камтылбаган тамак-аш азыктары </t>
  </si>
  <si>
    <t xml:space="preserve">Эт жана эт азыктары </t>
  </si>
  <si>
    <t xml:space="preserve">Сыр жана быштак </t>
  </si>
  <si>
    <t>Тракторлор</t>
  </si>
  <si>
    <t xml:space="preserve"> Жыйынтыгында номенклатура боюнча (млн АКШ долл.)</t>
  </si>
  <si>
    <t xml:space="preserve"> Жыйынтыгында, номенклатура боюнча (жалпы экспорттон %)</t>
  </si>
  <si>
    <t xml:space="preserve">Бардыгы болуп экспорт </t>
  </si>
  <si>
    <t xml:space="preserve"> Эскертүү: УСКнын ФОБ баасындагы маалыматтардын негизинде, таблицада отчеттук мезгил ичинде экспорттун ири статьялары келтирилген.</t>
  </si>
  <si>
    <t xml:space="preserve"> I.13-таблица. Баа индекстери жана импорттун айкын көлөмү</t>
  </si>
  <si>
    <t xml:space="preserve"> Товарлардын аталыштары</t>
  </si>
  <si>
    <t xml:space="preserve">Индекстер </t>
  </si>
  <si>
    <t xml:space="preserve">баа </t>
  </si>
  <si>
    <t xml:space="preserve"> физ. Көлөмү</t>
  </si>
  <si>
    <t xml:space="preserve">Медикаменттер (ветеринардык медикаменттерди кошо алганда) </t>
  </si>
  <si>
    <t xml:space="preserve">Трикотаж же токулган кездемелер </t>
  </si>
  <si>
    <t xml:space="preserve">Жасалма текстиль материалдарынан токулган </t>
  </si>
  <si>
    <t xml:space="preserve">Жаратылыш газы </t>
  </si>
  <si>
    <t>Механикалык күрөктөр, экскаваторлор, өзү жүрүүчү сузуп жүктөгүчтөр</t>
  </si>
  <si>
    <t xml:space="preserve">Кант кошулган минерал суу жана алкоголсуз суусундуктар </t>
  </si>
  <si>
    <t xml:space="preserve">Баштапкы эмес формадагы пластмассалар </t>
  </si>
  <si>
    <t xml:space="preserve">Дан азыктарынан, ундан же крахмалдан жасалган азыктар </t>
  </si>
  <si>
    <t xml:space="preserve">Жер семирткичтер </t>
  </si>
  <si>
    <t xml:space="preserve">Сырдоочу жана ийлөөчү заттар; боёочу зат </t>
  </si>
  <si>
    <t xml:space="preserve">Изоляцияланган электр өткөрмөлөрү, кабель </t>
  </si>
  <si>
    <t xml:space="preserve">Тартылбаган дан өсүмдүктөрү (полбаны кошо алганда) жана угут </t>
  </si>
  <si>
    <t xml:space="preserve">   Жаңы үзүлгөн же тоңдурулган жашылчалар</t>
  </si>
  <si>
    <t xml:space="preserve">   Слесардык жабдуулар, сейфтер жана темирден жасалган майда-барат буюмдар</t>
  </si>
  <si>
    <t xml:space="preserve">Резина дөңгөлөктөрү </t>
  </si>
  <si>
    <t xml:space="preserve">Транспорт каражаттары үчүн ичинен күймө поршендик кыймылдаткычтар </t>
  </si>
  <si>
    <t xml:space="preserve">Маалыматтарды автоматтык түрдө иштеп чыгуучу машиналар </t>
  </si>
  <si>
    <t xml:space="preserve">Кагаз жана картон </t>
  </si>
  <si>
    <t xml:space="preserve">Өсүмдүк майы жана тоң майлар </t>
  </si>
  <si>
    <t>Башка категорияда камтылбаган кен болбогондордон алынган буюмдар</t>
  </si>
  <si>
    <t>Тигүүчү машиналар үчүн ийнелер; эмерек, унаалар жана эмеректер үчүн тетиктер</t>
  </si>
  <si>
    <t>Айыл-чарба унааларынын тетиктери ( 721.1-топ)</t>
  </si>
  <si>
    <t xml:space="preserve">Турмуш-тиричилик муздаткычтары жана тоңдургучтары </t>
  </si>
  <si>
    <t xml:space="preserve">Жыйынтыгында номенклатура боюнча (млн АКШ долл.) </t>
  </si>
  <si>
    <t>Жыйынтыгында номенклатура боюнча (жалпы импорттон %)</t>
  </si>
  <si>
    <t>Бардыгы болуп импорт</t>
  </si>
  <si>
    <t xml:space="preserve"> Эскертүү: УСКнын СИФ баасындагы маалыматтардын негизинде, таблицада отчеттук мезгил ичинде импорттун ири статьялары келтирилген.</t>
  </si>
  <si>
    <t xml:space="preserve">млн АКШ долл. </t>
  </si>
  <si>
    <t>I.14-I.20-таблицалар: Өлкөлөр боюнча экспорттолуучу товарлардын негизги түрлөрү</t>
  </si>
  <si>
    <t>I.14-таблица. Россияга товарлардын экспорту</t>
  </si>
  <si>
    <t>(млн АКШ доллары)</t>
  </si>
  <si>
    <t>физи - калык көлөм</t>
  </si>
  <si>
    <t>Функционалдык бөлүштүрүү*</t>
  </si>
  <si>
    <t>ЭССКнын бөлүктөрү жана ири позициялар боюнча</t>
  </si>
  <si>
    <t xml:space="preserve">    Чийки заттар</t>
  </si>
  <si>
    <t xml:space="preserve">    Аралык товарлары</t>
  </si>
  <si>
    <t xml:space="preserve">    Инвестициялык товарлар</t>
  </si>
  <si>
    <t xml:space="preserve">    Энергия продукциялары</t>
  </si>
  <si>
    <t xml:space="preserve">    Керектөө товарлары</t>
  </si>
  <si>
    <t xml:space="preserve"> Эт жана эт азыктары</t>
  </si>
  <si>
    <t xml:space="preserve">Жаңы үзүлгөн же тоңдурулган жашылчалар </t>
  </si>
  <si>
    <t xml:space="preserve">Отундан тышкары, азык-түлүктөн башка чийки заттар </t>
  </si>
  <si>
    <t xml:space="preserve">Башка категорияларда камтылбаган химиялык заттар жана у.c. продукциялар </t>
  </si>
  <si>
    <t>Башка категорияда камтылбаган резина буюмдары</t>
  </si>
  <si>
    <t>Шейшептер, кол аарчылар, сүлгүлөр</t>
  </si>
  <si>
    <t>Карапа буюмдары</t>
  </si>
  <si>
    <t xml:space="preserve">Баалуулукка жатпаган металлдардан жасалган ар кандай буюмдар </t>
  </si>
  <si>
    <t>Жана башка жолдо жүрүү буюмдары, баштыктар, чемодандар, контейнерлер жана башкалар</t>
  </si>
  <si>
    <t xml:space="preserve"> Бут кийим</t>
  </si>
  <si>
    <t>ЭСТКнын башка категорияларында камтылбаган товарлар жана операциялар</t>
  </si>
  <si>
    <t xml:space="preserve">* Улуттук банкта иштелип чыккан классификация боюнча. </t>
  </si>
  <si>
    <t xml:space="preserve"> I.15-таблица. Казакстанга товарлардын экспорту</t>
  </si>
  <si>
    <t xml:space="preserve"> (млн  АКШ доллары)</t>
  </si>
  <si>
    <t xml:space="preserve">өлчөө бирдиги </t>
  </si>
  <si>
    <t xml:space="preserve">физи - калык көлөм </t>
  </si>
  <si>
    <t xml:space="preserve">наркы </t>
  </si>
  <si>
    <t xml:space="preserve">Бардыгы болуп </t>
  </si>
  <si>
    <t xml:space="preserve">   Керектөө товарлары</t>
  </si>
  <si>
    <t xml:space="preserve">   Чийки заттар </t>
  </si>
  <si>
    <t xml:space="preserve">   Аралык товарлары</t>
  </si>
  <si>
    <t xml:space="preserve">   Инвестициялык товарлар </t>
  </si>
  <si>
    <t xml:space="preserve">   Энергия продукциялары</t>
  </si>
  <si>
    <t xml:space="preserve"> Жаңы үзүлгөн же тоңдурулган жашылчалар</t>
  </si>
  <si>
    <t xml:space="preserve"> Мөмө-жемиштер жана жаңгактар, жаңы жыйналган жана кургатылган</t>
  </si>
  <si>
    <t xml:space="preserve">Суусундуктар жана тамеки </t>
  </si>
  <si>
    <t xml:space="preserve"> Сырдалбаган керамика плиткалары</t>
  </si>
  <si>
    <t xml:space="preserve"> Тапталган айнек же жылмакайлатылган айнек</t>
  </si>
  <si>
    <t xml:space="preserve">Жайлар үчүн электрдик жылытуу шаймандары </t>
  </si>
  <si>
    <t>Баштапкы элементтердин калдыктары жана сыныктары</t>
  </si>
  <si>
    <t xml:space="preserve"> Автоунаа тетиктери жана ага тиешелүү буюмдар</t>
  </si>
  <si>
    <t xml:space="preserve">Кийим-кече жана ага тиешелүү буюмдар </t>
  </si>
  <si>
    <t xml:space="preserve"> ЭССКнын башка категорияларында камтылбаган товарлар жана операциялар</t>
  </si>
  <si>
    <t xml:space="preserve"> Эскертүү: УСКнын ФОБ баасындагы маалыматтарынын негизинде.</t>
  </si>
  <si>
    <t xml:space="preserve">  миң т</t>
  </si>
  <si>
    <t>даана</t>
  </si>
  <si>
    <t xml:space="preserve">I.16-таблица. Өзбекстанга товарлардын экспорту </t>
  </si>
  <si>
    <r>
      <t>Функционалдык бөлүштүрүү</t>
    </r>
    <r>
      <rPr>
        <u/>
        <vertAlign val="superscript"/>
        <sz val="10"/>
        <rFont val="Times New Roman"/>
        <family val="1"/>
        <charset val="204"/>
      </rPr>
      <t>*</t>
    </r>
  </si>
  <si>
    <t xml:space="preserve">      Чийки заттар </t>
  </si>
  <si>
    <t xml:space="preserve">     Аралык товарлары</t>
  </si>
  <si>
    <t xml:space="preserve">     Инвестициялык товарлар </t>
  </si>
  <si>
    <t xml:space="preserve">     Энергия продукциялары </t>
  </si>
  <si>
    <t xml:space="preserve">      Керектөө товарлары </t>
  </si>
  <si>
    <t xml:space="preserve">     Чийки заттар </t>
  </si>
  <si>
    <t xml:space="preserve">Тирүү мал </t>
  </si>
  <si>
    <t>Тартылбаган жүгөрү (дан түрүндө)</t>
  </si>
  <si>
    <t xml:space="preserve"> Кофе, чай, какао жана алар аралаштырып жасалган таттуу азыктар</t>
  </si>
  <si>
    <t xml:space="preserve"> Отундан тышкары, азык-түлүктөн башка чийки заттар</t>
  </si>
  <si>
    <t xml:space="preserve">Көмүр, кокс жана брикеттер </t>
  </si>
  <si>
    <t>Башка категорияда камтылбаган ар кандай химиялык заттар</t>
  </si>
  <si>
    <t xml:space="preserve"> Курулушка иштетилген жана эстеликтерге колдонулган таш</t>
  </si>
  <si>
    <t xml:space="preserve"> Кол жана машина менен иштетүүчү инструменттер</t>
  </si>
  <si>
    <t xml:space="preserve"> Башка категорияда камтылбаган, жезден, никелден, алюминийден, коргошундан, цинктен же калайдан жасалган буюмдар </t>
  </si>
  <si>
    <t xml:space="preserve">Металлды же башка материалды алып салуу аркылуу иштеп чыгуу үчүн станоктор </t>
  </si>
  <si>
    <t>Желдеткичтер жана желдеткичтери бар абаны соруп алуучу шкафтар</t>
  </si>
  <si>
    <t>Тиричилик кир жуучу жабдуулар</t>
  </si>
  <si>
    <t>Асынмалары бар жана аларсыз баштыктар</t>
  </si>
  <si>
    <t>Геодезиялык шаймандар</t>
  </si>
  <si>
    <t>* Улуттук банкта иштелип чыккан классификация боюнча.</t>
  </si>
  <si>
    <t xml:space="preserve">  миң даана</t>
  </si>
  <si>
    <t xml:space="preserve"> миң даана</t>
  </si>
  <si>
    <t xml:space="preserve">  млн т</t>
  </si>
  <si>
    <t xml:space="preserve"> I.17-таблица. Беларуска товарлардын экспорту</t>
  </si>
  <si>
    <t xml:space="preserve"> (млн АКШ доллары)</t>
  </si>
  <si>
    <t xml:space="preserve"> өлчөө бирдиги</t>
  </si>
  <si>
    <t xml:space="preserve">       Керектөө товарлары</t>
  </si>
  <si>
    <t xml:space="preserve">      Чийки заттар</t>
  </si>
  <si>
    <t xml:space="preserve">     Инвестициялык товарлар</t>
  </si>
  <si>
    <t xml:space="preserve">     Энергия продукциялары</t>
  </si>
  <si>
    <t xml:space="preserve">      Аралык товарлары</t>
  </si>
  <si>
    <t xml:space="preserve">      Инвестициялык товарлар</t>
  </si>
  <si>
    <t xml:space="preserve">      Энергия продукциялары</t>
  </si>
  <si>
    <t>Башка категорияларда камтылбаган, малдан алынган чийки зат материалдары</t>
  </si>
  <si>
    <t xml:space="preserve">ЭССКнын башка категорияларында камтылбаган товарлар жана операциялар </t>
  </si>
  <si>
    <t xml:space="preserve">   миң т</t>
  </si>
  <si>
    <t>миң кв. м</t>
  </si>
  <si>
    <t>I.18-таблица. Түркияга товарлардын экспорту</t>
  </si>
  <si>
    <t xml:space="preserve">     Аралык товарлары </t>
  </si>
  <si>
    <t xml:space="preserve">Тамак-аш азыктары жана тирүү мал </t>
  </si>
  <si>
    <t xml:space="preserve">Пахта </t>
  </si>
  <si>
    <t xml:space="preserve">Минерал отуну, майлоочу майлар жана у.с. материалдар </t>
  </si>
  <si>
    <t xml:space="preserve">Материалдын түрү боюнча классификацияланган өнөр жай товарлары </t>
  </si>
  <si>
    <t xml:space="preserve">Коргошун </t>
  </si>
  <si>
    <t>Ар кандай баалуу эмес металлдар</t>
  </si>
  <si>
    <t xml:space="preserve"> * Улуттук банкта иштелип чыккан классификация боюнча.</t>
  </si>
  <si>
    <t xml:space="preserve">   т</t>
  </si>
  <si>
    <t xml:space="preserve">I.19-таблица. Кытайга товарлардын экспорту </t>
  </si>
  <si>
    <t xml:space="preserve">      Инвестициялык товарлар </t>
  </si>
  <si>
    <t xml:space="preserve">Кант, патока жана бал </t>
  </si>
  <si>
    <t xml:space="preserve"> Мал жана өсүмдүк майлары, мом</t>
  </si>
  <si>
    <t xml:space="preserve">Коргошун  </t>
  </si>
  <si>
    <t xml:space="preserve">  Жез</t>
  </si>
  <si>
    <t xml:space="preserve"> I.20-таблица. БАЭге товарлардын экспорту</t>
  </si>
  <si>
    <t xml:space="preserve">     Чийки заттар</t>
  </si>
  <si>
    <t xml:space="preserve">      Керектөө товарлары</t>
  </si>
  <si>
    <t>Башка категорияларга кирбеген даяр тамеки, тамеки экстракттары жана эссенциялар</t>
  </si>
  <si>
    <t>Башка категорияларда камтылбаган химиялык заттар жана у.c. продукциялар</t>
  </si>
  <si>
    <t xml:space="preserve">I.21-I.32-таблицалар: Өлкөлөр боюнча импорттолуучу товарлардын негизги түрлөрү </t>
  </si>
  <si>
    <t xml:space="preserve">I.21-таблица. Россиядан товарлардын импорту </t>
  </si>
  <si>
    <t xml:space="preserve">        Керектөө товарлары </t>
  </si>
  <si>
    <t xml:space="preserve">       Чийки заттар </t>
  </si>
  <si>
    <t xml:space="preserve">      Аралык товарлары </t>
  </si>
  <si>
    <t xml:space="preserve"> Кант, патока жана бал</t>
  </si>
  <si>
    <t>Мал үчүн тоюттар (тартылбаган дандан тышкары)</t>
  </si>
  <si>
    <t xml:space="preserve"> Маргарин жана жуурулган май</t>
  </si>
  <si>
    <t xml:space="preserve"> Башка категорияда камтылбаган тамак-аш азыктары</t>
  </si>
  <si>
    <t xml:space="preserve"> Тамеки затынан турган сигареттер</t>
  </si>
  <si>
    <t xml:space="preserve"> Май алынуучу урук, май алынуучу мөмөлөр</t>
  </si>
  <si>
    <t xml:space="preserve"> Узатасынан кесилген ийне жалбырактуу жыгачтар</t>
  </si>
  <si>
    <t>Ийне жалбырактуу дарак жыгачтары, калыпка салынып иштетилген</t>
  </si>
  <si>
    <t xml:space="preserve"> Кагаз массасы жана макулатура</t>
  </si>
  <si>
    <t>Башка минералдык чийки заттар</t>
  </si>
  <si>
    <t>Минерал отуну, майлоочу майлар жана у.с. материалдар</t>
  </si>
  <si>
    <t>Дизель отуну</t>
  </si>
  <si>
    <t>Жана башка органикалык химиялык заттар</t>
  </si>
  <si>
    <t xml:space="preserve"> Металл туздары жана органикалык эмес кислоталардын персолу</t>
  </si>
  <si>
    <t xml:space="preserve">Эфир майлары, жуугуч каражаттар </t>
  </si>
  <si>
    <t xml:space="preserve"> Жер семирткичтер</t>
  </si>
  <si>
    <t xml:space="preserve"> Баштапкы формадагы пластмассалар</t>
  </si>
  <si>
    <t xml:space="preserve"> Баштапкы эмес формадагы пластмассалар</t>
  </si>
  <si>
    <t>Желимделген фанера</t>
  </si>
  <si>
    <t>Жыгач-булалуу плита</t>
  </si>
  <si>
    <t xml:space="preserve"> Кагаз жана картон</t>
  </si>
  <si>
    <t xml:space="preserve"> Башка категорияларда камтылбаган, кагаздан жана картондон жасалган буюмдар</t>
  </si>
  <si>
    <t xml:space="preserve">Унаалар жана транспорттук жабдуулар </t>
  </si>
  <si>
    <t>Электр машиналары, аппараттар жана аспаптар, алардын тетиктери</t>
  </si>
  <si>
    <t xml:space="preserve">Автоунаалар </t>
  </si>
  <si>
    <t>Башка категорияларда камтылбаган, металл эмеректери</t>
  </si>
  <si>
    <t xml:space="preserve"> Жыгач эмеректер</t>
  </si>
  <si>
    <t>Башка медициналык инструменттер жана приборлор</t>
  </si>
  <si>
    <t xml:space="preserve">Басып чыгаруучу материалдар </t>
  </si>
  <si>
    <t>Пластмассадан жасалган курулуш буюмдары</t>
  </si>
  <si>
    <t>Башка категорияда камтылбаган, пластмассадан жасалган буюмдар</t>
  </si>
  <si>
    <t xml:space="preserve"> Эскертүү: УСКнын СИФ баасындагы маалыматтарынын негизинде.</t>
  </si>
  <si>
    <t>миң куб. м</t>
  </si>
  <si>
    <t xml:space="preserve"> млн т</t>
  </si>
  <si>
    <t xml:space="preserve"> I.22-таблица. Казакстандан товарлардын импорту</t>
  </si>
  <si>
    <t xml:space="preserve">   Чийки заттар</t>
  </si>
  <si>
    <t xml:space="preserve">Кофе, чай, какао жана алар аралаштырып жасалган таттуу азыктар </t>
  </si>
  <si>
    <t xml:space="preserve">Маргарин жана жуурулган май </t>
  </si>
  <si>
    <t xml:space="preserve">Тамеки затынан турган сигареттер </t>
  </si>
  <si>
    <t xml:space="preserve">Таш, кум жана шагыл </t>
  </si>
  <si>
    <t xml:space="preserve"> Башка минералдык чийки заттар</t>
  </si>
  <si>
    <t xml:space="preserve"> Дизель отуну</t>
  </si>
  <si>
    <t>Мунай битуму жана башка мунай майлардын калдыктары</t>
  </si>
  <si>
    <t xml:space="preserve">Электр тогу </t>
  </si>
  <si>
    <t xml:space="preserve">Мал жана өсүмдүк майлары, мом </t>
  </si>
  <si>
    <t xml:space="preserve"> Сырдоочу жана ийлөөчү заттар; боёочу зат</t>
  </si>
  <si>
    <t xml:space="preserve"> Эфир майлары, жуугуч каражаттар</t>
  </si>
  <si>
    <t>Картон жана кагаз коробкалары, ящиктер, баштыктар</t>
  </si>
  <si>
    <t xml:space="preserve">Сактоо жана ташуу үчүн суюктук куюлуучу идиштер </t>
  </si>
  <si>
    <t xml:space="preserve"> Изоляцияланган электр өткөрмөлөрү, кабель</t>
  </si>
  <si>
    <t xml:space="preserve"> Тиричилик кир жуучу жабдуулар</t>
  </si>
  <si>
    <t xml:space="preserve"> Электр аккумуляторлору</t>
  </si>
  <si>
    <t>Жеңил автоунаалар жана адамдарды ташуу үчүн каралган транспорттук каражаттар</t>
  </si>
  <si>
    <t>Үн жаздыруу үчүн магнит ленталары</t>
  </si>
  <si>
    <t>млн кВт. с</t>
  </si>
  <si>
    <t xml:space="preserve"> I.23-таблица. Өзбекстандан товарлардын импорту</t>
  </si>
  <si>
    <t xml:space="preserve">     Керектөө товарлары </t>
  </si>
  <si>
    <t xml:space="preserve"> Дан азыктарынан, ундан же крахмалдан жасалган азыктар</t>
  </si>
  <si>
    <t xml:space="preserve"> Кант кошулган минерал суу жана алкоголсуз суусундуктар</t>
  </si>
  <si>
    <t xml:space="preserve">Майлоочу мунай майлары </t>
  </si>
  <si>
    <t xml:space="preserve"> Медикаменттер (ветеринардык медикаменттерди кошо алганда</t>
  </si>
  <si>
    <t xml:space="preserve"> Трикотаж же согулган кездемелер</t>
  </si>
  <si>
    <t xml:space="preserve"> Полго төшөлмөлөр</t>
  </si>
  <si>
    <t xml:space="preserve"> Электр машиналары, аппараттар, аспаптар жана алардын бөлүктөрү</t>
  </si>
  <si>
    <t xml:space="preserve"> Автоунаалар</t>
  </si>
  <si>
    <t xml:space="preserve">Ар кандай даяр буюмдар </t>
  </si>
  <si>
    <t xml:space="preserve"> Кийим-кече жана ага тиешелүү буюмдар</t>
  </si>
  <si>
    <t xml:space="preserve"> Пластмассадан жасалган курулуш буюмдары</t>
  </si>
  <si>
    <t>Идиш-аяк, ашкана жабдуулары</t>
  </si>
  <si>
    <t xml:space="preserve">Балдардын коляскалары, оюнчуктар, оюндар жана спорт товарлары </t>
  </si>
  <si>
    <t>I.24-таблица. Улуу Британиядан товарлардын импорту</t>
  </si>
  <si>
    <t xml:space="preserve">өлчөө бирдиги  </t>
  </si>
  <si>
    <t xml:space="preserve">физи - калык көлөм  </t>
  </si>
  <si>
    <t xml:space="preserve">    Чийки заттар </t>
  </si>
  <si>
    <t xml:space="preserve">    Инвестициялык товарлар </t>
  </si>
  <si>
    <t xml:space="preserve">    Энергия продукциялары </t>
  </si>
  <si>
    <t>Балык, рак сыяктуу моллюскалар, сууда жашоочу омурткасыз жандыктар</t>
  </si>
  <si>
    <t>Жана башка соустар жана аны даярдоо үчүн азыктар</t>
  </si>
  <si>
    <t>Токулбаган кездемелер</t>
  </si>
  <si>
    <t>Топуракты, ташты, кенди аралаштыруу же  майдалоо үчүн машиналар</t>
  </si>
  <si>
    <t xml:space="preserve"> Жеңил автоунаалар жана адамдарды ташуу үчүн каралган транспорттук каражаттар</t>
  </si>
  <si>
    <t xml:space="preserve">  * Улуттук банкта иштелип чыккан классификация боюнча.</t>
  </si>
  <si>
    <t>I.25-таблица. Беларустан товарлардын импорту</t>
  </si>
  <si>
    <t xml:space="preserve">    Аралык товарлары </t>
  </si>
  <si>
    <t>Майдан жана сырдан тышкары, сүт, каймак, сүт азыктары</t>
  </si>
  <si>
    <t>Узатасынан кесилген ийне жалбырактуу жыгачтар</t>
  </si>
  <si>
    <t xml:space="preserve"> Майлоочу мунай майлары</t>
  </si>
  <si>
    <t>Башка категорияда камтылбаган химиялык заттар жана препараттар</t>
  </si>
  <si>
    <t xml:space="preserve"> Тапталган жана калыбына келтирилген жыгач</t>
  </si>
  <si>
    <t xml:space="preserve"> Жыгач-булалуу плита</t>
  </si>
  <si>
    <t>Автоунаалар</t>
  </si>
  <si>
    <t xml:space="preserve">Эскертүү: УСКнын СИФ баасындагы маалыматтарынын негизинде. </t>
  </si>
  <si>
    <t>миң. куб. м</t>
  </si>
  <si>
    <t xml:space="preserve">I.26-таблица. Кытайдан товарлардын импорту </t>
  </si>
  <si>
    <t>Органикалык жана органикалык эмес заттардан турган кошулмалар</t>
  </si>
  <si>
    <t xml:space="preserve"> Инсектициддер</t>
  </si>
  <si>
    <t xml:space="preserve"> Гербициддер, өсүмдүктөрдүн өсүшүн жөнгө салган заттар</t>
  </si>
  <si>
    <t>Башка категорияда камтылбаган органикалык химиялык заттар</t>
  </si>
  <si>
    <t>Материалдын түрү боюнча классификацияланган өнөр жай</t>
  </si>
  <si>
    <t xml:space="preserve"> Пардалар жана үйдү жасалгалоо үчүн текстиль материалдарынан башка буюмдар </t>
  </si>
  <si>
    <t>Сырты капталган же беттелген, жукартылган чоюндан же кошулмаларсыз болоттон буюмдар</t>
  </si>
  <si>
    <t>Башка категорияда камтылбаган темирден же болоттон жасалган буюмдар</t>
  </si>
  <si>
    <t>Башка категорияда камтылбаган, өнөр жайына атайын каралбаган унаалар жана жабдуулар</t>
  </si>
  <si>
    <t>Башка категорияларда камтылбаган, лампалар жана жарык берүүчү жабдуулар</t>
  </si>
  <si>
    <t xml:space="preserve">  Бут кийим</t>
  </si>
  <si>
    <t xml:space="preserve"> Пластмассадан жасалган товарларды ташуу же таңгактоо үчүн буюмдар</t>
  </si>
  <si>
    <t xml:space="preserve"> Башка категорияга камтылбаган пластмассадан жасалган буюмдар</t>
  </si>
  <si>
    <t>Балдардын коляскалары, оюнчуктар жана спорт товарлары</t>
  </si>
  <si>
    <t xml:space="preserve"> I.27-таблица. АКШдан товарлардын импорту</t>
  </si>
  <si>
    <t xml:space="preserve">  Аралык товарлары</t>
  </si>
  <si>
    <t xml:space="preserve">  Энергия продукциялары</t>
  </si>
  <si>
    <t xml:space="preserve"> Тамак-аш азыктары жана тирүү мал</t>
  </si>
  <si>
    <t>Консервациялануучу жашылчалар, мөмө-жемиштер</t>
  </si>
  <si>
    <t xml:space="preserve">Гликозиддер; темирлер; сары суулар жана ушундай эле продуктылар </t>
  </si>
  <si>
    <t xml:space="preserve">Башка категорияда камтылбаган органикалык химиялык заттар </t>
  </si>
  <si>
    <t xml:space="preserve"> Башка категорияда камтылбаган резина буюмдары</t>
  </si>
  <si>
    <t xml:space="preserve"> Темирден, болоттон жана жезден жасалган мыктар, гайкалар жана чоң бурамалар</t>
  </si>
  <si>
    <t xml:space="preserve">Өнөр жайдын конкреттүү тармагына багытталган унаалар жана жабдуулар </t>
  </si>
  <si>
    <t xml:space="preserve"> Ар кандай даяр буюмдар </t>
  </si>
  <si>
    <t>Атайын илимий жана контролдук аспаптар жана аппараттар</t>
  </si>
  <si>
    <t xml:space="preserve">Башка категорияга камтылбаган пластмассадан жасалган буюмдар </t>
  </si>
  <si>
    <t>Башка жасалма дене мүчөлөрү</t>
  </si>
  <si>
    <t>I.28-таблица. Түркиядан товарлардын импорту</t>
  </si>
  <si>
    <t xml:space="preserve">   Инвестициялык товарлар</t>
  </si>
  <si>
    <t>Бүтүн жумурткалар, чийки же бышырылган</t>
  </si>
  <si>
    <t xml:space="preserve"> Тартылбаган жүгөрү (дан түрүндө)</t>
  </si>
  <si>
    <t>Крахмалдар, инулин жана глютен камтылбаган ун; клейлер</t>
  </si>
  <si>
    <t xml:space="preserve"> Жасалма текстиль материалдарынан токулган кездемелер</t>
  </si>
  <si>
    <t>Жибектен же жибектин калдыктарынан токулган кездемелер</t>
  </si>
  <si>
    <t>Өнөр жайдын конкреттүү тармагына багытталган унаалар жана жабдуулар</t>
  </si>
  <si>
    <t xml:space="preserve"> Башка категорияда камтылбаган, өнөр жайына атайын каралбаган унаалар жана жабдуулар</t>
  </si>
  <si>
    <t xml:space="preserve">Электр машиналары, аппараттар жана аспаптар, алардын тетиктери </t>
  </si>
  <si>
    <t xml:space="preserve">Ар кандай даяр буюмдар  </t>
  </si>
  <si>
    <t>Жыгач эмеректер</t>
  </si>
  <si>
    <t xml:space="preserve"> Бут кийим </t>
  </si>
  <si>
    <t>Баалуу металлдардан даярдалган  зер буюмдар жана алардын тетиктери</t>
  </si>
  <si>
    <t>I.29-таблица. Германиядан товарлардын импорту</t>
  </si>
  <si>
    <t xml:space="preserve"> Кант кошулуп жасалган кондитердик азыктар</t>
  </si>
  <si>
    <t xml:space="preserve"> Кофе, чай, какао жана алар аралаштырып жасалган таттуу азыктар </t>
  </si>
  <si>
    <t xml:space="preserve"> Мал үчүн тоюттар (тартылбаган дандан тышкары)</t>
  </si>
  <si>
    <t xml:space="preserve"> Башка категорияларда камтылбаган үрөндөр, мөмөлөр жана споралар</t>
  </si>
  <si>
    <t xml:space="preserve"> Минерал отуну, майлоочу майлар жана у.с. эле материалдар</t>
  </si>
  <si>
    <t xml:space="preserve">  Эфир майлары, жуугуч каражаттар</t>
  </si>
  <si>
    <t xml:space="preserve"> Башка категорияда камтылбаган органикалык химиялык заттар</t>
  </si>
  <si>
    <t>Резина материалдары</t>
  </si>
  <si>
    <t xml:space="preserve"> Башка категорияда камтылбаган, резина буюмдар</t>
  </si>
  <si>
    <t xml:space="preserve"> Токулбаган кездемелер</t>
  </si>
  <si>
    <t>Баалуулукка жатпаган металлдардан жасалган ар кандай буюмдар</t>
  </si>
  <si>
    <t xml:space="preserve"> Өнөр жайдын конкреттүү тармагына багытталган унаалар жана жабдуулар</t>
  </si>
  <si>
    <t xml:space="preserve"> Башка категорияда камтылбаган, өнөр жайына атайын каралбаган унаалар жана жабдуулар </t>
  </si>
  <si>
    <t xml:space="preserve">  Автоунаалар</t>
  </si>
  <si>
    <t>Башка категорияга камтылбаган пластмассадан жасалган буюмдар</t>
  </si>
  <si>
    <t>I.30-таблица. Япониядан товарлардын импорту</t>
  </si>
  <si>
    <t>Дары-дармектерден тышкары, фармацевтикалык товарлар</t>
  </si>
  <si>
    <t>Темирден, болоттон жана жезден жасалган мыктар, гайкалар жана чоң бурамалар</t>
  </si>
  <si>
    <t>I.31-таблица. Корея Республикасынан товарлардын импорту</t>
  </si>
  <si>
    <t xml:space="preserve"> Дары-дармектерден тышкары, фармацевтикалык товарлар</t>
  </si>
  <si>
    <t xml:space="preserve"> Механикалык күрөктөр, экскаваторлор, өзү жүрүүчү сузгуч жүктөгүчтөр</t>
  </si>
  <si>
    <t>Басып чыгаруучу материалдар</t>
  </si>
  <si>
    <t>I.32-таблица. БАЭден товарлардын импорту</t>
  </si>
  <si>
    <t xml:space="preserve">  Инвестициялык товарлар</t>
  </si>
  <si>
    <t xml:space="preserve">  Суусундуктар жана тамеки</t>
  </si>
  <si>
    <t xml:space="preserve">Жасалма текстиль материалдарынан токулган кездемелер </t>
  </si>
  <si>
    <t xml:space="preserve"> Жүк ташуу үчүн жана атайы багытка каралган автоунаалар</t>
  </si>
  <si>
    <t xml:space="preserve"> I.33-таблица. Номиналдуу жана реалдуу эффективдүү алмашуу курсунун индекстери:</t>
  </si>
  <si>
    <t xml:space="preserve"> (базалык мезгил - 2010)</t>
  </si>
  <si>
    <t>жалпы, КМШ өлкөлөрү жана алыскы чет өлкөлөр</t>
  </si>
  <si>
    <t xml:space="preserve">РЭАК </t>
  </si>
  <si>
    <t>НЭАК</t>
  </si>
  <si>
    <t xml:space="preserve">РЭАК (ЕАЭБ өлкөлөрү) </t>
  </si>
  <si>
    <t xml:space="preserve"> НЭАК (ЕАЭБ өлкөлөрү)</t>
  </si>
  <si>
    <t xml:space="preserve"> РЭАК (ЕАЭБден тышкаркы өлкөлөр)</t>
  </si>
  <si>
    <t xml:space="preserve">НЭАК (ЕАЭБден тышкаркы өлкөлөр) </t>
  </si>
  <si>
    <t xml:space="preserve"> Сомдун алмашуу курсу (1 сом үчүн АКШ долл.)</t>
  </si>
  <si>
    <t>I.34-таблица. Кыргыз Республикасына тике чет өлкө инвестицияларынын таза агылып кирүүсүнүн географиялык түзүмү*</t>
  </si>
  <si>
    <t>Өлкөнүн аталышы</t>
  </si>
  <si>
    <t xml:space="preserve">ЕАЭБден тышкаркы өлкөлөр </t>
  </si>
  <si>
    <t>Нидерланд</t>
  </si>
  <si>
    <t xml:space="preserve">БАЭ </t>
  </si>
  <si>
    <t xml:space="preserve">Виргин аралдары, Улуу Британия </t>
  </si>
  <si>
    <t>Чех Республикасы</t>
  </si>
  <si>
    <t xml:space="preserve">Сауд Арабиясы </t>
  </si>
  <si>
    <t>Азербайжан</t>
  </si>
  <si>
    <t xml:space="preserve">Сейшел аралдары </t>
  </si>
  <si>
    <t xml:space="preserve">Өзбекстан </t>
  </si>
  <si>
    <t xml:space="preserve">Улуу Британия </t>
  </si>
  <si>
    <t xml:space="preserve">Башка өлкөлөр </t>
  </si>
  <si>
    <t xml:space="preserve"> ЕАЭБ өлкөлөрү</t>
  </si>
  <si>
    <t>* Улуттук банктын баа берүүлөрүн эске алуу менен УСКнын маалыматтары.</t>
  </si>
  <si>
    <t>I.35-таблица. Кыргыз Республикасына экономикалык иштин түрлөрү боюнча тике чет өлкө инвестициялары*</t>
  </si>
  <si>
    <t xml:space="preserve">Иштетүү өндүрүшү (иштетүү өнөр жайы) </t>
  </si>
  <si>
    <t>Маалымат жана байланыш</t>
  </si>
  <si>
    <t xml:space="preserve">Дүң жана чекене соода; автоунаа жана мотоциклдерди оңдоо </t>
  </si>
  <si>
    <t>Финансылык ортомчулук жана камсыздандыруу</t>
  </si>
  <si>
    <t>Мейманканалар менен ресторандардын ишмердиги</t>
  </si>
  <si>
    <t>Электр энергиясы, газ, буу жана тазаланган аба менен камсыздоо</t>
  </si>
  <si>
    <t>Саламаттыкты сактоо жана калкты социалдык тейлөө</t>
  </si>
  <si>
    <t>Транспорт ишмердиги жана жүктөрдү сактоо</t>
  </si>
  <si>
    <t>Кыймылсыз мүлк операциялары</t>
  </si>
  <si>
    <t>Пайдалуу кендерди казып алуу</t>
  </si>
  <si>
    <t xml:space="preserve">Администрациялык жана көмөкчү иш </t>
  </si>
  <si>
    <t xml:space="preserve">Искусство, көңүл ачуу жана эс алуу </t>
  </si>
  <si>
    <t>Башка тейлөө иши</t>
  </si>
  <si>
    <t xml:space="preserve">Билим берүү </t>
  </si>
  <si>
    <t>Айыл чарба, токой чарбасы жана балык уулоочулук</t>
  </si>
  <si>
    <t xml:space="preserve">Кесиптик, илимий жана техникалык ишмердик </t>
  </si>
  <si>
    <t>Суу менен камсыздоо, тазалоо, калдыктарды иштетүүчү жана кайра пайдалануучу чийки затты алуу</t>
  </si>
  <si>
    <t xml:space="preserve">* Улуттук банктын баа берүүлөрүн эске алуу менен УСКнын маалыматтары. "Экономикалык иштин түрлөрү боюнча мамлекеттик классификаторго" (3-версиясы) ылайык. </t>
  </si>
  <si>
    <r>
      <t xml:space="preserve"> I.36-таблица. Эл аралык резервдер (бир мезгилдин акырына карата)</t>
    </r>
    <r>
      <rPr>
        <b/>
        <vertAlign val="superscript"/>
        <sz val="12"/>
        <rFont val="Times New Roman Cyr"/>
        <family val="1"/>
        <charset val="204"/>
      </rPr>
      <t>1</t>
    </r>
  </si>
  <si>
    <t>Дүң резевдер, млн АКШ долларында</t>
  </si>
  <si>
    <t>Резервдик активдер*, млн АКШ долларында</t>
  </si>
  <si>
    <t>Дүң резервдер, товарлар жанаа</t>
  </si>
  <si>
    <t>кызмат көрсөтүүлөрдүн импорт айларында</t>
  </si>
  <si>
    <t>Резервдик активдер, товарлар жана</t>
  </si>
  <si>
    <r>
      <t>1</t>
    </r>
    <r>
      <rPr>
        <sz val="10"/>
        <rFont val="Times New Roman"/>
        <family val="1"/>
        <charset val="204"/>
      </rPr>
      <t xml:space="preserve"> ЭВФтеги камдык позицияны кошо алганда.</t>
    </r>
  </si>
  <si>
    <r>
      <t>*</t>
    </r>
    <r>
      <rPr>
        <sz val="10"/>
        <rFont val="Times New Roman Cyr"/>
        <charset val="204"/>
      </rPr>
      <t xml:space="preserve"> ЭВФтин методологиясына ылайык эл аралык резервдик активдерде конвертацияланган валютада гана болгон активдер камтылат (АКШ доллары, евро, фунт стерлинг, кытай юаны, япон йенасы, швейцария франкы, австралия доллары жана канада доллары).</t>
    </r>
  </si>
  <si>
    <t xml:space="preserve"> I.37-таблица. Кыргыз Республикасынын тышкы карызы</t>
  </si>
  <si>
    <t xml:space="preserve">          - график боюнча </t>
  </si>
  <si>
    <t xml:space="preserve">          - иш жүзүндө тейлениши</t>
  </si>
  <si>
    <r>
      <t xml:space="preserve">  Бир мезгилдин акырына карата Жеке ТК </t>
    </r>
    <r>
      <rPr>
        <i/>
        <sz val="9"/>
        <rFont val="Times New Roman Cyr"/>
        <charset val="204"/>
      </rPr>
      <t>(млн АКШ доллары)</t>
    </r>
  </si>
  <si>
    <r>
      <t xml:space="preserve">  Бир мезгилдин акырына ИДӨгө карата Жеке ТК </t>
    </r>
    <r>
      <rPr>
        <i/>
        <sz val="9"/>
        <rFont val="Times New Roman Cyr"/>
        <family val="1"/>
        <charset val="204"/>
      </rPr>
      <t>(пайыздар)</t>
    </r>
    <r>
      <rPr>
        <i/>
        <vertAlign val="superscript"/>
        <sz val="9"/>
        <rFont val="Times New Roman CYR"/>
        <charset val="204"/>
      </rPr>
      <t>1</t>
    </r>
  </si>
  <si>
    <r>
      <t xml:space="preserve">   Бир мезгилдин акырына карата МТК </t>
    </r>
    <r>
      <rPr>
        <i/>
        <sz val="10"/>
        <rFont val="Times New Roman Cyr"/>
        <family val="1"/>
        <charset val="204"/>
      </rPr>
      <t>(млн АКШ доллары)</t>
    </r>
  </si>
  <si>
    <r>
      <t xml:space="preserve">   Бир мезгилдин акырына ИДӨгө карата МТК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1</t>
    </r>
  </si>
  <si>
    <r>
      <t xml:space="preserve">   Бир мезгилдин акырына товарлар жана кызмат көрсөтүүлөр экспортуна карата МТК </t>
    </r>
    <r>
      <rPr>
        <i/>
        <sz val="10"/>
        <rFont val="Times New Roman Cyr"/>
        <family val="1"/>
        <charset val="204"/>
      </rPr>
      <t>(пайыздар)</t>
    </r>
    <r>
      <rPr>
        <i/>
        <vertAlign val="superscript"/>
        <sz val="10"/>
        <rFont val="Times New Roman Cyr"/>
        <family val="1"/>
        <charset val="204"/>
      </rPr>
      <t>2</t>
    </r>
  </si>
  <si>
    <r>
      <t xml:space="preserve">   МТК боюнча төлөмдөр графиги </t>
    </r>
    <r>
      <rPr>
        <i/>
        <sz val="10"/>
        <rFont val="Times New Roman Cyr"/>
        <family val="1"/>
        <charset val="204"/>
      </rPr>
      <t>(млн АКШ доллары)</t>
    </r>
    <r>
      <rPr>
        <vertAlign val="superscript"/>
        <sz val="10"/>
        <rFont val="Times New Roman Cyr"/>
        <family val="1"/>
        <charset val="204"/>
      </rPr>
      <t>3</t>
    </r>
  </si>
  <si>
    <r>
      <t xml:space="preserve">   МТКнын иш жүзүндө тейлениши (</t>
    </r>
    <r>
      <rPr>
        <i/>
        <sz val="10"/>
        <rFont val="Times New Roman Cyr"/>
        <family val="1"/>
        <charset val="204"/>
      </rPr>
      <t>млн АКШ доллары)</t>
    </r>
    <r>
      <rPr>
        <i/>
        <vertAlign val="superscript"/>
        <sz val="10"/>
        <rFont val="Times New Roman Cyr"/>
        <family val="1"/>
        <charset val="204"/>
      </rPr>
      <t>4</t>
    </r>
  </si>
  <si>
    <r>
      <t xml:space="preserve">   Товарлар жана кызмат көрсөтүүлөр экспортуна карата МТКны тейлөө коэффициенти (</t>
    </r>
    <r>
      <rPr>
        <i/>
        <sz val="10"/>
        <rFont val="Times New Roman Cyr"/>
        <family val="1"/>
        <charset val="204"/>
      </rPr>
      <t>пайыздар)</t>
    </r>
  </si>
  <si>
    <t xml:space="preserve">Бир мезгилдин акырына товарлар жана кызмат көрсөтүүлөр экспортуна карата Жеке ТКны </t>
  </si>
  <si>
    <r>
      <t xml:space="preserve">1 </t>
    </r>
    <r>
      <rPr>
        <sz val="10"/>
        <rFont val="Times New Roman Cyr"/>
        <charset val="204"/>
      </rPr>
      <t xml:space="preserve"> Көрсөткүчтөр, акыркы төрт чейректи камтыган өзгөрүлмөлүү жылдык ИДӨ маалыматтарынын негизинде келтирилген. ИДӨнүн доллар эквиваленти чейректин акырына карата курс боюнча эсептелинген.</t>
    </r>
  </si>
  <si>
    <r>
      <t>2</t>
    </r>
    <r>
      <rPr>
        <sz val="10"/>
        <rFont val="Times New Roman Cyr"/>
        <charset val="204"/>
      </rPr>
      <t xml:space="preserve"> Товарлар жана кызмат көрсөтүүлөрдүн жылдык экспортуна карата.</t>
    </r>
  </si>
  <si>
    <r>
      <t xml:space="preserve">3 </t>
    </r>
    <r>
      <rPr>
        <sz val="10"/>
        <rFont val="Times New Roman Cyr"/>
        <charset val="204"/>
      </rPr>
      <t>Пайыздардын жана негизги суммалардын төлөмдөрүн камтыйт.</t>
    </r>
  </si>
  <si>
    <r>
      <rPr>
        <vertAlign val="superscript"/>
        <sz val="10"/>
        <rFont val="Times New Roman Cyr"/>
        <charset val="204"/>
      </rPr>
      <t>4</t>
    </r>
    <r>
      <rPr>
        <sz val="10"/>
        <rFont val="Times New Roman Cyr"/>
        <charset val="204"/>
      </rPr>
      <t xml:space="preserve"> ЭВФ кредиттери боюнча тейлөөнү (анын ичинде 2021-жылдагы 12,5 млн АКШ доллары жана 2022-жылдагы 0,4 млн АКШ доллары өлчөмүндө ЭВФ CCRT грантынын эсебинен) жана Кыргыз Республикасынын Финансы министрлигине өткөрүлүп берилген бөлүштүрүлгөн АКУ боюнча пайыздарды төлөөлөрдү кошо алганда. </t>
    </r>
  </si>
  <si>
    <t xml:space="preserve"> I.38-таблица.  Кыргыз Республикасынын жеке тышкы карызынын географиялык түзүмү</t>
  </si>
  <si>
    <t>жый. карата пайызда</t>
  </si>
  <si>
    <t>Виргин аралдары, Улуу Британия</t>
  </si>
  <si>
    <t>Жана башка өлкөлөр</t>
  </si>
  <si>
    <t>Эскертүү: УСКнын маалыматтары боюнча.</t>
  </si>
  <si>
    <t>I.39-таблица. Кыргыз Республикасынын жалпы тышкы карызынын кредиторлордун түрү боюнча түзүмү</t>
  </si>
  <si>
    <t>(млн АКШ долларында, бир мезгилдин акырына карата абал боюнча)</t>
  </si>
  <si>
    <t>жый.                карата пайызда</t>
  </si>
  <si>
    <t>Жалпы тышкы карыз (I+II)</t>
  </si>
  <si>
    <t xml:space="preserve">I. Мамлекеттик ж-а мамлекет тарабынан гарантияланган карыз </t>
  </si>
  <si>
    <r>
      <t>I.1 Көп тараптуу карыз</t>
    </r>
    <r>
      <rPr>
        <b/>
        <vertAlign val="superscript"/>
        <sz val="10"/>
        <rFont val="Times New Roman Cyr"/>
        <family val="1"/>
        <charset val="204"/>
      </rPr>
      <t>1</t>
    </r>
  </si>
  <si>
    <t>ЭВФ</t>
  </si>
  <si>
    <t>Дүйнөлүк банк</t>
  </si>
  <si>
    <t>Европа реконструкциялоо жана өнүктүрүү банкы</t>
  </si>
  <si>
    <t xml:space="preserve">Евразия өнүктүрүү банкы </t>
  </si>
  <si>
    <t>Европа бирлиги</t>
  </si>
  <si>
    <t xml:space="preserve">Азия өнүктүрүү банкы </t>
  </si>
  <si>
    <t>Европа инвестициялык банкы</t>
  </si>
  <si>
    <t>Азия инфраструктуралык инвестиция банкы</t>
  </si>
  <si>
    <t>Ислам өнүктүрүү банкы</t>
  </si>
  <si>
    <t>Айыл чарбасын өнүктүрүүнүн эл аралык фондусу</t>
  </si>
  <si>
    <t>Түндүк өнүктүрүү фонду</t>
  </si>
  <si>
    <t xml:space="preserve">I.2 Эки тараптуу карыз </t>
  </si>
  <si>
    <t>Сауд Арабиясы</t>
  </si>
  <si>
    <t xml:space="preserve">I.3 Мамлекет тарабынан гарантияланган карыз </t>
  </si>
  <si>
    <t>I.4 Башка милдеттенмелер</t>
  </si>
  <si>
    <t xml:space="preserve">   II. Гарантияланбаган карыз</t>
  </si>
  <si>
    <r>
      <t xml:space="preserve">1 </t>
    </r>
    <r>
      <rPr>
        <sz val="10"/>
        <rFont val="Times New Roman Cyr"/>
        <charset val="204"/>
      </rPr>
      <t>Эл аралык финансы институттарын кошо алганда, көп тараптуу негизде иш алып баруучу кредиторлор.</t>
    </r>
  </si>
  <si>
    <r>
      <t xml:space="preserve">2 </t>
    </r>
    <r>
      <rPr>
        <sz val="10"/>
        <rFont val="Times New Roman Cyr"/>
        <charset val="204"/>
      </rPr>
      <t>Париж Клубуна катышуучу өлкөлөр.</t>
    </r>
  </si>
  <si>
    <t>I.40-таблица. Кыргыз Республикасынын эл аралык инвестицияларынын балансы</t>
  </si>
  <si>
    <t xml:space="preserve"> (млн АКШ долларында)   </t>
  </si>
  <si>
    <t xml:space="preserve"> 31.03.25 карата калдык</t>
  </si>
  <si>
    <t xml:space="preserve">Жүргүзүлгөн операциялардан улам өзгөрүүлөр  </t>
  </si>
  <si>
    <t xml:space="preserve">Баалардын өзгөрүүсү </t>
  </si>
  <si>
    <t xml:space="preserve">Курстардын өзгөрүүсү </t>
  </si>
  <si>
    <t xml:space="preserve">Башка өзгөрүүлөр  </t>
  </si>
  <si>
    <t>30.06.25 карата калдык</t>
  </si>
  <si>
    <t xml:space="preserve">А. Активдер </t>
  </si>
  <si>
    <t xml:space="preserve"> B. Милдеттенмелер</t>
  </si>
  <si>
    <r>
      <t xml:space="preserve">  Чет өлкөгө тике инвестициялар</t>
    </r>
    <r>
      <rPr>
        <vertAlign val="superscript"/>
        <sz val="10"/>
        <rFont val="Times New Roman Cyr"/>
        <charset val="204"/>
      </rPr>
      <t>1</t>
    </r>
  </si>
  <si>
    <t xml:space="preserve">Капиталда катышуу инструменттери </t>
  </si>
  <si>
    <t>Туунду финансылык инструменттер</t>
  </si>
  <si>
    <t xml:space="preserve">   Накталай акча жана депозиттер</t>
  </si>
  <si>
    <t xml:space="preserve">АКЖО </t>
  </si>
  <si>
    <t>Депозиттик уюмдар</t>
  </si>
  <si>
    <t xml:space="preserve">Башка секторлор </t>
  </si>
  <si>
    <t xml:space="preserve"> Кредиттер</t>
  </si>
  <si>
    <t xml:space="preserve">Мамлекеттик башкаруу сектору </t>
  </si>
  <si>
    <t xml:space="preserve">Депозиттик уюмдар </t>
  </si>
  <si>
    <t xml:space="preserve">     Соода кредиттери жана аванстар</t>
  </si>
  <si>
    <t xml:space="preserve"> Башка активдер</t>
  </si>
  <si>
    <t xml:space="preserve">Камдык активдер </t>
  </si>
  <si>
    <t>АКУ</t>
  </si>
  <si>
    <t>Жана башка камдык активдер</t>
  </si>
  <si>
    <r>
      <t>Кыргыз Республикасына тике инвестициялар</t>
    </r>
    <r>
      <rPr>
        <vertAlign val="superscript"/>
        <sz val="10"/>
        <rFont val="Times New Roman Cyr"/>
        <charset val="204"/>
      </rPr>
      <t>1</t>
    </r>
  </si>
  <si>
    <t>Портфелдик инвестициялар</t>
  </si>
  <si>
    <t xml:space="preserve"> Башка инвестициялар</t>
  </si>
  <si>
    <t xml:space="preserve">Накталай акча жана депозиттер </t>
  </si>
  <si>
    <t>Кредиттер</t>
  </si>
  <si>
    <t xml:space="preserve">  Соода кредиттери жана аванстар</t>
  </si>
  <si>
    <r>
      <t xml:space="preserve">Бөлүштүрүлгөн АКУ </t>
    </r>
    <r>
      <rPr>
        <vertAlign val="superscript"/>
        <sz val="10"/>
        <rFont val="Times New Roman Cyr"/>
        <charset val="204"/>
      </rPr>
      <t xml:space="preserve">2 </t>
    </r>
  </si>
  <si>
    <t>С. Таза эл аралык</t>
  </si>
  <si>
    <t xml:space="preserve">    инвестициялык позиция (А-B)</t>
  </si>
  <si>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Мында өлкөлөрдүн төлөм теңдемин колдоого алуу үчүн ЭВФке мүчө болгон өлкөлөр арасында АКУну (SDR) бөлүштүрүү камтылат. </t>
    </r>
  </si>
  <si>
    <t xml:space="preserve">I.41-таблица. Кыргыз Республикасынын чет өлкө активдеринин жана милдеттенмелеринин динамикасы </t>
  </si>
  <si>
    <t xml:space="preserve"> 31.12.22  карата калдык </t>
  </si>
  <si>
    <t xml:space="preserve">31.12.23  карата калдык </t>
  </si>
  <si>
    <t xml:space="preserve">31.12.24  карата калдык </t>
  </si>
  <si>
    <t xml:space="preserve">31.12.21  карата калдык </t>
  </si>
  <si>
    <t xml:space="preserve"> 30.06.25  карата калдык </t>
  </si>
  <si>
    <r>
      <t xml:space="preserve"> Чет өлкөгө тике инвестициялар</t>
    </r>
    <r>
      <rPr>
        <vertAlign val="superscript"/>
        <sz val="10"/>
        <rFont val="Times New Roman Cyr"/>
        <charset val="204"/>
      </rPr>
      <t xml:space="preserve">1 </t>
    </r>
  </si>
  <si>
    <t xml:space="preserve"> Капиталда катышуу инструменттери</t>
  </si>
  <si>
    <t xml:space="preserve"> Карыздык инструменттер</t>
  </si>
  <si>
    <t xml:space="preserve">   Кредиттер </t>
  </si>
  <si>
    <t>Соода кредиттери жана аванстар</t>
  </si>
  <si>
    <t>Башка активдер</t>
  </si>
  <si>
    <t xml:space="preserve">   Камдык активдер</t>
  </si>
  <si>
    <t xml:space="preserve"> Монетардык алтын</t>
  </si>
  <si>
    <t xml:space="preserve"> АКУ </t>
  </si>
  <si>
    <t xml:space="preserve"> ЭВФтеги камдык позиция</t>
  </si>
  <si>
    <t xml:space="preserve"> Жана башка камдык активдер</t>
  </si>
  <si>
    <t xml:space="preserve">B. Милдеттенмелер </t>
  </si>
  <si>
    <r>
      <t xml:space="preserve">   Кыргыз Республикасына тике инвестициялар</t>
    </r>
    <r>
      <rPr>
        <vertAlign val="superscript"/>
        <sz val="10"/>
        <rFont val="Times New Roman Cyr"/>
        <charset val="204"/>
      </rPr>
      <t>1</t>
    </r>
  </si>
  <si>
    <t>Капиталда катышуу инструменттери</t>
  </si>
  <si>
    <t xml:space="preserve">   Соода кредиттери жана аванстар</t>
  </si>
  <si>
    <r>
      <t>Бөлүштүрүлгөн АКУ</t>
    </r>
    <r>
      <rPr>
        <vertAlign val="superscript"/>
        <sz val="10"/>
        <rFont val="Times New Roman Cyr"/>
        <charset val="204"/>
      </rPr>
      <t>2</t>
    </r>
    <r>
      <rPr>
        <sz val="10"/>
        <rFont val="Times New Roman Cyr"/>
        <family val="1"/>
        <charset val="204"/>
      </rPr>
      <t xml:space="preserve"> </t>
    </r>
  </si>
  <si>
    <t>С. Таза эл аралык                                                                                                   инвестициялык позиция (А-B)</t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</si>
  <si>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Улуттук банктын баа берүүлөрүн эске алуу менен.</t>
    </r>
  </si>
  <si>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 Мында өлкөлөрдүн төлөм теңдемин колдоого алуу үчүн ЭВФке мүчө болгон өлкөлөр арасында АКУну  бөлүштүрүү камтылат. </t>
    </r>
  </si>
  <si>
    <t xml:space="preserve">Файлда төлөм теңдеми боюнча маалыматтар камтылат </t>
  </si>
  <si>
    <t>www.nbkr.kg/Басылмалар</t>
  </si>
  <si>
    <t>Мазмуну</t>
  </si>
  <si>
    <t>Импорттун географиялык бөлүштүрүлүшү</t>
  </si>
  <si>
    <t>БАЭге товарлардын экспорту</t>
  </si>
  <si>
    <t>АКШдан товарлардын импорту</t>
  </si>
  <si>
    <t>Кыргыз Республикасынын эл аралык инвестицияларынын балансы</t>
  </si>
  <si>
    <t>Кыргыз Республикасынын жалпы тышкы карызынын кредиторлордун түрү боюнча түзүмү</t>
  </si>
  <si>
    <t xml:space="preserve"> * энергия продукцияларын кошо алганда.</t>
  </si>
  <si>
    <t>* энергия продукцияларын кошо алганда.</t>
  </si>
  <si>
    <t>n - товар экспортунун физикалык көлөмү.</t>
  </si>
  <si>
    <t xml:space="preserve"> p - товарлардын эсептелинген экспорттук баасы.</t>
  </si>
  <si>
    <t>n - товар импортунун физикалык көлөмү.</t>
  </si>
  <si>
    <t>p - товарлардын эсептелинген импорттук баасы.</t>
  </si>
  <si>
    <t xml:space="preserve">  Пластмассадан жасалган товарларды ташуу же таңгактоо үчүн буюмдар</t>
  </si>
  <si>
    <r>
      <t>Бир мезгилдин акырына товарлар жана кызмат көрсөтүүлөр экспортуна карата ЖТК</t>
    </r>
    <r>
      <rPr>
        <i/>
        <sz val="10"/>
        <rFont val="Times New Roman Cyr"/>
        <charset val="204"/>
      </rPr>
      <t xml:space="preserve"> (пайыздар)</t>
    </r>
    <r>
      <rPr>
        <i/>
        <vertAlign val="superscript"/>
        <sz val="10"/>
        <rFont val="Times New Roman CYR"/>
        <charset val="204"/>
      </rPr>
      <t>2</t>
    </r>
  </si>
  <si>
    <r>
      <t xml:space="preserve">Товарлар жана кызмат көрсөтүүлөр экспортуна карата ЖТКны тейлөө коэффициенти </t>
    </r>
    <r>
      <rPr>
        <i/>
        <sz val="10"/>
        <rFont val="Times New Roman Cyr"/>
        <charset val="204"/>
      </rPr>
      <t>(пайыздар)</t>
    </r>
  </si>
  <si>
    <r>
      <t xml:space="preserve">Товарлар жана кызмат көрсөтүүлөр экспортуна карата Жеке ТК </t>
    </r>
    <r>
      <rPr>
        <i/>
        <sz val="10"/>
        <rFont val="Times New Roman Cyr"/>
        <charset val="204"/>
      </rPr>
      <t>(пайыздар)</t>
    </r>
    <r>
      <rPr>
        <i/>
        <vertAlign val="superscript"/>
        <sz val="10"/>
        <rFont val="Times New Roman CYR"/>
        <charset val="204"/>
      </rPr>
      <t>2</t>
    </r>
  </si>
  <si>
    <r>
      <t xml:space="preserve">тейлөө коэффициенти </t>
    </r>
    <r>
      <rPr>
        <i/>
        <sz val="10"/>
        <rFont val="Times New Roman Cyr"/>
        <charset val="204"/>
      </rPr>
      <t>(пайыздар)</t>
    </r>
  </si>
  <si>
    <r>
      <t xml:space="preserve">Бир мезгилдин акырына карата ДТК </t>
    </r>
    <r>
      <rPr>
        <i/>
        <sz val="10"/>
        <rFont val="Times New Roman Cyr"/>
        <charset val="204"/>
      </rPr>
      <t>(млн АКШ доллары)</t>
    </r>
  </si>
  <si>
    <r>
      <t xml:space="preserve">Бир мезгилдин акырына карата ЖТК </t>
    </r>
    <r>
      <rPr>
        <i/>
        <sz val="10"/>
        <rFont val="Times New Roman Cyr"/>
        <charset val="204"/>
      </rPr>
      <t>(млн АКШ доллары)</t>
    </r>
  </si>
  <si>
    <r>
      <t xml:space="preserve">ЖТК боюнча төлөмдөр графиги </t>
    </r>
    <r>
      <rPr>
        <i/>
        <sz val="10"/>
        <rFont val="Times New Roman Cyr"/>
        <charset val="204"/>
      </rPr>
      <t>(млн АКШ доллары)</t>
    </r>
    <r>
      <rPr>
        <i/>
        <vertAlign val="superscript"/>
        <sz val="10"/>
        <rFont val="Times New Roman CYR"/>
        <charset val="204"/>
      </rPr>
      <t>3</t>
    </r>
  </si>
  <si>
    <r>
      <t xml:space="preserve">ЖТКны иш жүзүндө тейлөө </t>
    </r>
    <r>
      <rPr>
        <i/>
        <sz val="10"/>
        <rFont val="Times New Roman Cyr"/>
        <charset val="204"/>
      </rPr>
      <t>(млн АКШ доллары)</t>
    </r>
  </si>
  <si>
    <r>
      <t xml:space="preserve">Бир мезгилдин акырына ИДӨгө карата </t>
    </r>
    <r>
      <rPr>
        <i/>
        <sz val="10"/>
        <rFont val="Times New Roman Cyr"/>
        <charset val="204"/>
      </rPr>
      <t>(пайыздар)</t>
    </r>
    <r>
      <rPr>
        <i/>
        <vertAlign val="superscript"/>
        <sz val="10"/>
        <rFont val="Times New Roman CYR"/>
        <charset val="204"/>
      </rPr>
      <t>1</t>
    </r>
  </si>
  <si>
    <r>
      <t xml:space="preserve">Жеке ТКнын иш жүзүндө тейлениши </t>
    </r>
    <r>
      <rPr>
        <i/>
        <sz val="10"/>
        <rFont val="Times New Roman Cyr"/>
        <charset val="204"/>
      </rPr>
      <t>(млн АКШ доллары)</t>
    </r>
  </si>
  <si>
    <r>
      <rPr>
        <vertAlign val="super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 xml:space="preserve">Улуттук банктын баа берүүлөрүн эске алуу менен. </t>
    </r>
  </si>
  <si>
    <t>Сырдалбаган керамика плиткалары</t>
  </si>
  <si>
    <t>Төлөм теңдеми боюнча отчёттун толук PDF-версиясы Кыргыз Республикасынын Улуттук банкынын сайтында жайгаштырылган:</t>
  </si>
  <si>
    <t>Кызыктырган суроолор боюнча mabdubachaev@nbkr.kg электрондук дарегине, же   (+996 312) 61-09-21, 61-02-95 телефондору боюнча кайрылууга болот</t>
  </si>
  <si>
    <t>Кызмат көрсөтүүлөр</t>
  </si>
  <si>
    <t>ТЭИТНдин бөлүктөрү боюнча импорттун бөлүштүрүлүшү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</si>
</sst>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164" formatCode="_-* #,##0.00_-;\-* #,##0.00_-;_-* &quot;-&quot;??_-;_-@_-"/>
    <numFmt numFmtId="165" formatCode="_-* #,##0_р_._-;\-* #,##0_р_._-;_-* &quot;-&quot;_р_._-;_-@_-"/>
    <numFmt numFmtId="166" formatCode="_-* #,##0.00_р_._-;\-* #,##0.00_р_._-;_-* &quot;-&quot;??_р_._-;_-@_-"/>
    <numFmt numFmtId="167" formatCode="0.0"/>
    <numFmt numFmtId="168" formatCode="#,##0.0"/>
    <numFmt numFmtId="169" formatCode="_(* #,##0.00_);_(* \(#,##0.00\);_(* &quot;-&quot;??_);_(@_)"/>
    <numFmt numFmtId="170" formatCode="_-* #,##0\ _с_о_м_._-;\-* #,##0\ _с_о_м_._-;_-* &quot;-&quot;\ _с_о_м_._-;_-@_-"/>
    <numFmt numFmtId="171" formatCode="_-* #,##0.00\ _с_о_м_._-;\-* #,##0.00\ _с_о_м_._-;_-* &quot;-&quot;??\ _с_о_м_._-;_-@_-"/>
    <numFmt numFmtId="172" formatCode="#,##0.0;\-#,##0.0;#,&quot;-&quot;"/>
    <numFmt numFmtId="173" formatCode="#,##0.0;\-#,##0.0;#,&quot;—&quot;"/>
    <numFmt numFmtId="174" formatCode="#,##0;\-#,##0;#,&quot;-&quot;"/>
    <numFmt numFmtId="175" formatCode="#,##0.0000"/>
    <numFmt numFmtId="176" formatCode="#,##0.00;\-#,##0.00;#.0,&quot;—&quot;"/>
    <numFmt numFmtId="177" formatCode="#,##0.0000000;\-#,##0.0000000;#.000000,&quot;—&quot;"/>
    <numFmt numFmtId="178" formatCode="0.0000"/>
    <numFmt numFmtId="179" formatCode="#,##0.000"/>
    <numFmt numFmtId="180" formatCode="0.0%"/>
    <numFmt numFmtId="181" formatCode="_-* #,##0.0_р_._-;\-* #,##0.0_р_._-;_-* &quot;-&quot;??_р_._-;_-@_-"/>
    <numFmt numFmtId="182" formatCode="0.00000"/>
    <numFmt numFmtId="183" formatCode="_-* #,##0.0_р_._-;\-* #,##0.0_р_._-;_-* &quot;-&quot;?_р_._-;_-@_-"/>
    <numFmt numFmtId="184" formatCode="#,##0.0_ ;\-#,##0.0\ "/>
    <numFmt numFmtId="185" formatCode="#,##0.0000_ ;\-#,##0.0000\ "/>
    <numFmt numFmtId="186" formatCode="0.000000000"/>
    <numFmt numFmtId="187" formatCode="#,##0.00000_ ;\-#,##0.00000\ "/>
    <numFmt numFmtId="188" formatCode="#,##0.0000000"/>
  </numFmts>
  <fonts count="149">
    <font>
      <sz val="10"/>
      <name val="Times New Roman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name val="Times New Roman CYR"/>
    </font>
    <font>
      <sz val="10"/>
      <name val="Times New Roman CYR"/>
    </font>
    <font>
      <sz val="12"/>
      <name val="Times New Roman Cyr"/>
      <charset val="204"/>
    </font>
    <font>
      <sz val="12"/>
      <color indexed="24"/>
      <name val="Modern"/>
      <family val="3"/>
      <charset val="255"/>
    </font>
    <font>
      <sz val="12"/>
      <color indexed="24"/>
      <name val="Symbol"/>
      <family val="1"/>
      <charset val="2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b/>
      <i/>
      <sz val="9"/>
      <color indexed="8"/>
      <name val="Times New Roman Cyr"/>
      <family val="1"/>
      <charset val="204"/>
    </font>
    <font>
      <b/>
      <sz val="8"/>
      <name val="Times New Roman Cyr"/>
      <family val="1"/>
      <charset val="204"/>
    </font>
    <font>
      <b/>
      <sz val="11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Helv Kyr"/>
      <family val="2"/>
      <charset val="204"/>
    </font>
    <font>
      <b/>
      <sz val="8"/>
      <name val="Times New Roman CYR"/>
    </font>
    <font>
      <b/>
      <sz val="11"/>
      <color indexed="8"/>
      <name val="Times New Roman Cyr"/>
      <family val="1"/>
      <charset val="204"/>
    </font>
    <font>
      <b/>
      <sz val="9"/>
      <color indexed="8"/>
      <name val="Times New Roman Cyr"/>
      <family val="1"/>
      <charset val="204"/>
    </font>
    <font>
      <sz val="9"/>
      <color indexed="8"/>
      <name val="Times New Roman Cyr"/>
      <charset val="204"/>
    </font>
    <font>
      <sz val="11"/>
      <color indexed="8"/>
      <name val="Calibri"/>
      <family val="2"/>
      <charset val="204"/>
    </font>
    <font>
      <sz val="9"/>
      <name val="Peterburg"/>
    </font>
    <font>
      <i/>
      <sz val="9"/>
      <name val="Peterburg"/>
    </font>
    <font>
      <sz val="12"/>
      <color indexed="24"/>
      <name val="Modern"/>
      <family val="3"/>
      <charset val="255"/>
    </font>
    <font>
      <sz val="12"/>
      <name val="Times New Roman"/>
      <family val="1"/>
      <charset val="204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Times New Roman Cyr"/>
      <charset val="204"/>
    </font>
    <font>
      <sz val="12"/>
      <color indexed="24"/>
      <name val="Symbol"/>
      <family val="1"/>
      <charset val="2"/>
    </font>
    <font>
      <i/>
      <sz val="9"/>
      <name val="Times New Roman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 Cyr"/>
      <charset val="204"/>
    </font>
    <font>
      <sz val="10"/>
      <name val="Peterburg"/>
    </font>
    <font>
      <b/>
      <sz val="11"/>
      <name val="Times New Roman Cyr"/>
    </font>
    <font>
      <strike/>
      <sz val="10"/>
      <name val="Times New Roman Cyr"/>
      <family val="1"/>
      <charset val="204"/>
    </font>
    <font>
      <i/>
      <sz val="10"/>
      <name val="Times New Roman Cyr"/>
      <family val="1"/>
      <charset val="204"/>
    </font>
    <font>
      <sz val="10"/>
      <color indexed="24"/>
      <name val="Arial"/>
      <family val="2"/>
      <charset val="204"/>
    </font>
    <font>
      <sz val="10"/>
      <color indexed="10"/>
      <name val="Times New Roman CYR"/>
    </font>
    <font>
      <b/>
      <sz val="8"/>
      <name val="Times New Roman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FF0000"/>
      <name val="Times New Roman CYR"/>
    </font>
    <font>
      <sz val="10"/>
      <color theme="1"/>
      <name val="Times New Roman CYR"/>
    </font>
    <font>
      <sz val="10"/>
      <name val="Helv"/>
    </font>
    <font>
      <sz val="11"/>
      <color theme="1"/>
      <name val="Calibri"/>
      <family val="2"/>
      <scheme val="minor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name val="Arial Cyr"/>
    </font>
    <font>
      <b/>
      <sz val="11"/>
      <name val="Times New Roman Cyr"/>
      <charset val="204"/>
    </font>
    <font>
      <sz val="10"/>
      <name val="Arial"/>
      <family val="2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8"/>
      <name val="Calibri"/>
      <family val="2"/>
    </font>
    <font>
      <b/>
      <sz val="10"/>
      <name val="Times New Roman"/>
      <family val="1"/>
      <charset val="204"/>
    </font>
    <font>
      <b/>
      <sz val="10"/>
      <name val="Times New Roman CYR"/>
    </font>
    <font>
      <sz val="12"/>
      <color indexed="8"/>
      <name val="Times New Roman Cyr"/>
      <family val="1"/>
      <charset val="204"/>
    </font>
    <font>
      <b/>
      <sz val="12"/>
      <color indexed="8"/>
      <name val="Times New Roman Cyr"/>
      <family val="1"/>
      <charset val="204"/>
    </font>
    <font>
      <i/>
      <sz val="8"/>
      <color indexed="8"/>
      <name val="Times New Roman Cyr"/>
      <family val="1"/>
      <charset val="204"/>
    </font>
    <font>
      <i/>
      <sz val="8"/>
      <color indexed="8"/>
      <name val="Times New Roman CYR"/>
      <charset val="204"/>
    </font>
    <font>
      <sz val="8"/>
      <color indexed="8"/>
      <name val="Times New Roman Cyr"/>
      <family val="1"/>
      <charset val="204"/>
    </font>
    <font>
      <b/>
      <sz val="10"/>
      <color indexed="8"/>
      <name val="Times New Roman Cyr"/>
      <family val="1"/>
      <charset val="204"/>
    </font>
    <font>
      <b/>
      <sz val="10"/>
      <color indexed="8"/>
      <name val="Peterburg"/>
    </font>
    <font>
      <i/>
      <sz val="8"/>
      <color indexed="8"/>
      <name val="Peterburg"/>
    </font>
    <font>
      <sz val="12"/>
      <name val="Times New Roman CYR"/>
    </font>
    <font>
      <b/>
      <sz val="12"/>
      <name val="Times New Roman"/>
      <family val="1"/>
      <charset val="204"/>
    </font>
    <font>
      <sz val="12"/>
      <name val="Times New Roman Cyr"/>
      <family val="1"/>
      <charset val="204"/>
    </font>
    <font>
      <sz val="8"/>
      <name val="Times New Roman Cyr"/>
      <charset val="204"/>
    </font>
    <font>
      <u/>
      <sz val="10"/>
      <color theme="10"/>
      <name val="Times New Roman CYR"/>
    </font>
    <font>
      <b/>
      <sz val="12"/>
      <name val="Times New Roman CYR"/>
      <charset val="204"/>
    </font>
    <font>
      <b/>
      <sz val="12"/>
      <name val="Times New Roman Cyr"/>
      <family val="1"/>
      <charset val="204"/>
    </font>
    <font>
      <i/>
      <sz val="10"/>
      <name val="Times New Roman Cyr"/>
      <charset val="204"/>
    </font>
    <font>
      <sz val="9"/>
      <name val="Times New Roman Cyr"/>
      <charset val="204"/>
    </font>
    <font>
      <sz val="8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10"/>
      <name val="Times New Roman Cyr"/>
      <charset val="204"/>
    </font>
    <font>
      <sz val="9"/>
      <name val="Times New Roman Cyr"/>
    </font>
    <font>
      <vertAlign val="superscript"/>
      <sz val="8"/>
      <name val="Times New Roman Cyr"/>
      <family val="1"/>
      <charset val="204"/>
    </font>
    <font>
      <b/>
      <i/>
      <sz val="8"/>
      <name val="Peterburg"/>
    </font>
    <font>
      <b/>
      <i/>
      <sz val="8"/>
      <name val="Times New Roman Cyr"/>
      <family val="1"/>
      <charset val="204"/>
    </font>
    <font>
      <b/>
      <sz val="9"/>
      <name val="Peterburg"/>
    </font>
    <font>
      <sz val="9"/>
      <color indexed="10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Modern"/>
      <family val="3"/>
      <charset val="255"/>
    </font>
    <font>
      <b/>
      <i/>
      <sz val="9"/>
      <color indexed="8"/>
      <name val="Times New Roman"/>
      <family val="1"/>
      <charset val="204"/>
    </font>
    <font>
      <i/>
      <sz val="8"/>
      <name val="Modern"/>
      <family val="3"/>
      <charset val="255"/>
    </font>
    <font>
      <sz val="8"/>
      <name val="Modern"/>
      <family val="3"/>
      <charset val="255"/>
    </font>
    <font>
      <i/>
      <sz val="9"/>
      <color indexed="8"/>
      <name val="Times New Roman"/>
      <family val="1"/>
      <charset val="204"/>
    </font>
    <font>
      <b/>
      <i/>
      <sz val="9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12"/>
      <name val="Modern"/>
      <family val="3"/>
      <charset val="255"/>
    </font>
    <font>
      <b/>
      <i/>
      <sz val="9"/>
      <name val="Times New Roman CYR"/>
      <charset val="204"/>
    </font>
    <font>
      <sz val="10"/>
      <color indexed="8"/>
      <name val="Times New Roman Cyr"/>
      <charset val="204"/>
    </font>
    <font>
      <b/>
      <i/>
      <sz val="10"/>
      <name val="Times New Roman Cyr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theme="1"/>
      <name val="Times New Roman Cyr"/>
      <family val="1"/>
      <charset val="204"/>
    </font>
    <font>
      <b/>
      <i/>
      <sz val="10"/>
      <name val="Times New Roman CYR"/>
      <charset val="204"/>
    </font>
    <font>
      <sz val="10"/>
      <color indexed="8"/>
      <name val="Times New Roman Cyr"/>
      <family val="1"/>
      <charset val="204"/>
    </font>
    <font>
      <sz val="11"/>
      <color indexed="8"/>
      <name val="Times New Roman Cyr"/>
      <family val="1"/>
      <charset val="204"/>
    </font>
    <font>
      <i/>
      <sz val="9"/>
      <color indexed="8"/>
      <name val="Times New Roman Cyr"/>
      <family val="1"/>
      <charset val="204"/>
    </font>
    <font>
      <b/>
      <i/>
      <sz val="10"/>
      <color indexed="8"/>
      <name val="Times New Roman Cyr"/>
      <family val="1"/>
      <charset val="204"/>
    </font>
    <font>
      <i/>
      <sz val="10"/>
      <color indexed="8"/>
      <name val="Times New Roman Cyr"/>
      <family val="1"/>
      <charset val="204"/>
    </font>
    <font>
      <i/>
      <sz val="10"/>
      <color indexed="10"/>
      <name val="Times New Roman CYR"/>
      <family val="1"/>
      <charset val="204"/>
    </font>
    <font>
      <b/>
      <sz val="14"/>
      <color rgb="FF00337E"/>
      <name val="Times New Roman CY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name val="Times New Roman CYR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0"/>
      <name val="Times New Roman"/>
      <family val="1"/>
      <charset val="204"/>
    </font>
    <font>
      <i/>
      <vertAlign val="superscript"/>
      <sz val="1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vertAlign val="superscript"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sz val="10"/>
      <color theme="1"/>
      <name val="Times New Roman Cyr"/>
      <family val="1"/>
      <charset val="204"/>
    </font>
    <font>
      <sz val="11"/>
      <color theme="10"/>
      <name val="Times New Roman CYR"/>
      <charset val="204"/>
    </font>
    <font>
      <sz val="11"/>
      <color rgb="FF0000FF"/>
      <name val="Times New Roman CYR"/>
      <charset val="204"/>
    </font>
    <font>
      <i/>
      <vertAlign val="superscript"/>
      <sz val="9"/>
      <name val="Times New Roman CYR"/>
      <charset val="204"/>
    </font>
    <font>
      <i/>
      <vertAlign val="superscript"/>
      <sz val="10"/>
      <name val="Times New Roman Cyr"/>
      <family val="1"/>
      <charset val="204"/>
    </font>
    <font>
      <b/>
      <i/>
      <sz val="14"/>
      <color theme="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color rgb="FF0000FF"/>
      <name val="Times New Roman Cyr"/>
      <charset val="204"/>
    </font>
    <font>
      <sz val="11"/>
      <name val="Times New Roman Cyr"/>
      <charset val="204"/>
    </font>
    <font>
      <sz val="12"/>
      <color theme="10"/>
      <name val="Times New Roman CYR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3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342">
    <xf numFmtId="0" fontId="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30" fillId="0" borderId="0"/>
    <xf numFmtId="0" fontId="31" fillId="0" borderId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30" fillId="0" borderId="0" applyProtection="0"/>
    <xf numFmtId="0" fontId="10" fillId="0" borderId="0" applyProtection="0"/>
    <xf numFmtId="0" fontId="30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32" fillId="0" borderId="0" applyProtection="0"/>
    <xf numFmtId="0" fontId="15" fillId="0" borderId="0" applyProtection="0"/>
    <xf numFmtId="0" fontId="32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33" fillId="0" borderId="0" applyProtection="0"/>
    <xf numFmtId="0" fontId="16" fillId="0" borderId="0" applyProtection="0"/>
    <xf numFmtId="0" fontId="33" fillId="0" borderId="0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0" fillId="0" borderId="1" applyProtection="0"/>
    <xf numFmtId="0" fontId="10" fillId="0" borderId="1" applyProtection="0"/>
    <xf numFmtId="0" fontId="30" fillId="0" borderId="1" applyProtection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35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5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4" fillId="0" borderId="0">
      <alignment vertical="top"/>
    </xf>
    <xf numFmtId="0" fontId="34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9" fillId="0" borderId="0"/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34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5" fillId="0" borderId="0"/>
    <xf numFmtId="0" fontId="27" fillId="0" borderId="0"/>
    <xf numFmtId="0" fontId="34" fillId="0" borderId="0">
      <alignment vertical="top"/>
    </xf>
    <xf numFmtId="0" fontId="35" fillId="0" borderId="0"/>
    <xf numFmtId="0" fontId="3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9" fontId="3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67" fontId="37" fillId="0" borderId="0"/>
    <xf numFmtId="167" fontId="37" fillId="0" borderId="0"/>
    <xf numFmtId="167" fontId="37" fillId="0" borderId="0"/>
    <xf numFmtId="0" fontId="30" fillId="0" borderId="0"/>
    <xf numFmtId="167" fontId="37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167" fontId="11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167" fontId="37" fillId="0" borderId="0"/>
    <xf numFmtId="0" fontId="30" fillId="0" borderId="0"/>
    <xf numFmtId="0" fontId="10" fillId="0" borderId="0"/>
    <xf numFmtId="0" fontId="48" fillId="0" borderId="0"/>
    <xf numFmtId="167" fontId="37" fillId="0" borderId="0"/>
    <xf numFmtId="167" fontId="37" fillId="0" borderId="0"/>
    <xf numFmtId="167" fontId="37" fillId="0" borderId="0"/>
    <xf numFmtId="167" fontId="37" fillId="0" borderId="0"/>
    <xf numFmtId="0" fontId="30" fillId="0" borderId="0"/>
    <xf numFmtId="0" fontId="30" fillId="0" borderId="0"/>
    <xf numFmtId="0" fontId="10" fillId="0" borderId="0"/>
    <xf numFmtId="167" fontId="37" fillId="0" borderId="0"/>
    <xf numFmtId="167" fontId="37" fillId="0" borderId="0"/>
    <xf numFmtId="167" fontId="11" fillId="0" borderId="0"/>
    <xf numFmtId="167" fontId="11" fillId="0" borderId="0"/>
    <xf numFmtId="167" fontId="11" fillId="0" borderId="0"/>
    <xf numFmtId="170" fontId="35" fillId="0" borderId="0" applyFont="0" applyFill="0" applyBorder="0" applyAlignment="0" applyProtection="0"/>
    <xf numFmtId="171" fontId="35" fillId="0" borderId="0" applyFont="0" applyFill="0" applyBorder="0" applyAlignment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2" fontId="30" fillId="0" borderId="0" applyProtection="0"/>
    <xf numFmtId="2" fontId="10" fillId="0" borderId="0" applyProtection="0"/>
    <xf numFmtId="2" fontId="30" fillId="0" borderId="0" applyProtection="0"/>
    <xf numFmtId="165" fontId="35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6" fillId="0" borderId="0"/>
    <xf numFmtId="0" fontId="56" fillId="0" borderId="0"/>
    <xf numFmtId="0" fontId="56" fillId="0" borderId="0"/>
    <xf numFmtId="0" fontId="5" fillId="0" borderId="0"/>
    <xf numFmtId="0" fontId="55" fillId="0" borderId="0"/>
    <xf numFmtId="0" fontId="61" fillId="0" borderId="0"/>
    <xf numFmtId="0" fontId="10" fillId="0" borderId="0"/>
    <xf numFmtId="164" fontId="63" fillId="0" borderId="0" applyFont="0" applyFill="0" applyBorder="0" applyAlignment="0" applyProtection="0"/>
    <xf numFmtId="0" fontId="67" fillId="0" borderId="0"/>
    <xf numFmtId="0" fontId="36" fillId="0" borderId="0"/>
    <xf numFmtId="0" fontId="8" fillId="0" borderId="0"/>
    <xf numFmtId="167" fontId="11" fillId="0" borderId="0"/>
    <xf numFmtId="166" fontId="8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4" fillId="0" borderId="0">
      <alignment vertical="top"/>
    </xf>
    <xf numFmtId="166" fontId="8" fillId="0" borderId="0" applyFont="0" applyFill="0" applyBorder="0" applyAlignment="0" applyProtection="0"/>
    <xf numFmtId="0" fontId="4" fillId="0" borderId="0"/>
    <xf numFmtId="0" fontId="82" fillId="0" borderId="0" applyNumberFormat="0" applyFill="0" applyBorder="0" applyAlignment="0" applyProtection="0"/>
    <xf numFmtId="0" fontId="36" fillId="0" borderId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61" fillId="0" borderId="0"/>
    <xf numFmtId="0" fontId="8" fillId="0" borderId="0"/>
    <xf numFmtId="0" fontId="35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6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1" fillId="0" borderId="0"/>
  </cellStyleXfs>
  <cellXfs count="1087">
    <xf numFmtId="0" fontId="0" fillId="0" borderId="0" xfId="0"/>
    <xf numFmtId="0" fontId="0" fillId="0" borderId="2" xfId="0" applyBorder="1"/>
    <xf numFmtId="0" fontId="0" fillId="0" borderId="0" xfId="0" applyBorder="1"/>
    <xf numFmtId="0" fontId="19" fillId="0" borderId="0" xfId="0" applyFont="1" applyFill="1" applyBorder="1" applyAlignment="1">
      <alignment horizontal="left"/>
    </xf>
    <xf numFmtId="167" fontId="12" fillId="0" borderId="0" xfId="224" applyNumberFormat="1" applyFont="1" applyFill="1"/>
    <xf numFmtId="0" fontId="13" fillId="0" borderId="0" xfId="0" applyFont="1" applyFill="1" applyBorder="1"/>
    <xf numFmtId="167" fontId="12" fillId="0" borderId="0" xfId="224" applyNumberFormat="1" applyFont="1"/>
    <xf numFmtId="167" fontId="14" fillId="0" borderId="0" xfId="272" applyFont="1"/>
    <xf numFmtId="0" fontId="8" fillId="0" borderId="0" xfId="224" applyFont="1" applyFill="1"/>
    <xf numFmtId="0" fontId="23" fillId="0" borderId="4" xfId="224" applyFont="1" applyFill="1" applyBorder="1" applyAlignment="1">
      <alignment horizontal="right" vertical="center"/>
    </xf>
    <xf numFmtId="168" fontId="0" fillId="0" borderId="0" xfId="0" applyNumberFormat="1"/>
    <xf numFmtId="0" fontId="45" fillId="0" borderId="0" xfId="224" applyFont="1" applyFill="1"/>
    <xf numFmtId="0" fontId="23" fillId="0" borderId="0" xfId="224" applyFont="1" applyFill="1" applyAlignment="1">
      <alignment horizontal="right" vertical="center"/>
    </xf>
    <xf numFmtId="0" fontId="8" fillId="0" borderId="0" xfId="224" applyFont="1" applyFill="1" applyAlignment="1">
      <alignment horizontal="right"/>
    </xf>
    <xf numFmtId="167" fontId="13" fillId="0" borderId="0" xfId="270" applyFont="1" applyFill="1" applyAlignment="1">
      <alignment horizontal="left"/>
    </xf>
    <xf numFmtId="0" fontId="12" fillId="0" borderId="0" xfId="224" quotePrefix="1" applyFont="1" applyAlignment="1">
      <alignment horizontal="left"/>
    </xf>
    <xf numFmtId="0" fontId="28" fillId="0" borderId="0" xfId="224" quotePrefix="1" applyFont="1" applyAlignment="1">
      <alignment horizontal="left"/>
    </xf>
    <xf numFmtId="167" fontId="8" fillId="3" borderId="0" xfId="224" applyNumberFormat="1" applyFont="1" applyFill="1"/>
    <xf numFmtId="0" fontId="12" fillId="0" borderId="0" xfId="224" applyFont="1" applyFill="1"/>
    <xf numFmtId="0" fontId="12" fillId="0" borderId="0" xfId="224" applyFont="1" applyAlignment="1">
      <alignment horizontal="left"/>
    </xf>
    <xf numFmtId="167" fontId="8" fillId="0" borderId="0" xfId="224" applyNumberFormat="1" applyFont="1"/>
    <xf numFmtId="1" fontId="28" fillId="0" borderId="0" xfId="225" applyNumberFormat="1" applyFont="1"/>
    <xf numFmtId="0" fontId="12" fillId="0" borderId="0" xfId="224" applyFont="1" applyFill="1" applyAlignment="1">
      <alignment horizontal="left"/>
    </xf>
    <xf numFmtId="0" fontId="28" fillId="0" borderId="0" xfId="224" applyFont="1" applyAlignment="1">
      <alignment horizontal="left"/>
    </xf>
    <xf numFmtId="0" fontId="12" fillId="0" borderId="0" xfId="224" applyFont="1"/>
    <xf numFmtId="0" fontId="28" fillId="0" borderId="0" xfId="224" applyFont="1" applyFill="1"/>
    <xf numFmtId="167" fontId="28" fillId="0" borderId="0" xfId="224" applyNumberFormat="1" applyFont="1"/>
    <xf numFmtId="0" fontId="28" fillId="0" borderId="0" xfId="224" applyFont="1"/>
    <xf numFmtId="0" fontId="46" fillId="0" borderId="0" xfId="224" applyFont="1" applyFill="1" applyAlignment="1">
      <alignment horizontal="left"/>
    </xf>
    <xf numFmtId="0" fontId="12" fillId="0" borderId="0" xfId="232" applyFont="1"/>
    <xf numFmtId="0" fontId="28" fillId="0" borderId="0" xfId="232" applyFont="1"/>
    <xf numFmtId="0" fontId="8" fillId="0" borderId="0" xfId="232" applyFont="1"/>
    <xf numFmtId="0" fontId="8" fillId="0" borderId="0" xfId="224" applyFont="1"/>
    <xf numFmtId="167" fontId="13" fillId="0" borderId="0" xfId="270" applyFont="1" applyFill="1"/>
    <xf numFmtId="167" fontId="7" fillId="0" borderId="0" xfId="224" applyNumberFormat="1" applyFont="1"/>
    <xf numFmtId="0" fontId="7" fillId="0" borderId="0" xfId="224" applyFont="1" applyAlignment="1">
      <alignment horizontal="left"/>
    </xf>
    <xf numFmtId="0" fontId="29" fillId="0" borderId="0" xfId="224" applyFont="1" applyAlignment="1">
      <alignment horizontal="left"/>
    </xf>
    <xf numFmtId="0" fontId="47" fillId="0" borderId="0" xfId="224" applyFont="1" applyAlignment="1">
      <alignment horizontal="left"/>
    </xf>
    <xf numFmtId="2" fontId="8" fillId="0" borderId="0" xfId="224" applyNumberFormat="1" applyFont="1"/>
    <xf numFmtId="0" fontId="12" fillId="0" borderId="2" xfId="224" applyFont="1" applyFill="1" applyBorder="1"/>
    <xf numFmtId="0" fontId="8" fillId="0" borderId="2" xfId="224" applyFont="1" applyFill="1" applyBorder="1"/>
    <xf numFmtId="0" fontId="28" fillId="0" borderId="2" xfId="224" applyFont="1" applyFill="1" applyBorder="1"/>
    <xf numFmtId="0" fontId="12" fillId="0" borderId="0" xfId="224" applyFont="1" applyFill="1" applyBorder="1"/>
    <xf numFmtId="0" fontId="22" fillId="0" borderId="0" xfId="224" applyFont="1" applyFill="1" applyBorder="1"/>
    <xf numFmtId="167" fontId="8" fillId="0" borderId="0" xfId="224" applyNumberFormat="1" applyFont="1" applyFill="1"/>
    <xf numFmtId="167" fontId="13" fillId="0" borderId="0" xfId="224" applyNumberFormat="1" applyFont="1" applyFill="1"/>
    <xf numFmtId="0" fontId="28" fillId="0" borderId="0" xfId="272" applyNumberFormat="1" applyFont="1"/>
    <xf numFmtId="0" fontId="12" fillId="3" borderId="0" xfId="224" applyFont="1" applyFill="1"/>
    <xf numFmtId="1" fontId="44" fillId="0" borderId="0" xfId="225" applyNumberFormat="1" applyFont="1"/>
    <xf numFmtId="167" fontId="49" fillId="3" borderId="0" xfId="224" applyNumberFormat="1" applyFont="1" applyFill="1"/>
    <xf numFmtId="0" fontId="41" fillId="0" borderId="4" xfId="224" applyFont="1" applyFill="1" applyBorder="1" applyAlignment="1">
      <alignment horizontal="right" vertical="center"/>
    </xf>
    <xf numFmtId="0" fontId="8" fillId="4" borderId="5" xfId="224" applyFont="1" applyFill="1" applyBorder="1"/>
    <xf numFmtId="0" fontId="8" fillId="4" borderId="6" xfId="224" applyFont="1" applyFill="1" applyBorder="1"/>
    <xf numFmtId="0" fontId="8" fillId="4" borderId="7" xfId="224" applyFont="1" applyFill="1" applyBorder="1"/>
    <xf numFmtId="0" fontId="8" fillId="4" borderId="8" xfId="224" applyFont="1" applyFill="1" applyBorder="1"/>
    <xf numFmtId="0" fontId="50" fillId="0" borderId="2" xfId="272" applyNumberFormat="1" applyFont="1" applyFill="1" applyBorder="1" applyAlignment="1">
      <alignment horizontal="right" vertical="center"/>
    </xf>
    <xf numFmtId="0" fontId="21" fillId="0" borderId="4" xfId="224" applyFont="1" applyFill="1" applyBorder="1" applyAlignment="1">
      <alignment horizontal="right" vertical="center"/>
    </xf>
    <xf numFmtId="167" fontId="8" fillId="5" borderId="0" xfId="224" applyNumberFormat="1" applyFont="1" applyFill="1"/>
    <xf numFmtId="0" fontId="8" fillId="5" borderId="0" xfId="224" applyFont="1" applyFill="1"/>
    <xf numFmtId="0" fontId="8" fillId="6" borderId="6" xfId="224" applyFont="1" applyFill="1" applyBorder="1"/>
    <xf numFmtId="0" fontId="8" fillId="6" borderId="0" xfId="224" applyFont="1" applyFill="1"/>
    <xf numFmtId="167" fontId="53" fillId="7" borderId="0" xfId="224" applyNumberFormat="1" applyFont="1" applyFill="1"/>
    <xf numFmtId="0" fontId="8" fillId="7" borderId="8" xfId="224" applyFont="1" applyFill="1" applyBorder="1"/>
    <xf numFmtId="0" fontId="0" fillId="0" borderId="0" xfId="0" applyFill="1"/>
    <xf numFmtId="167" fontId="53" fillId="3" borderId="0" xfId="224" applyNumberFormat="1" applyFont="1" applyFill="1"/>
    <xf numFmtId="167" fontId="8" fillId="8" borderId="0" xfId="224" applyNumberFormat="1" applyFont="1" applyFill="1"/>
    <xf numFmtId="167" fontId="54" fillId="5" borderId="0" xfId="224" applyNumberFormat="1" applyFont="1" applyFill="1"/>
    <xf numFmtId="0" fontId="50" fillId="0" borderId="3" xfId="304" applyFont="1" applyFill="1" applyBorder="1" applyAlignment="1">
      <alignment horizontal="right" vertical="center"/>
    </xf>
    <xf numFmtId="0" fontId="8" fillId="0" borderId="0" xfId="224" applyFont="1" applyFill="1" applyBorder="1"/>
    <xf numFmtId="0" fontId="8" fillId="6" borderId="0" xfId="224" applyFont="1" applyFill="1" applyBorder="1"/>
    <xf numFmtId="0" fontId="8" fillId="7" borderId="0" xfId="224" applyFont="1" applyFill="1" applyBorder="1"/>
    <xf numFmtId="0" fontId="13" fillId="0" borderId="0" xfId="310" applyFont="1" applyBorder="1" applyAlignment="1">
      <alignment horizontal="left" indent="4"/>
    </xf>
    <xf numFmtId="0" fontId="18" fillId="0" borderId="3" xfId="304" applyFont="1" applyFill="1" applyBorder="1" applyAlignment="1">
      <alignment horizontal="center" vertical="center"/>
    </xf>
    <xf numFmtId="0" fontId="18" fillId="0" borderId="4" xfId="304" applyFont="1" applyFill="1" applyBorder="1" applyAlignment="1">
      <alignment horizontal="center" vertical="center"/>
    </xf>
    <xf numFmtId="0" fontId="50" fillId="0" borderId="2" xfId="0" applyFont="1" applyFill="1" applyBorder="1" applyAlignment="1">
      <alignment horizontal="right" vertical="center"/>
    </xf>
    <xf numFmtId="0" fontId="18" fillId="0" borderId="2" xfId="304" applyFont="1" applyFill="1" applyBorder="1" applyAlignment="1">
      <alignment horizontal="right" vertical="center"/>
    </xf>
    <xf numFmtId="0" fontId="50" fillId="0" borderId="4" xfId="304" applyFont="1" applyFill="1" applyBorder="1" applyAlignment="1">
      <alignment horizontal="right" vertical="center"/>
    </xf>
    <xf numFmtId="0" fontId="50" fillId="0" borderId="2" xfId="304" applyFont="1" applyFill="1" applyBorder="1" applyAlignment="1">
      <alignment horizontal="right" vertical="center"/>
    </xf>
    <xf numFmtId="0" fontId="50" fillId="0" borderId="0" xfId="304" applyFont="1" applyFill="1" applyBorder="1" applyAlignment="1">
      <alignment horizontal="right" vertical="center"/>
    </xf>
    <xf numFmtId="0" fontId="13" fillId="0" borderId="3" xfId="0" applyNumberFormat="1" applyFont="1" applyFill="1" applyBorder="1"/>
    <xf numFmtId="0" fontId="0" fillId="0" borderId="4" xfId="0" applyBorder="1"/>
    <xf numFmtId="0" fontId="50" fillId="0" borderId="2" xfId="0" applyNumberFormat="1" applyFont="1" applyFill="1" applyBorder="1" applyAlignment="1">
      <alignment horizontal="right" vertical="center"/>
    </xf>
    <xf numFmtId="0" fontId="62" fillId="0" borderId="0" xfId="0" applyNumberFormat="1" applyFont="1" applyFill="1" applyBorder="1"/>
    <xf numFmtId="0" fontId="62" fillId="0" borderId="0" xfId="0" applyNumberFormat="1" applyFont="1" applyFill="1" applyBorder="1" applyAlignment="1">
      <alignment horizontal="left"/>
    </xf>
    <xf numFmtId="0" fontId="38" fillId="0" borderId="0" xfId="311" applyNumberFormat="1" applyFont="1" applyFill="1" applyBorder="1"/>
    <xf numFmtId="0" fontId="20" fillId="0" borderId="0" xfId="311" applyNumberFormat="1" applyFont="1" applyFill="1" applyBorder="1"/>
    <xf numFmtId="0" fontId="64" fillId="0" borderId="0" xfId="312" applyNumberFormat="1" applyFont="1" applyFill="1" applyBorder="1" applyAlignment="1" applyProtection="1">
      <alignment horizontal="left" wrapText="1"/>
    </xf>
    <xf numFmtId="0" fontId="64" fillId="0" borderId="0" xfId="312" applyNumberFormat="1" applyFont="1" applyFill="1" applyBorder="1" applyAlignment="1" applyProtection="1">
      <alignment horizontal="left" wrapText="1" indent="1"/>
    </xf>
    <xf numFmtId="0" fontId="64" fillId="0" borderId="0" xfId="312" applyNumberFormat="1" applyFont="1" applyFill="1" applyBorder="1" applyAlignment="1" applyProtection="1">
      <alignment horizontal="left" wrapText="1" indent="3"/>
    </xf>
    <xf numFmtId="0" fontId="65" fillId="9" borderId="0" xfId="0" applyNumberFormat="1" applyFont="1" applyFill="1" applyBorder="1" applyAlignment="1">
      <alignment horizontal="left" vertical="top" wrapText="1" indent="6"/>
    </xf>
    <xf numFmtId="0" fontId="64" fillId="0" borderId="0" xfId="312" applyNumberFormat="1" applyFont="1" applyFill="1" applyBorder="1" applyAlignment="1" applyProtection="1">
      <alignment horizontal="left" wrapText="1" indent="5"/>
    </xf>
    <xf numFmtId="0" fontId="65" fillId="0" borderId="0" xfId="312" applyNumberFormat="1" applyFont="1" applyFill="1" applyBorder="1" applyAlignment="1" applyProtection="1">
      <alignment horizontal="left" wrapText="1" indent="4"/>
    </xf>
    <xf numFmtId="0" fontId="65" fillId="9" borderId="0" xfId="0" applyNumberFormat="1" applyFont="1" applyFill="1" applyBorder="1" applyAlignment="1">
      <alignment horizontal="left" vertical="top" wrapText="1" indent="5"/>
    </xf>
    <xf numFmtId="0" fontId="65" fillId="0" borderId="0" xfId="312" applyNumberFormat="1" applyFont="1" applyFill="1" applyBorder="1" applyAlignment="1" applyProtection="1">
      <alignment horizontal="left" wrapText="1" indent="2"/>
    </xf>
    <xf numFmtId="0" fontId="65" fillId="0" borderId="0" xfId="313" applyNumberFormat="1" applyFont="1" applyFill="1" applyBorder="1" applyAlignment="1">
      <alignment horizontal="left" vertical="top" wrapText="1" indent="3"/>
    </xf>
    <xf numFmtId="0" fontId="65" fillId="0" borderId="0" xfId="313" applyNumberFormat="1" applyFont="1" applyFill="1" applyBorder="1" applyAlignment="1">
      <alignment horizontal="left" vertical="top" wrapText="1" indent="5"/>
    </xf>
    <xf numFmtId="0" fontId="64" fillId="0" borderId="0" xfId="312" applyNumberFormat="1" applyFont="1" applyFill="1" applyBorder="1" applyAlignment="1" applyProtection="1">
      <alignment horizontal="left" wrapText="1" indent="2"/>
    </xf>
    <xf numFmtId="0" fontId="64" fillId="0" borderId="0" xfId="312" applyNumberFormat="1" applyFont="1" applyFill="1" applyBorder="1" applyAlignment="1" applyProtection="1">
      <alignment horizontal="left" wrapText="1" indent="4"/>
    </xf>
    <xf numFmtId="0" fontId="64" fillId="0" borderId="0" xfId="312" applyNumberFormat="1" applyFont="1" applyFill="1" applyBorder="1" applyAlignment="1" applyProtection="1">
      <alignment horizontal="left" wrapText="1" indent="6"/>
    </xf>
    <xf numFmtId="0" fontId="13" fillId="0" borderId="0" xfId="0" applyNumberFormat="1" applyFont="1" applyFill="1" applyBorder="1"/>
    <xf numFmtId="0" fontId="65" fillId="9" borderId="0" xfId="0" applyNumberFormat="1" applyFont="1" applyFill="1" applyBorder="1" applyAlignment="1">
      <alignment horizontal="left" vertical="top" wrapText="1" indent="1"/>
    </xf>
    <xf numFmtId="0" fontId="65" fillId="9" borderId="0" xfId="0" applyNumberFormat="1" applyFont="1" applyFill="1" applyBorder="1" applyAlignment="1">
      <alignment horizontal="left" vertical="top" wrapText="1" indent="2"/>
    </xf>
    <xf numFmtId="0" fontId="65" fillId="9" borderId="0" xfId="0" applyNumberFormat="1" applyFont="1" applyFill="1" applyBorder="1" applyAlignment="1">
      <alignment horizontal="left" vertical="top" wrapText="1" indent="3"/>
    </xf>
    <xf numFmtId="0" fontId="66" fillId="0" borderId="0" xfId="312" applyNumberFormat="1" applyFont="1" applyFill="1" applyBorder="1" applyAlignment="1" applyProtection="1">
      <alignment horizontal="left" wrapText="1" indent="4"/>
    </xf>
    <xf numFmtId="0" fontId="42" fillId="0" borderId="0" xfId="313" applyNumberFormat="1" applyFont="1" applyFill="1" applyBorder="1" applyAlignment="1">
      <alignment horizontal="left" vertical="top" wrapText="1" indent="4"/>
    </xf>
    <xf numFmtId="0" fontId="39" fillId="0" borderId="0" xfId="313" applyNumberFormat="1" applyFont="1" applyFill="1" applyBorder="1" applyAlignment="1">
      <alignment horizontal="left" vertical="top" wrapText="1" indent="4"/>
    </xf>
    <xf numFmtId="0" fontId="65" fillId="9" borderId="0" xfId="0" applyNumberFormat="1" applyFont="1" applyFill="1" applyBorder="1" applyAlignment="1">
      <alignment horizontal="left" vertical="top" wrapText="1" indent="4"/>
    </xf>
    <xf numFmtId="0" fontId="66" fillId="0" borderId="0" xfId="312" applyNumberFormat="1" applyFont="1" applyFill="1" applyBorder="1" applyAlignment="1" applyProtection="1">
      <alignment horizontal="left" wrapText="1" indent="6"/>
    </xf>
    <xf numFmtId="0" fontId="64" fillId="0" borderId="0" xfId="312" applyNumberFormat="1" applyFont="1" applyFill="1" applyBorder="1" applyAlignment="1" applyProtection="1">
      <alignment horizontal="left" vertical="center" wrapText="1" indent="2" readingOrder="1"/>
    </xf>
    <xf numFmtId="0" fontId="65" fillId="9" borderId="0" xfId="0" applyNumberFormat="1" applyFont="1" applyFill="1" applyBorder="1" applyAlignment="1">
      <alignment horizontal="left" vertical="center" wrapText="1" indent="2" readingOrder="1"/>
    </xf>
    <xf numFmtId="0" fontId="64" fillId="0" borderId="0" xfId="312" applyNumberFormat="1" applyFont="1" applyFill="1" applyBorder="1" applyAlignment="1" applyProtection="1">
      <alignment horizontal="left" vertical="top" wrapText="1" indent="3"/>
    </xf>
    <xf numFmtId="0" fontId="64" fillId="0" borderId="0" xfId="312" applyNumberFormat="1" applyFont="1" applyFill="1" applyBorder="1" applyAlignment="1" applyProtection="1">
      <alignment horizontal="left" wrapText="1" indent="2" readingOrder="1"/>
    </xf>
    <xf numFmtId="0" fontId="65" fillId="9" borderId="0" xfId="0" applyNumberFormat="1" applyFont="1" applyFill="1" applyBorder="1" applyAlignment="1">
      <alignment horizontal="left" vertical="top" wrapText="1" indent="2" readingOrder="1"/>
    </xf>
    <xf numFmtId="0" fontId="66" fillId="9" borderId="0" xfId="0" applyNumberFormat="1" applyFont="1" applyFill="1" applyBorder="1" applyAlignment="1">
      <alignment horizontal="left" vertical="top" wrapText="1" indent="5"/>
    </xf>
    <xf numFmtId="0" fontId="65" fillId="0" borderId="0" xfId="312" applyNumberFormat="1" applyFont="1" applyFill="1" applyBorder="1" applyAlignment="1" applyProtection="1">
      <alignment horizontal="left" wrapText="1"/>
    </xf>
    <xf numFmtId="0" fontId="65" fillId="0" borderId="0" xfId="313" applyNumberFormat="1" applyFont="1" applyFill="1" applyBorder="1" applyAlignment="1">
      <alignment horizontal="left" vertical="top" wrapText="1" indent="2"/>
    </xf>
    <xf numFmtId="0" fontId="64" fillId="0" borderId="0" xfId="313" applyNumberFormat="1" applyFont="1" applyFill="1" applyBorder="1" applyAlignment="1">
      <alignment horizontal="left" vertical="top" wrapText="1" indent="4"/>
    </xf>
    <xf numFmtId="0" fontId="65" fillId="0" borderId="0" xfId="313" applyNumberFormat="1" applyFont="1" applyFill="1" applyBorder="1" applyAlignment="1">
      <alignment horizontal="left" vertical="top" wrapText="1" indent="4"/>
    </xf>
    <xf numFmtId="0" fontId="65" fillId="0" borderId="0" xfId="312" applyNumberFormat="1" applyFont="1" applyFill="1" applyBorder="1" applyAlignment="1" applyProtection="1">
      <alignment horizontal="left" wrapText="1" indent="1"/>
    </xf>
    <xf numFmtId="0" fontId="65" fillId="0" borderId="0" xfId="312" applyNumberFormat="1" applyFont="1" applyFill="1" applyBorder="1" applyAlignment="1" applyProtection="1">
      <alignment horizontal="left" wrapText="1" indent="3"/>
    </xf>
    <xf numFmtId="0" fontId="66" fillId="0" borderId="0" xfId="0" applyNumberFormat="1" applyFont="1" applyFill="1" applyBorder="1" applyAlignment="1">
      <alignment horizontal="left" vertical="top" wrapText="1" indent="4"/>
    </xf>
    <xf numFmtId="0" fontId="65" fillId="0" borderId="0" xfId="312" applyNumberFormat="1" applyFont="1" applyFill="1" applyBorder="1" applyAlignment="1" applyProtection="1">
      <alignment horizontal="left" wrapText="1" indent="4"/>
      <protection locked="0"/>
    </xf>
    <xf numFmtId="0" fontId="66" fillId="0" borderId="0" xfId="312" applyNumberFormat="1" applyFont="1" applyFill="1" applyBorder="1" applyAlignment="1" applyProtection="1">
      <alignment horizontal="left" wrapText="1" indent="5"/>
      <protection locked="0"/>
    </xf>
    <xf numFmtId="0" fontId="13" fillId="0" borderId="0" xfId="310" applyFont="1" applyBorder="1" applyAlignment="1">
      <alignment horizontal="left" indent="3"/>
    </xf>
    <xf numFmtId="0" fontId="13" fillId="0" borderId="0" xfId="310" applyFont="1" applyFill="1" applyBorder="1" applyAlignment="1">
      <alignment horizontal="left" indent="4"/>
    </xf>
    <xf numFmtId="0" fontId="13" fillId="0" borderId="0" xfId="310" applyFont="1" applyBorder="1" applyAlignment="1">
      <alignment horizontal="left"/>
    </xf>
    <xf numFmtId="0" fontId="38" fillId="0" borderId="0" xfId="271" applyNumberFormat="1" applyFont="1" applyFill="1" applyBorder="1" applyAlignment="1">
      <alignment horizontal="left"/>
    </xf>
    <xf numFmtId="168" fontId="0" fillId="0" borderId="0" xfId="0" applyNumberFormat="1" applyBorder="1"/>
    <xf numFmtId="0" fontId="58" fillId="0" borderId="0" xfId="307" applyNumberFormat="1" applyFont="1" applyFill="1" applyBorder="1" applyAlignment="1">
      <alignment horizontal="left" indent="2"/>
    </xf>
    <xf numFmtId="0" fontId="59" fillId="0" borderId="0" xfId="307" applyNumberFormat="1" applyFont="1" applyFill="1" applyBorder="1" applyAlignment="1">
      <alignment horizontal="left" indent="3"/>
    </xf>
    <xf numFmtId="0" fontId="42" fillId="0" borderId="0" xfId="307" applyNumberFormat="1" applyFont="1" applyFill="1" applyBorder="1" applyAlignment="1">
      <alignment horizontal="left" indent="4"/>
    </xf>
    <xf numFmtId="0" fontId="59" fillId="0" borderId="0" xfId="307" applyNumberFormat="1" applyFont="1" applyFill="1" applyBorder="1" applyAlignment="1">
      <alignment horizontal="left" indent="2"/>
    </xf>
    <xf numFmtId="0" fontId="68" fillId="0" borderId="0" xfId="307" applyNumberFormat="1" applyFont="1" applyFill="1" applyBorder="1"/>
    <xf numFmtId="0" fontId="58" fillId="0" borderId="0" xfId="307" applyNumberFormat="1" applyFont="1" applyFill="1" applyBorder="1" applyAlignment="1">
      <alignment horizontal="left" indent="1"/>
    </xf>
    <xf numFmtId="0" fontId="59" fillId="0" borderId="0" xfId="307" applyNumberFormat="1" applyFont="1" applyFill="1" applyBorder="1" applyAlignment="1">
      <alignment horizontal="left" indent="1"/>
    </xf>
    <xf numFmtId="0" fontId="12" fillId="0" borderId="0" xfId="308" applyFont="1" applyFill="1" applyBorder="1" applyAlignment="1">
      <alignment horizontal="left" wrapText="1" indent="1"/>
    </xf>
    <xf numFmtId="0" fontId="43" fillId="0" borderId="0" xfId="309" applyFont="1" applyFill="1" applyBorder="1" applyAlignment="1">
      <alignment horizontal="left" wrapText="1" indent="2"/>
    </xf>
    <xf numFmtId="0" fontId="43" fillId="0" borderId="0" xfId="308" applyFont="1" applyFill="1" applyBorder="1" applyAlignment="1">
      <alignment horizontal="left" wrapText="1" indent="2"/>
    </xf>
    <xf numFmtId="0" fontId="12" fillId="0" borderId="0" xfId="308" applyFont="1" applyFill="1" applyBorder="1" applyAlignment="1">
      <alignment horizontal="left" wrapText="1" indent="3"/>
    </xf>
    <xf numFmtId="0" fontId="58" fillId="0" borderId="0" xfId="307" applyNumberFormat="1" applyFont="1" applyFill="1" applyBorder="1"/>
    <xf numFmtId="0" fontId="0" fillId="0" borderId="0" xfId="0" applyFill="1" applyBorder="1"/>
    <xf numFmtId="168" fontId="0" fillId="0" borderId="0" xfId="0" applyNumberFormat="1" applyFill="1" applyBorder="1"/>
    <xf numFmtId="0" fontId="60" fillId="0" borderId="0" xfId="307" applyNumberFormat="1" applyFont="1" applyFill="1" applyBorder="1" applyAlignment="1">
      <alignment horizontal="left" indent="1"/>
    </xf>
    <xf numFmtId="167" fontId="53" fillId="5" borderId="0" xfId="224" applyNumberFormat="1" applyFont="1" applyFill="1"/>
    <xf numFmtId="172" fontId="0" fillId="0" borderId="0" xfId="0" applyNumberFormat="1"/>
    <xf numFmtId="172" fontId="50" fillId="0" borderId="4" xfId="304" applyNumberFormat="1" applyFont="1" applyFill="1" applyBorder="1" applyAlignment="1">
      <alignment horizontal="right" vertical="center"/>
    </xf>
    <xf numFmtId="172" fontId="50" fillId="0" borderId="2" xfId="304" applyNumberFormat="1" applyFont="1" applyFill="1" applyBorder="1" applyAlignment="1">
      <alignment horizontal="right" vertical="center"/>
    </xf>
    <xf numFmtId="173" fontId="0" fillId="0" borderId="0" xfId="0" applyNumberFormat="1" applyFill="1" applyBorder="1"/>
    <xf numFmtId="0" fontId="68" fillId="0" borderId="0" xfId="307" applyNumberFormat="1" applyFont="1" applyFill="1" applyBorder="1" applyAlignment="1">
      <alignment horizontal="left" vertical="top" wrapText="1"/>
    </xf>
    <xf numFmtId="0" fontId="57" fillId="0" borderId="0" xfId="307" applyNumberFormat="1" applyFont="1" applyFill="1" applyBorder="1" applyAlignment="1">
      <alignment horizontal="left" vertical="top" wrapText="1"/>
    </xf>
    <xf numFmtId="2" fontId="57" fillId="0" borderId="0" xfId="307" applyNumberFormat="1" applyFont="1" applyFill="1" applyBorder="1" applyAlignment="1">
      <alignment horizontal="left" wrapText="1"/>
    </xf>
    <xf numFmtId="174" fontId="18" fillId="0" borderId="4" xfId="304" applyNumberFormat="1" applyFont="1" applyFill="1" applyBorder="1" applyAlignment="1">
      <alignment horizontal="center" vertical="center"/>
    </xf>
    <xf numFmtId="173" fontId="0" fillId="0" borderId="0" xfId="0" applyNumberFormat="1"/>
    <xf numFmtId="173" fontId="0" fillId="8" borderId="0" xfId="0" applyNumberFormat="1" applyFill="1"/>
    <xf numFmtId="168" fontId="69" fillId="0" borderId="0" xfId="0" applyNumberFormat="1" applyFont="1" applyBorder="1"/>
    <xf numFmtId="173" fontId="69" fillId="0" borderId="0" xfId="0" applyNumberFormat="1" applyFont="1" applyFill="1" applyBorder="1"/>
    <xf numFmtId="0" fontId="69" fillId="0" borderId="0" xfId="0" applyFont="1" applyBorder="1"/>
    <xf numFmtId="173" fontId="43" fillId="0" borderId="0" xfId="191" applyNumberFormat="1" applyFont="1" applyBorder="1" applyAlignment="1">
      <alignment horizontal="right"/>
    </xf>
    <xf numFmtId="168" fontId="24" fillId="0" borderId="0" xfId="314" applyNumberFormat="1" applyFont="1" applyBorder="1"/>
    <xf numFmtId="0" fontId="70" fillId="0" borderId="0" xfId="314" applyFont="1" applyBorder="1"/>
    <xf numFmtId="0" fontId="71" fillId="0" borderId="0" xfId="314" applyFont="1"/>
    <xf numFmtId="168" fontId="24" fillId="0" borderId="0" xfId="314" applyNumberFormat="1" applyFont="1"/>
    <xf numFmtId="0" fontId="70" fillId="0" borderId="0" xfId="314" applyFont="1"/>
    <xf numFmtId="0" fontId="17" fillId="0" borderId="0" xfId="315" applyFont="1"/>
    <xf numFmtId="0" fontId="17" fillId="0" borderId="0" xfId="314" applyFont="1"/>
    <xf numFmtId="0" fontId="14" fillId="0" borderId="0" xfId="314" applyFont="1"/>
    <xf numFmtId="168" fontId="25" fillId="0" borderId="0" xfId="314" applyNumberFormat="1" applyFont="1"/>
    <xf numFmtId="0" fontId="14" fillId="0" borderId="2" xfId="314" applyFont="1" applyBorder="1"/>
    <xf numFmtId="0" fontId="14" fillId="0" borderId="0" xfId="314" applyFont="1" applyBorder="1"/>
    <xf numFmtId="168" fontId="72" fillId="0" borderId="4" xfId="316" applyNumberFormat="1" applyFont="1" applyBorder="1" applyAlignment="1" applyProtection="1">
      <alignment horizontal="right" vertical="top" wrapText="1"/>
      <protection locked="0"/>
    </xf>
    <xf numFmtId="49" fontId="72" fillId="0" borderId="4" xfId="316" applyNumberFormat="1" applyFont="1" applyFill="1" applyBorder="1" applyAlignment="1">
      <alignment horizontal="right" vertical="top" wrapText="1"/>
    </xf>
    <xf numFmtId="0" fontId="73" fillId="0" borderId="0" xfId="314" applyFont="1" applyAlignment="1">
      <alignment horizontal="right"/>
    </xf>
    <xf numFmtId="3" fontId="23" fillId="0" borderId="4" xfId="224" applyNumberFormat="1" applyFont="1" applyFill="1" applyBorder="1" applyAlignment="1">
      <alignment horizontal="right" vertical="center"/>
    </xf>
    <xf numFmtId="0" fontId="74" fillId="0" borderId="0" xfId="314" applyFont="1" applyAlignment="1">
      <alignment horizontal="right"/>
    </xf>
    <xf numFmtId="0" fontId="25" fillId="0" borderId="0" xfId="314" applyFont="1" applyFill="1"/>
    <xf numFmtId="168" fontId="26" fillId="0" borderId="0" xfId="314" applyNumberFormat="1" applyFont="1"/>
    <xf numFmtId="3" fontId="14" fillId="0" borderId="0" xfId="314" applyNumberFormat="1" applyFont="1" applyFill="1"/>
    <xf numFmtId="168" fontId="14" fillId="0" borderId="0" xfId="314" applyNumberFormat="1" applyFont="1" applyFill="1"/>
    <xf numFmtId="168" fontId="14" fillId="0" borderId="0" xfId="317" applyNumberFormat="1" applyFont="1" applyFill="1"/>
    <xf numFmtId="3" fontId="14" fillId="0" borderId="0" xfId="314" applyNumberFormat="1" applyFont="1"/>
    <xf numFmtId="0" fontId="25" fillId="0" borderId="0" xfId="314" applyFont="1"/>
    <xf numFmtId="168" fontId="14" fillId="0" borderId="0" xfId="314" applyNumberFormat="1" applyFont="1"/>
    <xf numFmtId="168" fontId="14" fillId="0" borderId="2" xfId="314" applyNumberFormat="1" applyFont="1" applyBorder="1"/>
    <xf numFmtId="168" fontId="14" fillId="0" borderId="2" xfId="314" applyNumberFormat="1" applyFont="1" applyFill="1" applyBorder="1"/>
    <xf numFmtId="0" fontId="75" fillId="0" borderId="0" xfId="0" applyFont="1" applyBorder="1"/>
    <xf numFmtId="0" fontId="76" fillId="0" borderId="0" xfId="0" applyFont="1" applyBorder="1"/>
    <xf numFmtId="0" fontId="14" fillId="2" borderId="0" xfId="314" applyFont="1" applyFill="1"/>
    <xf numFmtId="175" fontId="14" fillId="2" borderId="0" xfId="314" applyNumberFormat="1" applyFont="1" applyFill="1"/>
    <xf numFmtId="0" fontId="70" fillId="0" borderId="2" xfId="314" applyFont="1" applyBorder="1"/>
    <xf numFmtId="0" fontId="77" fillId="0" borderId="0" xfId="0" applyFont="1" applyBorder="1" applyAlignment="1">
      <alignment vertical="top"/>
    </xf>
    <xf numFmtId="0" fontId="70" fillId="0" borderId="0" xfId="314" applyFont="1" applyFill="1" applyBorder="1"/>
    <xf numFmtId="0" fontId="24" fillId="0" borderId="0" xfId="0" applyFont="1" applyBorder="1"/>
    <xf numFmtId="0" fontId="70" fillId="0" borderId="3" xfId="314" applyFont="1" applyBorder="1" applyAlignment="1">
      <alignment vertical="top"/>
    </xf>
    <xf numFmtId="0" fontId="70" fillId="0" borderId="0" xfId="314" applyFont="1" applyBorder="1" applyAlignment="1">
      <alignment vertical="top"/>
    </xf>
    <xf numFmtId="0" fontId="72" fillId="0" borderId="0" xfId="0" applyFont="1" applyBorder="1" applyAlignment="1">
      <alignment vertical="top"/>
    </xf>
    <xf numFmtId="168" fontId="70" fillId="0" borderId="0" xfId="314" applyNumberFormat="1" applyFont="1" applyBorder="1"/>
    <xf numFmtId="0" fontId="0" fillId="0" borderId="0" xfId="0" applyFont="1" applyFill="1" applyBorder="1"/>
    <xf numFmtId="173" fontId="43" fillId="0" borderId="0" xfId="0" applyNumberFormat="1" applyFont="1" applyFill="1" applyAlignment="1">
      <alignment horizontal="right"/>
    </xf>
    <xf numFmtId="173" fontId="43" fillId="0" borderId="0" xfId="0" applyNumberFormat="1" applyFont="1" applyFill="1"/>
    <xf numFmtId="0" fontId="69" fillId="0" borderId="0" xfId="0" applyFont="1"/>
    <xf numFmtId="173" fontId="36" fillId="0" borderId="0" xfId="0" applyNumberFormat="1" applyFont="1" applyFill="1" applyAlignment="1">
      <alignment horizontal="right"/>
    </xf>
    <xf numFmtId="173" fontId="36" fillId="0" borderId="0" xfId="0" applyNumberFormat="1" applyFont="1" applyFill="1"/>
    <xf numFmtId="0" fontId="0" fillId="0" borderId="0" xfId="0" applyFont="1"/>
    <xf numFmtId="173" fontId="36" fillId="0" borderId="0" xfId="0" applyNumberFormat="1" applyFont="1" applyAlignment="1">
      <alignment horizontal="right"/>
    </xf>
    <xf numFmtId="173" fontId="36" fillId="0" borderId="0" xfId="0" applyNumberFormat="1" applyFont="1"/>
    <xf numFmtId="176" fontId="36" fillId="0" borderId="0" xfId="0" applyNumberFormat="1" applyFont="1" applyFill="1"/>
    <xf numFmtId="173" fontId="43" fillId="10" borderId="0" xfId="0" applyNumberFormat="1" applyFont="1" applyFill="1" applyAlignment="1">
      <alignment horizontal="right"/>
    </xf>
    <xf numFmtId="173" fontId="43" fillId="10" borderId="0" xfId="0" applyNumberFormat="1" applyFont="1" applyFill="1"/>
    <xf numFmtId="0" fontId="78" fillId="0" borderId="0" xfId="0" applyFont="1"/>
    <xf numFmtId="173" fontId="36" fillId="11" borderId="0" xfId="0" applyNumberFormat="1" applyFont="1" applyFill="1" applyAlignment="1">
      <alignment horizontal="right"/>
    </xf>
    <xf numFmtId="173" fontId="36" fillId="11" borderId="0" xfId="0" applyNumberFormat="1" applyFont="1" applyFill="1"/>
    <xf numFmtId="173" fontId="43" fillId="11" borderId="0" xfId="0" applyNumberFormat="1" applyFont="1" applyFill="1" applyAlignment="1">
      <alignment horizontal="right"/>
    </xf>
    <xf numFmtId="173" fontId="43" fillId="11" borderId="0" xfId="0" applyNumberFormat="1" applyFont="1" applyFill="1"/>
    <xf numFmtId="0" fontId="36" fillId="0" borderId="0" xfId="0" applyFont="1" applyFill="1"/>
    <xf numFmtId="0" fontId="78" fillId="0" borderId="0" xfId="0" applyFont="1" applyFill="1"/>
    <xf numFmtId="0" fontId="80" fillId="10" borderId="3" xfId="0" applyNumberFormat="1" applyFont="1" applyFill="1" applyBorder="1"/>
    <xf numFmtId="0" fontId="83" fillId="10" borderId="2" xfId="0" applyNumberFormat="1" applyFont="1" applyFill="1" applyBorder="1" applyAlignment="1">
      <alignment horizontal="right" vertical="center"/>
    </xf>
    <xf numFmtId="0" fontId="78" fillId="0" borderId="0" xfId="0" applyFont="1" applyBorder="1"/>
    <xf numFmtId="0" fontId="80" fillId="0" borderId="0" xfId="0" applyNumberFormat="1" applyFont="1" applyFill="1" applyBorder="1"/>
    <xf numFmtId="177" fontId="78" fillId="0" borderId="0" xfId="0" applyNumberFormat="1" applyFont="1" applyFill="1"/>
    <xf numFmtId="0" fontId="43" fillId="10" borderId="0" xfId="0" applyFont="1" applyFill="1"/>
    <xf numFmtId="0" fontId="43" fillId="0" borderId="0" xfId="0" applyFont="1"/>
    <xf numFmtId="0" fontId="36" fillId="11" borderId="0" xfId="0" applyFont="1" applyFill="1"/>
    <xf numFmtId="0" fontId="36" fillId="0" borderId="0" xfId="0" applyFont="1"/>
    <xf numFmtId="168" fontId="36" fillId="0" borderId="0" xfId="0" applyNumberFormat="1" applyFont="1"/>
    <xf numFmtId="0" fontId="43" fillId="0" borderId="0" xfId="304" applyFont="1" applyFill="1" applyBorder="1" applyAlignment="1">
      <alignment horizontal="right" vertical="center"/>
    </xf>
    <xf numFmtId="0" fontId="36" fillId="0" borderId="0" xfId="0" applyFont="1" applyBorder="1"/>
    <xf numFmtId="0" fontId="43" fillId="11" borderId="0" xfId="0" applyFont="1" applyFill="1"/>
    <xf numFmtId="0" fontId="13" fillId="0" borderId="0" xfId="0" applyFont="1" applyFill="1"/>
    <xf numFmtId="1" fontId="13" fillId="0" borderId="0" xfId="0" applyNumberFormat="1" applyFont="1" applyFill="1"/>
    <xf numFmtId="0" fontId="21" fillId="0" borderId="0" xfId="0" applyFont="1" applyFill="1" applyAlignment="1">
      <alignment horizontal="center" vertical="center"/>
    </xf>
    <xf numFmtId="0" fontId="21" fillId="0" borderId="0" xfId="0" applyFont="1" applyFill="1"/>
    <xf numFmtId="1" fontId="81" fillId="0" borderId="0" xfId="0" applyNumberFormat="1" applyFont="1" applyFill="1"/>
    <xf numFmtId="0" fontId="80" fillId="0" borderId="0" xfId="0" applyFont="1" applyFill="1"/>
    <xf numFmtId="0" fontId="84" fillId="0" borderId="0" xfId="0" applyFont="1" applyFill="1" applyAlignment="1">
      <alignment horizontal="center" vertical="center"/>
    </xf>
    <xf numFmtId="0" fontId="84" fillId="0" borderId="0" xfId="0" applyFont="1" applyFill="1"/>
    <xf numFmtId="1" fontId="9" fillId="0" borderId="0" xfId="0" applyNumberFormat="1" applyFont="1" applyFill="1"/>
    <xf numFmtId="2" fontId="80" fillId="0" borderId="0" xfId="0" applyNumberFormat="1" applyFont="1" applyFill="1"/>
    <xf numFmtId="1" fontId="80" fillId="0" borderId="0" xfId="0" applyNumberFormat="1" applyFont="1" applyFill="1"/>
    <xf numFmtId="167" fontId="80" fillId="0" borderId="0" xfId="0" applyNumberFormat="1" applyFont="1" applyFill="1" applyAlignment="1">
      <alignment horizontal="right"/>
    </xf>
    <xf numFmtId="168" fontId="12" fillId="0" borderId="0" xfId="0" applyNumberFormat="1" applyFont="1" applyFill="1" applyAlignment="1">
      <alignment horizontal="right" vertical="top"/>
    </xf>
    <xf numFmtId="1" fontId="84" fillId="11" borderId="0" xfId="0" applyNumberFormat="1" applyFont="1" applyFill="1"/>
    <xf numFmtId="168" fontId="12" fillId="0" borderId="2" xfId="0" applyNumberFormat="1" applyFont="1" applyFill="1" applyBorder="1" applyAlignment="1">
      <alignment horizontal="right" vertical="top"/>
    </xf>
    <xf numFmtId="1" fontId="84" fillId="10" borderId="4" xfId="0" applyNumberFormat="1" applyFont="1" applyFill="1" applyBorder="1" applyAlignment="1">
      <alignment horizontal="left" vertical="center"/>
    </xf>
    <xf numFmtId="1" fontId="84" fillId="11" borderId="0" xfId="0" applyNumberFormat="1" applyFont="1" applyFill="1" applyAlignment="1">
      <alignment horizontal="left" vertical="center"/>
    </xf>
    <xf numFmtId="173" fontId="43" fillId="10" borderId="0" xfId="0" applyNumberFormat="1" applyFont="1" applyFill="1" applyAlignment="1">
      <alignment horizontal="right" vertical="center"/>
    </xf>
    <xf numFmtId="173" fontId="43" fillId="10" borderId="0" xfId="0" applyNumberFormat="1" applyFont="1" applyFill="1" applyAlignment="1">
      <alignment vertical="center"/>
    </xf>
    <xf numFmtId="0" fontId="43" fillId="10" borderId="0" xfId="0" applyFont="1" applyFill="1" applyAlignment="1">
      <alignment vertical="center"/>
    </xf>
    <xf numFmtId="0" fontId="69" fillId="0" borderId="0" xfId="0" applyFont="1" applyAlignment="1">
      <alignment vertical="center"/>
    </xf>
    <xf numFmtId="173" fontId="36" fillId="11" borderId="2" xfId="0" applyNumberFormat="1" applyFont="1" applyFill="1" applyBorder="1" applyAlignment="1">
      <alignment horizontal="right"/>
    </xf>
    <xf numFmtId="173" fontId="36" fillId="11" borderId="2" xfId="0" applyNumberFormat="1" applyFont="1" applyFill="1" applyBorder="1"/>
    <xf numFmtId="0" fontId="36" fillId="11" borderId="2" xfId="0" applyFont="1" applyFill="1" applyBorder="1"/>
    <xf numFmtId="0" fontId="36" fillId="0" borderId="0" xfId="0" applyFont="1" applyFill="1" applyAlignment="1">
      <alignment vertical="top"/>
    </xf>
    <xf numFmtId="168" fontId="12" fillId="0" borderId="0" xfId="0" applyNumberFormat="1" applyFont="1" applyFill="1" applyAlignment="1">
      <alignment horizontal="right"/>
    </xf>
    <xf numFmtId="168" fontId="88" fillId="11" borderId="0" xfId="0" applyNumberFormat="1" applyFont="1" applyFill="1" applyAlignment="1">
      <alignment horizontal="right" vertical="center"/>
    </xf>
    <xf numFmtId="0" fontId="36" fillId="0" borderId="0" xfId="323" applyFont="1"/>
    <xf numFmtId="0" fontId="13" fillId="0" borderId="0" xfId="323" applyFont="1"/>
    <xf numFmtId="0" fontId="13" fillId="0" borderId="0" xfId="323" applyFont="1" applyFill="1"/>
    <xf numFmtId="168" fontId="86" fillId="0" borderId="0" xfId="0" applyNumberFormat="1" applyFont="1" applyFill="1" applyAlignment="1">
      <alignment horizontal="right"/>
    </xf>
    <xf numFmtId="167" fontId="21" fillId="0" borderId="0" xfId="323" applyNumberFormat="1" applyFont="1"/>
    <xf numFmtId="0" fontId="13" fillId="0" borderId="0" xfId="323" applyFont="1" applyAlignment="1">
      <alignment vertical="top"/>
    </xf>
    <xf numFmtId="0" fontId="36" fillId="0" borderId="0" xfId="323" applyFont="1" applyFill="1"/>
    <xf numFmtId="1" fontId="40" fillId="0" borderId="0" xfId="0" applyNumberFormat="1" applyFont="1" applyFill="1" applyBorder="1" applyAlignment="1">
      <alignment vertical="center" wrapText="1"/>
    </xf>
    <xf numFmtId="1" fontId="36" fillId="0" borderId="0" xfId="323" applyNumberFormat="1" applyFont="1"/>
    <xf numFmtId="178" fontId="36" fillId="0" borderId="0" xfId="323" applyNumberFormat="1" applyFont="1"/>
    <xf numFmtId="168" fontId="86" fillId="0" borderId="2" xfId="0" applyNumberFormat="1" applyFont="1" applyFill="1" applyBorder="1" applyAlignment="1">
      <alignment horizontal="right"/>
    </xf>
    <xf numFmtId="1" fontId="84" fillId="10" borderId="4" xfId="323" applyNumberFormat="1" applyFont="1" applyFill="1" applyBorder="1" applyAlignment="1">
      <alignment horizontal="left" vertical="center"/>
    </xf>
    <xf numFmtId="167" fontId="84" fillId="11" borderId="0" xfId="323" applyNumberFormat="1" applyFont="1" applyFill="1" applyAlignment="1">
      <alignment vertical="top"/>
    </xf>
    <xf numFmtId="1" fontId="88" fillId="10" borderId="2" xfId="0" applyNumberFormat="1" applyFont="1" applyFill="1" applyBorder="1" applyAlignment="1">
      <alignment horizontal="right" vertical="center"/>
    </xf>
    <xf numFmtId="168" fontId="12" fillId="0" borderId="2" xfId="0" applyNumberFormat="1" applyFont="1" applyFill="1" applyBorder="1" applyAlignment="1">
      <alignment horizontal="right"/>
    </xf>
    <xf numFmtId="0" fontId="79" fillId="10" borderId="0" xfId="312" applyNumberFormat="1" applyFont="1" applyFill="1" applyBorder="1" applyAlignment="1" applyProtection="1">
      <alignment horizontal="left" vertical="center" wrapText="1"/>
    </xf>
    <xf numFmtId="0" fontId="79" fillId="10" borderId="0" xfId="312" applyNumberFormat="1" applyFont="1" applyFill="1" applyBorder="1" applyAlignment="1" applyProtection="1">
      <alignment horizontal="left" wrapText="1"/>
    </xf>
    <xf numFmtId="0" fontId="39" fillId="0" borderId="0" xfId="312" applyNumberFormat="1" applyFont="1" applyFill="1" applyBorder="1" applyAlignment="1" applyProtection="1">
      <alignment horizontal="left" wrapText="1" indent="3"/>
    </xf>
    <xf numFmtId="0" fontId="68" fillId="11" borderId="0" xfId="312" applyNumberFormat="1" applyFont="1" applyFill="1" applyBorder="1" applyAlignment="1" applyProtection="1">
      <alignment horizontal="left" wrapText="1" indent="1"/>
    </xf>
    <xf numFmtId="0" fontId="39" fillId="9" borderId="0" xfId="0" applyNumberFormat="1" applyFont="1" applyFill="1" applyBorder="1" applyAlignment="1">
      <alignment horizontal="left" vertical="top" wrapText="1" indent="3"/>
    </xf>
    <xf numFmtId="0" fontId="68" fillId="0" borderId="0" xfId="312" applyNumberFormat="1" applyFont="1" applyFill="1" applyBorder="1" applyAlignment="1" applyProtection="1">
      <alignment horizontal="left" wrapText="1" indent="1"/>
    </xf>
    <xf numFmtId="0" fontId="42" fillId="0" borderId="0" xfId="312" applyNumberFormat="1" applyFont="1" applyFill="1" applyBorder="1" applyAlignment="1" applyProtection="1">
      <alignment horizontal="left" wrapText="1" indent="4"/>
    </xf>
    <xf numFmtId="0" fontId="68" fillId="0" borderId="0" xfId="312" applyNumberFormat="1" applyFont="1" applyFill="1" applyBorder="1" applyAlignment="1" applyProtection="1">
      <alignment horizontal="left" wrapText="1" indent="2"/>
    </xf>
    <xf numFmtId="0" fontId="39" fillId="9" borderId="0" xfId="0" applyNumberFormat="1" applyFont="1" applyFill="1" applyBorder="1" applyAlignment="1">
      <alignment horizontal="left" vertical="top" wrapText="1" indent="4"/>
    </xf>
    <xf numFmtId="0" fontId="42" fillId="0" borderId="0" xfId="313" applyNumberFormat="1" applyFont="1" applyFill="1" applyBorder="1" applyAlignment="1">
      <alignment horizontal="left" vertical="top" wrapText="1" indent="5"/>
    </xf>
    <xf numFmtId="0" fontId="42" fillId="0" borderId="0" xfId="312" applyNumberFormat="1" applyFont="1" applyFill="1" applyBorder="1" applyAlignment="1" applyProtection="1">
      <alignment horizontal="left" wrapText="1" indent="7"/>
    </xf>
    <xf numFmtId="0" fontId="39" fillId="9" borderId="0" xfId="0" applyNumberFormat="1" applyFont="1" applyFill="1" applyBorder="1" applyAlignment="1">
      <alignment horizontal="left" vertical="top" wrapText="1" indent="8"/>
    </xf>
    <xf numFmtId="0" fontId="39" fillId="9" borderId="0" xfId="0" applyNumberFormat="1" applyFont="1" applyFill="1" applyBorder="1" applyAlignment="1">
      <alignment horizontal="left" vertical="top" wrapText="1" indent="7"/>
    </xf>
    <xf numFmtId="0" fontId="68" fillId="11" borderId="0" xfId="312" applyNumberFormat="1" applyFont="1" applyFill="1" applyBorder="1" applyAlignment="1" applyProtection="1">
      <alignment horizontal="left" vertical="center" wrapText="1" indent="1" readingOrder="1"/>
    </xf>
    <xf numFmtId="0" fontId="68" fillId="0" borderId="0" xfId="312" applyNumberFormat="1" applyFont="1" applyFill="1" applyBorder="1" applyAlignment="1" applyProtection="1">
      <alignment horizontal="left" vertical="top" wrapText="1" indent="2" readingOrder="1"/>
    </xf>
    <xf numFmtId="0" fontId="68" fillId="0" borderId="0" xfId="312" applyNumberFormat="1" applyFont="1" applyFill="1" applyBorder="1" applyAlignment="1" applyProtection="1">
      <alignment horizontal="left" wrapText="1" indent="4" readingOrder="1"/>
    </xf>
    <xf numFmtId="0" fontId="68" fillId="11" borderId="0" xfId="312" applyNumberFormat="1" applyFont="1" applyFill="1" applyBorder="1" applyAlignment="1" applyProtection="1">
      <alignment horizontal="left" wrapText="1" indent="1" readingOrder="1"/>
    </xf>
    <xf numFmtId="0" fontId="68" fillId="0" borderId="0" xfId="312" applyNumberFormat="1" applyFont="1" applyFill="1" applyBorder="1" applyAlignment="1" applyProtection="1">
      <alignment horizontal="left" wrapText="1" indent="4"/>
    </xf>
    <xf numFmtId="0" fontId="68" fillId="0" borderId="0" xfId="313" applyNumberFormat="1" applyFont="1" applyFill="1" applyBorder="1" applyAlignment="1">
      <alignment horizontal="left" vertical="top" wrapText="1" indent="4"/>
    </xf>
    <xf numFmtId="0" fontId="39" fillId="0" borderId="0" xfId="312" applyNumberFormat="1" applyFont="1" applyFill="1" applyBorder="1" applyAlignment="1" applyProtection="1">
      <alignment horizontal="left" wrapText="1" indent="5"/>
    </xf>
    <xf numFmtId="0" fontId="39" fillId="0" borderId="0" xfId="312" applyNumberFormat="1" applyFont="1" applyFill="1" applyBorder="1" applyAlignment="1" applyProtection="1">
      <alignment horizontal="left" wrapText="1" indent="2"/>
    </xf>
    <xf numFmtId="0" fontId="39" fillId="0" borderId="0" xfId="312" applyNumberFormat="1" applyFont="1" applyFill="1" applyBorder="1" applyAlignment="1" applyProtection="1">
      <alignment horizontal="left" wrapText="1" indent="4"/>
    </xf>
    <xf numFmtId="0" fontId="68" fillId="0" borderId="0" xfId="312" applyNumberFormat="1" applyFont="1" applyFill="1" applyBorder="1" applyAlignment="1" applyProtection="1">
      <alignment horizontal="left" wrapText="1" indent="3"/>
    </xf>
    <xf numFmtId="0" fontId="39" fillId="0" borderId="0" xfId="312" applyNumberFormat="1" applyFont="1" applyFill="1" applyBorder="1" applyAlignment="1" applyProtection="1">
      <alignment horizontal="left" wrapText="1" indent="6"/>
    </xf>
    <xf numFmtId="0" fontId="68" fillId="11" borderId="2" xfId="312" applyNumberFormat="1" applyFont="1" applyFill="1" applyBorder="1" applyAlignment="1" applyProtection="1">
      <alignment horizontal="left" wrapText="1" indent="1"/>
    </xf>
    <xf numFmtId="0" fontId="12" fillId="0" borderId="0" xfId="0" applyNumberFormat="1" applyFont="1" applyFill="1" applyBorder="1"/>
    <xf numFmtId="0" fontId="0" fillId="0" borderId="0" xfId="0" applyFont="1" applyFill="1"/>
    <xf numFmtId="0" fontId="44" fillId="0" borderId="0" xfId="0" applyFont="1" applyFill="1" applyBorder="1" applyAlignment="1">
      <alignment vertical="top" wrapText="1"/>
    </xf>
    <xf numFmtId="0" fontId="78" fillId="0" borderId="0" xfId="0" applyFont="1" applyFill="1" applyAlignment="1">
      <alignment vertical="top"/>
    </xf>
    <xf numFmtId="0" fontId="78" fillId="0" borderId="0" xfId="0" applyFont="1" applyAlignment="1">
      <alignment vertical="top"/>
    </xf>
    <xf numFmtId="0" fontId="0" fillId="0" borderId="0" xfId="0" applyAlignment="1">
      <alignment vertical="top"/>
    </xf>
    <xf numFmtId="0" fontId="80" fillId="0" borderId="0" xfId="0" applyFont="1" applyFill="1" applyAlignment="1">
      <alignment vertical="top"/>
    </xf>
    <xf numFmtId="0" fontId="68" fillId="10" borderId="4" xfId="0" applyFont="1" applyFill="1" applyBorder="1" applyAlignment="1">
      <alignment horizontal="right" vertical="center"/>
    </xf>
    <xf numFmtId="0" fontId="43" fillId="10" borderId="0" xfId="304" applyFont="1" applyFill="1" applyBorder="1" applyAlignment="1">
      <alignment horizontal="right" vertical="center"/>
    </xf>
    <xf numFmtId="0" fontId="43" fillId="10" borderId="0" xfId="304" applyFont="1" applyFill="1" applyBorder="1" applyAlignment="1">
      <alignment horizontal="center" vertical="center"/>
    </xf>
    <xf numFmtId="0" fontId="36" fillId="10" borderId="0" xfId="0" applyFont="1" applyFill="1" applyBorder="1"/>
    <xf numFmtId="0" fontId="43" fillId="10" borderId="0" xfId="0" applyFont="1" applyFill="1" applyBorder="1" applyAlignment="1">
      <alignment horizontal="right" vertical="center"/>
    </xf>
    <xf numFmtId="0" fontId="43" fillId="10" borderId="0" xfId="272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0" fontId="87" fillId="0" borderId="0" xfId="0" applyFont="1" applyFill="1" applyAlignment="1">
      <alignment horizontal="right"/>
    </xf>
    <xf numFmtId="168" fontId="21" fillId="11" borderId="0" xfId="0" applyNumberFormat="1" applyFont="1" applyFill="1" applyAlignment="1">
      <alignment horizontal="right"/>
    </xf>
    <xf numFmtId="0" fontId="18" fillId="0" borderId="0" xfId="323" applyFont="1" applyFill="1" applyAlignment="1">
      <alignment horizontal="right" vertical="center"/>
    </xf>
    <xf numFmtId="0" fontId="18" fillId="0" borderId="0" xfId="323" applyFont="1" applyAlignment="1">
      <alignment horizontal="right" vertical="center"/>
    </xf>
    <xf numFmtId="167" fontId="13" fillId="0" borderId="0" xfId="323" applyNumberFormat="1" applyFont="1"/>
    <xf numFmtId="1" fontId="12" fillId="0" borderId="0" xfId="323" applyNumberFormat="1" applyFont="1"/>
    <xf numFmtId="167" fontId="21" fillId="0" borderId="0" xfId="323" applyNumberFormat="1" applyFont="1" applyBorder="1"/>
    <xf numFmtId="168" fontId="36" fillId="0" borderId="0" xfId="0" applyNumberFormat="1" applyFont="1" applyFill="1" applyAlignment="1">
      <alignment horizontal="right"/>
    </xf>
    <xf numFmtId="168" fontId="36" fillId="0" borderId="0" xfId="0" applyNumberFormat="1" applyFont="1" applyFill="1" applyAlignment="1">
      <alignment horizontal="right" vertical="top"/>
    </xf>
    <xf numFmtId="168" fontId="36" fillId="0" borderId="2" xfId="0" applyNumberFormat="1" applyFont="1" applyFill="1" applyBorder="1" applyAlignment="1">
      <alignment horizontal="right"/>
    </xf>
    <xf numFmtId="168" fontId="43" fillId="11" borderId="0" xfId="0" applyNumberFormat="1" applyFont="1" applyFill="1" applyAlignment="1">
      <alignment horizontal="right"/>
    </xf>
    <xf numFmtId="0" fontId="8" fillId="0" borderId="0" xfId="0" applyFont="1" applyFill="1" applyBorder="1"/>
    <xf numFmtId="0" fontId="21" fillId="0" borderId="0" xfId="0" applyFont="1" applyFill="1" applyBorder="1"/>
    <xf numFmtId="168" fontId="12" fillId="0" borderId="0" xfId="0" applyNumberFormat="1" applyFont="1" applyFill="1"/>
    <xf numFmtId="0" fontId="9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1" fillId="0" borderId="0" xfId="0" applyFont="1" applyFill="1" applyBorder="1"/>
    <xf numFmtId="0" fontId="8" fillId="0" borderId="0" xfId="326" applyFont="1" applyFill="1" applyBorder="1"/>
    <xf numFmtId="0" fontId="13" fillId="0" borderId="0" xfId="326" applyFont="1" applyFill="1" applyBorder="1"/>
    <xf numFmtId="0" fontId="91" fillId="0" borderId="0" xfId="326" applyFont="1" applyFill="1" applyBorder="1"/>
    <xf numFmtId="0" fontId="40" fillId="0" borderId="0" xfId="141" applyFont="1" applyFill="1" applyBorder="1" applyAlignment="1">
      <alignment vertical="top" wrapText="1"/>
    </xf>
    <xf numFmtId="1" fontId="92" fillId="0" borderId="0" xfId="0" applyNumberFormat="1" applyFont="1" applyFill="1"/>
    <xf numFmtId="167" fontId="21" fillId="0" borderId="0" xfId="0" applyNumberFormat="1" applyFont="1" applyFill="1" applyBorder="1"/>
    <xf numFmtId="0" fontId="12" fillId="0" borderId="0" xfId="0" applyFont="1" applyFill="1" applyBorder="1" applyAlignment="1"/>
    <xf numFmtId="0" fontId="80" fillId="0" borderId="0" xfId="326" applyFont="1" applyFill="1" applyBorder="1"/>
    <xf numFmtId="0" fontId="84" fillId="0" borderId="0" xfId="326" applyFont="1" applyFill="1" applyBorder="1"/>
    <xf numFmtId="0" fontId="36" fillId="0" borderId="0" xfId="326" applyFont="1" applyFill="1" applyBorder="1"/>
    <xf numFmtId="0" fontId="43" fillId="0" borderId="0" xfId="326" applyFont="1" applyFill="1" applyBorder="1" applyAlignment="1">
      <alignment horizontal="center"/>
    </xf>
    <xf numFmtId="0" fontId="43" fillId="0" borderId="0" xfId="326" applyFont="1" applyFill="1" applyBorder="1" applyAlignment="1">
      <alignment vertical="top"/>
    </xf>
    <xf numFmtId="0" fontId="43" fillId="0" borderId="0" xfId="326" applyFont="1" applyFill="1" applyBorder="1"/>
    <xf numFmtId="0" fontId="43" fillId="0" borderId="0" xfId="326" applyFont="1" applyFill="1" applyBorder="1" applyAlignment="1">
      <alignment horizontal="left" vertical="center" wrapText="1" indent="1"/>
    </xf>
    <xf numFmtId="0" fontId="43" fillId="10" borderId="4" xfId="0" applyFont="1" applyFill="1" applyBorder="1" applyAlignment="1">
      <alignment horizontal="right" vertical="center"/>
    </xf>
    <xf numFmtId="168" fontId="43" fillId="11" borderId="0" xfId="325" applyNumberFormat="1" applyFont="1" applyFill="1" applyBorder="1"/>
    <xf numFmtId="168" fontId="36" fillId="0" borderId="0" xfId="325" applyNumberFormat="1" applyFont="1" applyFill="1" applyBorder="1"/>
    <xf numFmtId="168" fontId="36" fillId="0" borderId="2" xfId="325" applyNumberFormat="1" applyFont="1" applyFill="1" applyBorder="1"/>
    <xf numFmtId="168" fontId="88" fillId="0" borderId="0" xfId="326" applyNumberFormat="1" applyFont="1" applyFill="1" applyBorder="1" applyAlignment="1">
      <alignment horizontal="right" vertical="center"/>
    </xf>
    <xf numFmtId="168" fontId="12" fillId="0" borderId="0" xfId="326" applyNumberFormat="1" applyFont="1" applyFill="1" applyBorder="1" applyAlignment="1">
      <alignment horizontal="right" vertical="center"/>
    </xf>
    <xf numFmtId="167" fontId="88" fillId="0" borderId="0" xfId="326" applyNumberFormat="1" applyFont="1" applyFill="1" applyBorder="1" applyAlignment="1">
      <alignment vertical="center" wrapText="1"/>
    </xf>
    <xf numFmtId="168" fontId="12" fillId="0" borderId="0" xfId="326" applyNumberFormat="1" applyFont="1" applyFill="1" applyBorder="1" applyAlignment="1">
      <alignment vertical="center"/>
    </xf>
    <xf numFmtId="168" fontId="12" fillId="0" borderId="2" xfId="326" applyNumberFormat="1" applyFont="1" applyFill="1" applyBorder="1" applyAlignment="1">
      <alignment vertical="center"/>
    </xf>
    <xf numFmtId="0" fontId="71" fillId="11" borderId="0" xfId="326" applyFont="1" applyFill="1" applyBorder="1" applyAlignment="1">
      <alignment horizontal="left" vertical="center" wrapText="1"/>
    </xf>
    <xf numFmtId="168" fontId="88" fillId="11" borderId="0" xfId="327" applyNumberFormat="1" applyFont="1" applyFill="1" applyBorder="1" applyAlignment="1">
      <alignment vertical="center"/>
    </xf>
    <xf numFmtId="0" fontId="88" fillId="10" borderId="4" xfId="0" applyFont="1" applyFill="1" applyBorder="1" applyAlignment="1">
      <alignment horizontal="right" vertical="center"/>
    </xf>
    <xf numFmtId="0" fontId="36" fillId="0" borderId="0" xfId="326" applyFont="1" applyFill="1" applyBorder="1" applyAlignment="1">
      <alignment horizontal="left" vertical="center" indent="3"/>
    </xf>
    <xf numFmtId="0" fontId="36" fillId="0" borderId="2" xfId="326" applyFont="1" applyFill="1" applyBorder="1" applyAlignment="1">
      <alignment horizontal="left" vertical="center" indent="3"/>
    </xf>
    <xf numFmtId="0" fontId="8" fillId="0" borderId="0" xfId="0" applyFont="1" applyFill="1" applyAlignment="1">
      <alignment vertical="center"/>
    </xf>
    <xf numFmtId="0" fontId="12" fillId="0" borderId="0" xfId="327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7" fontId="84" fillId="11" borderId="0" xfId="325" applyNumberFormat="1" applyFont="1" applyFill="1" applyBorder="1"/>
    <xf numFmtId="0" fontId="12" fillId="0" borderId="0" xfId="326" applyFont="1" applyFill="1" applyBorder="1"/>
    <xf numFmtId="0" fontId="19" fillId="0" borderId="0" xfId="232" applyFont="1" applyFill="1" applyBorder="1"/>
    <xf numFmtId="167" fontId="65" fillId="0" borderId="0" xfId="328" applyNumberFormat="1" applyFont="1" applyFill="1"/>
    <xf numFmtId="1" fontId="40" fillId="0" borderId="0" xfId="328" applyNumberFormat="1" applyFont="1" applyFill="1"/>
    <xf numFmtId="0" fontId="65" fillId="0" borderId="0" xfId="328" applyFont="1" applyFill="1"/>
    <xf numFmtId="0" fontId="40" fillId="0" borderId="0" xfId="328" applyFont="1" applyFill="1" applyBorder="1"/>
    <xf numFmtId="167" fontId="65" fillId="0" borderId="0" xfId="328" applyNumberFormat="1" applyFont="1" applyFill="1" applyBorder="1"/>
    <xf numFmtId="0" fontId="65" fillId="0" borderId="0" xfId="328" applyFont="1" applyFill="1" applyBorder="1"/>
    <xf numFmtId="1" fontId="95" fillId="0" borderId="0" xfId="328" applyNumberFormat="1" applyFont="1" applyFill="1" applyAlignment="1">
      <alignment vertical="center" wrapText="1"/>
    </xf>
    <xf numFmtId="0" fontId="96" fillId="0" borderId="0" xfId="328" applyFont="1" applyFill="1" applyAlignment="1">
      <alignment vertical="center" wrapText="1"/>
    </xf>
    <xf numFmtId="0" fontId="64" fillId="0" borderId="0" xfId="328" applyFont="1" applyFill="1" applyAlignment="1">
      <alignment vertical="center" wrapText="1"/>
    </xf>
    <xf numFmtId="168" fontId="95" fillId="0" borderId="0" xfId="0" applyNumberFormat="1" applyFont="1" applyFill="1" applyAlignment="1">
      <alignment horizontal="left" wrapText="1"/>
    </xf>
    <xf numFmtId="168" fontId="64" fillId="0" borderId="0" xfId="328" applyNumberFormat="1" applyFont="1" applyFill="1" applyAlignment="1">
      <alignment vertical="center" wrapText="1"/>
    </xf>
    <xf numFmtId="0" fontId="65" fillId="0" borderId="0" xfId="328" applyFont="1" applyFill="1" applyAlignment="1">
      <alignment vertical="center" wrapText="1"/>
    </xf>
    <xf numFmtId="1" fontId="28" fillId="0" borderId="0" xfId="328" applyNumberFormat="1" applyFont="1" applyFill="1" applyAlignment="1">
      <alignment wrapText="1"/>
    </xf>
    <xf numFmtId="1" fontId="65" fillId="0" borderId="0" xfId="328" applyNumberFormat="1" applyFont="1" applyFill="1"/>
    <xf numFmtId="3" fontId="65" fillId="0" borderId="0" xfId="328" applyNumberFormat="1" applyFont="1" applyFill="1"/>
    <xf numFmtId="3" fontId="65" fillId="0" borderId="0" xfId="328" applyNumberFormat="1" applyFont="1" applyFill="1" applyAlignment="1">
      <alignment horizontal="center" vertical="center"/>
    </xf>
    <xf numFmtId="3" fontId="40" fillId="0" borderId="0" xfId="328" applyNumberFormat="1" applyFont="1" applyFill="1" applyAlignment="1">
      <alignment horizontal="center" vertical="center"/>
    </xf>
    <xf numFmtId="168" fontId="65" fillId="0" borderId="0" xfId="328" applyNumberFormat="1" applyFont="1" applyFill="1"/>
    <xf numFmtId="1" fontId="65" fillId="0" borderId="0" xfId="328" applyNumberFormat="1" applyFont="1" applyFill="1" applyBorder="1"/>
    <xf numFmtId="1" fontId="97" fillId="0" borderId="0" xfId="328" applyNumberFormat="1" applyFont="1" applyFill="1" applyBorder="1"/>
    <xf numFmtId="0" fontId="69" fillId="0" borderId="0" xfId="0" applyFont="1" applyFill="1"/>
    <xf numFmtId="0" fontId="99" fillId="0" borderId="0" xfId="328" applyFont="1" applyFill="1" applyAlignment="1">
      <alignment vertical="center" wrapText="1"/>
    </xf>
    <xf numFmtId="3" fontId="64" fillId="0" borderId="0" xfId="328" applyNumberFormat="1" applyFont="1" applyFill="1" applyBorder="1" applyAlignment="1">
      <alignment vertical="center" wrapText="1"/>
    </xf>
    <xf numFmtId="0" fontId="64" fillId="0" borderId="0" xfId="328" applyFont="1" applyFill="1" applyBorder="1" applyAlignment="1">
      <alignment vertical="center" wrapText="1"/>
    </xf>
    <xf numFmtId="3" fontId="65" fillId="0" borderId="0" xfId="328" applyNumberFormat="1" applyFont="1" applyFill="1" applyBorder="1" applyAlignment="1">
      <alignment vertical="center" wrapText="1"/>
    </xf>
    <xf numFmtId="0" fontId="65" fillId="0" borderId="0" xfId="328" applyFont="1" applyFill="1" applyBorder="1" applyAlignment="1">
      <alignment vertical="center" wrapText="1"/>
    </xf>
    <xf numFmtId="1" fontId="65" fillId="0" borderId="0" xfId="328" applyNumberFormat="1" applyFont="1" applyFill="1" applyBorder="1" applyAlignment="1">
      <alignment vertical="center" wrapText="1"/>
    </xf>
    <xf numFmtId="1" fontId="97" fillId="0" borderId="0" xfId="328" applyNumberFormat="1" applyFont="1" applyFill="1" applyBorder="1" applyAlignment="1">
      <alignment vertical="center" wrapText="1"/>
    </xf>
    <xf numFmtId="4" fontId="65" fillId="0" borderId="0" xfId="328" applyNumberFormat="1" applyFont="1" applyFill="1" applyBorder="1" applyAlignment="1">
      <alignment vertical="center" wrapText="1"/>
    </xf>
    <xf numFmtId="167" fontId="65" fillId="0" borderId="0" xfId="328" applyNumberFormat="1" applyFont="1" applyFill="1" applyBorder="1" applyAlignment="1">
      <alignment vertical="center" wrapText="1"/>
    </xf>
    <xf numFmtId="0" fontId="101" fillId="0" borderId="0" xfId="331" applyFont="1"/>
    <xf numFmtId="0" fontId="101" fillId="0" borderId="0" xfId="331" applyFont="1" applyFill="1"/>
    <xf numFmtId="0" fontId="103" fillId="0" borderId="0" xfId="331" applyFont="1"/>
    <xf numFmtId="0" fontId="103" fillId="0" borderId="0" xfId="331" applyFont="1" applyFill="1"/>
    <xf numFmtId="167" fontId="104" fillId="0" borderId="0" xfId="331" applyNumberFormat="1" applyFont="1"/>
    <xf numFmtId="0" fontId="104" fillId="0" borderId="0" xfId="331" applyFont="1"/>
    <xf numFmtId="0" fontId="104" fillId="0" borderId="0" xfId="331" applyFont="1" applyFill="1"/>
    <xf numFmtId="167" fontId="13" fillId="0" borderId="0" xfId="333" applyNumberFormat="1" applyFont="1" applyFill="1" applyBorder="1" applyAlignment="1">
      <alignment horizontal="right"/>
    </xf>
    <xf numFmtId="179" fontId="105" fillId="0" borderId="0" xfId="0" applyNumberFormat="1" applyFont="1"/>
    <xf numFmtId="167" fontId="13" fillId="0" borderId="0" xfId="232" applyNumberFormat="1" applyFont="1" applyFill="1" applyBorder="1" applyAlignment="1">
      <alignment horizontal="left"/>
    </xf>
    <xf numFmtId="167" fontId="101" fillId="0" borderId="0" xfId="331" applyNumberFormat="1" applyFont="1"/>
    <xf numFmtId="166" fontId="101" fillId="0" borderId="0" xfId="320" applyFont="1" applyFill="1"/>
    <xf numFmtId="0" fontId="13" fillId="0" borderId="0" xfId="232" applyFont="1" applyFill="1" applyBorder="1" applyAlignment="1">
      <alignment horizontal="left"/>
    </xf>
    <xf numFmtId="0" fontId="100" fillId="0" borderId="0" xfId="0" applyFont="1" applyAlignment="1">
      <alignment wrapText="1"/>
    </xf>
    <xf numFmtId="0" fontId="13" fillId="0" borderId="0" xfId="331" applyFont="1" applyFill="1" applyBorder="1"/>
    <xf numFmtId="167" fontId="101" fillId="0" borderId="0" xfId="331" applyNumberFormat="1" applyFont="1" applyFill="1"/>
    <xf numFmtId="1" fontId="100" fillId="0" borderId="0" xfId="0" applyNumberFormat="1" applyFont="1" applyAlignment="1">
      <alignment wrapText="1"/>
    </xf>
    <xf numFmtId="167" fontId="106" fillId="0" borderId="0" xfId="333" applyNumberFormat="1" applyFont="1" applyFill="1" applyBorder="1" applyAlignment="1">
      <alignment horizontal="right"/>
    </xf>
    <xf numFmtId="168" fontId="102" fillId="0" borderId="0" xfId="0" applyNumberFormat="1" applyFont="1"/>
    <xf numFmtId="167" fontId="74" fillId="0" borderId="0" xfId="232" applyNumberFormat="1" applyFont="1" applyFill="1" applyBorder="1" applyAlignment="1">
      <alignment horizontal="right"/>
    </xf>
    <xf numFmtId="2" fontId="72" fillId="0" borderId="0" xfId="331" applyNumberFormat="1" applyFont="1" applyFill="1" applyAlignment="1">
      <alignment horizontal="right"/>
    </xf>
    <xf numFmtId="0" fontId="87" fillId="0" borderId="0" xfId="331" applyFont="1" applyFill="1"/>
    <xf numFmtId="0" fontId="108" fillId="0" borderId="0" xfId="331" applyFont="1"/>
    <xf numFmtId="0" fontId="74" fillId="0" borderId="0" xfId="331" applyFont="1" applyFill="1"/>
    <xf numFmtId="0" fontId="14" fillId="0" borderId="0" xfId="331" applyFont="1" applyFill="1"/>
    <xf numFmtId="0" fontId="21" fillId="0" borderId="0" xfId="232" applyFont="1" applyFill="1" applyBorder="1"/>
    <xf numFmtId="0" fontId="20" fillId="0" borderId="0" xfId="331" applyFont="1" applyFill="1" applyBorder="1"/>
    <xf numFmtId="0" fontId="101" fillId="0" borderId="0" xfId="331" applyFont="1" applyBorder="1"/>
    <xf numFmtId="167" fontId="13" fillId="0" borderId="0" xfId="331" applyNumberFormat="1" applyFont="1" applyFill="1" applyBorder="1"/>
    <xf numFmtId="0" fontId="86" fillId="0" borderId="0" xfId="331" applyFont="1" applyFill="1" applyBorder="1"/>
    <xf numFmtId="0" fontId="101" fillId="0" borderId="0" xfId="331" applyFont="1" applyFill="1" applyBorder="1"/>
    <xf numFmtId="0" fontId="91" fillId="0" borderId="0" xfId="331" applyFont="1" applyFill="1" applyBorder="1"/>
    <xf numFmtId="1" fontId="102" fillId="0" borderId="0" xfId="0" applyNumberFormat="1" applyFont="1" applyAlignment="1">
      <alignment wrapText="1"/>
    </xf>
    <xf numFmtId="180" fontId="106" fillId="0" borderId="0" xfId="324" applyNumberFormat="1" applyFont="1" applyFill="1" applyBorder="1" applyAlignment="1">
      <alignment horizontal="right"/>
    </xf>
    <xf numFmtId="9" fontId="106" fillId="0" borderId="0" xfId="324" applyFont="1" applyFill="1" applyBorder="1" applyAlignment="1">
      <alignment horizontal="right"/>
    </xf>
    <xf numFmtId="179" fontId="102" fillId="0" borderId="0" xfId="0" applyNumberFormat="1" applyFont="1"/>
    <xf numFmtId="0" fontId="107" fillId="0" borderId="0" xfId="0" applyFont="1" applyFill="1" applyAlignment="1">
      <alignment wrapText="1"/>
    </xf>
    <xf numFmtId="0" fontId="102" fillId="0" borderId="0" xfId="0" applyFont="1" applyAlignment="1">
      <alignment wrapText="1"/>
    </xf>
    <xf numFmtId="181" fontId="106" fillId="0" borderId="0" xfId="320" applyNumberFormat="1" applyFont="1" applyFill="1" applyBorder="1" applyAlignment="1">
      <alignment horizontal="right"/>
    </xf>
    <xf numFmtId="181" fontId="106" fillId="0" borderId="0" xfId="333" applyNumberFormat="1" applyFont="1" applyFill="1" applyBorder="1" applyAlignment="1">
      <alignment horizontal="right"/>
    </xf>
    <xf numFmtId="1" fontId="100" fillId="0" borderId="0" xfId="0" applyNumberFormat="1" applyFont="1" applyAlignment="1"/>
    <xf numFmtId="0" fontId="109" fillId="0" borderId="0" xfId="331" applyFont="1" applyFill="1" applyBorder="1"/>
    <xf numFmtId="1" fontId="100" fillId="0" borderId="0" xfId="0" applyNumberFormat="1" applyFont="1"/>
    <xf numFmtId="0" fontId="13" fillId="0" borderId="0" xfId="331" applyFont="1" applyFill="1"/>
    <xf numFmtId="0" fontId="20" fillId="0" borderId="0" xfId="331" applyFont="1" applyFill="1"/>
    <xf numFmtId="0" fontId="84" fillId="11" borderId="0" xfId="326" applyFont="1" applyFill="1" applyBorder="1" applyAlignment="1">
      <alignment horizontal="left" wrapText="1"/>
    </xf>
    <xf numFmtId="0" fontId="88" fillId="0" borderId="0" xfId="0" applyFont="1" applyFill="1" applyBorder="1" applyAlignment="1">
      <alignment horizontal="right" vertical="center"/>
    </xf>
    <xf numFmtId="168" fontId="88" fillId="11" borderId="0" xfId="326" applyNumberFormat="1" applyFont="1" applyFill="1" applyBorder="1" applyAlignment="1">
      <alignment horizontal="right"/>
    </xf>
    <xf numFmtId="168" fontId="88" fillId="0" borderId="0" xfId="326" applyNumberFormat="1" applyFont="1" applyFill="1" applyBorder="1" applyAlignment="1">
      <alignment horizontal="right"/>
    </xf>
    <xf numFmtId="0" fontId="88" fillId="0" borderId="0" xfId="326" applyFont="1" applyFill="1" applyBorder="1"/>
    <xf numFmtId="168" fontId="36" fillId="0" borderId="0" xfId="326" applyNumberFormat="1" applyFont="1" applyFill="1" applyBorder="1" applyAlignment="1">
      <alignment horizontal="right"/>
    </xf>
    <xf numFmtId="168" fontId="8" fillId="0" borderId="0" xfId="326" applyNumberFormat="1" applyFont="1" applyFill="1" applyBorder="1"/>
    <xf numFmtId="168" fontId="43" fillId="0" borderId="0" xfId="326" applyNumberFormat="1" applyFont="1" applyFill="1" applyBorder="1" applyAlignment="1">
      <alignment horizontal="right"/>
    </xf>
    <xf numFmtId="0" fontId="69" fillId="0" borderId="0" xfId="326" applyFont="1" applyFill="1" applyBorder="1"/>
    <xf numFmtId="168" fontId="69" fillId="0" borderId="0" xfId="326" applyNumberFormat="1" applyFont="1" applyFill="1" applyBorder="1"/>
    <xf numFmtId="0" fontId="39" fillId="0" borderId="0" xfId="326" applyFont="1" applyFill="1" applyBorder="1" applyAlignment="1">
      <alignment horizontal="left" indent="1"/>
    </xf>
    <xf numFmtId="0" fontId="8" fillId="0" borderId="0" xfId="326" applyFont="1" applyFill="1" applyBorder="1" applyAlignment="1">
      <alignment vertical="center"/>
    </xf>
    <xf numFmtId="0" fontId="88" fillId="0" borderId="0" xfId="326" applyFont="1" applyFill="1" applyBorder="1" applyAlignment="1">
      <alignment horizontal="left" wrapText="1" indent="1"/>
    </xf>
    <xf numFmtId="1" fontId="64" fillId="11" borderId="0" xfId="328" applyNumberFormat="1" applyFont="1" applyFill="1" applyAlignment="1">
      <alignment vertical="center" wrapText="1"/>
    </xf>
    <xf numFmtId="1" fontId="106" fillId="10" borderId="2" xfId="232" applyNumberFormat="1" applyFont="1" applyFill="1" applyBorder="1" applyAlignment="1">
      <alignment horizontal="right" vertical="top" wrapText="1"/>
    </xf>
    <xf numFmtId="1" fontId="79" fillId="11" borderId="0" xfId="328" applyNumberFormat="1" applyFont="1" applyFill="1" applyAlignment="1">
      <alignment vertical="center" wrapText="1"/>
    </xf>
    <xf numFmtId="0" fontId="110" fillId="0" borderId="0" xfId="141" applyFont="1" applyFill="1" applyAlignment="1">
      <alignment horizontal="left" vertical="center" wrapText="1" indent="1"/>
    </xf>
    <xf numFmtId="0" fontId="110" fillId="0" borderId="2" xfId="141" applyFont="1" applyFill="1" applyBorder="1" applyAlignment="1">
      <alignment horizontal="left" vertical="center" wrapText="1" indent="1"/>
    </xf>
    <xf numFmtId="168" fontId="39" fillId="0" borderId="0" xfId="328" applyNumberFormat="1" applyFont="1" applyFill="1" applyBorder="1" applyAlignment="1">
      <alignment horizontal="right" vertical="center" wrapText="1"/>
    </xf>
    <xf numFmtId="168" fontId="43" fillId="11" borderId="0" xfId="328" applyNumberFormat="1" applyFont="1" applyFill="1" applyAlignment="1">
      <alignment horizontal="right" wrapText="1"/>
    </xf>
    <xf numFmtId="168" fontId="36" fillId="0" borderId="0" xfId="328" applyNumberFormat="1" applyFont="1" applyFill="1" applyAlignment="1">
      <alignment horizontal="right" wrapText="1"/>
    </xf>
    <xf numFmtId="168" fontId="36" fillId="0" borderId="0" xfId="328" applyNumberFormat="1" applyFont="1" applyFill="1" applyAlignment="1">
      <alignment horizontal="right" vertical="center" wrapText="1"/>
    </xf>
    <xf numFmtId="168" fontId="36" fillId="0" borderId="2" xfId="328" applyNumberFormat="1" applyFont="1" applyFill="1" applyBorder="1" applyAlignment="1">
      <alignment horizontal="right" wrapText="1"/>
    </xf>
    <xf numFmtId="1" fontId="79" fillId="11" borderId="0" xfId="328" applyNumberFormat="1" applyFont="1" applyFill="1" applyBorder="1" applyAlignment="1">
      <alignment horizontal="left" vertical="center" wrapText="1"/>
    </xf>
    <xf numFmtId="0" fontId="98" fillId="11" borderId="0" xfId="0" applyFont="1" applyFill="1"/>
    <xf numFmtId="168" fontId="64" fillId="11" borderId="0" xfId="328" applyNumberFormat="1" applyFont="1" applyFill="1" applyBorder="1" applyAlignment="1">
      <alignment horizontal="right" vertical="center" wrapText="1"/>
    </xf>
    <xf numFmtId="168" fontId="68" fillId="11" borderId="0" xfId="328" applyNumberFormat="1" applyFont="1" applyFill="1" applyBorder="1" applyAlignment="1">
      <alignment horizontal="right" vertical="center" wrapText="1"/>
    </xf>
    <xf numFmtId="0" fontId="110" fillId="0" borderId="0" xfId="141" applyFont="1" applyFill="1" applyBorder="1" applyAlignment="1">
      <alignment horizontal="left" vertical="center" wrapText="1" indent="1"/>
    </xf>
    <xf numFmtId="168" fontId="39" fillId="0" borderId="2" xfId="328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0" fontId="84" fillId="0" borderId="0" xfId="232" applyFont="1" applyFill="1" applyBorder="1"/>
    <xf numFmtId="0" fontId="84" fillId="0" borderId="0" xfId="330" applyFont="1" applyFill="1"/>
    <xf numFmtId="1" fontId="66" fillId="0" borderId="0" xfId="328" applyNumberFormat="1" applyFont="1" applyFill="1" applyAlignment="1">
      <alignment vertical="center" wrapText="1"/>
    </xf>
    <xf numFmtId="1" fontId="66" fillId="0" borderId="2" xfId="328" applyNumberFormat="1" applyFont="1" applyFill="1" applyBorder="1" applyAlignment="1">
      <alignment vertical="center" wrapText="1"/>
    </xf>
    <xf numFmtId="0" fontId="105" fillId="0" borderId="0" xfId="0" applyFont="1" applyFill="1"/>
    <xf numFmtId="0" fontId="105" fillId="0" borderId="0" xfId="0" applyFont="1" applyFill="1" applyAlignment="1">
      <alignment horizontal="left" vertical="center"/>
    </xf>
    <xf numFmtId="0" fontId="105" fillId="0" borderId="2" xfId="0" applyFont="1" applyFill="1" applyBorder="1"/>
    <xf numFmtId="0" fontId="102" fillId="10" borderId="0" xfId="331" applyFont="1" applyFill="1" applyBorder="1" applyAlignment="1">
      <alignment horizontal="center" wrapText="1"/>
    </xf>
    <xf numFmtId="168" fontId="94" fillId="10" borderId="3" xfId="331" applyNumberFormat="1" applyFont="1" applyFill="1" applyBorder="1" applyAlignment="1">
      <alignment horizontal="center" vertical="center"/>
    </xf>
    <xf numFmtId="168" fontId="94" fillId="10" borderId="4" xfId="331" applyNumberFormat="1" applyFont="1" applyFill="1" applyBorder="1" applyAlignment="1">
      <alignment horizontal="center" vertical="center"/>
    </xf>
    <xf numFmtId="0" fontId="64" fillId="10" borderId="4" xfId="331" applyFont="1" applyFill="1" applyBorder="1" applyAlignment="1">
      <alignment horizontal="center" wrapText="1"/>
    </xf>
    <xf numFmtId="168" fontId="64" fillId="10" borderId="4" xfId="331" applyNumberFormat="1" applyFont="1" applyFill="1" applyBorder="1" applyAlignment="1">
      <alignment horizontal="center"/>
    </xf>
    <xf numFmtId="0" fontId="113" fillId="10" borderId="0" xfId="331" applyFont="1" applyFill="1" applyBorder="1" applyAlignment="1">
      <alignment horizontal="center" wrapText="1"/>
    </xf>
    <xf numFmtId="1" fontId="93" fillId="10" borderId="4" xfId="232" applyNumberFormat="1" applyFont="1" applyFill="1" applyBorder="1" applyAlignment="1">
      <alignment horizontal="left" vertical="center" wrapText="1"/>
    </xf>
    <xf numFmtId="1" fontId="114" fillId="0" borderId="0" xfId="232" applyNumberFormat="1" applyFont="1" applyFill="1" applyBorder="1" applyAlignment="1">
      <alignment horizontal="left"/>
    </xf>
    <xf numFmtId="1" fontId="115" fillId="0" borderId="0" xfId="232" applyNumberFormat="1" applyFont="1" applyFill="1" applyBorder="1" applyAlignment="1">
      <alignment horizontal="left"/>
    </xf>
    <xf numFmtId="179" fontId="112" fillId="0" borderId="0" xfId="0" applyNumberFormat="1" applyFont="1" applyFill="1"/>
    <xf numFmtId="179" fontId="113" fillId="0" borderId="0" xfId="0" applyNumberFormat="1" applyFont="1" applyFill="1"/>
    <xf numFmtId="179" fontId="112" fillId="0" borderId="0" xfId="0" applyNumberFormat="1" applyFont="1"/>
    <xf numFmtId="0" fontId="84" fillId="0" borderId="0" xfId="330" applyFont="1" applyFill="1" applyAlignment="1">
      <alignment horizontal="left"/>
    </xf>
    <xf numFmtId="0" fontId="110" fillId="0" borderId="0" xfId="332" applyFont="1" applyFill="1" applyAlignment="1">
      <alignment horizontal="left" vertical="center" wrapText="1" indent="1"/>
    </xf>
    <xf numFmtId="0" fontId="114" fillId="0" borderId="0" xfId="0" applyFont="1" applyAlignment="1">
      <alignment horizontal="left" vertical="top" indent="1"/>
    </xf>
    <xf numFmtId="0" fontId="116" fillId="11" borderId="0" xfId="331" applyFont="1" applyFill="1" applyBorder="1" applyAlignment="1">
      <alignment horizontal="left"/>
    </xf>
    <xf numFmtId="1" fontId="116" fillId="11" borderId="0" xfId="232" applyNumberFormat="1" applyFont="1" applyFill="1" applyBorder="1" applyAlignment="1">
      <alignment horizontal="left"/>
    </xf>
    <xf numFmtId="1" fontId="116" fillId="11" borderId="2" xfId="232" applyNumberFormat="1" applyFont="1" applyFill="1" applyBorder="1" applyAlignment="1">
      <alignment horizontal="left"/>
    </xf>
    <xf numFmtId="167" fontId="12" fillId="0" borderId="0" xfId="333" applyNumberFormat="1" applyFont="1" applyFill="1" applyBorder="1" applyAlignment="1">
      <alignment horizontal="right"/>
    </xf>
    <xf numFmtId="168" fontId="111" fillId="11" borderId="0" xfId="331" applyNumberFormat="1" applyFont="1" applyFill="1" applyBorder="1"/>
    <xf numFmtId="4" fontId="113" fillId="11" borderId="0" xfId="0" applyNumberFormat="1" applyFont="1" applyFill="1"/>
    <xf numFmtId="180" fontId="116" fillId="11" borderId="0" xfId="333" applyNumberFormat="1" applyFont="1" applyFill="1"/>
    <xf numFmtId="180" fontId="116" fillId="11" borderId="0" xfId="331" applyNumberFormat="1" applyFont="1" applyFill="1"/>
    <xf numFmtId="0" fontId="116" fillId="11" borderId="0" xfId="331" applyFont="1" applyFill="1" applyBorder="1"/>
    <xf numFmtId="2" fontId="116" fillId="11" borderId="0" xfId="331" applyNumberFormat="1" applyFont="1" applyFill="1" applyBorder="1"/>
    <xf numFmtId="168" fontId="117" fillId="11" borderId="2" xfId="331" applyNumberFormat="1" applyFont="1" applyFill="1" applyBorder="1"/>
    <xf numFmtId="168" fontId="111" fillId="11" borderId="2" xfId="232" applyNumberFormat="1" applyFont="1" applyFill="1" applyBorder="1"/>
    <xf numFmtId="168" fontId="111" fillId="11" borderId="2" xfId="331" applyNumberFormat="1" applyFont="1" applyFill="1" applyBorder="1"/>
    <xf numFmtId="2" fontId="42" fillId="11" borderId="2" xfId="331" applyNumberFormat="1" applyFont="1" applyFill="1" applyBorder="1" applyAlignment="1">
      <alignment horizontal="left"/>
    </xf>
    <xf numFmtId="0" fontId="116" fillId="11" borderId="2" xfId="331" applyFont="1" applyFill="1" applyBorder="1"/>
    <xf numFmtId="2" fontId="116" fillId="11" borderId="2" xfId="331" applyNumberFormat="1" applyFont="1" applyFill="1" applyBorder="1"/>
    <xf numFmtId="0" fontId="83" fillId="10" borderId="4" xfId="232" applyFont="1" applyFill="1" applyBorder="1" applyAlignment="1">
      <alignment vertical="center"/>
    </xf>
    <xf numFmtId="167" fontId="12" fillId="0" borderId="0" xfId="333" applyNumberFormat="1" applyFont="1" applyFill="1" applyBorder="1" applyAlignment="1">
      <alignment horizontal="right" vertical="center"/>
    </xf>
    <xf numFmtId="179" fontId="112" fillId="0" borderId="0" xfId="0" applyNumberFormat="1" applyFont="1" applyFill="1" applyAlignment="1">
      <alignment vertical="center"/>
    </xf>
    <xf numFmtId="0" fontId="114" fillId="0" borderId="0" xfId="0" applyFont="1" applyFill="1" applyAlignment="1">
      <alignment horizontal="left" wrapText="1" indent="1"/>
    </xf>
    <xf numFmtId="2" fontId="111" fillId="11" borderId="0" xfId="331" applyNumberFormat="1" applyFont="1" applyFill="1" applyBorder="1"/>
    <xf numFmtId="180" fontId="111" fillId="11" borderId="0" xfId="324" applyNumberFormat="1" applyFont="1" applyFill="1"/>
    <xf numFmtId="168" fontId="88" fillId="11" borderId="0" xfId="331" applyNumberFormat="1" applyFont="1" applyFill="1"/>
    <xf numFmtId="0" fontId="35" fillId="11" borderId="0" xfId="334" applyFont="1" applyFill="1"/>
    <xf numFmtId="0" fontId="12" fillId="11" borderId="0" xfId="331" applyFont="1" applyFill="1" applyBorder="1"/>
    <xf numFmtId="2" fontId="111" fillId="11" borderId="2" xfId="331" applyNumberFormat="1" applyFont="1" applyFill="1" applyBorder="1"/>
    <xf numFmtId="0" fontId="35" fillId="11" borderId="2" xfId="334" applyFont="1" applyFill="1" applyBorder="1"/>
    <xf numFmtId="0" fontId="12" fillId="11" borderId="2" xfId="331" applyFont="1" applyFill="1" applyBorder="1"/>
    <xf numFmtId="0" fontId="113" fillId="10" borderId="3" xfId="331" applyFont="1" applyFill="1" applyBorder="1" applyAlignment="1">
      <alignment horizontal="center" wrapText="1"/>
    </xf>
    <xf numFmtId="168" fontId="109" fillId="10" borderId="3" xfId="331" applyNumberFormat="1" applyFont="1" applyFill="1" applyBorder="1" applyAlignment="1">
      <alignment horizontal="center" vertical="center"/>
    </xf>
    <xf numFmtId="168" fontId="109" fillId="10" borderId="4" xfId="331" applyNumberFormat="1" applyFont="1" applyFill="1" applyBorder="1" applyAlignment="1">
      <alignment horizontal="center" vertical="center"/>
    </xf>
    <xf numFmtId="0" fontId="21" fillId="10" borderId="4" xfId="331" applyFont="1" applyFill="1" applyBorder="1" applyAlignment="1">
      <alignment horizontal="center" wrapText="1"/>
    </xf>
    <xf numFmtId="168" fontId="21" fillId="10" borderId="4" xfId="331" applyNumberFormat="1" applyFont="1" applyFill="1" applyBorder="1" applyAlignment="1">
      <alignment horizontal="center"/>
    </xf>
    <xf numFmtId="0" fontId="102" fillId="10" borderId="3" xfId="331" applyFont="1" applyFill="1" applyBorder="1" applyAlignment="1">
      <alignment horizontal="center" vertical="center" wrapText="1"/>
    </xf>
    <xf numFmtId="0" fontId="12" fillId="0" borderId="0" xfId="326" applyFont="1" applyFill="1" applyBorder="1" applyAlignment="1">
      <alignment horizontal="left" vertical="center" wrapText="1" indent="3"/>
    </xf>
    <xf numFmtId="0" fontId="88" fillId="0" borderId="0" xfId="326" applyFont="1" applyFill="1" applyBorder="1" applyAlignment="1">
      <alignment horizontal="left" vertical="center" wrapText="1" indent="1"/>
    </xf>
    <xf numFmtId="0" fontId="119" fillId="0" borderId="0" xfId="335" applyFont="1"/>
    <xf numFmtId="0" fontId="120" fillId="0" borderId="0" xfId="335" applyFont="1"/>
    <xf numFmtId="0" fontId="14" fillId="0" borderId="0" xfId="335" applyFont="1"/>
    <xf numFmtId="0" fontId="121" fillId="0" borderId="0" xfId="335" applyNumberFormat="1" applyFont="1" applyAlignment="1">
      <alignment horizontal="right" vertical="top" wrapText="1"/>
    </xf>
    <xf numFmtId="0" fontId="14" fillId="0" borderId="0" xfId="335" applyFont="1" applyBorder="1"/>
    <xf numFmtId="0" fontId="119" fillId="0" borderId="0" xfId="335" applyFont="1" applyBorder="1"/>
    <xf numFmtId="167" fontId="14" fillId="0" borderId="0" xfId="335" applyNumberFormat="1" applyFont="1" applyBorder="1"/>
    <xf numFmtId="178" fontId="14" fillId="0" borderId="0" xfId="335" applyNumberFormat="1" applyFont="1" applyBorder="1"/>
    <xf numFmtId="0" fontId="14" fillId="0" borderId="2" xfId="335" applyFont="1" applyBorder="1"/>
    <xf numFmtId="167" fontId="14" fillId="0" borderId="2" xfId="335" applyNumberFormat="1" applyFont="1" applyBorder="1"/>
    <xf numFmtId="178" fontId="14" fillId="0" borderId="2" xfId="335" applyNumberFormat="1" applyFont="1" applyBorder="1"/>
    <xf numFmtId="167" fontId="119" fillId="0" borderId="0" xfId="335" applyNumberFormat="1" applyFont="1"/>
    <xf numFmtId="178" fontId="119" fillId="0" borderId="0" xfId="335" applyNumberFormat="1" applyFont="1"/>
    <xf numFmtId="167" fontId="119" fillId="0" borderId="0" xfId="335" applyNumberFormat="1" applyFont="1" applyBorder="1"/>
    <xf numFmtId="178" fontId="119" fillId="0" borderId="0" xfId="335" applyNumberFormat="1" applyFont="1" applyBorder="1"/>
    <xf numFmtId="0" fontId="121" fillId="10" borderId="4" xfId="335" applyNumberFormat="1" applyFont="1" applyFill="1" applyBorder="1" applyAlignment="1">
      <alignment horizontal="right" vertical="top" wrapText="1"/>
    </xf>
    <xf numFmtId="0" fontId="122" fillId="10" borderId="4" xfId="335" applyNumberFormat="1" applyFont="1" applyFill="1" applyBorder="1" applyAlignment="1">
      <alignment horizontal="right" vertical="top" wrapText="1"/>
    </xf>
    <xf numFmtId="0" fontId="71" fillId="0" borderId="0" xfId="335" applyFont="1" applyAlignment="1">
      <alignment horizontal="left"/>
    </xf>
    <xf numFmtId="167" fontId="119" fillId="11" borderId="0" xfId="335" applyNumberFormat="1" applyFont="1" applyFill="1"/>
    <xf numFmtId="178" fontId="119" fillId="11" borderId="0" xfId="335" applyNumberFormat="1" applyFont="1" applyFill="1"/>
    <xf numFmtId="167" fontId="119" fillId="11" borderId="0" xfId="335" applyNumberFormat="1" applyFont="1" applyFill="1" applyBorder="1"/>
    <xf numFmtId="178" fontId="119" fillId="11" borderId="0" xfId="335" applyNumberFormat="1" applyFont="1" applyFill="1" applyBorder="1"/>
    <xf numFmtId="0" fontId="123" fillId="0" borderId="0" xfId="335" applyFont="1" applyAlignment="1">
      <alignment vertical="center"/>
    </xf>
    <xf numFmtId="0" fontId="119" fillId="0" borderId="0" xfId="335" applyFont="1" applyBorder="1" applyAlignment="1">
      <alignment horizontal="left" indent="2"/>
    </xf>
    <xf numFmtId="0" fontId="119" fillId="11" borderId="0" xfId="335" applyFont="1" applyFill="1" applyBorder="1" applyAlignment="1">
      <alignment horizontal="left" indent="2"/>
    </xf>
    <xf numFmtId="0" fontId="83" fillId="10" borderId="4" xfId="0" applyFont="1" applyFill="1" applyBorder="1" applyAlignment="1">
      <alignment vertical="center"/>
    </xf>
    <xf numFmtId="0" fontId="84" fillId="10" borderId="4" xfId="0" applyFont="1" applyFill="1" applyBorder="1" applyAlignment="1">
      <alignment vertical="center"/>
    </xf>
    <xf numFmtId="0" fontId="78" fillId="0" borderId="0" xfId="0" applyFont="1" applyBorder="1" applyAlignment="1">
      <alignment vertical="center"/>
    </xf>
    <xf numFmtId="0" fontId="0" fillId="0" borderId="0" xfId="0" applyFont="1" applyAlignment="1">
      <alignment vertical="top" wrapText="1"/>
    </xf>
    <xf numFmtId="0" fontId="78" fillId="0" borderId="0" xfId="0" applyFont="1" applyAlignment="1">
      <alignment vertical="top"/>
    </xf>
    <xf numFmtId="0" fontId="36" fillId="0" borderId="0" xfId="0" applyFont="1" applyAlignment="1">
      <alignment vertical="top"/>
    </xf>
    <xf numFmtId="0" fontId="43" fillId="10" borderId="0" xfId="304" applyFont="1" applyFill="1" applyBorder="1" applyAlignment="1">
      <alignment horizontal="center" vertical="center"/>
    </xf>
    <xf numFmtId="0" fontId="0" fillId="0" borderId="0" xfId="0" applyFont="1" applyAlignment="1"/>
    <xf numFmtId="0" fontId="85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24" fillId="0" borderId="0" xfId="335" applyNumberFormat="1" applyFont="1" applyBorder="1" applyAlignment="1">
      <alignment horizontal="center" vertical="top" wrapText="1"/>
    </xf>
    <xf numFmtId="0" fontId="126" fillId="0" borderId="0" xfId="326" applyFont="1" applyFill="1" applyBorder="1" applyAlignment="1">
      <alignment vertical="center"/>
    </xf>
    <xf numFmtId="0" fontId="127" fillId="0" borderId="0" xfId="323" applyFont="1" applyFill="1" applyBorder="1" applyAlignment="1">
      <alignment vertical="center"/>
    </xf>
    <xf numFmtId="1" fontId="42" fillId="0" borderId="0" xfId="323" applyNumberFormat="1" applyFont="1" applyFill="1" applyBorder="1" applyAlignment="1">
      <alignment vertical="center"/>
    </xf>
    <xf numFmtId="1" fontId="65" fillId="0" borderId="0" xfId="323" applyNumberFormat="1" applyFont="1" applyFill="1" applyBorder="1" applyAlignment="1">
      <alignment vertical="center"/>
    </xf>
    <xf numFmtId="0" fontId="65" fillId="0" borderId="0" xfId="323" applyFont="1" applyFill="1" applyBorder="1" applyAlignment="1">
      <alignment vertical="center"/>
    </xf>
    <xf numFmtId="1" fontId="64" fillId="0" borderId="0" xfId="0" quotePrefix="1" applyNumberFormat="1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vertical="center"/>
    </xf>
    <xf numFmtId="167" fontId="128" fillId="10" borderId="2" xfId="0" applyNumberFormat="1" applyFont="1" applyFill="1" applyBorder="1" applyAlignment="1">
      <alignment horizontal="right" vertical="center" wrapText="1"/>
    </xf>
    <xf numFmtId="167" fontId="128" fillId="0" borderId="0" xfId="0" applyNumberFormat="1" applyFont="1" applyFill="1" applyBorder="1" applyAlignment="1">
      <alignment horizontal="right" vertical="center" wrapText="1"/>
    </xf>
    <xf numFmtId="0" fontId="128" fillId="0" borderId="0" xfId="0" applyFont="1" applyFill="1" applyBorder="1" applyAlignment="1">
      <alignment horizontal="center" vertical="center" wrapText="1"/>
    </xf>
    <xf numFmtId="167" fontId="79" fillId="11" borderId="0" xfId="323" applyNumberFormat="1" applyFont="1" applyFill="1" applyBorder="1" applyAlignment="1">
      <alignment horizontal="left" vertical="center" wrapText="1" indent="1"/>
    </xf>
    <xf numFmtId="1" fontId="68" fillId="11" borderId="0" xfId="0" applyNumberFormat="1" applyFont="1" applyFill="1" applyBorder="1" applyAlignment="1">
      <alignment vertical="center" wrapText="1"/>
    </xf>
    <xf numFmtId="168" fontId="39" fillId="11" borderId="0" xfId="323" applyNumberFormat="1" applyFont="1" applyFill="1" applyBorder="1" applyAlignment="1">
      <alignment horizontal="right" vertical="center" wrapText="1"/>
    </xf>
    <xf numFmtId="168" fontId="68" fillId="11" borderId="0" xfId="323" applyNumberFormat="1" applyFont="1" applyFill="1" applyBorder="1" applyAlignment="1">
      <alignment horizontal="right" vertical="center"/>
    </xf>
    <xf numFmtId="168" fontId="68" fillId="11" borderId="0" xfId="323" applyNumberFormat="1" applyFont="1" applyFill="1" applyBorder="1" applyAlignment="1">
      <alignment horizontal="right" vertical="center" wrapText="1"/>
    </xf>
    <xf numFmtId="168" fontId="64" fillId="0" borderId="0" xfId="323" applyNumberFormat="1" applyFont="1" applyFill="1" applyBorder="1" applyAlignment="1">
      <alignment horizontal="right" vertical="center"/>
    </xf>
    <xf numFmtId="167" fontId="64" fillId="0" borderId="0" xfId="323" applyNumberFormat="1" applyFont="1" applyFill="1" applyBorder="1" applyAlignment="1">
      <alignment vertical="center" wrapText="1"/>
    </xf>
    <xf numFmtId="167" fontId="129" fillId="11" borderId="0" xfId="323" applyNumberFormat="1" applyFont="1" applyFill="1" applyBorder="1" applyAlignment="1">
      <alignment horizontal="left" vertical="center" wrapText="1" indent="2"/>
    </xf>
    <xf numFmtId="168" fontId="64" fillId="0" borderId="0" xfId="323" applyNumberFormat="1" applyFont="1" applyFill="1" applyBorder="1" applyAlignment="1">
      <alignment horizontal="right" vertical="center" wrapText="1"/>
    </xf>
    <xf numFmtId="167" fontId="39" fillId="0" borderId="0" xfId="325" applyNumberFormat="1" applyFont="1" applyFill="1" applyBorder="1" applyAlignment="1">
      <alignment vertical="center" wrapText="1"/>
    </xf>
    <xf numFmtId="168" fontId="39" fillId="0" borderId="0" xfId="323" applyNumberFormat="1" applyFont="1" applyFill="1" applyBorder="1" applyAlignment="1">
      <alignment horizontal="right" vertical="center" wrapText="1"/>
    </xf>
    <xf numFmtId="168" fontId="39" fillId="0" borderId="0" xfId="0" applyNumberFormat="1" applyFont="1" applyFill="1" applyBorder="1" applyAlignment="1">
      <alignment horizontal="right" vertical="center" wrapText="1"/>
    </xf>
    <xf numFmtId="168" fontId="65" fillId="0" borderId="0" xfId="323" applyNumberFormat="1" applyFont="1" applyFill="1" applyBorder="1" applyAlignment="1">
      <alignment horizontal="right" vertical="center" wrapText="1"/>
    </xf>
    <xf numFmtId="0" fontId="65" fillId="0" borderId="0" xfId="0" applyFont="1" applyFill="1" applyBorder="1" applyAlignment="1">
      <alignment vertical="center" wrapText="1"/>
    </xf>
    <xf numFmtId="167" fontId="39" fillId="11" borderId="0" xfId="325" applyNumberFormat="1" applyFont="1" applyFill="1" applyBorder="1" applyAlignment="1">
      <alignment vertical="center" wrapText="1"/>
    </xf>
    <xf numFmtId="168" fontId="39" fillId="11" borderId="0" xfId="0" applyNumberFormat="1" applyFont="1" applyFill="1" applyBorder="1" applyAlignment="1">
      <alignment horizontal="right" vertical="center" wrapText="1"/>
    </xf>
    <xf numFmtId="168" fontId="65" fillId="0" borderId="0" xfId="0" applyNumberFormat="1" applyFont="1" applyFill="1" applyBorder="1" applyAlignment="1">
      <alignment vertical="center" wrapText="1"/>
    </xf>
    <xf numFmtId="1" fontId="39" fillId="0" borderId="0" xfId="323" applyNumberFormat="1" applyFont="1" applyFill="1" applyBorder="1" applyAlignment="1">
      <alignment vertical="center" wrapText="1"/>
    </xf>
    <xf numFmtId="0" fontId="65" fillId="0" borderId="0" xfId="323" applyFont="1" applyFill="1" applyBorder="1" applyAlignment="1">
      <alignment vertical="center" wrapText="1"/>
    </xf>
    <xf numFmtId="1" fontId="66" fillId="0" borderId="0" xfId="323" applyNumberFormat="1" applyFont="1" applyFill="1" applyBorder="1" applyAlignment="1">
      <alignment vertical="center" wrapText="1"/>
    </xf>
    <xf numFmtId="168" fontId="42" fillId="0" borderId="0" xfId="323" applyNumberFormat="1" applyFont="1" applyFill="1" applyBorder="1" applyAlignment="1">
      <alignment horizontal="right" vertical="center" wrapText="1"/>
    </xf>
    <xf numFmtId="168" fontId="66" fillId="0" borderId="0" xfId="323" applyNumberFormat="1" applyFont="1" applyFill="1" applyBorder="1" applyAlignment="1">
      <alignment horizontal="right" vertical="center" wrapText="1"/>
    </xf>
    <xf numFmtId="0" fontId="66" fillId="0" borderId="0" xfId="323" applyFont="1" applyFill="1" applyBorder="1" applyAlignment="1">
      <alignment vertical="center" wrapText="1"/>
    </xf>
    <xf numFmtId="168" fontId="65" fillId="0" borderId="0" xfId="0" applyNumberFormat="1" applyFont="1" applyFill="1" applyBorder="1" applyAlignment="1">
      <alignment horizontal="right" vertical="center" wrapText="1"/>
    </xf>
    <xf numFmtId="168" fontId="39" fillId="0" borderId="0" xfId="323" quotePrefix="1" applyNumberFormat="1" applyFont="1" applyFill="1" applyBorder="1" applyAlignment="1">
      <alignment horizontal="right" vertical="center" wrapText="1"/>
    </xf>
    <xf numFmtId="168" fontId="65" fillId="0" borderId="0" xfId="323" quotePrefix="1" applyNumberFormat="1" applyFont="1" applyFill="1" applyBorder="1" applyAlignment="1">
      <alignment horizontal="right" vertical="center" wrapText="1"/>
    </xf>
    <xf numFmtId="168" fontId="42" fillId="0" borderId="0" xfId="0" applyNumberFormat="1" applyFont="1" applyFill="1" applyBorder="1" applyAlignment="1">
      <alignment horizontal="right" vertical="center" wrapText="1"/>
    </xf>
    <xf numFmtId="168" fontId="66" fillId="0" borderId="0" xfId="0" applyNumberFormat="1" applyFont="1" applyFill="1" applyBorder="1" applyAlignment="1">
      <alignment horizontal="right" vertical="center" wrapText="1"/>
    </xf>
    <xf numFmtId="1" fontId="65" fillId="0" borderId="2" xfId="323" applyNumberFormat="1" applyFont="1" applyFill="1" applyBorder="1" applyAlignment="1">
      <alignment vertical="center" wrapText="1"/>
    </xf>
    <xf numFmtId="168" fontId="39" fillId="0" borderId="2" xfId="0" applyNumberFormat="1" applyFont="1" applyFill="1" applyBorder="1" applyAlignment="1">
      <alignment horizontal="right" vertical="center" wrapText="1"/>
    </xf>
    <xf numFmtId="168" fontId="39" fillId="0" borderId="2" xfId="323" quotePrefix="1" applyNumberFormat="1" applyFont="1" applyFill="1" applyBorder="1" applyAlignment="1">
      <alignment horizontal="right" vertical="center" wrapText="1"/>
    </xf>
    <xf numFmtId="0" fontId="65" fillId="0" borderId="0" xfId="0" applyFont="1" applyFill="1" applyBorder="1" applyAlignment="1"/>
    <xf numFmtId="0" fontId="65" fillId="0" borderId="0" xfId="0" applyFont="1" applyFill="1" applyBorder="1" applyAlignment="1">
      <alignment vertical="center"/>
    </xf>
    <xf numFmtId="1" fontId="65" fillId="0" borderId="0" xfId="0" applyNumberFormat="1" applyFont="1" applyFill="1" applyBorder="1" applyAlignment="1"/>
    <xf numFmtId="1" fontId="65" fillId="0" borderId="0" xfId="0" applyNumberFormat="1" applyFont="1" applyFill="1" applyBorder="1" applyAlignment="1">
      <alignment vertical="center"/>
    </xf>
    <xf numFmtId="0" fontId="31" fillId="0" borderId="0" xfId="323" applyFont="1" applyFill="1" applyBorder="1" applyAlignment="1">
      <alignment vertical="center"/>
    </xf>
    <xf numFmtId="0" fontId="79" fillId="0" borderId="0" xfId="0" applyFont="1" applyFill="1" applyBorder="1" applyAlignment="1">
      <alignment vertical="center"/>
    </xf>
    <xf numFmtId="167" fontId="64" fillId="11" borderId="0" xfId="323" applyNumberFormat="1" applyFont="1" applyFill="1" applyBorder="1" applyAlignment="1">
      <alignment vertical="center" wrapText="1"/>
    </xf>
    <xf numFmtId="168" fontId="68" fillId="11" borderId="0" xfId="320" applyNumberFormat="1" applyFont="1" applyFill="1" applyBorder="1" applyAlignment="1">
      <alignment horizontal="right" vertical="center" wrapText="1"/>
    </xf>
    <xf numFmtId="168" fontId="68" fillId="11" borderId="0" xfId="320" applyNumberFormat="1" applyFont="1" applyFill="1" applyBorder="1" applyAlignment="1">
      <alignment horizontal="right" vertical="center"/>
    </xf>
    <xf numFmtId="168" fontId="64" fillId="0" borderId="0" xfId="320" applyNumberFormat="1" applyFont="1" applyFill="1" applyBorder="1" applyAlignment="1">
      <alignment horizontal="right" vertical="center"/>
    </xf>
    <xf numFmtId="167" fontId="131" fillId="11" borderId="0" xfId="323" applyNumberFormat="1" applyFont="1" applyFill="1" applyBorder="1" applyAlignment="1">
      <alignment vertical="center" wrapText="1"/>
    </xf>
    <xf numFmtId="168" fontId="39" fillId="11" borderId="0" xfId="320" applyNumberFormat="1" applyFont="1" applyFill="1" applyBorder="1" applyAlignment="1">
      <alignment horizontal="right" vertical="center" wrapText="1"/>
    </xf>
    <xf numFmtId="168" fontId="65" fillId="0" borderId="0" xfId="320" applyNumberFormat="1" applyFont="1" applyFill="1" applyBorder="1" applyAlignment="1">
      <alignment horizontal="right" vertical="center" wrapText="1"/>
    </xf>
    <xf numFmtId="167" fontId="65" fillId="0" borderId="0" xfId="325" applyNumberFormat="1" applyFont="1" applyFill="1" applyBorder="1" applyAlignment="1">
      <alignment horizontal="left" vertical="center" wrapText="1"/>
    </xf>
    <xf numFmtId="168" fontId="39" fillId="0" borderId="0" xfId="320" applyNumberFormat="1" applyFont="1" applyFill="1" applyBorder="1" applyAlignment="1">
      <alignment horizontal="right" vertical="center" wrapText="1"/>
    </xf>
    <xf numFmtId="168" fontId="39" fillId="0" borderId="0" xfId="320" applyNumberFormat="1" applyFont="1" applyFill="1" applyBorder="1" applyAlignment="1">
      <alignment horizontal="right" vertical="center"/>
    </xf>
    <xf numFmtId="168" fontId="65" fillId="0" borderId="0" xfId="320" applyNumberFormat="1" applyFont="1" applyFill="1" applyBorder="1" applyAlignment="1">
      <alignment horizontal="right" vertical="center"/>
    </xf>
    <xf numFmtId="1" fontId="65" fillId="0" borderId="0" xfId="323" applyNumberFormat="1" applyFont="1" applyFill="1" applyBorder="1" applyAlignment="1">
      <alignment horizontal="left" vertical="center" wrapText="1"/>
    </xf>
    <xf numFmtId="168" fontId="42" fillId="0" borderId="0" xfId="320" applyNumberFormat="1" applyFont="1" applyFill="1" applyBorder="1" applyAlignment="1">
      <alignment horizontal="right" vertical="center" wrapText="1"/>
    </xf>
    <xf numFmtId="168" fontId="66" fillId="0" borderId="0" xfId="320" applyNumberFormat="1" applyFont="1" applyFill="1" applyBorder="1" applyAlignment="1">
      <alignment horizontal="right" vertical="center" wrapText="1"/>
    </xf>
    <xf numFmtId="1" fontId="65" fillId="0" borderId="0" xfId="323" applyNumberFormat="1" applyFont="1" applyFill="1" applyBorder="1" applyAlignment="1">
      <alignment vertical="center" wrapText="1"/>
    </xf>
    <xf numFmtId="168" fontId="66" fillId="0" borderId="0" xfId="0" applyNumberFormat="1" applyFont="1" applyFill="1" applyBorder="1" applyAlignment="1">
      <alignment horizontal="left" vertical="center" wrapText="1"/>
    </xf>
    <xf numFmtId="1" fontId="66" fillId="0" borderId="2" xfId="323" applyNumberFormat="1" applyFont="1" applyFill="1" applyBorder="1" applyAlignment="1">
      <alignment vertical="center" wrapText="1"/>
    </xf>
    <xf numFmtId="168" fontId="39" fillId="0" borderId="2" xfId="320" applyNumberFormat="1" applyFont="1" applyFill="1" applyBorder="1" applyAlignment="1">
      <alignment horizontal="right" vertical="center" wrapText="1"/>
    </xf>
    <xf numFmtId="168" fontId="39" fillId="0" borderId="2" xfId="320" quotePrefix="1" applyNumberFormat="1" applyFont="1" applyFill="1" applyBorder="1" applyAlignment="1">
      <alignment horizontal="right" vertical="center" wrapText="1"/>
    </xf>
    <xf numFmtId="168" fontId="65" fillId="0" borderId="0" xfId="320" quotePrefix="1" applyNumberFormat="1" applyFont="1" applyFill="1" applyBorder="1" applyAlignment="1">
      <alignment horizontal="right" vertical="center" wrapText="1"/>
    </xf>
    <xf numFmtId="1" fontId="64" fillId="11" borderId="0" xfId="0" applyNumberFormat="1" applyFont="1" applyFill="1" applyBorder="1" applyAlignment="1">
      <alignment vertical="center" wrapText="1"/>
    </xf>
    <xf numFmtId="1" fontId="66" fillId="11" borderId="0" xfId="323" applyNumberFormat="1" applyFont="1" applyFill="1" applyBorder="1" applyAlignment="1">
      <alignment vertical="center" wrapText="1"/>
    </xf>
    <xf numFmtId="167" fontId="65" fillId="0" borderId="0" xfId="325" applyNumberFormat="1" applyFont="1" applyFill="1" applyBorder="1" applyAlignment="1">
      <alignment vertical="center" wrapText="1"/>
    </xf>
    <xf numFmtId="168" fontId="39" fillId="0" borderId="0" xfId="323" applyNumberFormat="1" applyFont="1" applyFill="1" applyBorder="1" applyAlignment="1">
      <alignment horizontal="right" vertical="center"/>
    </xf>
    <xf numFmtId="168" fontId="39" fillId="0" borderId="0" xfId="325" applyNumberFormat="1" applyFont="1" applyFill="1" applyBorder="1" applyAlignment="1">
      <alignment horizontal="right" vertical="center" wrapText="1"/>
    </xf>
    <xf numFmtId="168" fontId="42" fillId="0" borderId="0" xfId="325" applyNumberFormat="1" applyFont="1" applyFill="1" applyBorder="1" applyAlignment="1">
      <alignment horizontal="right" vertical="center" wrapText="1"/>
    </xf>
    <xf numFmtId="168" fontId="42" fillId="0" borderId="0" xfId="323" quotePrefix="1" applyNumberFormat="1" applyFont="1" applyFill="1" applyBorder="1" applyAlignment="1">
      <alignment horizontal="right" vertical="center" wrapText="1"/>
    </xf>
    <xf numFmtId="0" fontId="66" fillId="0" borderId="0" xfId="323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vertical="center"/>
    </xf>
    <xf numFmtId="1" fontId="39" fillId="0" borderId="0" xfId="0" applyNumberFormat="1" applyFont="1" applyFill="1" applyBorder="1" applyAlignment="1">
      <alignment horizontal="left" vertical="center"/>
    </xf>
    <xf numFmtId="1" fontId="39" fillId="0" borderId="0" xfId="0" applyNumberFormat="1" applyFont="1" applyFill="1" applyBorder="1" applyAlignment="1">
      <alignment vertical="center"/>
    </xf>
    <xf numFmtId="1" fontId="66" fillId="0" borderId="0" xfId="323" applyNumberFormat="1" applyFont="1" applyFill="1" applyBorder="1" applyAlignment="1">
      <alignment vertical="center"/>
    </xf>
    <xf numFmtId="167" fontId="65" fillId="11" borderId="0" xfId="325" applyNumberFormat="1" applyFont="1" applyFill="1" applyBorder="1" applyAlignment="1">
      <alignment vertical="center" wrapText="1"/>
    </xf>
    <xf numFmtId="168" fontId="68" fillId="11" borderId="0" xfId="323" applyNumberFormat="1" applyFont="1" applyFill="1" applyBorder="1" applyAlignment="1">
      <alignment vertical="center" wrapText="1"/>
    </xf>
    <xf numFmtId="168" fontId="68" fillId="11" borderId="0" xfId="323" applyNumberFormat="1" applyFont="1" applyFill="1" applyBorder="1" applyAlignment="1">
      <alignment vertical="center"/>
    </xf>
    <xf numFmtId="168" fontId="42" fillId="0" borderId="0" xfId="320" applyNumberFormat="1" applyFont="1" applyFill="1" applyBorder="1" applyAlignment="1">
      <alignment horizontal="right" vertical="center"/>
    </xf>
    <xf numFmtId="168" fontId="42" fillId="0" borderId="0" xfId="323" applyNumberFormat="1" applyFont="1" applyFill="1" applyBorder="1" applyAlignment="1">
      <alignment horizontal="right" vertical="center"/>
    </xf>
    <xf numFmtId="168" fontId="42" fillId="0" borderId="0" xfId="0" applyNumberFormat="1" applyFont="1" applyFill="1" applyBorder="1" applyAlignment="1">
      <alignment vertical="center"/>
    </xf>
    <xf numFmtId="167" fontId="128" fillId="10" borderId="4" xfId="0" applyNumberFormat="1" applyFont="1" applyFill="1" applyBorder="1" applyAlignment="1">
      <alignment horizontal="right" vertical="center" wrapText="1"/>
    </xf>
    <xf numFmtId="168" fontId="39" fillId="0" borderId="0" xfId="323" applyNumberFormat="1" applyFont="1" applyFill="1" applyBorder="1" applyAlignment="1">
      <alignment vertical="center" wrapText="1"/>
    </xf>
    <xf numFmtId="1" fontId="39" fillId="0" borderId="2" xfId="323" applyNumberFormat="1" applyFont="1" applyFill="1" applyBorder="1" applyAlignment="1">
      <alignment vertical="center" wrapText="1"/>
    </xf>
    <xf numFmtId="168" fontId="39" fillId="0" borderId="2" xfId="323" applyNumberFormat="1" applyFont="1" applyFill="1" applyBorder="1" applyAlignment="1">
      <alignment horizontal="right" vertical="center" wrapText="1"/>
    </xf>
    <xf numFmtId="168" fontId="64" fillId="11" borderId="0" xfId="320" applyNumberFormat="1" applyFont="1" applyFill="1" applyBorder="1" applyAlignment="1">
      <alignment horizontal="right" vertical="center" wrapText="1"/>
    </xf>
    <xf numFmtId="168" fontId="64" fillId="11" borderId="0" xfId="320" applyNumberFormat="1" applyFont="1" applyFill="1" applyBorder="1" applyAlignment="1">
      <alignment horizontal="right" vertical="center"/>
    </xf>
    <xf numFmtId="168" fontId="65" fillId="11" borderId="0" xfId="320" applyNumberFormat="1" applyFont="1" applyFill="1" applyBorder="1" applyAlignment="1">
      <alignment horizontal="right" vertical="center" wrapText="1"/>
    </xf>
    <xf numFmtId="168" fontId="66" fillId="0" borderId="0" xfId="325" applyNumberFormat="1" applyFont="1" applyFill="1" applyBorder="1" applyAlignment="1">
      <alignment horizontal="right" vertical="center" wrapText="1"/>
    </xf>
    <xf numFmtId="168" fontId="65" fillId="0" borderId="2" xfId="320" applyNumberFormat="1" applyFont="1" applyFill="1" applyBorder="1" applyAlignment="1">
      <alignment horizontal="right" vertical="center" wrapText="1"/>
    </xf>
    <xf numFmtId="168" fontId="65" fillId="0" borderId="2" xfId="320" quotePrefix="1" applyNumberFormat="1" applyFont="1" applyFill="1" applyBorder="1" applyAlignment="1">
      <alignment horizontal="right" vertical="center" wrapText="1"/>
    </xf>
    <xf numFmtId="1" fontId="66" fillId="0" borderId="0" xfId="323" applyNumberFormat="1" applyFont="1" applyFill="1" applyBorder="1" applyAlignment="1">
      <alignment horizontal="left" vertical="center" wrapText="1"/>
    </xf>
    <xf numFmtId="0" fontId="126" fillId="0" borderId="0" xfId="326" quotePrefix="1" applyFont="1" applyFill="1" applyBorder="1" applyAlignment="1">
      <alignment horizontal="left" vertical="center"/>
    </xf>
    <xf numFmtId="168" fontId="128" fillId="0" borderId="0" xfId="323" applyNumberFormat="1" applyFont="1" applyFill="1" applyBorder="1" applyAlignment="1">
      <alignment horizontal="right" vertical="center"/>
    </xf>
    <xf numFmtId="168" fontId="65" fillId="0" borderId="0" xfId="323" applyNumberFormat="1" applyFont="1" applyFill="1" applyBorder="1" applyAlignment="1">
      <alignment horizontal="right" vertical="center"/>
    </xf>
    <xf numFmtId="0" fontId="132" fillId="0" borderId="0" xfId="0" applyFont="1" applyFill="1" applyBorder="1"/>
    <xf numFmtId="182" fontId="13" fillId="0" borderId="0" xfId="0" applyNumberFormat="1" applyFont="1" applyFill="1"/>
    <xf numFmtId="178" fontId="13" fillId="0" borderId="0" xfId="0" applyNumberFormat="1" applyFont="1" applyFill="1"/>
    <xf numFmtId="0" fontId="12" fillId="0" borderId="0" xfId="0" applyFont="1" applyFill="1" applyBorder="1"/>
    <xf numFmtId="168" fontId="12" fillId="0" borderId="0" xfId="0" applyNumberFormat="1" applyFont="1" applyFill="1" applyBorder="1"/>
    <xf numFmtId="168" fontId="12" fillId="0" borderId="3" xfId="0" applyNumberFormat="1" applyFont="1" applyFill="1" applyBorder="1"/>
    <xf numFmtId="168" fontId="12" fillId="0" borderId="2" xfId="0" applyNumberFormat="1" applyFont="1" applyFill="1" applyBorder="1"/>
    <xf numFmtId="0" fontId="12" fillId="0" borderId="3" xfId="0" applyFont="1" applyFill="1" applyBorder="1" applyAlignment="1">
      <alignment horizontal="left" indent="1"/>
    </xf>
    <xf numFmtId="0" fontId="12" fillId="0" borderId="0" xfId="0" applyFont="1" applyFill="1" applyBorder="1" applyAlignment="1">
      <alignment horizontal="left" indent="1"/>
    </xf>
    <xf numFmtId="0" fontId="12" fillId="0" borderId="2" xfId="0" applyFont="1" applyFill="1" applyBorder="1" applyAlignment="1">
      <alignment horizontal="left" vertical="center" indent="1"/>
    </xf>
    <xf numFmtId="168" fontId="12" fillId="0" borderId="3" xfId="0" applyNumberFormat="1" applyFont="1" applyFill="1" applyBorder="1" applyAlignment="1">
      <alignment horizontal="right"/>
    </xf>
    <xf numFmtId="168" fontId="12" fillId="0" borderId="0" xfId="0" applyNumberFormat="1" applyFont="1" applyFill="1" applyBorder="1" applyAlignment="1">
      <alignment horizontal="right"/>
    </xf>
    <xf numFmtId="0" fontId="92" fillId="0" borderId="0" xfId="336" applyFont="1" applyFill="1" applyAlignment="1"/>
    <xf numFmtId="168" fontId="80" fillId="0" borderId="0" xfId="0" applyNumberFormat="1" applyFont="1" applyFill="1"/>
    <xf numFmtId="0" fontId="84" fillId="0" borderId="0" xfId="0" applyFont="1" applyFill="1" applyAlignment="1">
      <alignment vertical="center"/>
    </xf>
    <xf numFmtId="0" fontId="80" fillId="0" borderId="0" xfId="0" applyFont="1" applyFill="1" applyAlignment="1">
      <alignment vertical="center"/>
    </xf>
    <xf numFmtId="0" fontId="21" fillId="0" borderId="0" xfId="337" applyFont="1" applyFill="1" applyBorder="1"/>
    <xf numFmtId="0" fontId="21" fillId="0" borderId="0" xfId="337" applyFont="1" applyFill="1"/>
    <xf numFmtId="0" fontId="13" fillId="0" borderId="0" xfId="337" applyFont="1" applyFill="1" applyBorder="1"/>
    <xf numFmtId="0" fontId="13" fillId="0" borderId="0" xfId="337" applyFont="1" applyFill="1"/>
    <xf numFmtId="0" fontId="13" fillId="0" borderId="2" xfId="337" applyFont="1" applyFill="1" applyBorder="1"/>
    <xf numFmtId="0" fontId="13" fillId="0" borderId="0" xfId="337" applyFont="1" applyFill="1" applyAlignment="1">
      <alignment horizontal="right"/>
    </xf>
    <xf numFmtId="0" fontId="39" fillId="0" borderId="0" xfId="0" applyFont="1" applyBorder="1" applyAlignment="1">
      <alignment horizontal="left" indent="2"/>
    </xf>
    <xf numFmtId="0" fontId="39" fillId="0" borderId="0" xfId="0" applyFont="1" applyFill="1" applyBorder="1" applyAlignment="1">
      <alignment horizontal="left" indent="2"/>
    </xf>
    <xf numFmtId="183" fontId="13" fillId="0" borderId="0" xfId="337" applyNumberFormat="1" applyFont="1" applyFill="1"/>
    <xf numFmtId="168" fontId="86" fillId="0" borderId="0" xfId="337" applyNumberFormat="1" applyFont="1" applyFill="1" applyBorder="1" applyAlignment="1">
      <alignment horizontal="right"/>
    </xf>
    <xf numFmtId="168" fontId="21" fillId="0" borderId="0" xfId="337" applyNumberFormat="1" applyFont="1" applyFill="1" applyBorder="1" applyAlignment="1">
      <alignment horizontal="right"/>
    </xf>
    <xf numFmtId="0" fontId="132" fillId="0" borderId="0" xfId="337" applyFont="1" applyFill="1"/>
    <xf numFmtId="0" fontId="87" fillId="0" borderId="0" xfId="337" applyFont="1" applyFill="1"/>
    <xf numFmtId="175" fontId="13" fillId="0" borderId="0" xfId="337" applyNumberFormat="1" applyFont="1" applyFill="1"/>
    <xf numFmtId="168" fontId="39" fillId="0" borderId="0" xfId="0" applyNumberFormat="1" applyFont="1" applyFill="1" applyBorder="1" applyAlignment="1">
      <alignment horizontal="right" vertical="center"/>
    </xf>
    <xf numFmtId="168" fontId="36" fillId="0" borderId="0" xfId="320" applyNumberFormat="1" applyFont="1" applyFill="1" applyBorder="1" applyAlignment="1">
      <alignment vertical="center"/>
    </xf>
    <xf numFmtId="168" fontId="12" fillId="0" borderId="0" xfId="320" applyNumberFormat="1" applyFont="1" applyFill="1" applyBorder="1" applyAlignment="1">
      <alignment vertical="center"/>
    </xf>
    <xf numFmtId="181" fontId="12" fillId="0" borderId="0" xfId="320" applyNumberFormat="1" applyFont="1" applyFill="1" applyBorder="1" applyAlignment="1">
      <alignment horizontal="right" vertical="center"/>
    </xf>
    <xf numFmtId="168" fontId="39" fillId="0" borderId="2" xfId="0" applyNumberFormat="1" applyFont="1" applyFill="1" applyBorder="1" applyAlignment="1">
      <alignment horizontal="right" vertical="center"/>
    </xf>
    <xf numFmtId="168" fontId="36" fillId="0" borderId="2" xfId="320" applyNumberFormat="1" applyFont="1" applyFill="1" applyBorder="1" applyAlignment="1">
      <alignment vertical="center"/>
    </xf>
    <xf numFmtId="168" fontId="12" fillId="0" borderId="2" xfId="320" applyNumberFormat="1" applyFont="1" applyFill="1" applyBorder="1" applyAlignment="1">
      <alignment vertical="center"/>
    </xf>
    <xf numFmtId="181" fontId="12" fillId="0" borderId="2" xfId="320" applyNumberFormat="1" applyFont="1" applyFill="1" applyBorder="1" applyAlignment="1">
      <alignment horizontal="right" vertical="center"/>
    </xf>
    <xf numFmtId="0" fontId="94" fillId="10" borderId="3" xfId="0" applyFont="1" applyFill="1" applyBorder="1" applyAlignment="1">
      <alignment horizontal="right" vertical="top" wrapText="1"/>
    </xf>
    <xf numFmtId="1" fontId="18" fillId="10" borderId="4" xfId="337" applyNumberFormat="1" applyFont="1" applyFill="1" applyBorder="1" applyAlignment="1">
      <alignment horizontal="center" vertical="center"/>
    </xf>
    <xf numFmtId="0" fontId="94" fillId="10" borderId="2" xfId="0" applyFont="1" applyFill="1" applyBorder="1" applyAlignment="1">
      <alignment horizontal="right" vertical="top" wrapText="1"/>
    </xf>
    <xf numFmtId="0" fontId="106" fillId="10" borderId="2" xfId="0" applyFont="1" applyFill="1" applyBorder="1" applyAlignment="1">
      <alignment horizontal="right" vertical="center" wrapText="1"/>
    </xf>
    <xf numFmtId="0" fontId="88" fillId="11" borderId="3" xfId="337" applyFont="1" applyFill="1" applyBorder="1" applyAlignment="1">
      <alignment horizontal="left" indent="1"/>
    </xf>
    <xf numFmtId="168" fontId="21" fillId="11" borderId="3" xfId="337" applyNumberFormat="1" applyFont="1" applyFill="1" applyBorder="1" applyAlignment="1">
      <alignment horizontal="right"/>
    </xf>
    <xf numFmtId="168" fontId="88" fillId="11" borderId="3" xfId="337" applyNumberFormat="1" applyFont="1" applyFill="1" applyBorder="1" applyAlignment="1">
      <alignment horizontal="right" vertical="center"/>
    </xf>
    <xf numFmtId="4" fontId="88" fillId="11" borderId="3" xfId="320" applyNumberFormat="1" applyFont="1" applyFill="1" applyBorder="1" applyAlignment="1">
      <alignment vertical="center"/>
    </xf>
    <xf numFmtId="181" fontId="43" fillId="11" borderId="3" xfId="320" applyNumberFormat="1" applyFont="1" applyFill="1" applyBorder="1" applyAlignment="1">
      <alignment horizontal="right" vertical="center"/>
    </xf>
    <xf numFmtId="0" fontId="39" fillId="0" borderId="2" xfId="0" applyFont="1" applyBorder="1" applyAlignment="1">
      <alignment horizontal="left" vertical="center" indent="2"/>
    </xf>
    <xf numFmtId="0" fontId="88" fillId="0" borderId="0" xfId="337" applyFont="1" applyFill="1" applyBorder="1" applyAlignment="1">
      <alignment horizontal="left" wrapText="1" indent="1"/>
    </xf>
    <xf numFmtId="168" fontId="88" fillId="0" borderId="0" xfId="337" applyNumberFormat="1" applyFont="1" applyFill="1" applyBorder="1" applyAlignment="1">
      <alignment horizontal="right"/>
    </xf>
    <xf numFmtId="0" fontId="88" fillId="0" borderId="0" xfId="337" applyFont="1" applyFill="1" applyBorder="1" applyAlignment="1">
      <alignment horizontal="left" indent="3"/>
    </xf>
    <xf numFmtId="0" fontId="12" fillId="0" borderId="0" xfId="337" applyFont="1" applyFill="1" applyBorder="1" applyAlignment="1">
      <alignment horizontal="left" indent="4"/>
    </xf>
    <xf numFmtId="168" fontId="12" fillId="0" borderId="0" xfId="337" applyNumberFormat="1" applyFont="1" applyFill="1" applyBorder="1" applyAlignment="1">
      <alignment horizontal="right"/>
    </xf>
    <xf numFmtId="0" fontId="88" fillId="0" borderId="0" xfId="337" applyFont="1" applyFill="1" applyBorder="1" applyAlignment="1">
      <alignment horizontal="left" indent="4"/>
    </xf>
    <xf numFmtId="0" fontId="12" fillId="0" borderId="0" xfId="337" applyFont="1" applyFill="1" applyBorder="1" applyAlignment="1">
      <alignment horizontal="left" indent="5"/>
    </xf>
    <xf numFmtId="0" fontId="88" fillId="0" borderId="0" xfId="337" applyFont="1" applyFill="1" applyBorder="1" applyAlignment="1">
      <alignment horizontal="left" indent="2"/>
    </xf>
    <xf numFmtId="168" fontId="88" fillId="0" borderId="0" xfId="337" applyNumberFormat="1" applyFont="1" applyBorder="1"/>
    <xf numFmtId="0" fontId="90" fillId="0" borderId="0" xfId="337" applyFont="1" applyFill="1" applyAlignment="1">
      <alignment horizontal="left" indent="1"/>
    </xf>
    <xf numFmtId="0" fontId="88" fillId="0" borderId="2" xfId="337" applyFont="1" applyFill="1" applyBorder="1" applyAlignment="1">
      <alignment horizontal="left" vertical="center" indent="1"/>
    </xf>
    <xf numFmtId="168" fontId="88" fillId="0" borderId="2" xfId="337" applyNumberFormat="1" applyFont="1" applyFill="1" applyBorder="1" applyAlignment="1">
      <alignment horizontal="right" vertical="center"/>
    </xf>
    <xf numFmtId="0" fontId="80" fillId="0" borderId="0" xfId="314" applyFont="1" applyFill="1"/>
    <xf numFmtId="0" fontId="80" fillId="0" borderId="0" xfId="314" applyFont="1"/>
    <xf numFmtId="0" fontId="13" fillId="0" borderId="0" xfId="314" applyFont="1"/>
    <xf numFmtId="0" fontId="88" fillId="9" borderId="0" xfId="338" applyFont="1" applyFill="1"/>
    <xf numFmtId="0" fontId="40" fillId="0" borderId="0" xfId="339" applyFont="1" applyFill="1" applyAlignment="1">
      <alignment vertical="top"/>
    </xf>
    <xf numFmtId="167" fontId="80" fillId="0" borderId="0" xfId="314" applyNumberFormat="1" applyFont="1" applyFill="1"/>
    <xf numFmtId="0" fontId="87" fillId="0" borderId="0" xfId="314" applyFont="1"/>
    <xf numFmtId="167" fontId="80" fillId="0" borderId="0" xfId="314" applyNumberFormat="1" applyFont="1"/>
    <xf numFmtId="0" fontId="87" fillId="0" borderId="0" xfId="314" applyNumberFormat="1" applyFont="1"/>
    <xf numFmtId="168" fontId="21" fillId="10" borderId="4" xfId="314" applyNumberFormat="1" applyFont="1" applyFill="1" applyBorder="1"/>
    <xf numFmtId="168" fontId="116" fillId="10" borderId="4" xfId="316" applyNumberFormat="1" applyFont="1" applyFill="1" applyBorder="1" applyAlignment="1">
      <alignment horizontal="right" vertical="top" wrapText="1"/>
    </xf>
    <xf numFmtId="168" fontId="43" fillId="0" borderId="0" xfId="0" applyNumberFormat="1" applyFont="1" applyFill="1" applyBorder="1" applyAlignment="1">
      <alignment horizontal="right"/>
    </xf>
    <xf numFmtId="168" fontId="36" fillId="0" borderId="0" xfId="0" applyNumberFormat="1" applyFont="1" applyFill="1" applyBorder="1" applyAlignment="1">
      <alignment horizontal="right"/>
    </xf>
    <xf numFmtId="168" fontId="43" fillId="0" borderId="0" xfId="0" applyNumberFormat="1" applyFont="1" applyFill="1" applyBorder="1" applyAlignment="1">
      <alignment horizontal="right" vertical="center"/>
    </xf>
    <xf numFmtId="168" fontId="84" fillId="0" borderId="0" xfId="314" applyNumberFormat="1" applyFont="1" applyFill="1"/>
    <xf numFmtId="1" fontId="79" fillId="10" borderId="3" xfId="0" applyNumberFormat="1" applyFont="1" applyFill="1" applyBorder="1" applyAlignment="1">
      <alignment horizontal="left" vertical="center"/>
    </xf>
    <xf numFmtId="0" fontId="78" fillId="0" borderId="0" xfId="0" applyFont="1" applyBorder="1" applyAlignment="1"/>
    <xf numFmtId="0" fontId="0" fillId="0" borderId="0" xfId="0" applyAlignment="1">
      <alignment vertical="top"/>
    </xf>
    <xf numFmtId="0" fontId="79" fillId="0" borderId="0" xfId="326" quotePrefix="1" applyFont="1" applyFill="1" applyBorder="1" applyAlignment="1">
      <alignment vertical="center"/>
    </xf>
    <xf numFmtId="0" fontId="126" fillId="0" borderId="0" xfId="326" quotePrefix="1" applyFont="1" applyFill="1" applyBorder="1" applyAlignment="1">
      <alignment vertical="center"/>
    </xf>
    <xf numFmtId="0" fontId="12" fillId="0" borderId="0" xfId="0" applyFont="1" applyFill="1"/>
    <xf numFmtId="168" fontId="21" fillId="0" borderId="0" xfId="0" applyNumberFormat="1" applyFont="1" applyFill="1"/>
    <xf numFmtId="0" fontId="13" fillId="0" borderId="0" xfId="0" applyFont="1" applyFill="1" applyAlignment="1">
      <alignment horizontal="left" indent="1"/>
    </xf>
    <xf numFmtId="0" fontId="13" fillId="0" borderId="0" xfId="340" applyFont="1" applyFill="1"/>
    <xf numFmtId="168" fontId="13" fillId="0" borderId="0" xfId="0" applyNumberFormat="1" applyFont="1" applyFill="1"/>
    <xf numFmtId="168" fontId="13" fillId="0" borderId="0" xfId="0" applyNumberFormat="1" applyFont="1" applyFill="1" applyBorder="1"/>
    <xf numFmtId="0" fontId="13" fillId="0" borderId="0" xfId="0" applyFont="1" applyFill="1" applyBorder="1" applyAlignment="1">
      <alignment horizontal="left" indent="1"/>
    </xf>
    <xf numFmtId="0" fontId="87" fillId="0" borderId="0" xfId="0" applyFont="1" applyFill="1" applyBorder="1"/>
    <xf numFmtId="167" fontId="87" fillId="0" borderId="0" xfId="0" applyNumberFormat="1" applyFont="1" applyFill="1" applyBorder="1"/>
    <xf numFmtId="168" fontId="87" fillId="0" borderId="0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wrapText="1"/>
    </xf>
    <xf numFmtId="0" fontId="12" fillId="0" borderId="0" xfId="0" applyFont="1" applyFill="1" applyBorder="1" applyAlignment="1">
      <alignment horizontal="left" indent="2"/>
    </xf>
    <xf numFmtId="168" fontId="12" fillId="0" borderId="0" xfId="0" applyNumberFormat="1" applyFont="1" applyFill="1" applyBorder="1" applyAlignment="1"/>
    <xf numFmtId="168" fontId="12" fillId="0" borderId="0" xfId="340" applyNumberFormat="1" applyFont="1" applyFill="1" applyBorder="1" applyAlignment="1"/>
    <xf numFmtId="168" fontId="12" fillId="0" borderId="0" xfId="340" applyNumberFormat="1" applyFont="1" applyFill="1" applyBorder="1" applyAlignment="1">
      <alignment horizontal="right"/>
    </xf>
    <xf numFmtId="0" fontId="12" fillId="0" borderId="17" xfId="0" applyFont="1" applyFill="1" applyBorder="1" applyAlignment="1">
      <alignment horizontal="left" indent="2"/>
    </xf>
    <xf numFmtId="168" fontId="12" fillId="0" borderId="17" xfId="340" applyNumberFormat="1" applyFont="1" applyFill="1" applyBorder="1" applyAlignment="1">
      <alignment horizontal="right"/>
    </xf>
    <xf numFmtId="168" fontId="12" fillId="0" borderId="17" xfId="340" applyNumberFormat="1" applyFont="1" applyFill="1" applyBorder="1" applyAlignment="1"/>
    <xf numFmtId="0" fontId="43" fillId="10" borderId="3" xfId="0" applyFont="1" applyFill="1" applyBorder="1" applyAlignment="1">
      <alignment horizontal="right" vertical="center"/>
    </xf>
    <xf numFmtId="0" fontId="88" fillId="11" borderId="18" xfId="0" applyFont="1" applyFill="1" applyBorder="1"/>
    <xf numFmtId="168" fontId="88" fillId="11" borderId="18" xfId="340" applyNumberFormat="1" applyFont="1" applyFill="1" applyBorder="1" applyAlignment="1"/>
    <xf numFmtId="0" fontId="88" fillId="11" borderId="0" xfId="0" applyFont="1" applyFill="1" applyBorder="1" applyAlignment="1">
      <alignment horizontal="left" indent="1"/>
    </xf>
    <xf numFmtId="168" fontId="88" fillId="11" borderId="0" xfId="340" applyNumberFormat="1" applyFont="1" applyFill="1" applyBorder="1" applyAlignment="1"/>
    <xf numFmtId="168" fontId="88" fillId="11" borderId="0" xfId="0" applyNumberFormat="1" applyFont="1" applyFill="1" applyBorder="1" applyAlignment="1">
      <alignment horizontal="right"/>
    </xf>
    <xf numFmtId="0" fontId="84" fillId="0" borderId="0" xfId="0" applyFont="1" applyFill="1" applyAlignment="1"/>
    <xf numFmtId="0" fontId="36" fillId="0" borderId="0" xfId="0" applyFont="1" applyFill="1" applyAlignment="1">
      <alignment horizontal="left" indent="2"/>
    </xf>
    <xf numFmtId="168" fontId="36" fillId="0" borderId="0" xfId="340" applyNumberFormat="1" applyFont="1" applyFill="1" applyAlignment="1">
      <alignment horizontal="right"/>
    </xf>
    <xf numFmtId="168" fontId="36" fillId="0" borderId="0" xfId="340" applyNumberFormat="1" applyFont="1" applyFill="1" applyBorder="1" applyAlignment="1">
      <alignment horizontal="right"/>
    </xf>
    <xf numFmtId="0" fontId="0" fillId="0" borderId="0" xfId="0" applyAlignment="1">
      <alignment vertical="top"/>
    </xf>
    <xf numFmtId="1" fontId="126" fillId="0" borderId="0" xfId="323" applyNumberFormat="1" applyFont="1" applyFill="1" applyBorder="1" applyAlignment="1">
      <alignment vertical="center"/>
    </xf>
    <xf numFmtId="167" fontId="128" fillId="10" borderId="21" xfId="0" applyNumberFormat="1" applyFont="1" applyFill="1" applyBorder="1" applyAlignment="1">
      <alignment horizontal="right" vertical="center" wrapText="1"/>
    </xf>
    <xf numFmtId="167" fontId="128" fillId="10" borderId="17" xfId="0" applyNumberFormat="1" applyFont="1" applyFill="1" applyBorder="1" applyAlignment="1">
      <alignment horizontal="right" vertical="center" wrapText="1"/>
    </xf>
    <xf numFmtId="167" fontId="68" fillId="11" borderId="0" xfId="323" applyNumberFormat="1" applyFont="1" applyFill="1" applyBorder="1" applyAlignment="1">
      <alignment vertical="center" wrapText="1"/>
    </xf>
    <xf numFmtId="167" fontId="129" fillId="0" borderId="0" xfId="323" applyNumberFormat="1" applyFont="1" applyFill="1" applyBorder="1" applyAlignment="1">
      <alignment vertical="center" wrapText="1"/>
    </xf>
    <xf numFmtId="168" fontId="68" fillId="0" borderId="0" xfId="320" applyNumberFormat="1" applyFont="1" applyFill="1" applyBorder="1" applyAlignment="1">
      <alignment horizontal="right" vertical="center" wrapText="1"/>
    </xf>
    <xf numFmtId="168" fontId="68" fillId="0" borderId="0" xfId="323" applyNumberFormat="1" applyFont="1" applyFill="1" applyBorder="1" applyAlignment="1">
      <alignment vertical="center" wrapText="1"/>
    </xf>
    <xf numFmtId="168" fontId="68" fillId="0" borderId="0" xfId="323" applyNumberFormat="1" applyFont="1" applyFill="1" applyBorder="1" applyAlignment="1">
      <alignment vertical="center"/>
    </xf>
    <xf numFmtId="1" fontId="39" fillId="0" borderId="0" xfId="323" applyNumberFormat="1" applyFont="1" applyFill="1" applyBorder="1" applyAlignment="1">
      <alignment horizontal="left" vertical="center" wrapText="1"/>
    </xf>
    <xf numFmtId="0" fontId="112" fillId="0" borderId="0" xfId="141" applyFont="1" applyFill="1" applyBorder="1" applyAlignment="1">
      <alignment horizontal="left" vertical="center" wrapText="1" indent="1" readingOrder="1"/>
    </xf>
    <xf numFmtId="168" fontId="42" fillId="0" borderId="0" xfId="0" applyNumberFormat="1" applyFont="1" applyFill="1" applyBorder="1" applyAlignment="1">
      <alignment horizontal="left" vertical="center" wrapText="1"/>
    </xf>
    <xf numFmtId="168" fontId="39" fillId="0" borderId="0" xfId="0" applyNumberFormat="1" applyFont="1" applyFill="1" applyBorder="1" applyAlignment="1">
      <alignment horizontal="left" vertical="center" wrapText="1"/>
    </xf>
    <xf numFmtId="1" fontId="39" fillId="0" borderId="17" xfId="323" applyNumberFormat="1" applyFont="1" applyFill="1" applyBorder="1" applyAlignment="1">
      <alignment horizontal="left" vertical="center" wrapText="1"/>
    </xf>
    <xf numFmtId="1" fontId="39" fillId="0" borderId="17" xfId="323" applyNumberFormat="1" applyFont="1" applyFill="1" applyBorder="1" applyAlignment="1">
      <alignment vertical="center" wrapText="1"/>
    </xf>
    <xf numFmtId="168" fontId="39" fillId="0" borderId="17" xfId="323" applyNumberFormat="1" applyFont="1" applyFill="1" applyBorder="1" applyAlignment="1">
      <alignment horizontal="right" vertical="center" wrapText="1"/>
    </xf>
    <xf numFmtId="168" fontId="39" fillId="0" borderId="17" xfId="323" quotePrefix="1" applyNumberFormat="1" applyFont="1" applyFill="1" applyBorder="1" applyAlignment="1">
      <alignment horizontal="right" vertical="center" wrapText="1"/>
    </xf>
    <xf numFmtId="167" fontId="129" fillId="11" borderId="0" xfId="323" applyNumberFormat="1" applyFont="1" applyFill="1" applyBorder="1" applyAlignment="1">
      <alignment vertical="center" wrapText="1"/>
    </xf>
    <xf numFmtId="167" fontId="79" fillId="11" borderId="0" xfId="323" applyNumberFormat="1" applyFont="1" applyFill="1" applyBorder="1" applyAlignment="1">
      <alignment horizontal="left" vertical="center" wrapText="1"/>
    </xf>
    <xf numFmtId="167" fontId="129" fillId="11" borderId="0" xfId="323" applyNumberFormat="1" applyFont="1" applyFill="1" applyBorder="1" applyAlignment="1">
      <alignment horizontal="left" vertical="center" wrapText="1" indent="1"/>
    </xf>
    <xf numFmtId="0" fontId="65" fillId="0" borderId="0" xfId="0" applyFont="1" applyFill="1" applyBorder="1" applyAlignment="1">
      <alignment horizontal="center" vertical="center" wrapText="1"/>
    </xf>
    <xf numFmtId="167" fontId="128" fillId="10" borderId="3" xfId="0" applyNumberFormat="1" applyFont="1" applyFill="1" applyBorder="1" applyAlignment="1">
      <alignment horizontal="right" vertical="center" wrapText="1"/>
    </xf>
    <xf numFmtId="167" fontId="128" fillId="10" borderId="0" xfId="0" applyNumberFormat="1" applyFont="1" applyFill="1" applyBorder="1" applyAlignment="1">
      <alignment horizontal="right" vertical="center" wrapText="1"/>
    </xf>
    <xf numFmtId="167" fontId="68" fillId="11" borderId="18" xfId="323" applyNumberFormat="1" applyFont="1" applyFill="1" applyBorder="1" applyAlignment="1">
      <alignment vertical="center" wrapText="1"/>
    </xf>
    <xf numFmtId="1" fontId="68" fillId="11" borderId="18" xfId="0" applyNumberFormat="1" applyFont="1" applyFill="1" applyBorder="1" applyAlignment="1">
      <alignment vertical="center" wrapText="1"/>
    </xf>
    <xf numFmtId="184" fontId="68" fillId="11" borderId="18" xfId="320" applyNumberFormat="1" applyFont="1" applyFill="1" applyBorder="1" applyAlignment="1">
      <alignment horizontal="right" vertical="center"/>
    </xf>
    <xf numFmtId="168" fontId="42" fillId="0" borderId="0" xfId="323" applyNumberFormat="1" applyFont="1" applyFill="1" applyBorder="1" applyAlignment="1">
      <alignment vertical="center" wrapText="1"/>
    </xf>
    <xf numFmtId="168" fontId="39" fillId="0" borderId="0" xfId="325" applyNumberFormat="1" applyFont="1" applyFill="1" applyBorder="1" applyAlignment="1">
      <alignment vertical="center" wrapText="1"/>
    </xf>
    <xf numFmtId="168" fontId="42" fillId="0" borderId="0" xfId="325" applyNumberFormat="1" applyFont="1" applyFill="1" applyBorder="1" applyAlignment="1">
      <alignment vertical="center" wrapText="1"/>
    </xf>
    <xf numFmtId="168" fontId="39" fillId="0" borderId="17" xfId="325" applyNumberFormat="1" applyFont="1" applyFill="1" applyBorder="1" applyAlignment="1">
      <alignment vertical="center" wrapText="1"/>
    </xf>
    <xf numFmtId="168" fontId="68" fillId="0" borderId="18" xfId="320" applyNumberFormat="1" applyFont="1" applyFill="1" applyBorder="1" applyAlignment="1">
      <alignment horizontal="right" vertical="center"/>
    </xf>
    <xf numFmtId="1" fontId="39" fillId="0" borderId="0" xfId="0" applyNumberFormat="1" applyFont="1" applyFill="1" applyBorder="1" applyAlignment="1">
      <alignment horizontal="left" vertical="center" wrapText="1"/>
    </xf>
    <xf numFmtId="168" fontId="39" fillId="0" borderId="17" xfId="0" applyNumberFormat="1" applyFont="1" applyFill="1" applyBorder="1" applyAlignment="1">
      <alignment horizontal="right" vertical="center" wrapText="1"/>
    </xf>
    <xf numFmtId="1" fontId="116" fillId="11" borderId="18" xfId="0" applyNumberFormat="1" applyFont="1" applyFill="1" applyBorder="1" applyAlignment="1">
      <alignment horizontal="left" vertical="center" wrapText="1"/>
    </xf>
    <xf numFmtId="168" fontId="68" fillId="11" borderId="18" xfId="320" applyNumberFormat="1" applyFont="1" applyFill="1" applyBorder="1" applyAlignment="1">
      <alignment horizontal="right" vertical="center"/>
    </xf>
    <xf numFmtId="1" fontId="116" fillId="11" borderId="0" xfId="0" applyNumberFormat="1" applyFont="1" applyFill="1" applyBorder="1" applyAlignment="1">
      <alignment horizontal="left" vertical="center" wrapText="1"/>
    </xf>
    <xf numFmtId="0" fontId="64" fillId="0" borderId="0" xfId="0" applyFont="1" applyFill="1" applyBorder="1" applyAlignment="1">
      <alignment horizontal="center" vertical="center"/>
    </xf>
    <xf numFmtId="167" fontId="64" fillId="0" borderId="0" xfId="323" applyNumberFormat="1" applyFont="1" applyFill="1" applyBorder="1" applyAlignment="1">
      <alignment vertical="center"/>
    </xf>
    <xf numFmtId="0" fontId="66" fillId="0" borderId="0" xfId="323" applyFont="1" applyFill="1" applyBorder="1" applyAlignment="1">
      <alignment vertical="center"/>
    </xf>
    <xf numFmtId="180" fontId="66" fillId="0" borderId="0" xfId="324" applyNumberFormat="1" applyFont="1" applyFill="1" applyBorder="1" applyAlignment="1">
      <alignment vertical="center" wrapText="1"/>
    </xf>
    <xf numFmtId="184" fontId="39" fillId="0" borderId="0" xfId="320" applyNumberFormat="1" applyFont="1" applyFill="1" applyBorder="1" applyAlignment="1">
      <alignment horizontal="right" vertical="center" wrapText="1"/>
    </xf>
    <xf numFmtId="184" fontId="39" fillId="0" borderId="0" xfId="320" applyNumberFormat="1" applyFont="1" applyFill="1" applyBorder="1" applyAlignment="1">
      <alignment horizontal="right" vertical="center"/>
    </xf>
    <xf numFmtId="184" fontId="68" fillId="11" borderId="0" xfId="320" applyNumberFormat="1" applyFont="1" applyFill="1" applyBorder="1" applyAlignment="1">
      <alignment horizontal="right" vertical="center"/>
    </xf>
    <xf numFmtId="184" fontId="68" fillId="11" borderId="0" xfId="320" applyNumberFormat="1" applyFont="1" applyFill="1" applyBorder="1" applyAlignment="1">
      <alignment horizontal="right" vertical="center" wrapText="1"/>
    </xf>
    <xf numFmtId="0" fontId="114" fillId="0" borderId="0" xfId="141" applyFont="1" applyFill="1" applyBorder="1" applyAlignment="1">
      <alignment horizontal="left" vertical="center" wrapText="1" readingOrder="1"/>
    </xf>
    <xf numFmtId="168" fontId="42" fillId="0" borderId="17" xfId="325" applyNumberFormat="1" applyFont="1" applyFill="1" applyBorder="1" applyAlignment="1">
      <alignment horizontal="right" vertical="center" wrapText="1"/>
    </xf>
    <xf numFmtId="168" fontId="39" fillId="0" borderId="17" xfId="325" applyNumberFormat="1" applyFont="1" applyFill="1" applyBorder="1" applyAlignment="1">
      <alignment horizontal="right" vertical="center" wrapText="1"/>
    </xf>
    <xf numFmtId="168" fontId="68" fillId="0" borderId="0" xfId="323" applyNumberFormat="1" applyFont="1" applyFill="1" applyBorder="1" applyAlignment="1">
      <alignment horizontal="right" vertical="center" wrapText="1"/>
    </xf>
    <xf numFmtId="168" fontId="68" fillId="0" borderId="0" xfId="323" applyNumberFormat="1" applyFont="1" applyFill="1" applyBorder="1" applyAlignment="1">
      <alignment horizontal="right" vertical="center"/>
    </xf>
    <xf numFmtId="168" fontId="42" fillId="0" borderId="0" xfId="0" applyNumberFormat="1" applyFont="1" applyFill="1" applyBorder="1" applyAlignment="1">
      <alignment horizontal="right" vertical="center"/>
    </xf>
    <xf numFmtId="168" fontId="39" fillId="0" borderId="17" xfId="0" applyNumberFormat="1" applyFont="1" applyFill="1" applyBorder="1" applyAlignment="1">
      <alignment horizontal="right" vertical="center"/>
    </xf>
    <xf numFmtId="1" fontId="68" fillId="0" borderId="0" xfId="0" applyNumberFormat="1" applyFont="1" applyFill="1" applyBorder="1" applyAlignment="1">
      <alignment vertical="center"/>
    </xf>
    <xf numFmtId="167" fontId="39" fillId="0" borderId="0" xfId="325" applyNumberFormat="1" applyFont="1" applyFill="1" applyBorder="1" applyAlignment="1">
      <alignment vertical="center"/>
    </xf>
    <xf numFmtId="167" fontId="129" fillId="0" borderId="0" xfId="323" applyNumberFormat="1" applyFont="1" applyFill="1" applyBorder="1" applyAlignment="1">
      <alignment vertical="center"/>
    </xf>
    <xf numFmtId="1" fontId="39" fillId="0" borderId="0" xfId="323" applyNumberFormat="1" applyFont="1" applyFill="1" applyBorder="1" applyAlignment="1">
      <alignment horizontal="left" vertical="center"/>
    </xf>
    <xf numFmtId="1" fontId="39" fillId="0" borderId="0" xfId="323" applyNumberFormat="1" applyFont="1" applyFill="1" applyBorder="1" applyAlignment="1">
      <alignment vertical="center"/>
    </xf>
    <xf numFmtId="1" fontId="39" fillId="0" borderId="17" xfId="323" applyNumberFormat="1" applyFont="1" applyFill="1" applyBorder="1" applyAlignment="1">
      <alignment horizontal="left" vertical="center"/>
    </xf>
    <xf numFmtId="1" fontId="39" fillId="0" borderId="17" xfId="323" applyNumberFormat="1" applyFont="1" applyFill="1" applyBorder="1" applyAlignment="1">
      <alignment vertical="center"/>
    </xf>
    <xf numFmtId="167" fontId="68" fillId="11" borderId="0" xfId="323" applyNumberFormat="1" applyFont="1" applyFill="1" applyBorder="1" applyAlignment="1">
      <alignment vertical="center"/>
    </xf>
    <xf numFmtId="1" fontId="68" fillId="11" borderId="0" xfId="0" applyNumberFormat="1" applyFont="1" applyFill="1" applyBorder="1" applyAlignment="1">
      <alignment vertical="center"/>
    </xf>
    <xf numFmtId="167" fontId="129" fillId="11" borderId="0" xfId="323" applyNumberFormat="1" applyFont="1" applyFill="1" applyBorder="1" applyAlignment="1">
      <alignment vertical="center"/>
    </xf>
    <xf numFmtId="167" fontId="39" fillId="11" borderId="0" xfId="325" applyNumberFormat="1" applyFont="1" applyFill="1" applyBorder="1" applyAlignment="1">
      <alignment vertical="center"/>
    </xf>
    <xf numFmtId="168" fontId="42" fillId="0" borderId="0" xfId="325" applyNumberFormat="1" applyFont="1" applyFill="1" applyBorder="1" applyAlignment="1">
      <alignment horizontal="right" vertical="center"/>
    </xf>
    <xf numFmtId="168" fontId="39" fillId="0" borderId="0" xfId="325" applyNumberFormat="1" applyFont="1" applyFill="1" applyBorder="1" applyAlignment="1">
      <alignment horizontal="right" vertical="center"/>
    </xf>
    <xf numFmtId="167" fontId="68" fillId="0" borderId="18" xfId="323" applyNumberFormat="1" applyFont="1" applyFill="1" applyBorder="1" applyAlignment="1">
      <alignment vertical="center"/>
    </xf>
    <xf numFmtId="1" fontId="68" fillId="0" borderId="18" xfId="0" applyNumberFormat="1" applyFont="1" applyFill="1" applyBorder="1" applyAlignment="1">
      <alignment vertical="center"/>
    </xf>
    <xf numFmtId="168" fontId="39" fillId="0" borderId="17" xfId="325" applyNumberFormat="1" applyFont="1" applyFill="1" applyBorder="1" applyAlignment="1">
      <alignment horizontal="right" vertical="center"/>
    </xf>
    <xf numFmtId="0" fontId="43" fillId="11" borderId="0" xfId="0" applyFont="1" applyFill="1" applyBorder="1" applyAlignment="1">
      <alignment horizontal="left" vertical="top" wrapText="1"/>
    </xf>
    <xf numFmtId="168" fontId="43" fillId="11" borderId="0" xfId="0" applyNumberFormat="1" applyFont="1" applyFill="1" applyBorder="1" applyAlignment="1">
      <alignment horizontal="right"/>
    </xf>
    <xf numFmtId="0" fontId="88" fillId="11" borderId="3" xfId="337" applyFont="1" applyFill="1" applyBorder="1"/>
    <xf numFmtId="168" fontId="88" fillId="11" borderId="3" xfId="337" applyNumberFormat="1" applyFont="1" applyFill="1" applyBorder="1" applyAlignment="1">
      <alignment horizontal="right"/>
    </xf>
    <xf numFmtId="0" fontId="84" fillId="0" borderId="0" xfId="337" applyFont="1" applyFill="1" applyAlignment="1">
      <alignment horizontal="left"/>
    </xf>
    <xf numFmtId="0" fontId="85" fillId="0" borderId="0" xfId="337" applyFont="1" applyFill="1" applyAlignment="1">
      <alignment horizontal="left"/>
    </xf>
    <xf numFmtId="0" fontId="83" fillId="0" borderId="0" xfId="314" applyFont="1"/>
    <xf numFmtId="182" fontId="80" fillId="0" borderId="0" xfId="314" applyNumberFormat="1" applyFont="1"/>
    <xf numFmtId="0" fontId="106" fillId="0" borderId="0" xfId="315" applyFont="1"/>
    <xf numFmtId="0" fontId="138" fillId="0" borderId="0" xfId="314" applyFont="1"/>
    <xf numFmtId="15" fontId="138" fillId="0" borderId="0" xfId="316" applyNumberFormat="1" applyFont="1" applyBorder="1" applyAlignment="1" applyProtection="1">
      <alignment horizontal="center"/>
      <protection locked="0"/>
    </xf>
    <xf numFmtId="0" fontId="88" fillId="9" borderId="0" xfId="341" applyFont="1" applyFill="1" applyBorder="1"/>
    <xf numFmtId="15" fontId="138" fillId="11" borderId="2" xfId="316" applyNumberFormat="1" applyFont="1" applyFill="1" applyBorder="1" applyAlignment="1" applyProtection="1">
      <alignment horizontal="center"/>
      <protection locked="0"/>
    </xf>
    <xf numFmtId="0" fontId="138" fillId="11" borderId="2" xfId="316" applyNumberFormat="1" applyFont="1" applyFill="1" applyBorder="1" applyAlignment="1">
      <alignment horizontal="center"/>
    </xf>
    <xf numFmtId="1" fontId="138" fillId="11" borderId="2" xfId="316" applyNumberFormat="1" applyFont="1" applyFill="1" applyBorder="1" applyAlignment="1">
      <alignment horizontal="center"/>
    </xf>
    <xf numFmtId="0" fontId="83" fillId="10" borderId="20" xfId="0" applyFont="1" applyFill="1" applyBorder="1" applyAlignment="1">
      <alignment vertical="center"/>
    </xf>
    <xf numFmtId="0" fontId="88" fillId="11" borderId="0" xfId="341" applyFont="1" applyFill="1" applyBorder="1"/>
    <xf numFmtId="168" fontId="36" fillId="0" borderId="0" xfId="314" applyNumberFormat="1" applyFont="1" applyFill="1" applyBorder="1"/>
    <xf numFmtId="0" fontId="88" fillId="9" borderId="17" xfId="341" applyFont="1" applyFill="1" applyBorder="1"/>
    <xf numFmtId="0" fontId="88" fillId="0" borderId="0" xfId="314" applyFont="1"/>
    <xf numFmtId="0" fontId="12" fillId="0" borderId="0" xfId="314" applyFont="1"/>
    <xf numFmtId="168" fontId="12" fillId="0" borderId="0" xfId="314" applyNumberFormat="1" applyFont="1"/>
    <xf numFmtId="173" fontId="36" fillId="0" borderId="0" xfId="0" applyNumberFormat="1" applyFont="1" applyFill="1" applyBorder="1" applyAlignment="1">
      <alignment horizontal="right"/>
    </xf>
    <xf numFmtId="185" fontId="12" fillId="0" borderId="0" xfId="314" applyNumberFormat="1" applyFont="1"/>
    <xf numFmtId="186" fontId="12" fillId="0" borderId="0" xfId="314" applyNumberFormat="1" applyFont="1"/>
    <xf numFmtId="168" fontId="36" fillId="0" borderId="0" xfId="314" applyNumberFormat="1" applyFont="1" applyAlignment="1">
      <alignment horizontal="left" indent="3"/>
    </xf>
    <xf numFmtId="0" fontId="12" fillId="0" borderId="0" xfId="314" applyFont="1" applyBorder="1"/>
    <xf numFmtId="184" fontId="12" fillId="0" borderId="0" xfId="314" applyNumberFormat="1" applyFont="1"/>
    <xf numFmtId="0" fontId="12" fillId="0" borderId="0" xfId="314" applyFont="1" applyAlignment="1">
      <alignment horizontal="left" indent="1"/>
    </xf>
    <xf numFmtId="0" fontId="12" fillId="0" borderId="0" xfId="314" applyFont="1" applyAlignment="1">
      <alignment horizontal="left" indent="3"/>
    </xf>
    <xf numFmtId="173" fontId="43" fillId="11" borderId="0" xfId="0" applyNumberFormat="1" applyFont="1" applyFill="1" applyBorder="1" applyAlignment="1">
      <alignment horizontal="right"/>
    </xf>
    <xf numFmtId="187" fontId="12" fillId="0" borderId="0" xfId="314" applyNumberFormat="1" applyFont="1"/>
    <xf numFmtId="168" fontId="43" fillId="0" borderId="17" xfId="0" applyNumberFormat="1" applyFont="1" applyFill="1" applyBorder="1" applyAlignment="1">
      <alignment horizontal="right"/>
    </xf>
    <xf numFmtId="0" fontId="39" fillId="0" borderId="0" xfId="339" applyFont="1" applyFill="1" applyAlignment="1">
      <alignment vertical="top"/>
    </xf>
    <xf numFmtId="0" fontId="44" fillId="0" borderId="0" xfId="339" applyFont="1" applyFill="1" applyAlignment="1">
      <alignment vertical="top" wrapText="1"/>
    </xf>
    <xf numFmtId="0" fontId="39" fillId="0" borderId="0" xfId="337" applyFont="1" applyFill="1"/>
    <xf numFmtId="0" fontId="12" fillId="0" borderId="0" xfId="314" applyFont="1" applyFill="1"/>
    <xf numFmtId="182" fontId="12" fillId="0" borderId="0" xfId="314" applyNumberFormat="1" applyFont="1"/>
    <xf numFmtId="188" fontId="12" fillId="0" borderId="0" xfId="314" applyNumberFormat="1" applyFont="1"/>
    <xf numFmtId="184" fontId="12" fillId="0" borderId="0" xfId="314" applyNumberFormat="1" applyFont="1" applyFill="1"/>
    <xf numFmtId="0" fontId="12" fillId="0" borderId="0" xfId="337" applyFont="1" applyFill="1"/>
    <xf numFmtId="0" fontId="118" fillId="10" borderId="19" xfId="316" applyNumberFormat="1" applyFont="1" applyFill="1" applyBorder="1" applyAlignment="1">
      <alignment horizontal="right" vertical="top" wrapText="1"/>
    </xf>
    <xf numFmtId="182" fontId="118" fillId="10" borderId="19" xfId="316" applyNumberFormat="1" applyFont="1" applyFill="1" applyBorder="1" applyAlignment="1">
      <alignment horizontal="right" vertical="top" wrapText="1"/>
    </xf>
    <xf numFmtId="0" fontId="84" fillId="0" borderId="0" xfId="314" applyFont="1" applyFill="1"/>
    <xf numFmtId="0" fontId="78" fillId="0" borderId="12" xfId="0" applyFont="1" applyBorder="1"/>
    <xf numFmtId="0" fontId="78" fillId="0" borderId="13" xfId="0" applyFont="1" applyBorder="1"/>
    <xf numFmtId="0" fontId="78" fillId="0" borderId="12" xfId="0" applyFont="1" applyBorder="1" applyAlignment="1">
      <alignment horizontal="left"/>
    </xf>
    <xf numFmtId="0" fontId="78" fillId="0" borderId="14" xfId="0" applyFont="1" applyBorder="1" applyAlignment="1">
      <alignment horizontal="left"/>
    </xf>
    <xf numFmtId="0" fontId="78" fillId="0" borderId="15" xfId="0" applyFont="1" applyBorder="1" applyAlignment="1">
      <alignment horizontal="left"/>
    </xf>
    <xf numFmtId="0" fontId="78" fillId="0" borderId="16" xfId="0" applyFont="1" applyBorder="1" applyAlignment="1">
      <alignment horizontal="left"/>
    </xf>
    <xf numFmtId="0" fontId="78" fillId="0" borderId="9" xfId="0" applyFont="1" applyBorder="1"/>
    <xf numFmtId="0" fontId="78" fillId="0" borderId="10" xfId="0" applyFont="1" applyBorder="1"/>
    <xf numFmtId="0" fontId="78" fillId="0" borderId="10" xfId="0" applyFont="1" applyBorder="1" applyAlignment="1"/>
    <xf numFmtId="0" fontId="78" fillId="0" borderId="11" xfId="0" applyFont="1" applyBorder="1"/>
    <xf numFmtId="0" fontId="78" fillId="0" borderId="12" xfId="0" applyFont="1" applyBorder="1" applyAlignment="1">
      <alignment horizontal="left" vertical="center"/>
    </xf>
    <xf numFmtId="0" fontId="78" fillId="0" borderId="13" xfId="0" applyFont="1" applyBorder="1" applyAlignment="1">
      <alignment horizontal="left" vertical="center"/>
    </xf>
    <xf numFmtId="1" fontId="39" fillId="0" borderId="2" xfId="323" applyNumberFormat="1" applyFont="1" applyFill="1" applyBorder="1" applyAlignment="1">
      <alignment horizontal="left" vertical="center" wrapText="1"/>
    </xf>
    <xf numFmtId="0" fontId="140" fillId="0" borderId="25" xfId="322" applyFont="1" applyBorder="1" applyAlignment="1">
      <alignment horizontal="left"/>
    </xf>
    <xf numFmtId="0" fontId="140" fillId="0" borderId="27" xfId="322" applyFont="1" applyBorder="1" applyAlignment="1">
      <alignment horizontal="left"/>
    </xf>
    <xf numFmtId="0" fontId="140" fillId="0" borderId="30" xfId="322" applyFont="1" applyBorder="1" applyAlignment="1">
      <alignment horizontal="left"/>
    </xf>
    <xf numFmtId="0" fontId="140" fillId="0" borderId="29" xfId="322" applyFont="1" applyBorder="1" applyAlignment="1">
      <alignment horizontal="left"/>
    </xf>
    <xf numFmtId="0" fontId="140" fillId="0" borderId="31" xfId="322" applyFont="1" applyBorder="1" applyAlignment="1">
      <alignment horizontal="left"/>
    </xf>
    <xf numFmtId="184" fontId="0" fillId="0" borderId="0" xfId="0" applyNumberFormat="1" applyFont="1" applyAlignment="1"/>
    <xf numFmtId="184" fontId="0" fillId="0" borderId="0" xfId="0" applyNumberFormat="1"/>
    <xf numFmtId="184" fontId="78" fillId="0" borderId="0" xfId="0" applyNumberFormat="1" applyFont="1" applyFill="1"/>
    <xf numFmtId="0" fontId="39" fillId="0" borderId="0" xfId="323" applyFont="1" applyFill="1" applyBorder="1" applyAlignment="1">
      <alignment vertical="center"/>
    </xf>
    <xf numFmtId="0" fontId="68" fillId="0" borderId="0" xfId="0" applyFont="1" applyFill="1" applyBorder="1" applyAlignment="1">
      <alignment vertical="center"/>
    </xf>
    <xf numFmtId="0" fontId="141" fillId="0" borderId="29" xfId="322" applyFont="1" applyBorder="1" applyAlignment="1">
      <alignment horizontal="left"/>
    </xf>
    <xf numFmtId="0" fontId="141" fillId="0" borderId="30" xfId="322" applyFont="1" applyBorder="1" applyAlignment="1">
      <alignment horizontal="left"/>
    </xf>
    <xf numFmtId="0" fontId="42" fillId="9" borderId="0" xfId="0" applyNumberFormat="1" applyFont="1" applyFill="1" applyBorder="1" applyAlignment="1">
      <alignment horizontal="left" vertical="top" wrapText="1"/>
    </xf>
    <xf numFmtId="0" fontId="39" fillId="0" borderId="0" xfId="313" applyNumberFormat="1" applyFont="1" applyFill="1" applyBorder="1" applyAlignment="1">
      <alignment horizontal="left" vertical="top" wrapText="1"/>
    </xf>
    <xf numFmtId="0" fontId="68" fillId="0" borderId="0" xfId="312" applyNumberFormat="1" applyFont="1" applyFill="1" applyBorder="1" applyAlignment="1" applyProtection="1">
      <alignment horizontal="left" vertical="center" wrapText="1" indent="2"/>
    </xf>
    <xf numFmtId="1" fontId="12" fillId="0" borderId="0" xfId="0" applyNumberFormat="1" applyFont="1" applyFill="1" applyAlignment="1">
      <alignment wrapText="1"/>
    </xf>
    <xf numFmtId="1" fontId="12" fillId="0" borderId="0" xfId="0" applyNumberFormat="1" applyFont="1" applyFill="1" applyAlignment="1">
      <alignment vertical="center" wrapText="1"/>
    </xf>
    <xf numFmtId="1" fontId="12" fillId="0" borderId="0" xfId="323" applyNumberFormat="1" applyFont="1" applyAlignment="1">
      <alignment vertical="top" wrapText="1"/>
    </xf>
    <xf numFmtId="1" fontId="88" fillId="10" borderId="4" xfId="0" applyNumberFormat="1" applyFont="1" applyFill="1" applyBorder="1" applyAlignment="1">
      <alignment horizontal="right" vertical="center"/>
    </xf>
    <xf numFmtId="1" fontId="39" fillId="0" borderId="0" xfId="0" applyNumberFormat="1" applyFont="1" applyFill="1" applyBorder="1" applyAlignment="1">
      <alignment vertical="center" wrapText="1"/>
    </xf>
    <xf numFmtId="1" fontId="12" fillId="0" borderId="2" xfId="0" applyNumberFormat="1" applyFont="1" applyFill="1" applyBorder="1" applyAlignment="1">
      <alignment wrapText="1"/>
    </xf>
    <xf numFmtId="167" fontId="36" fillId="0" borderId="0" xfId="325" applyNumberFormat="1" applyFont="1" applyFill="1" applyBorder="1"/>
    <xf numFmtId="167" fontId="36" fillId="0" borderId="2" xfId="325" applyNumberFormat="1" applyFont="1" applyFill="1" applyBorder="1"/>
    <xf numFmtId="167" fontId="12" fillId="0" borderId="0" xfId="325" applyNumberFormat="1" applyFont="1" applyFill="1" applyBorder="1"/>
    <xf numFmtId="167" fontId="12" fillId="0" borderId="2" xfId="325" applyNumberFormat="1" applyFont="1" applyFill="1" applyBorder="1"/>
    <xf numFmtId="0" fontId="105" fillId="9" borderId="0" xfId="0" applyFont="1" applyFill="1"/>
    <xf numFmtId="1" fontId="66" fillId="0" borderId="0" xfId="328" applyNumberFormat="1" applyFont="1" applyFill="1" applyAlignment="1">
      <alignment wrapText="1"/>
    </xf>
    <xf numFmtId="0" fontId="101" fillId="0" borderId="2" xfId="331" applyFont="1" applyBorder="1"/>
    <xf numFmtId="0" fontId="114" fillId="0" borderId="0" xfId="0" applyFont="1" applyAlignment="1">
      <alignment horizontal="left" vertical="top" wrapText="1" indent="1"/>
    </xf>
    <xf numFmtId="1" fontId="42" fillId="0" borderId="0" xfId="323" applyNumberFormat="1" applyFont="1" applyFill="1" applyBorder="1" applyAlignment="1">
      <alignment horizontal="left" vertical="center" wrapText="1" indent="1"/>
    </xf>
    <xf numFmtId="1" fontId="66" fillId="0" borderId="0" xfId="328" applyNumberFormat="1" applyFont="1" applyFill="1" applyAlignment="1">
      <alignment horizontal="left" wrapText="1"/>
    </xf>
    <xf numFmtId="167" fontId="65" fillId="0" borderId="0" xfId="325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indent="2"/>
    </xf>
    <xf numFmtId="0" fontId="12" fillId="0" borderId="0" xfId="0" applyFont="1" applyFill="1" applyAlignment="1">
      <alignment horizontal="left" wrapText="1" indent="2"/>
    </xf>
    <xf numFmtId="0" fontId="13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9" borderId="0" xfId="0" applyFont="1" applyFill="1" applyBorder="1" applyAlignment="1">
      <alignment wrapText="1"/>
    </xf>
    <xf numFmtId="0" fontId="106" fillId="10" borderId="2" xfId="0" applyFont="1" applyFill="1" applyBorder="1" applyAlignment="1">
      <alignment horizontal="right" vertical="top" wrapText="1"/>
    </xf>
    <xf numFmtId="0" fontId="65" fillId="0" borderId="0" xfId="337" applyFont="1" applyFill="1" applyAlignment="1">
      <alignment horizontal="left" indent="4"/>
    </xf>
    <xf numFmtId="0" fontId="13" fillId="0" borderId="0" xfId="337" applyFont="1" applyFill="1" applyAlignment="1">
      <alignment horizontal="left" indent="4"/>
    </xf>
    <xf numFmtId="0" fontId="13" fillId="9" borderId="0" xfId="337" applyFont="1" applyFill="1" applyAlignment="1">
      <alignment horizontal="left" indent="4"/>
    </xf>
    <xf numFmtId="0" fontId="12" fillId="0" borderId="0" xfId="171" applyFont="1" applyFill="1" applyAlignment="1">
      <alignment horizontal="left" indent="2"/>
    </xf>
    <xf numFmtId="0" fontId="139" fillId="0" borderId="0" xfId="171" applyFont="1" applyFill="1" applyAlignment="1">
      <alignment horizontal="left" indent="3"/>
    </xf>
    <xf numFmtId="0" fontId="12" fillId="0" borderId="0" xfId="171" applyFont="1" applyFill="1" applyAlignment="1">
      <alignment horizontal="left" indent="3"/>
    </xf>
    <xf numFmtId="0" fontId="139" fillId="0" borderId="0" xfId="171" applyFont="1" applyFill="1" applyAlignment="1">
      <alignment horizontal="left" indent="4"/>
    </xf>
    <xf numFmtId="0" fontId="12" fillId="0" borderId="0" xfId="171" applyFont="1" applyFill="1" applyAlignment="1">
      <alignment horizontal="left" indent="4"/>
    </xf>
    <xf numFmtId="0" fontId="12" fillId="0" borderId="0" xfId="171" applyFont="1" applyFill="1" applyAlignment="1"/>
    <xf numFmtId="0" fontId="12" fillId="0" borderId="0" xfId="171" applyFont="1" applyFill="1" applyAlignment="1">
      <alignment horizontal="left" wrapText="1" indent="2"/>
    </xf>
    <xf numFmtId="0" fontId="88" fillId="9" borderId="0" xfId="338" applyFont="1" applyFill="1" applyBorder="1" applyAlignment="1">
      <alignment vertical="center" wrapText="1"/>
    </xf>
    <xf numFmtId="0" fontId="39" fillId="0" borderId="12" xfId="0" applyFont="1" applyBorder="1"/>
    <xf numFmtId="0" fontId="39" fillId="0" borderId="13" xfId="0" applyFont="1" applyBorder="1"/>
    <xf numFmtId="0" fontId="145" fillId="0" borderId="0" xfId="0" applyFont="1" applyBorder="1" applyAlignment="1">
      <alignment vertical="center" wrapText="1"/>
    </xf>
    <xf numFmtId="0" fontId="39" fillId="0" borderId="12" xfId="0" applyFont="1" applyBorder="1" applyAlignment="1">
      <alignment vertical="top"/>
    </xf>
    <xf numFmtId="0" fontId="31" fillId="0" borderId="0" xfId="0" applyFont="1" applyBorder="1" applyAlignment="1">
      <alignment vertical="top" wrapText="1"/>
    </xf>
    <xf numFmtId="0" fontId="39" fillId="0" borderId="13" xfId="0" applyFont="1" applyBorder="1" applyAlignment="1">
      <alignment vertical="top"/>
    </xf>
    <xf numFmtId="0" fontId="39" fillId="0" borderId="14" xfId="0" applyFont="1" applyBorder="1"/>
    <xf numFmtId="0" fontId="39" fillId="0" borderId="16" xfId="0" applyFont="1" applyBorder="1"/>
    <xf numFmtId="0" fontId="132" fillId="10" borderId="4" xfId="0" applyFont="1" applyFill="1" applyBorder="1" applyAlignment="1">
      <alignment horizontal="right" vertical="center"/>
    </xf>
    <xf numFmtId="0" fontId="146" fillId="0" borderId="27" xfId="0" applyFont="1" applyBorder="1" applyAlignment="1">
      <alignment horizontal="center"/>
    </xf>
    <xf numFmtId="0" fontId="141" fillId="0" borderId="27" xfId="0" applyFont="1" applyBorder="1" applyAlignment="1">
      <alignment horizontal="left"/>
    </xf>
    <xf numFmtId="0" fontId="147" fillId="0" borderId="13" xfId="0" applyFont="1" applyBorder="1" applyAlignment="1">
      <alignment horizontal="left"/>
    </xf>
    <xf numFmtId="0" fontId="146" fillId="0" borderId="25" xfId="0" applyFont="1" applyBorder="1" applyAlignment="1">
      <alignment horizontal="center"/>
    </xf>
    <xf numFmtId="0" fontId="141" fillId="0" borderId="29" xfId="0" applyFont="1" applyBorder="1" applyAlignment="1">
      <alignment horizontal="left"/>
    </xf>
    <xf numFmtId="0" fontId="146" fillId="0" borderId="26" xfId="0" applyFont="1" applyBorder="1" applyAlignment="1">
      <alignment horizontal="center"/>
    </xf>
    <xf numFmtId="0" fontId="141" fillId="0" borderId="26" xfId="0" applyFont="1" applyBorder="1" applyAlignment="1">
      <alignment horizontal="left"/>
    </xf>
    <xf numFmtId="0" fontId="141" fillId="0" borderId="25" xfId="0" applyFont="1" applyBorder="1" applyAlignment="1">
      <alignment horizontal="left"/>
    </xf>
    <xf numFmtId="0" fontId="141" fillId="0" borderId="30" xfId="0" applyFont="1" applyBorder="1" applyAlignment="1">
      <alignment horizontal="left"/>
    </xf>
    <xf numFmtId="0" fontId="141" fillId="0" borderId="31" xfId="0" applyFont="1" applyBorder="1" applyAlignment="1">
      <alignment horizontal="left"/>
    </xf>
    <xf numFmtId="0" fontId="141" fillId="0" borderId="24" xfId="0" applyFont="1" applyBorder="1" applyAlignment="1">
      <alignment horizontal="left"/>
    </xf>
    <xf numFmtId="0" fontId="141" fillId="0" borderId="25" xfId="322" applyFont="1" applyBorder="1" applyAlignment="1">
      <alignment horizontal="left"/>
    </xf>
    <xf numFmtId="0" fontId="141" fillId="0" borderId="23" xfId="0" applyFont="1" applyBorder="1" applyAlignment="1">
      <alignment horizontal="left"/>
    </xf>
    <xf numFmtId="0" fontId="141" fillId="0" borderId="22" xfId="0" applyFont="1" applyBorder="1" applyAlignment="1">
      <alignment horizontal="left"/>
    </xf>
    <xf numFmtId="0" fontId="140" fillId="0" borderId="26" xfId="322" applyFont="1" applyBorder="1" applyAlignment="1">
      <alignment horizontal="left"/>
    </xf>
    <xf numFmtId="0" fontId="141" fillId="0" borderId="28" xfId="0" applyFont="1" applyBorder="1" applyAlignment="1">
      <alignment horizontal="left"/>
    </xf>
    <xf numFmtId="167" fontId="39" fillId="0" borderId="0" xfId="325" applyNumberFormat="1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vertical="top" wrapText="1"/>
    </xf>
    <xf numFmtId="0" fontId="42" fillId="0" borderId="0" xfId="0" applyFont="1" applyFill="1" applyAlignment="1">
      <alignment vertical="top" wrapText="1"/>
    </xf>
    <xf numFmtId="0" fontId="114" fillId="0" borderId="0" xfId="0" applyFont="1" applyFill="1" applyAlignment="1">
      <alignment wrapText="1"/>
    </xf>
    <xf numFmtId="0" fontId="114" fillId="9" borderId="0" xfId="0" applyFont="1" applyFill="1" applyAlignment="1">
      <alignment horizontal="left" wrapText="1"/>
    </xf>
    <xf numFmtId="1" fontId="12" fillId="0" borderId="2" xfId="323" applyNumberFormat="1" applyFont="1" applyBorder="1" applyAlignment="1">
      <alignment vertical="top" wrapText="1"/>
    </xf>
    <xf numFmtId="1" fontId="12" fillId="0" borderId="2" xfId="323" applyNumberFormat="1" applyFont="1" applyBorder="1" applyAlignment="1">
      <alignment horizontal="left" vertical="top" wrapText="1"/>
    </xf>
    <xf numFmtId="0" fontId="18" fillId="0" borderId="4" xfId="272" applyNumberFormat="1" applyFont="1" applyFill="1" applyBorder="1" applyAlignment="1">
      <alignment horizontal="center" vertical="center"/>
    </xf>
    <xf numFmtId="0" fontId="18" fillId="0" borderId="4" xfId="304" applyFont="1" applyFill="1" applyBorder="1" applyAlignment="1">
      <alignment horizontal="center" vertical="center"/>
    </xf>
    <xf numFmtId="174" fontId="18" fillId="0" borderId="4" xfId="304" applyNumberFormat="1" applyFont="1" applyFill="1" applyBorder="1" applyAlignment="1">
      <alignment horizontal="center" vertical="center"/>
    </xf>
    <xf numFmtId="0" fontId="82" fillId="0" borderId="0" xfId="322" applyBorder="1" applyAlignment="1">
      <alignment horizontal="center" vertical="top" wrapText="1"/>
    </xf>
    <xf numFmtId="0" fontId="144" fillId="0" borderId="12" xfId="0" applyFont="1" applyBorder="1" applyAlignment="1">
      <alignment horizontal="center"/>
    </xf>
    <xf numFmtId="0" fontId="144" fillId="0" borderId="0" xfId="0" applyFont="1" applyBorder="1" applyAlignment="1">
      <alignment horizontal="center"/>
    </xf>
    <xf numFmtId="0" fontId="144" fillId="0" borderId="13" xfId="0" applyFont="1" applyBorder="1" applyAlignment="1">
      <alignment horizontal="center"/>
    </xf>
    <xf numFmtId="0" fontId="145" fillId="0" borderId="0" xfId="0" applyFont="1" applyBorder="1" applyAlignment="1">
      <alignment horizontal="center" vertical="center" wrapText="1"/>
    </xf>
    <xf numFmtId="0" fontId="127" fillId="0" borderId="0" xfId="0" applyFont="1" applyBorder="1" applyAlignment="1">
      <alignment horizontal="center" vertical="top" wrapText="1"/>
    </xf>
    <xf numFmtId="0" fontId="127" fillId="0" borderId="15" xfId="0" applyFont="1" applyBorder="1" applyAlignment="1">
      <alignment horizontal="center" vertical="top" wrapText="1"/>
    </xf>
    <xf numFmtId="0" fontId="125" fillId="0" borderId="0" xfId="0" applyFont="1" applyBorder="1" applyAlignment="1">
      <alignment horizontal="center" vertical="center"/>
    </xf>
    <xf numFmtId="0" fontId="125" fillId="0" borderId="22" xfId="0" applyFont="1" applyBorder="1" applyAlignment="1">
      <alignment horizontal="center" vertical="center"/>
    </xf>
    <xf numFmtId="0" fontId="62" fillId="0" borderId="0" xfId="0" applyNumberFormat="1" applyFont="1" applyFill="1" applyBorder="1" applyAlignment="1"/>
    <xf numFmtId="0" fontId="0" fillId="0" borderId="0" xfId="0" applyAlignment="1"/>
    <xf numFmtId="0" fontId="85" fillId="0" borderId="0" xfId="311" applyNumberFormat="1" applyFont="1" applyFill="1" applyBorder="1" applyAlignment="1">
      <alignment vertical="top"/>
    </xf>
    <xf numFmtId="0" fontId="36" fillId="0" borderId="0" xfId="0" applyFont="1" applyAlignment="1">
      <alignment vertical="top"/>
    </xf>
    <xf numFmtId="0" fontId="43" fillId="10" borderId="0" xfId="304" applyFont="1" applyFill="1" applyBorder="1" applyAlignment="1">
      <alignment horizontal="center" vertical="center"/>
    </xf>
    <xf numFmtId="0" fontId="36" fillId="0" borderId="0" xfId="0" applyFont="1" applyFill="1" applyAlignment="1"/>
    <xf numFmtId="0" fontId="0" fillId="0" borderId="0" xfId="0" applyFont="1" applyAlignment="1"/>
    <xf numFmtId="0" fontId="36" fillId="0" borderId="0" xfId="0" applyFont="1" applyFill="1" applyBorder="1" applyAlignment="1"/>
    <xf numFmtId="0" fontId="0" fillId="0" borderId="0" xfId="0" applyAlignment="1">
      <alignment horizontal="center" wrapText="1"/>
    </xf>
    <xf numFmtId="0" fontId="81" fillId="0" borderId="0" xfId="0" applyFont="1" applyFill="1" applyBorder="1" applyAlignment="1">
      <alignment horizontal="left" vertical="top" wrapText="1"/>
    </xf>
    <xf numFmtId="0" fontId="36" fillId="0" borderId="0" xfId="0" applyFont="1" applyFill="1" applyBorder="1" applyAlignment="1">
      <alignment horizontal="left" vertical="top" wrapText="1"/>
    </xf>
    <xf numFmtId="0" fontId="85" fillId="0" borderId="0" xfId="0" applyFont="1" applyFill="1" applyBorder="1" applyAlignment="1">
      <alignment horizontal="left" vertical="center"/>
    </xf>
    <xf numFmtId="0" fontId="85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top" wrapText="1"/>
    </xf>
    <xf numFmtId="1" fontId="84" fillId="0" borderId="0" xfId="0" applyNumberFormat="1" applyFont="1" applyFill="1" applyBorder="1" applyAlignment="1"/>
    <xf numFmtId="0" fontId="80" fillId="0" borderId="0" xfId="0" applyFont="1" applyAlignment="1"/>
    <xf numFmtId="167" fontId="85" fillId="0" borderId="0" xfId="311" applyNumberFormat="1" applyFont="1" applyFill="1" applyBorder="1" applyAlignment="1"/>
    <xf numFmtId="0" fontId="36" fillId="0" borderId="0" xfId="0" applyFont="1" applyAlignment="1"/>
    <xf numFmtId="1" fontId="36" fillId="0" borderId="0" xfId="0" applyNumberFormat="1" applyFont="1" applyFill="1" applyAlignment="1">
      <alignment horizontal="left" wrapText="1"/>
    </xf>
    <xf numFmtId="0" fontId="36" fillId="0" borderId="3" xfId="0" applyFont="1" applyFill="1" applyBorder="1" applyAlignment="1">
      <alignment horizontal="left" wrapText="1"/>
    </xf>
    <xf numFmtId="1" fontId="84" fillId="0" borderId="0" xfId="323" applyNumberFormat="1" applyFont="1" applyAlignment="1"/>
    <xf numFmtId="1" fontId="85" fillId="0" borderId="0" xfId="323" applyNumberFormat="1" applyFont="1" applyFill="1" applyAlignment="1"/>
    <xf numFmtId="0" fontId="12" fillId="0" borderId="0" xfId="0" applyFont="1" applyFill="1" applyAlignment="1">
      <alignment horizontal="left" wrapText="1"/>
    </xf>
    <xf numFmtId="1" fontId="40" fillId="0" borderId="0" xfId="0" applyNumberFormat="1" applyFont="1" applyFill="1" applyBorder="1" applyAlignment="1">
      <alignment horizontal="left" vertical="center" wrapText="1"/>
    </xf>
    <xf numFmtId="167" fontId="85" fillId="0" borderId="2" xfId="311" applyNumberFormat="1" applyFont="1" applyFill="1" applyBorder="1" applyAlignment="1">
      <alignment vertical="top"/>
    </xf>
    <xf numFmtId="0" fontId="36" fillId="0" borderId="2" xfId="0" applyFont="1" applyBorder="1" applyAlignment="1">
      <alignment vertical="top"/>
    </xf>
    <xf numFmtId="0" fontId="0" fillId="0" borderId="2" xfId="0" applyBorder="1" applyAlignment="1">
      <alignment vertical="top"/>
    </xf>
    <xf numFmtId="1" fontId="39" fillId="0" borderId="0" xfId="0" applyNumberFormat="1" applyFont="1" applyFill="1" applyBorder="1" applyAlignment="1">
      <alignment horizontal="left" vertical="center" wrapText="1"/>
    </xf>
    <xf numFmtId="1" fontId="85" fillId="0" borderId="0" xfId="323" applyNumberFormat="1" applyFont="1" applyFill="1" applyAlignment="1">
      <alignment vertical="top"/>
    </xf>
    <xf numFmtId="0" fontId="12" fillId="0" borderId="0" xfId="0" applyFont="1" applyFill="1" applyAlignment="1"/>
    <xf numFmtId="0" fontId="12" fillId="0" borderId="0" xfId="0" applyFont="1" applyAlignment="1"/>
    <xf numFmtId="0" fontId="83" fillId="0" borderId="0" xfId="0" applyFont="1" applyFill="1" applyBorder="1" applyAlignment="1"/>
    <xf numFmtId="0" fontId="9" fillId="0" borderId="0" xfId="0" applyFont="1" applyAlignment="1"/>
    <xf numFmtId="1" fontId="85" fillId="0" borderId="0" xfId="0" applyNumberFormat="1" applyFont="1" applyFill="1" applyBorder="1" applyAlignment="1">
      <alignment vertical="top"/>
    </xf>
    <xf numFmtId="0" fontId="84" fillId="0" borderId="0" xfId="326" applyFont="1" applyFill="1" applyBorder="1" applyAlignment="1"/>
    <xf numFmtId="0" fontId="12" fillId="0" borderId="0" xfId="0" applyFont="1" applyFill="1" applyAlignment="1">
      <alignment horizontal="left" vertical="center" wrapText="1"/>
    </xf>
    <xf numFmtId="0" fontId="84" fillId="0" borderId="0" xfId="0" applyFont="1" applyFill="1" applyBorder="1" applyAlignment="1"/>
    <xf numFmtId="0" fontId="12" fillId="0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vertical="center"/>
    </xf>
    <xf numFmtId="1" fontId="88" fillId="10" borderId="4" xfId="323" applyNumberFormat="1" applyFont="1" applyFill="1" applyBorder="1" applyAlignment="1">
      <alignment horizontal="center" vertical="center"/>
    </xf>
    <xf numFmtId="1" fontId="83" fillId="10" borderId="3" xfId="232" applyNumberFormat="1" applyFont="1" applyFill="1" applyBorder="1" applyAlignment="1">
      <alignment horizontal="left" vertical="center" wrapText="1"/>
    </xf>
    <xf numFmtId="1" fontId="83" fillId="10" borderId="2" xfId="232" applyNumberFormat="1" applyFont="1" applyFill="1" applyBorder="1" applyAlignment="1">
      <alignment horizontal="left" vertical="center" wrapText="1"/>
    </xf>
    <xf numFmtId="1" fontId="106" fillId="10" borderId="3" xfId="232" applyNumberFormat="1" applyFont="1" applyFill="1" applyBorder="1" applyAlignment="1">
      <alignment horizontal="left" vertical="center" wrapText="1"/>
    </xf>
    <xf numFmtId="1" fontId="106" fillId="10" borderId="2" xfId="232" applyNumberFormat="1" applyFont="1" applyFill="1" applyBorder="1" applyAlignment="1">
      <alignment horizontal="left" vertical="center" wrapText="1"/>
    </xf>
    <xf numFmtId="0" fontId="83" fillId="10" borderId="3" xfId="232" applyFont="1" applyFill="1" applyBorder="1" applyAlignment="1">
      <alignment horizontal="left" vertical="center"/>
    </xf>
    <xf numFmtId="0" fontId="83" fillId="10" borderId="0" xfId="232" applyFont="1" applyFill="1" applyBorder="1" applyAlignment="1">
      <alignment horizontal="left" vertical="center"/>
    </xf>
    <xf numFmtId="168" fontId="111" fillId="10" borderId="2" xfId="331" applyNumberFormat="1" applyFont="1" applyFill="1" applyBorder="1" applyAlignment="1">
      <alignment horizontal="center" vertical="center"/>
    </xf>
    <xf numFmtId="168" fontId="111" fillId="10" borderId="4" xfId="331" applyNumberFormat="1" applyFont="1" applyFill="1" applyBorder="1" applyAlignment="1">
      <alignment horizontal="center" vertical="center"/>
    </xf>
    <xf numFmtId="0" fontId="12" fillId="0" borderId="0" xfId="331" applyFont="1" applyFill="1" applyAlignment="1">
      <alignment horizontal="justify" vertical="top" wrapText="1"/>
    </xf>
    <xf numFmtId="168" fontId="118" fillId="10" borderId="4" xfId="331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/>
    </xf>
    <xf numFmtId="1" fontId="68" fillId="10" borderId="4" xfId="0" quotePrefix="1" applyNumberFormat="1" applyFont="1" applyFill="1" applyBorder="1" applyAlignment="1">
      <alignment horizontal="center" vertical="center"/>
    </xf>
    <xf numFmtId="0" fontId="79" fillId="0" borderId="0" xfId="326" applyFont="1" applyFill="1" applyBorder="1" applyAlignment="1">
      <alignment vertical="center"/>
    </xf>
    <xf numFmtId="0" fontId="79" fillId="0" borderId="0" xfId="326" quotePrefix="1" applyFont="1" applyFill="1" applyBorder="1" applyAlignment="1">
      <alignment vertical="center"/>
    </xf>
    <xf numFmtId="1" fontId="79" fillId="10" borderId="3" xfId="0" applyNumberFormat="1" applyFont="1" applyFill="1" applyBorder="1" applyAlignment="1">
      <alignment horizontal="left" vertical="center"/>
    </xf>
    <xf numFmtId="1" fontId="79" fillId="10" borderId="2" xfId="0" applyNumberFormat="1" applyFont="1" applyFill="1" applyBorder="1" applyAlignment="1">
      <alignment horizontal="left" vertical="center"/>
    </xf>
    <xf numFmtId="1" fontId="128" fillId="10" borderId="3" xfId="0" applyNumberFormat="1" applyFont="1" applyFill="1" applyBorder="1" applyAlignment="1">
      <alignment horizontal="center" vertical="center" wrapText="1"/>
    </xf>
    <xf numFmtId="1" fontId="128" fillId="10" borderId="2" xfId="0" applyNumberFormat="1" applyFont="1" applyFill="1" applyBorder="1" applyAlignment="1">
      <alignment horizontal="center" vertical="center" wrapText="1"/>
    </xf>
    <xf numFmtId="0" fontId="79" fillId="0" borderId="0" xfId="326" quotePrefix="1" applyFont="1" applyFill="1" applyBorder="1" applyAlignment="1">
      <alignment horizontal="left" vertical="center"/>
    </xf>
    <xf numFmtId="1" fontId="128" fillId="10" borderId="20" xfId="0" applyNumberFormat="1" applyFont="1" applyFill="1" applyBorder="1" applyAlignment="1">
      <alignment horizontal="center" vertical="center" wrapText="1"/>
    </xf>
    <xf numFmtId="1" fontId="128" fillId="10" borderId="21" xfId="0" applyNumberFormat="1" applyFont="1" applyFill="1" applyBorder="1" applyAlignment="1">
      <alignment horizontal="center" vertical="center" wrapText="1"/>
    </xf>
    <xf numFmtId="1" fontId="68" fillId="10" borderId="20" xfId="0" quotePrefix="1" applyNumberFormat="1" applyFont="1" applyFill="1" applyBorder="1" applyAlignment="1">
      <alignment horizontal="center" vertical="center"/>
    </xf>
    <xf numFmtId="1" fontId="79" fillId="10" borderId="0" xfId="0" applyNumberFormat="1" applyFont="1" applyFill="1" applyBorder="1" applyAlignment="1">
      <alignment horizontal="left" vertical="center"/>
    </xf>
    <xf numFmtId="1" fontId="128" fillId="10" borderId="4" xfId="0" applyNumberFormat="1" applyFont="1" applyFill="1" applyBorder="1" applyAlignment="1">
      <alignment horizontal="center" vertical="center" wrapText="1"/>
    </xf>
    <xf numFmtId="1" fontId="128" fillId="10" borderId="17" xfId="0" applyNumberFormat="1" applyFont="1" applyFill="1" applyBorder="1" applyAlignment="1">
      <alignment horizontal="center" vertical="center" wrapText="1"/>
    </xf>
    <xf numFmtId="1" fontId="79" fillId="10" borderId="18" xfId="0" applyNumberFormat="1" applyFont="1" applyFill="1" applyBorder="1" applyAlignment="1">
      <alignment horizontal="left" vertical="center"/>
    </xf>
    <xf numFmtId="1" fontId="79" fillId="10" borderId="17" xfId="0" applyNumberFormat="1" applyFont="1" applyFill="1" applyBorder="1" applyAlignment="1">
      <alignment horizontal="left" vertical="center"/>
    </xf>
    <xf numFmtId="1" fontId="128" fillId="10" borderId="18" xfId="0" applyNumberFormat="1" applyFont="1" applyFill="1" applyBorder="1" applyAlignment="1">
      <alignment horizontal="center" vertical="center" wrapText="1"/>
    </xf>
    <xf numFmtId="0" fontId="126" fillId="0" borderId="0" xfId="326" quotePrefix="1" applyFont="1" applyFill="1" applyBorder="1" applyAlignment="1">
      <alignment vertical="center"/>
    </xf>
    <xf numFmtId="1" fontId="128" fillId="1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3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wrapText="1"/>
    </xf>
    <xf numFmtId="0" fontId="12" fillId="0" borderId="3" xfId="0" applyFont="1" applyBorder="1" applyAlignment="1"/>
    <xf numFmtId="0" fontId="84" fillId="0" borderId="0" xfId="0" applyFont="1" applyFill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134" fillId="0" borderId="0" xfId="0" applyFont="1" applyFill="1" applyAlignment="1"/>
    <xf numFmtId="0" fontId="90" fillId="0" borderId="0" xfId="0" applyFont="1" applyFill="1" applyAlignment="1">
      <alignment horizontal="left" vertical="top" wrapText="1"/>
    </xf>
    <xf numFmtId="0" fontId="90" fillId="0" borderId="0" xfId="0" applyFont="1" applyFill="1" applyBorder="1" applyAlignment="1">
      <alignment horizontal="left" wrapText="1"/>
    </xf>
    <xf numFmtId="0" fontId="90" fillId="0" borderId="0" xfId="0" applyFont="1" applyFill="1" applyBorder="1" applyAlignment="1"/>
    <xf numFmtId="0" fontId="90" fillId="0" borderId="0" xfId="0" applyFont="1" applyFill="1" applyAlignment="1"/>
    <xf numFmtId="0" fontId="36" fillId="0" borderId="0" xfId="0" applyFont="1" applyFill="1" applyAlignment="1">
      <alignment horizontal="left" wrapText="1"/>
    </xf>
    <xf numFmtId="0" fontId="88" fillId="10" borderId="4" xfId="323" applyFont="1" applyFill="1" applyBorder="1" applyAlignment="1">
      <alignment horizontal="center" vertical="center"/>
    </xf>
    <xf numFmtId="0" fontId="83" fillId="10" borderId="3" xfId="0" applyFont="1" applyFill="1" applyBorder="1" applyAlignment="1">
      <alignment horizontal="left" vertical="center"/>
    </xf>
    <xf numFmtId="0" fontId="83" fillId="10" borderId="2" xfId="0" applyFont="1" applyFill="1" applyBorder="1" applyAlignment="1">
      <alignment horizontal="left" vertical="center"/>
    </xf>
    <xf numFmtId="1" fontId="88" fillId="10" borderId="4" xfId="337" applyNumberFormat="1" applyFont="1" applyFill="1" applyBorder="1" applyAlignment="1">
      <alignment horizontal="center" vertical="center"/>
    </xf>
    <xf numFmtId="182" fontId="44" fillId="0" borderId="0" xfId="339" applyNumberFormat="1" applyFont="1" applyFill="1" applyAlignment="1">
      <alignment vertical="top" wrapText="1"/>
    </xf>
    <xf numFmtId="0" fontId="8" fillId="0" borderId="0" xfId="0" applyFont="1" applyFill="1" applyAlignment="1"/>
    <xf numFmtId="0" fontId="39" fillId="0" borderId="3" xfId="339" applyFont="1" applyFill="1" applyBorder="1" applyAlignment="1">
      <alignment horizontal="left" vertical="top"/>
    </xf>
    <xf numFmtId="0" fontId="8" fillId="0" borderId="3" xfId="0" applyFont="1" applyBorder="1" applyAlignment="1"/>
    <xf numFmtId="0" fontId="39" fillId="0" borderId="0" xfId="339" applyFont="1" applyFill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148" fillId="0" borderId="29" xfId="322" applyFont="1" applyBorder="1" applyAlignment="1">
      <alignment horizontal="left"/>
    </xf>
  </cellXfs>
  <cellStyles count="342">
    <cellStyle name="?????" xfId="1"/>
    <cellStyle name="????? 2" xfId="2"/>
    <cellStyle name="????? 2 2" xfId="3"/>
    <cellStyle name="????? 2_tabl1" xfId="4"/>
    <cellStyle name="????? 3" xfId="5"/>
    <cellStyle name="????? 3 2" xfId="6"/>
    <cellStyle name="????? 3_tabl1" xfId="7"/>
    <cellStyle name="????? 4" xfId="8"/>
    <cellStyle name="????? 4 2" xfId="9"/>
    <cellStyle name="????? 4_tabl1" xfId="10"/>
    <cellStyle name="????? 5" xfId="11"/>
    <cellStyle name="????? 5 2" xfId="12"/>
    <cellStyle name="????? 5_tabl1" xfId="13"/>
    <cellStyle name="????? 6" xfId="14"/>
    <cellStyle name="????? 6 2" xfId="15"/>
    <cellStyle name="????? 6_tabl1" xfId="16"/>
    <cellStyle name="????? 7" xfId="17"/>
    <cellStyle name="????? 7 2" xfId="18"/>
    <cellStyle name="????? 7_tabl1" xfId="19"/>
    <cellStyle name="????? 8" xfId="20"/>
    <cellStyle name="????? 8 2" xfId="21"/>
    <cellStyle name="????? 8_tabl1" xfId="22"/>
    <cellStyle name="???????_??????? 6_99" xfId="23"/>
    <cellStyle name="?????_Txt412" xfId="24"/>
    <cellStyle name="Comma 4" xfId="312"/>
    <cellStyle name="Normal_12 Equations-Rev_budget_finprog_сент  2009 (2)" xfId="25"/>
    <cellStyle name="Гиперссылка" xfId="322" builtinId="8"/>
    <cellStyle name="ДАТА" xfId="26"/>
    <cellStyle name="ДАТА 2" xfId="27"/>
    <cellStyle name="ДАТА 2 2" xfId="28"/>
    <cellStyle name="ДАТА 2_tabl1" xfId="29"/>
    <cellStyle name="ДАТА 3" xfId="30"/>
    <cellStyle name="ДАТА 3 2" xfId="31"/>
    <cellStyle name="ДАТА 3_tabl1" xfId="32"/>
    <cellStyle name="ДАТА 4" xfId="33"/>
    <cellStyle name="ДАТА 4 2" xfId="34"/>
    <cellStyle name="ДАТА 4_tabl1" xfId="35"/>
    <cellStyle name="ДАТА 5" xfId="36"/>
    <cellStyle name="ДАТА 5 2" xfId="37"/>
    <cellStyle name="ДАТА 5_tabl1" xfId="38"/>
    <cellStyle name="ДАТА 6" xfId="39"/>
    <cellStyle name="ДАТА 6 2" xfId="40"/>
    <cellStyle name="ДАТА 6_tabl1" xfId="41"/>
    <cellStyle name="ДАТА 7" xfId="42"/>
    <cellStyle name="ДАТА 7 2" xfId="43"/>
    <cellStyle name="ДАТА 7_tabl1" xfId="44"/>
    <cellStyle name="ДАТА 8" xfId="45"/>
    <cellStyle name="ДАТА 8 2" xfId="46"/>
    <cellStyle name="ДАТА 8_tabl1" xfId="47"/>
    <cellStyle name="ДАТА_Txt412" xfId="48"/>
    <cellStyle name="ЗАГОЛОВОК1" xfId="49"/>
    <cellStyle name="ЗАГОЛОВОК1 2" xfId="50"/>
    <cellStyle name="ЗАГОЛОВОК1 2 2" xfId="51"/>
    <cellStyle name="ЗАГОЛОВОК1 2_tabl1" xfId="52"/>
    <cellStyle name="ЗАГОЛОВОК1 3" xfId="53"/>
    <cellStyle name="ЗАГОЛОВОК1 3 2" xfId="54"/>
    <cellStyle name="ЗАГОЛОВОК1 3_tabl1" xfId="55"/>
    <cellStyle name="ЗАГОЛОВОК1 4" xfId="56"/>
    <cellStyle name="ЗАГОЛОВОК1 4 2" xfId="57"/>
    <cellStyle name="ЗАГОЛОВОК1 4_tabl1" xfId="58"/>
    <cellStyle name="ЗАГОЛОВОК1 5" xfId="59"/>
    <cellStyle name="ЗАГОЛОВОК1 5 2" xfId="60"/>
    <cellStyle name="ЗАГОЛОВОК1 5_tabl1" xfId="61"/>
    <cellStyle name="ЗАГОЛОВОК1 6" xfId="62"/>
    <cellStyle name="ЗАГОЛОВОК1 6 2" xfId="63"/>
    <cellStyle name="ЗАГОЛОВОК1 6_tabl1" xfId="64"/>
    <cellStyle name="ЗАГОЛОВОК1 7" xfId="65"/>
    <cellStyle name="ЗАГОЛОВОК1 7 2" xfId="66"/>
    <cellStyle name="ЗАГОЛОВОК1 7_tabl1" xfId="67"/>
    <cellStyle name="ЗАГОЛОВОК1 8" xfId="68"/>
    <cellStyle name="ЗАГОЛОВОК1 8 2" xfId="69"/>
    <cellStyle name="ЗАГОЛОВОК1 8_tabl1" xfId="70"/>
    <cellStyle name="ЗАГОЛОВОК1_Txt412" xfId="71"/>
    <cellStyle name="ЗАГОЛОВОК2" xfId="72"/>
    <cellStyle name="ЗАГОЛОВОК2 2" xfId="73"/>
    <cellStyle name="ЗАГОЛОВОК2 2 2" xfId="74"/>
    <cellStyle name="ЗАГОЛОВОК2 2_tabl1" xfId="75"/>
    <cellStyle name="ЗАГОЛОВОК2 3" xfId="76"/>
    <cellStyle name="ЗАГОЛОВОК2 3 2" xfId="77"/>
    <cellStyle name="ЗАГОЛОВОК2 3_tabl1" xfId="78"/>
    <cellStyle name="ЗАГОЛОВОК2 4" xfId="79"/>
    <cellStyle name="ЗАГОЛОВОК2 4 2" xfId="80"/>
    <cellStyle name="ЗАГОЛОВОК2 4_tabl1" xfId="81"/>
    <cellStyle name="ЗАГОЛОВОК2 5" xfId="82"/>
    <cellStyle name="ЗАГОЛОВОК2 5 2" xfId="83"/>
    <cellStyle name="ЗАГОЛОВОК2 5_tabl1" xfId="84"/>
    <cellStyle name="ЗАГОЛОВОК2 6" xfId="85"/>
    <cellStyle name="ЗАГОЛОВОК2 6 2" xfId="86"/>
    <cellStyle name="ЗАГОЛОВОК2 6_tabl1" xfId="87"/>
    <cellStyle name="ЗАГОЛОВОК2 7" xfId="88"/>
    <cellStyle name="ЗАГОЛОВОК2 7 2" xfId="89"/>
    <cellStyle name="ЗАГОЛОВОК2 7_tabl1" xfId="90"/>
    <cellStyle name="ЗАГОЛОВОК2 8" xfId="91"/>
    <cellStyle name="ЗАГОЛОВОК2 8 2" xfId="92"/>
    <cellStyle name="ЗАГОЛОВОК2 8_tabl1" xfId="93"/>
    <cellStyle name="ЗАГОЛОВОК2_Txt412" xfId="94"/>
    <cellStyle name="ИТОГОВЫЙ" xfId="95"/>
    <cellStyle name="ИТОГОВЫЙ 2" xfId="96"/>
    <cellStyle name="ИТОГОВЫЙ 2 2" xfId="97"/>
    <cellStyle name="ИТОГОВЫЙ 2_tabl1" xfId="98"/>
    <cellStyle name="ИТОГОВЫЙ 3" xfId="99"/>
    <cellStyle name="ИТОГОВЫЙ 3 2" xfId="100"/>
    <cellStyle name="ИТОГОВЫЙ 3_tabl1" xfId="101"/>
    <cellStyle name="ИТОГОВЫЙ 4" xfId="102"/>
    <cellStyle name="ИТОГОВЫЙ 4 2" xfId="103"/>
    <cellStyle name="ИТОГОВЫЙ 4_tabl1" xfId="104"/>
    <cellStyle name="ИТОГОВЫЙ 5" xfId="105"/>
    <cellStyle name="ИТОГОВЫЙ 5 2" xfId="106"/>
    <cellStyle name="ИТОГОВЫЙ 5_tabl1" xfId="107"/>
    <cellStyle name="ИТОГОВЫЙ 6" xfId="108"/>
    <cellStyle name="ИТОГОВЫЙ 6 2" xfId="109"/>
    <cellStyle name="ИТОГОВЫЙ 6_tabl1" xfId="110"/>
    <cellStyle name="ИТОГОВЫЙ 7" xfId="111"/>
    <cellStyle name="ИТОГОВЫЙ 7 2" xfId="112"/>
    <cellStyle name="ИТОГОВЫЙ 7_tabl1" xfId="113"/>
    <cellStyle name="ИТОГОВЫЙ 8" xfId="114"/>
    <cellStyle name="ИТОГОВЫЙ 8 2" xfId="115"/>
    <cellStyle name="ИТОГОВЫЙ 8_tabl1" xfId="116"/>
    <cellStyle name="ИТОГОВЫЙ_Txt412" xfId="117"/>
    <cellStyle name="Обычный" xfId="0" builtinId="0"/>
    <cellStyle name="Обычный 10" xfId="118"/>
    <cellStyle name="Обычный 11" xfId="119"/>
    <cellStyle name="Обычный 12" xfId="120"/>
    <cellStyle name="Обычный 13" xfId="121"/>
    <cellStyle name="Обычный 14" xfId="122"/>
    <cellStyle name="Обычный 15" xfId="123"/>
    <cellStyle name="Обычный 16" xfId="124"/>
    <cellStyle name="Обычный 17" xfId="125"/>
    <cellStyle name="Обычный 18" xfId="126"/>
    <cellStyle name="Обычный 19" xfId="127"/>
    <cellStyle name="Обычный 2" xfId="128"/>
    <cellStyle name="Обычный 2 10" xfId="129"/>
    <cellStyle name="Обычный 2 10 2" xfId="130"/>
    <cellStyle name="Обычный 2 11" xfId="131"/>
    <cellStyle name="Обычный 2 11 2" xfId="132"/>
    <cellStyle name="Обычный 2 12" xfId="133"/>
    <cellStyle name="Обычный 2 13" xfId="134"/>
    <cellStyle name="Обычный 2 14" xfId="135"/>
    <cellStyle name="Обычный 2 15" xfId="136"/>
    <cellStyle name="Обычный 2 16" xfId="137"/>
    <cellStyle name="Обычный 2 17" xfId="138"/>
    <cellStyle name="Обычный 2 18" xfId="139"/>
    <cellStyle name="Обычный 2 19" xfId="140"/>
    <cellStyle name="Обычный 2 2" xfId="141"/>
    <cellStyle name="Обычный 2 2 2" xfId="142"/>
    <cellStyle name="Обычный 2 2 2 2" xfId="143"/>
    <cellStyle name="Обычный 2 2 3" xfId="144"/>
    <cellStyle name="Обычный 2 2 3 2" xfId="145"/>
    <cellStyle name="Обычный 2 2 4" xfId="146"/>
    <cellStyle name="Обычный 2 2 4 2" xfId="147"/>
    <cellStyle name="Обычный 2 2 5" xfId="148"/>
    <cellStyle name="Обычный 2 2 5 2" xfId="149"/>
    <cellStyle name="Обычный 2 20" xfId="150"/>
    <cellStyle name="Обычный 2 21" xfId="151"/>
    <cellStyle name="Обычный 2 22" xfId="152"/>
    <cellStyle name="Обычный 2 23" xfId="153"/>
    <cellStyle name="Обычный 2 24" xfId="154"/>
    <cellStyle name="Обычный 2 25" xfId="155"/>
    <cellStyle name="Обычный 2 26" xfId="156"/>
    <cellStyle name="Обычный 2 27" xfId="157"/>
    <cellStyle name="Обычный 2 28" xfId="158"/>
    <cellStyle name="Обычный 2 29" xfId="159"/>
    <cellStyle name="Обычный 2 3" xfId="160"/>
    <cellStyle name="Обычный 2 30" xfId="161"/>
    <cellStyle name="Обычный 2 31" xfId="162"/>
    <cellStyle name="Обычный 2 32" xfId="163"/>
    <cellStyle name="Обычный 2 33" xfId="164"/>
    <cellStyle name="Обычный 2 34" xfId="165"/>
    <cellStyle name="Обычный 2 35" xfId="166"/>
    <cellStyle name="Обычный 2 36" xfId="167"/>
    <cellStyle name="Обычный 2 37" xfId="168"/>
    <cellStyle name="Обычный 2 38" xfId="329"/>
    <cellStyle name="Обычный 2 4" xfId="169"/>
    <cellStyle name="Обычный 2 4 2" xfId="170"/>
    <cellStyle name="Обычный 2 5" xfId="171"/>
    <cellStyle name="Обычный 2 5 2" xfId="172"/>
    <cellStyle name="Обычный 2 5 3" xfId="338"/>
    <cellStyle name="Обычный 2 5 3 2" xfId="341"/>
    <cellStyle name="Обычный 2 6" xfId="173"/>
    <cellStyle name="Обычный 2 6 2" xfId="174"/>
    <cellStyle name="Обычный 2 7" xfId="175"/>
    <cellStyle name="Обычный 2 7 2" xfId="176"/>
    <cellStyle name="Обычный 2 8" xfId="177"/>
    <cellStyle name="Обычный 2 8 2" xfId="178"/>
    <cellStyle name="Обычный 2 9" xfId="179"/>
    <cellStyle name="Обычный 2 9 2" xfId="180"/>
    <cellStyle name="Обычный 20" xfId="181"/>
    <cellStyle name="Обычный 21" xfId="182"/>
    <cellStyle name="Обычный 22" xfId="183"/>
    <cellStyle name="Обычный 23" xfId="184"/>
    <cellStyle name="Обычный 24" xfId="185"/>
    <cellStyle name="Обычный 25" xfId="186"/>
    <cellStyle name="Обычный 26" xfId="187"/>
    <cellStyle name="Обычный 27" xfId="188"/>
    <cellStyle name="Обычный 28" xfId="189"/>
    <cellStyle name="Обычный 29" xfId="190"/>
    <cellStyle name="Обычный 3" xfId="191"/>
    <cellStyle name="Обычный 3 2" xfId="192"/>
    <cellStyle name="Обычный 3_Таблицы" xfId="193"/>
    <cellStyle name="Обычный 30" xfId="194"/>
    <cellStyle name="Обычный 31" xfId="195"/>
    <cellStyle name="Обычный 32" xfId="196"/>
    <cellStyle name="Обычный 33" xfId="197"/>
    <cellStyle name="Обычный 34" xfId="198"/>
    <cellStyle name="Обычный 35" xfId="199"/>
    <cellStyle name="Обычный 36" xfId="200"/>
    <cellStyle name="Обычный 37" xfId="201"/>
    <cellStyle name="Обычный 38" xfId="202"/>
    <cellStyle name="Обычный 39" xfId="203"/>
    <cellStyle name="Обычный 4" xfId="204"/>
    <cellStyle name="Обычный 4 2" xfId="332"/>
    <cellStyle name="Обычный 40" xfId="205"/>
    <cellStyle name="Обычный 41" xfId="206"/>
    <cellStyle name="Обычный 42" xfId="207"/>
    <cellStyle name="Обычный 43" xfId="208"/>
    <cellStyle name="Обычный 44" xfId="209"/>
    <cellStyle name="Обычный 45" xfId="210"/>
    <cellStyle name="Обычный 46" xfId="211"/>
    <cellStyle name="Обычный 47" xfId="212"/>
    <cellStyle name="Обычный 48" xfId="213"/>
    <cellStyle name="Обычный 49" xfId="214"/>
    <cellStyle name="Обычный 5" xfId="215"/>
    <cellStyle name="Обычный 50" xfId="216"/>
    <cellStyle name="Обычный 51" xfId="217"/>
    <cellStyle name="Обычный 52" xfId="305"/>
    <cellStyle name="Обычный 53" xfId="306"/>
    <cellStyle name="Обычный 54" xfId="307"/>
    <cellStyle name="Обычный 55" xfId="218"/>
    <cellStyle name="Обычный 56" xfId="219"/>
    <cellStyle name="Обычный 57" xfId="308"/>
    <cellStyle name="Обычный 57 2" xfId="321"/>
    <cellStyle name="Обычный 59" xfId="319"/>
    <cellStyle name="Обычный 6" xfId="220"/>
    <cellStyle name="Обычный 7" xfId="221"/>
    <cellStyle name="Обычный 8" xfId="222"/>
    <cellStyle name="Обычный 9" xfId="223"/>
    <cellStyle name="Обычный_4.3 " xfId="326"/>
    <cellStyle name="Обычный_Base_q" xfId="224"/>
    <cellStyle name="Обычный_BASE498" xfId="327"/>
    <cellStyle name="Обычный_BOP_IIP" xfId="314"/>
    <cellStyle name="Обычный_bop_OVD" xfId="337"/>
    <cellStyle name="Обычный_BoP0212n_M6" xfId="309"/>
    <cellStyle name="Обычный_BoP-2012" xfId="310"/>
    <cellStyle name="Обычный_FDI_DB" xfId="340"/>
    <cellStyle name="Обычный_geo uslug 2" xfId="339"/>
    <cellStyle name="Обычный_mstk" xfId="323"/>
    <cellStyle name="Обычный_REER" xfId="335"/>
    <cellStyle name="Обычный_T32.Ed_disb" xfId="336"/>
    <cellStyle name="Обычный_topm102" xfId="328"/>
    <cellStyle name="Обычный_TXT497" xfId="315"/>
    <cellStyle name="Обычный_Индексы 1_00" xfId="333"/>
    <cellStyle name="Обычный_Индексы 6_99" xfId="331"/>
    <cellStyle name="Обычный_Индексы 9_03" xfId="334"/>
    <cellStyle name="Обычный_Копия BPM6 Conversion (BOP) - Russian Federation (пробы)" xfId="313"/>
    <cellStyle name="Обычный_Лист2" xfId="225"/>
    <cellStyle name="Процентный" xfId="324" builtinId="5"/>
    <cellStyle name="Процентный 2" xfId="226"/>
    <cellStyle name="Процентный 3" xfId="227"/>
    <cellStyle name="Процентный 4" xfId="228"/>
    <cellStyle name="Процентный 5" xfId="229"/>
    <cellStyle name="Процентный 6" xfId="230"/>
    <cellStyle name="Процентный 7" xfId="231"/>
    <cellStyle name="Процентный 8" xfId="318"/>
    <cellStyle name="ТЕКСТ" xfId="232"/>
    <cellStyle name="ТЕКСТ 10" xfId="233"/>
    <cellStyle name="ТЕКСТ 11" xfId="234"/>
    <cellStyle name="ТЕКСТ 12" xfId="235"/>
    <cellStyle name="ТЕКСТ 2" xfId="236"/>
    <cellStyle name="ТЕКСТ 2 2" xfId="237"/>
    <cellStyle name="ТЕКСТ 2 2 2" xfId="238"/>
    <cellStyle name="ТЕКСТ 2 2 2 2" xfId="239"/>
    <cellStyle name="ТЕКСТ 2 2 2_tabl1" xfId="240"/>
    <cellStyle name="ТЕКСТ 2 2 3" xfId="241"/>
    <cellStyle name="ТЕКСТ 2 2 3 2" xfId="242"/>
    <cellStyle name="ТЕКСТ 2 2 3_tabl1" xfId="243"/>
    <cellStyle name="ТЕКСТ 2 2_tabl1" xfId="244"/>
    <cellStyle name="ТЕКСТ 2 3" xfId="245"/>
    <cellStyle name="ТЕКСТ 2 3 2" xfId="246"/>
    <cellStyle name="ТЕКСТ 2 3_tabl1" xfId="247"/>
    <cellStyle name="ТЕКСТ 2 4" xfId="248"/>
    <cellStyle name="ТЕКСТ 2 4 2" xfId="249"/>
    <cellStyle name="ТЕКСТ 2 4_tabl1" xfId="250"/>
    <cellStyle name="ТЕКСТ 2 5" xfId="251"/>
    <cellStyle name="ТЕКСТ 2 5 2" xfId="252"/>
    <cellStyle name="ТЕКСТ 2 5_tabl1" xfId="253"/>
    <cellStyle name="ТЕКСТ 2 6" xfId="254"/>
    <cellStyle name="ТЕКСТ 2 6 2" xfId="255"/>
    <cellStyle name="ТЕКСТ 2 6_tabl1" xfId="256"/>
    <cellStyle name="ТЕКСТ 2 7" xfId="257"/>
    <cellStyle name="ТЕКСТ 2 8" xfId="258"/>
    <cellStyle name="ТЕКСТ 2_tabl1" xfId="259"/>
    <cellStyle name="ТЕКСТ 20" xfId="260"/>
    <cellStyle name="ТЕКСТ 3" xfId="261"/>
    <cellStyle name="ТЕКСТ 4" xfId="262"/>
    <cellStyle name="ТЕКСТ 5" xfId="263"/>
    <cellStyle name="ТЕКСТ 6" xfId="264"/>
    <cellStyle name="ТЕКСТ 7" xfId="265"/>
    <cellStyle name="ТЕКСТ 7 2" xfId="266"/>
    <cellStyle name="ТЕКСТ 7_tabl1" xfId="267"/>
    <cellStyle name="ТЕКСТ 8" xfId="268"/>
    <cellStyle name="ТЕКСТ 9" xfId="269"/>
    <cellStyle name="ТЕКСТ_A" xfId="270"/>
    <cellStyle name="ТЕКСТ_B" xfId="271"/>
    <cellStyle name="ТЕКСТ_B_1 2" xfId="311"/>
    <cellStyle name="ТЕКСТ_Baspr1298erk" xfId="330"/>
    <cellStyle name="ТЕКСТ_BOP_IIP" xfId="316"/>
    <cellStyle name="ТЕКСТ_BOP_NTR 2" xfId="304"/>
    <cellStyle name="ТЕКСТ_BOP_PBL" xfId="272"/>
    <cellStyle name="Тысячи [0]_country" xfId="273"/>
    <cellStyle name="Тысячи_country" xfId="274"/>
    <cellStyle name="ФИКСИРОВАННЫЙ" xfId="275"/>
    <cellStyle name="ФИКСИРОВАННЫЙ 2" xfId="276"/>
    <cellStyle name="ФИКСИРОВАННЫЙ 2 2" xfId="277"/>
    <cellStyle name="ФИКСИРОВАННЫЙ 2_tabl1" xfId="278"/>
    <cellStyle name="ФИКСИРОВАННЫЙ 3" xfId="279"/>
    <cellStyle name="ФИКСИРОВАННЫЙ 3 2" xfId="280"/>
    <cellStyle name="ФИКСИРОВАННЫЙ 3_tabl1" xfId="281"/>
    <cellStyle name="ФИКСИРОВАННЫЙ 4" xfId="282"/>
    <cellStyle name="ФИКСИРОВАННЫЙ 4 2" xfId="283"/>
    <cellStyle name="ФИКСИРОВАННЫЙ 4_tabl1" xfId="284"/>
    <cellStyle name="ФИКСИРОВАННЫЙ 5" xfId="285"/>
    <cellStyle name="ФИКСИРОВАННЫЙ 5 2" xfId="286"/>
    <cellStyle name="ФИКСИРОВАННЫЙ 5_tabl1" xfId="287"/>
    <cellStyle name="ФИКСИРОВАННЫЙ 6" xfId="288"/>
    <cellStyle name="ФИКСИРОВАННЫЙ 6 2" xfId="289"/>
    <cellStyle name="ФИКСИРОВАННЫЙ 6_tabl1" xfId="290"/>
    <cellStyle name="ФИКСИРОВАННЫЙ 7" xfId="291"/>
    <cellStyle name="ФИКСИРОВАННЫЙ 7 2" xfId="292"/>
    <cellStyle name="ФИКСИРОВАННЫЙ 7_tabl1" xfId="293"/>
    <cellStyle name="ФИКСИРОВАННЫЙ 8" xfId="294"/>
    <cellStyle name="ФИКСИРОВАННЫЙ 8 2" xfId="295"/>
    <cellStyle name="ФИКСИРОВАННЫЙ 8_tabl1" xfId="296"/>
    <cellStyle name="ФИКСИРОВАННЫЙ_Txt412" xfId="297"/>
    <cellStyle name="Финансовый [0] 2" xfId="298"/>
    <cellStyle name="Финансовый [0] 3" xfId="325"/>
    <cellStyle name="Финансовый 10" xfId="320"/>
    <cellStyle name="Финансовый 2" xfId="299"/>
    <cellStyle name="Финансовый 3" xfId="300"/>
    <cellStyle name="Финансовый 4" xfId="301"/>
    <cellStyle name="Финансовый 5" xfId="302"/>
    <cellStyle name="Финансовый 6" xfId="303"/>
    <cellStyle name="Финансовый 7" xfId="317"/>
  </cellStyles>
  <dxfs count="90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0000FF"/>
      <color rgb="FF0033CC"/>
      <color rgb="FF00CCFF"/>
      <color rgb="FF00FFFF"/>
      <color rgb="FFFF5050"/>
      <color rgb="FFCC0000"/>
      <color rgb="FFFF3300"/>
      <color rgb="FFFF9900"/>
      <color rgb="FFFF993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0726336"/>
        <c:axId val="600726896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'dgr_МИП (2)'!$M$6:$Q$6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'dgr_МИП (2)'!$M$9:$Q$9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0726336"/>
        <c:axId val="600726896"/>
      </c:lineChart>
      <c:catAx>
        <c:axId val="600726336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2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0726896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600726336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10589248"/>
        <c:axId val="710589808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589248"/>
        <c:axId val="710589808"/>
      </c:lineChart>
      <c:catAx>
        <c:axId val="710589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71058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10589808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710589248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592608"/>
        <c:axId val="747965440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592608"/>
        <c:axId val="747965440"/>
      </c:lineChart>
      <c:catAx>
        <c:axId val="71059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4796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79654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1059260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'dgr_МИП (2)'!$B$7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(2)'!$N$7:$R$7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'dgr_МИП (2)'!$B$8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(2)'!$N$8:$R$8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747968800"/>
        <c:axId val="747969360"/>
      </c:barChart>
      <c:lineChart>
        <c:grouping val="standard"/>
        <c:varyColors val="0"/>
        <c:ser>
          <c:idx val="7"/>
          <c:order val="2"/>
          <c:tx>
            <c:strRef>
              <c:f>'dgr_МИП (2)'!$B$9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'dgr_МИП (2)'!$N$6:$R$6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'dgr_МИП (2)'!$N$9:$R$9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7968800"/>
        <c:axId val="747969360"/>
      </c:lineChart>
      <c:catAx>
        <c:axId val="747968800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79693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47969360"/>
        <c:scaling>
          <c:orientation val="minMax"/>
          <c:max val="7000"/>
          <c:min val="-15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7968800"/>
        <c:crosses val="autoZero"/>
        <c:crossBetween val="between"/>
        <c:majorUnit val="5000"/>
        <c:minorUnit val="1000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18446941892831"/>
          <c:y val="9.1954539076750441E-2"/>
          <c:w val="0.82565922090104094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rgbClr val="0070C0"/>
            </a:solidFill>
            <a:effectLst>
              <a:innerShdw>
                <a:prstClr val="black"/>
              </a:innerShdw>
              <a:softEdge rad="12700"/>
            </a:effectLst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dgr_МИП!$M$7:$Q$7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rgbClr val="FF0000"/>
            </a:solidFill>
            <a:scene3d>
              <a:camera prst="orthographicFront"/>
              <a:lightRig rig="chilly" dir="t"/>
            </a:scene3d>
            <a:sp3d prstMaterial="matte">
              <a:bevelT w="50800" h="50800"/>
            </a:sp3d>
          </c:spPr>
          <c:invertIfNegative val="0"/>
          <c:dLbls>
            <c:dLbl>
              <c:idx val="0"/>
              <c:layout>
                <c:manualLayout>
                  <c:x val="-8.7945692496155369E-3"/>
                  <c:y val="-6.97866503561872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07-42A7-B782-F3BFB0B95A27}"/>
                </c:ext>
              </c:extLst>
            </c:dLbl>
            <c:dLbl>
              <c:idx val="1"/>
              <c:layout>
                <c:manualLayout>
                  <c:x val="-4.3972846248077485E-3"/>
                  <c:y val="5.4954445512392505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A07-42A7-B782-F3BFB0B95A27}"/>
                </c:ext>
              </c:extLst>
            </c:dLbl>
            <c:dLbl>
              <c:idx val="2"/>
              <c:layout>
                <c:manualLayout>
                  <c:x val="0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07-42A7-B782-F3BFB0B95A27}"/>
                </c:ext>
              </c:extLst>
            </c:dLbl>
            <c:dLbl>
              <c:idx val="3"/>
              <c:layout>
                <c:manualLayout>
                  <c:x val="8.0615953505767929E-17"/>
                  <c:y val="1.3958978704602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A07-42A7-B782-F3BFB0B95A27}"/>
                </c:ext>
              </c:extLst>
            </c:dLbl>
            <c:dLbl>
              <c:idx val="4"/>
              <c:layout>
                <c:manualLayout>
                  <c:x val="-8.7945692496156583E-3"/>
                  <c:y val="6.979764124529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A07-42A7-B782-F3BFB0B95A2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  <c:txPr>
              <a:bodyPr/>
              <a:lstStyle/>
              <a:p>
                <a:pPr>
                  <a:defRPr sz="700" cap="small" baseline="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dgr_МИП!$M$8:$Q$8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7130832"/>
        <c:axId val="747131392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rgbClr val="00B0F0"/>
              </a:solidFill>
              <a:ln>
                <a:solidFill>
                  <a:srgbClr val="0070C0"/>
                </a:solidFill>
                <a:prstDash val="solid"/>
              </a:ln>
            </c:spPr>
          </c:marker>
          <c:cat>
            <c:numRef>
              <c:f>dgr_МИП!$M$6:$Q$6</c:f>
              <c:numCache>
                <c:formatCode>#,##0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dgr_МИП!$M$9:$Q$9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7130832"/>
        <c:axId val="747131392"/>
      </c:lineChart>
      <c:catAx>
        <c:axId val="747130832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713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7131392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7130832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4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7E43-4339-97B6-AB031BD06560}"/>
            </c:ext>
          </c:extLst>
        </c:ser>
        <c:ser>
          <c:idx val="2"/>
          <c:order val="2"/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E43-4339-97B6-AB031BD06560}"/>
            </c:ext>
          </c:extLst>
        </c:ser>
        <c:ser>
          <c:idx val="3"/>
          <c:order val="3"/>
          <c:spPr>
            <a:pattFill prst="pct90">
              <a:fgClr>
                <a:srgbClr val="FFFFFF"/>
              </a:fgClr>
              <a:bgClr>
                <a:srgbClr val="800000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47135872"/>
        <c:axId val="747136432"/>
      </c:barChart>
      <c:lineChart>
        <c:grouping val="standard"/>
        <c:varyColors val="0"/>
        <c:ser>
          <c:idx val="0"/>
          <c:order val="0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E43-4339-97B6-AB031BD06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7135872"/>
        <c:axId val="747136432"/>
      </c:lineChart>
      <c:catAx>
        <c:axId val="747135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1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74713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7136432"/>
        <c:scaling>
          <c:orientation val="minMax"/>
          <c:max val="210"/>
          <c:min val="-250"/>
        </c:scaling>
        <c:delete val="0"/>
        <c:axPos val="l"/>
        <c:majorGridlines>
          <c:spPr>
            <a:ln w="3175">
              <a:solidFill>
                <a:srgbClr val="E3E3E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0" i="0" u="none" strike="noStrike" baseline="0">
                    <a:solidFill>
                      <a:srgbClr val="000000"/>
                    </a:solidFill>
                    <a:latin typeface="Times New Roman Cyr"/>
                    <a:ea typeface="Times New Roman Cyr"/>
                    <a:cs typeface="Times New Roman Cyr"/>
                  </a:defRPr>
                </a:pPr>
                <a:r>
                  <a:rPr lang="ru-RU"/>
                  <a:t>
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Times New Roman Cyr"/>
                <a:ea typeface="Times New Roman Cyr"/>
                <a:cs typeface="Times New Roman Cyr"/>
              </a:defRPr>
            </a:pPr>
            <a:endParaRPr lang="ru-RU"/>
          </a:p>
        </c:txPr>
        <c:crossAx val="747135872"/>
        <c:crosses val="autoZero"/>
        <c:crossBetween val="between"/>
        <c:majorUnit val="100"/>
      </c:valAx>
      <c:spPr>
        <a:noFill/>
        <a:ln w="3175">
          <a:solidFill>
            <a:srgbClr val="FFFFFF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Times New Roman Cyr"/>
              <a:ea typeface="Times New Roman Cyr"/>
              <a:cs typeface="Times New Roman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Times New Roman Cyr"/>
          <a:ea typeface="Times New Roman Cyr"/>
          <a:cs typeface="Times New Roman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335936"/>
        <c:axId val="748336496"/>
      </c:areaChart>
      <c:lineChart>
        <c:grouping val="standard"/>
        <c:varyColors val="0"/>
        <c:ser>
          <c:idx val="1"/>
          <c:order val="1"/>
          <c:spPr>
            <a:ln w="25400">
              <a:solidFill>
                <a:srgbClr val="FF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333399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0A3-4314-9D28-7705BE705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8335936"/>
        <c:axId val="748336496"/>
      </c:lineChart>
      <c:catAx>
        <c:axId val="74833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74833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8336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833593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682221036030736E-2"/>
          <c:y val="9.1954539076750441E-2"/>
          <c:w val="0.91816145869643107"/>
          <c:h val="0.6788605212227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dgr_МИП!$B$7</c:f>
              <c:strCache>
                <c:ptCount val="1"/>
                <c:pt idx="0">
                  <c:v>Активы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3175">
              <a:solidFill>
                <a:schemeClr val="tx1"/>
              </a:solidFill>
            </a:ln>
            <a:effectLst>
              <a:innerShdw>
                <a:prstClr val="black"/>
              </a:innerShdw>
              <a:softEdge rad="0"/>
            </a:effectLst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dgr_МИП!$O$7:$S$7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6-4E71-B115-03DFEB1C754C}"/>
            </c:ext>
          </c:extLst>
        </c:ser>
        <c:ser>
          <c:idx val="6"/>
          <c:order val="1"/>
          <c:tx>
            <c:strRef>
              <c:f>dgr_МИП!$B$8</c:f>
              <c:strCache>
                <c:ptCount val="1"/>
                <c:pt idx="0">
                  <c:v>Обязательства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6350" cap="flat">
              <a:solidFill>
                <a:schemeClr val="tx1"/>
              </a:solidFill>
              <a:round/>
            </a:ln>
            <a:scene3d>
              <a:camera prst="orthographicFront"/>
              <a:lightRig rig="chilly" dir="t"/>
            </a:scene3d>
          </c:spPr>
          <c:invertIfNegative val="0"/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dgr_МИП!$O$8:$S$8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axId val="748339856"/>
        <c:axId val="748340416"/>
      </c:barChart>
      <c:lineChart>
        <c:grouping val="standard"/>
        <c:varyColors val="0"/>
        <c:ser>
          <c:idx val="7"/>
          <c:order val="2"/>
          <c:tx>
            <c:strRef>
              <c:f>dgr_МИП!$B$9</c:f>
              <c:strCache>
                <c:ptCount val="1"/>
                <c:pt idx="0">
                  <c:v>Чистая МИП</c:v>
                </c:pt>
              </c:strCache>
            </c:strRef>
          </c:tx>
          <c:spPr>
            <a:ln w="25400">
              <a:solidFill>
                <a:srgbClr val="0033CC"/>
              </a:solidFill>
            </a:ln>
          </c:spPr>
          <c:marker>
            <c:symbol val="circle"/>
            <c:size val="5"/>
            <c:spPr>
              <a:solidFill>
                <a:srgbClr val="0033CC"/>
              </a:solidFill>
              <a:ln>
                <a:noFill/>
              </a:ln>
            </c:spPr>
          </c:marker>
          <c:cat>
            <c:numRef>
              <c:f>dgr_МИП!$O$6:$S$6</c:f>
              <c:numCache>
                <c:formatCode>#,##0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dgr_МИП!$O$9:$S$9</c:f>
              <c:numCache>
                <c:formatCode>#\ ##0.0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BB6-4E71-B115-03DFEB1C7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8339856"/>
        <c:axId val="748340416"/>
      </c:lineChart>
      <c:catAx>
        <c:axId val="748339856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83404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48340416"/>
        <c:scaling>
          <c:orientation val="minMax"/>
          <c:min val="-1300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ru-RU"/>
          </a:p>
        </c:txPr>
        <c:crossAx val="748339856"/>
        <c:crosses val="autoZero"/>
        <c:crossBetween val="between"/>
      </c:valAx>
      <c:spPr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79272021690358"/>
          <c:y val="0.89986111111111122"/>
          <c:w val="0.78618400422719448"/>
          <c:h val="9.0129593175853007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60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FFFFFF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ru-RU"/>
    </a:p>
  </c:txPr>
  <c:printSettings>
    <c:headerFooter alignWithMargins="0"/>
    <c:pageMargins b="1" l="0.75000000000000022" r="0.7500000000000002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1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2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3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hyperlink" Target="#&#1052;&#1072;&#1079;&#1084;&#1091;&#1085;&#1091;!A1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31074</xdr:rowOff>
    </xdr:from>
    <xdr:to>
      <xdr:col>12</xdr:col>
      <xdr:colOff>515863</xdr:colOff>
      <xdr:row>26</xdr:row>
      <xdr:rowOff>104775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202524"/>
          <a:ext cx="5830813" cy="41218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2077183</xdr:colOff>
      <xdr:row>2</xdr:row>
      <xdr:rowOff>3117</xdr:rowOff>
    </xdr:from>
    <xdr:to>
      <xdr:col>5</xdr:col>
      <xdr:colOff>2591533</xdr:colOff>
      <xdr:row>4</xdr:row>
      <xdr:rowOff>102360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8145" y="413425"/>
          <a:ext cx="514350" cy="4948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180974</xdr:colOff>
      <xdr:row>0</xdr:row>
      <xdr:rowOff>89057</xdr:rowOff>
    </xdr:from>
    <xdr:to>
      <xdr:col>16</xdr:col>
      <xdr:colOff>298694</xdr:colOff>
      <xdr:row>3</xdr:row>
      <xdr:rowOff>152400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5699" y="89057"/>
          <a:ext cx="651120" cy="6348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4" name="Рисунок 3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136770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212970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85725</xdr:rowOff>
    </xdr:from>
    <xdr:to>
      <xdr:col>8</xdr:col>
      <xdr:colOff>136770</xdr:colOff>
      <xdr:row>2</xdr:row>
      <xdr:rowOff>339568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85725"/>
          <a:ext cx="651120" cy="63484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165345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0</xdr:row>
      <xdr:rowOff>133350</xdr:rowOff>
    </xdr:from>
    <xdr:to>
      <xdr:col>11</xdr:col>
      <xdr:colOff>374895</xdr:colOff>
      <xdr:row>2</xdr:row>
      <xdr:rowOff>377668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7225" y="133350"/>
          <a:ext cx="651120" cy="63484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</xdr:row>
      <xdr:rowOff>133350</xdr:rowOff>
    </xdr:from>
    <xdr:to>
      <xdr:col>8</xdr:col>
      <xdr:colOff>117720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</xdr:row>
      <xdr:rowOff>133350</xdr:rowOff>
    </xdr:from>
    <xdr:to>
      <xdr:col>7</xdr:col>
      <xdr:colOff>803520</xdr:colOff>
      <xdr:row>4</xdr:row>
      <xdr:rowOff>53818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9825" y="323850"/>
          <a:ext cx="651120" cy="63484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180975</xdr:colOff>
      <xdr:row>3</xdr:row>
      <xdr:rowOff>76200</xdr:rowOff>
    </xdr:from>
    <xdr:to>
      <xdr:col>15</xdr:col>
      <xdr:colOff>298695</xdr:colOff>
      <xdr:row>4</xdr:row>
      <xdr:rowOff>511018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7425" y="647700"/>
          <a:ext cx="651120" cy="63484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308220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222495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85725</xdr:rowOff>
    </xdr:from>
    <xdr:to>
      <xdr:col>15</xdr:col>
      <xdr:colOff>222495</xdr:colOff>
      <xdr:row>3</xdr:row>
      <xdr:rowOff>530068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104775</xdr:rowOff>
    </xdr:from>
    <xdr:to>
      <xdr:col>15</xdr:col>
      <xdr:colOff>222495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104775</xdr:rowOff>
    </xdr:from>
    <xdr:to>
      <xdr:col>15</xdr:col>
      <xdr:colOff>222495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104775</xdr:colOff>
      <xdr:row>2</xdr:row>
      <xdr:rowOff>104775</xdr:rowOff>
    </xdr:from>
    <xdr:to>
      <xdr:col>15</xdr:col>
      <xdr:colOff>222495</xdr:colOff>
      <xdr:row>3</xdr:row>
      <xdr:rowOff>549118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85725</xdr:colOff>
      <xdr:row>3</xdr:row>
      <xdr:rowOff>95250</xdr:rowOff>
    </xdr:from>
    <xdr:to>
      <xdr:col>15</xdr:col>
      <xdr:colOff>127245</xdr:colOff>
      <xdr:row>4</xdr:row>
      <xdr:rowOff>539593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7900" y="666750"/>
          <a:ext cx="651120" cy="63484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1</xdr:row>
      <xdr:rowOff>180975</xdr:rowOff>
    </xdr:from>
    <xdr:to>
      <xdr:col>15</xdr:col>
      <xdr:colOff>184395</xdr:colOff>
      <xdr:row>3</xdr:row>
      <xdr:rowOff>453868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371475"/>
          <a:ext cx="651120" cy="653893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76200</xdr:colOff>
      <xdr:row>2</xdr:row>
      <xdr:rowOff>85725</xdr:rowOff>
    </xdr:from>
    <xdr:to>
      <xdr:col>15</xdr:col>
      <xdr:colOff>193920</xdr:colOff>
      <xdr:row>3</xdr:row>
      <xdr:rowOff>568168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49325" y="428625"/>
          <a:ext cx="651120" cy="63484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2</xdr:row>
      <xdr:rowOff>95250</xdr:rowOff>
    </xdr:from>
    <xdr:to>
      <xdr:col>15</xdr:col>
      <xdr:colOff>184395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57200"/>
          <a:ext cx="651120" cy="63484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66675</xdr:colOff>
      <xdr:row>2</xdr:row>
      <xdr:rowOff>114300</xdr:rowOff>
    </xdr:from>
    <xdr:to>
      <xdr:col>15</xdr:col>
      <xdr:colOff>184395</xdr:colOff>
      <xdr:row>3</xdr:row>
      <xdr:rowOff>596743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577693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275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104775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85775"/>
          <a:ext cx="651120" cy="63484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57150</xdr:colOff>
      <xdr:row>2</xdr:row>
      <xdr:rowOff>114300</xdr:rowOff>
    </xdr:from>
    <xdr:to>
      <xdr:col>15</xdr:col>
      <xdr:colOff>174870</xdr:colOff>
      <xdr:row>3</xdr:row>
      <xdr:rowOff>587218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9800" y="495300"/>
          <a:ext cx="651120" cy="63484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</xdr:row>
      <xdr:rowOff>66675</xdr:rowOff>
    </xdr:from>
    <xdr:to>
      <xdr:col>9</xdr:col>
      <xdr:colOff>41520</xdr:colOff>
      <xdr:row>3</xdr:row>
      <xdr:rowOff>701518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638175"/>
          <a:ext cx="651120" cy="63484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</xdr:row>
      <xdr:rowOff>95250</xdr:rowOff>
    </xdr:from>
    <xdr:to>
      <xdr:col>8</xdr:col>
      <xdr:colOff>174870</xdr:colOff>
      <xdr:row>3</xdr:row>
      <xdr:rowOff>358618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247650"/>
          <a:ext cx="651120" cy="63484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0</xdr:row>
      <xdr:rowOff>104775</xdr:rowOff>
    </xdr:from>
    <xdr:to>
      <xdr:col>8</xdr:col>
      <xdr:colOff>174870</xdr:colOff>
      <xdr:row>2</xdr:row>
      <xdr:rowOff>358618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104775"/>
          <a:ext cx="651120" cy="63484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152400</xdr:rowOff>
    </xdr:from>
    <xdr:to>
      <xdr:col>8</xdr:col>
      <xdr:colOff>212970</xdr:colOff>
      <xdr:row>2</xdr:row>
      <xdr:rowOff>101443</xdr:rowOff>
    </xdr:to>
    <xdr:pic>
      <xdr:nvPicPr>
        <xdr:cNvPr id="3" name="Рисунок 2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6875" y="152400"/>
          <a:ext cx="651120" cy="63484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0</xdr:row>
      <xdr:rowOff>114300</xdr:rowOff>
    </xdr:from>
    <xdr:to>
      <xdr:col>8</xdr:col>
      <xdr:colOff>70095</xdr:colOff>
      <xdr:row>1</xdr:row>
      <xdr:rowOff>371477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0" y="114300"/>
          <a:ext cx="517770" cy="50482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76200</xdr:colOff>
      <xdr:row>2</xdr:row>
      <xdr:rowOff>85725</xdr:rowOff>
    </xdr:from>
    <xdr:to>
      <xdr:col>15</xdr:col>
      <xdr:colOff>12945</xdr:colOff>
      <xdr:row>3</xdr:row>
      <xdr:rowOff>520543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1775" y="466725"/>
          <a:ext cx="651120" cy="63484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95250</xdr:colOff>
      <xdr:row>2</xdr:row>
      <xdr:rowOff>76200</xdr:rowOff>
    </xdr:from>
    <xdr:to>
      <xdr:col>14</xdr:col>
      <xdr:colOff>31995</xdr:colOff>
      <xdr:row>3</xdr:row>
      <xdr:rowOff>491968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3225" y="438150"/>
          <a:ext cx="651120" cy="63484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2</xdr:row>
      <xdr:rowOff>9525</xdr:rowOff>
    </xdr:from>
    <xdr:to>
      <xdr:col>8</xdr:col>
      <xdr:colOff>717795</xdr:colOff>
      <xdr:row>3</xdr:row>
      <xdr:rowOff>120493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3775" y="390525"/>
          <a:ext cx="651120" cy="63484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1</xdr:row>
      <xdr:rowOff>66675</xdr:rowOff>
    </xdr:from>
    <xdr:to>
      <xdr:col>7</xdr:col>
      <xdr:colOff>212970</xdr:colOff>
      <xdr:row>2</xdr:row>
      <xdr:rowOff>511018</xdr:rowOff>
    </xdr:to>
    <xdr:pic>
      <xdr:nvPicPr>
        <xdr:cNvPr id="2" name="Рисунок 1">
          <a:hlinkClick xmlns:r="http://schemas.openxmlformats.org/officeDocument/2006/relationships" r:id="rId1" tooltip="Вернуться в СОДЕРЖАНИЕ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104000"/>
                  </a14:imgEffect>
                  <a14:imgEffect>
                    <a14:brightnessContrast contrast="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266700"/>
          <a:ext cx="651120" cy="63484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499443</xdr:colOff>
      <xdr:row>13</xdr:row>
      <xdr:rowOff>155299</xdr:rowOff>
    </xdr:from>
    <xdr:to>
      <xdr:col>27</xdr:col>
      <xdr:colOff>207066</xdr:colOff>
      <xdr:row>23</xdr:row>
      <xdr:rowOff>169380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0</xdr:row>
      <xdr:rowOff>0</xdr:rowOff>
    </xdr:from>
    <xdr:to>
      <xdr:col>3</xdr:col>
      <xdr:colOff>466725</xdr:colOff>
      <xdr:row>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538370</xdr:colOff>
      <xdr:row>15</xdr:row>
      <xdr:rowOff>0</xdr:rowOff>
    </xdr:from>
    <xdr:to>
      <xdr:col>1</xdr:col>
      <xdr:colOff>2879864</xdr:colOff>
      <xdr:row>24</xdr:row>
      <xdr:rowOff>30645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nbkr.kg/DOC/19122025/000000000066362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B0F0"/>
  </sheetPr>
  <dimension ref="A1:AN365"/>
  <sheetViews>
    <sheetView showGridLines="0" zoomScale="85" zoomScaleNormal="85" workbookViewId="0">
      <pane xSplit="1" ySplit="5" topLeftCell="AA36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5.5" style="2" bestFit="1" customWidth="1"/>
    <col min="2" max="2" width="9.33203125" style="2" hidden="1" customWidth="1"/>
    <col min="3" max="8" width="9.33203125" style="2" customWidth="1"/>
    <col min="9" max="9" width="1.5" style="2" customWidth="1"/>
    <col min="10" max="10" width="9.6640625" style="140" customWidth="1"/>
    <col min="11" max="12" width="9.6640625" style="2" customWidth="1"/>
    <col min="13" max="13" width="9.33203125" style="2" customWidth="1"/>
    <col min="14" max="14" width="1.6640625" style="2" customWidth="1"/>
    <col min="15" max="18" width="9.33203125" style="2" customWidth="1"/>
    <col min="19" max="19" width="1.1640625" style="2" customWidth="1"/>
    <col min="20" max="23" width="9.33203125" style="2" customWidth="1"/>
    <col min="24" max="24" width="1.1640625" style="2" customWidth="1"/>
    <col min="25" max="28" width="9.33203125" style="2" customWidth="1"/>
    <col min="29" max="29" width="2" style="2" customWidth="1"/>
    <col min="30" max="33" width="9.33203125" style="2"/>
    <col min="34" max="34" width="1.1640625" style="2" customWidth="1"/>
    <col min="35" max="37" width="9.33203125" style="2"/>
    <col min="38" max="38" width="9" style="2" hidden="1" customWidth="1"/>
    <col min="39" max="39" width="2" style="2" customWidth="1"/>
    <col min="40" max="40" width="73.6640625" style="2" customWidth="1"/>
    <col min="41" max="16384" width="9.33203125" style="2"/>
  </cols>
  <sheetData>
    <row r="1" spans="1:40" ht="14.25">
      <c r="A1" s="3" t="s">
        <v>103</v>
      </c>
    </row>
    <row r="2" spans="1:40" ht="14.25">
      <c r="A2" s="3" t="s">
        <v>135</v>
      </c>
    </row>
    <row r="3" spans="1:40">
      <c r="A3" s="126" t="s">
        <v>102</v>
      </c>
    </row>
    <row r="4" spans="1:40" ht="20.25" customHeight="1">
      <c r="A4" s="79"/>
      <c r="B4" s="67">
        <v>2015</v>
      </c>
      <c r="C4" s="67">
        <v>2016</v>
      </c>
      <c r="D4" s="67">
        <v>2017</v>
      </c>
      <c r="E4" s="67">
        <v>2018</v>
      </c>
      <c r="F4" s="67">
        <v>2019</v>
      </c>
      <c r="G4" s="67">
        <v>2018</v>
      </c>
      <c r="H4" s="67">
        <v>2019</v>
      </c>
      <c r="I4" s="72"/>
      <c r="J4" s="978">
        <v>2015</v>
      </c>
      <c r="K4" s="978"/>
      <c r="L4" s="978"/>
      <c r="M4" s="978"/>
      <c r="N4" s="73"/>
      <c r="O4" s="978">
        <v>2016</v>
      </c>
      <c r="P4" s="978"/>
      <c r="Q4" s="978"/>
      <c r="R4" s="978"/>
      <c r="S4" s="73"/>
      <c r="T4" s="978">
        <v>2017</v>
      </c>
      <c r="U4" s="978"/>
      <c r="V4" s="978"/>
      <c r="W4" s="978"/>
      <c r="X4" s="73"/>
      <c r="Y4" s="978">
        <v>2018</v>
      </c>
      <c r="Z4" s="978"/>
      <c r="AA4" s="978"/>
      <c r="AB4" s="978"/>
      <c r="AC4" s="73"/>
      <c r="AD4" s="978">
        <v>2019</v>
      </c>
      <c r="AE4" s="978"/>
      <c r="AF4" s="978"/>
      <c r="AG4" s="978"/>
      <c r="AH4" s="72"/>
      <c r="AI4" s="977">
        <v>2020</v>
      </c>
      <c r="AJ4" s="977">
        <v>2020</v>
      </c>
      <c r="AK4" s="977"/>
      <c r="AL4" s="977"/>
      <c r="AM4" s="80"/>
      <c r="AN4" s="80"/>
    </row>
    <row r="5" spans="1:40" ht="23.25" customHeight="1">
      <c r="A5" s="81"/>
      <c r="B5" s="1"/>
      <c r="C5" s="74"/>
      <c r="D5" s="74"/>
      <c r="E5" s="74"/>
      <c r="F5" s="74"/>
      <c r="G5" s="55" t="s">
        <v>107</v>
      </c>
      <c r="H5" s="55" t="s">
        <v>107</v>
      </c>
      <c r="I5" s="75"/>
      <c r="J5" s="76" t="s">
        <v>7</v>
      </c>
      <c r="K5" s="76" t="s">
        <v>8</v>
      </c>
      <c r="L5" s="76" t="s">
        <v>9</v>
      </c>
      <c r="M5" s="76" t="s">
        <v>10</v>
      </c>
      <c r="N5" s="76"/>
      <c r="O5" s="76" t="s">
        <v>7</v>
      </c>
      <c r="P5" s="76" t="s">
        <v>8</v>
      </c>
      <c r="Q5" s="76" t="s">
        <v>9</v>
      </c>
      <c r="R5" s="76" t="s">
        <v>10</v>
      </c>
      <c r="S5" s="76"/>
      <c r="T5" s="76" t="s">
        <v>7</v>
      </c>
      <c r="U5" s="76" t="s">
        <v>8</v>
      </c>
      <c r="V5" s="76" t="s">
        <v>9</v>
      </c>
      <c r="W5" s="76" t="s">
        <v>10</v>
      </c>
      <c r="X5" s="76"/>
      <c r="Y5" s="76" t="s">
        <v>7</v>
      </c>
      <c r="Z5" s="76" t="s">
        <v>8</v>
      </c>
      <c r="AA5" s="76" t="s">
        <v>9</v>
      </c>
      <c r="AB5" s="76" t="s">
        <v>10</v>
      </c>
      <c r="AC5" s="76"/>
      <c r="AD5" s="76" t="s">
        <v>7</v>
      </c>
      <c r="AE5" s="77" t="s">
        <v>8</v>
      </c>
      <c r="AF5" s="77" t="s">
        <v>9</v>
      </c>
      <c r="AG5" s="76" t="s">
        <v>10</v>
      </c>
      <c r="AH5" s="78"/>
      <c r="AI5" s="76" t="s">
        <v>7</v>
      </c>
      <c r="AJ5" s="77" t="s">
        <v>8</v>
      </c>
      <c r="AK5" s="77" t="s">
        <v>9</v>
      </c>
      <c r="AL5" s="76"/>
      <c r="AM5" s="80"/>
      <c r="AN5" s="80"/>
    </row>
    <row r="6" spans="1:40" s="156" customFormat="1" ht="14.1" customHeight="1">
      <c r="A6" s="86" t="s">
        <v>11</v>
      </c>
      <c r="B6" s="154" t="str">
        <f t="shared" ref="B6" si="0">IF(ABS(SUM(J6:M6))&lt;0.05,"—",SUM(J6:M6))</f>
        <v>—</v>
      </c>
      <c r="C6" s="154" t="str">
        <f t="shared" ref="C6" si="1">IF(ABS(SUM(O6:R6))&lt;0.05,"—",SUM(O6:R6))</f>
        <v>—</v>
      </c>
      <c r="D6" s="154" t="str">
        <f t="shared" ref="D6" si="2">IF(ABS(SUM(T6:W6))&lt;0.05,"—",SUM(T6:W6))</f>
        <v>—</v>
      </c>
      <c r="E6" s="154" t="str">
        <f t="shared" ref="E6" si="3">IF(ABS(SUM(Y6:AB6))&lt;0.05,"—",SUM(Y6:AB6))</f>
        <v>—</v>
      </c>
      <c r="F6" s="154" t="str">
        <f t="shared" ref="F6" si="4">IF(ABS(SUM(AD6:AG6))&lt;0.05,"—",SUM(AD6:AG6))</f>
        <v>—</v>
      </c>
      <c r="G6" s="154" t="str">
        <f t="shared" ref="G6" si="5">IF(ABS(SUM(AD6:AF6))&lt;0.05,"—",SUM(AD6:AF6))</f>
        <v>—</v>
      </c>
      <c r="H6" s="154">
        <f t="shared" ref="H6" si="6">IF(ABS(SUM(AI6:AK6))&lt;0.05,"—",SUM(AI6:AK6))</f>
        <v>336.83360487455883</v>
      </c>
      <c r="I6" s="154"/>
      <c r="J6" s="155">
        <f>J7+J21+J26</f>
        <v>0</v>
      </c>
      <c r="K6" s="155">
        <f t="shared" ref="K6:M6" si="7">K7+K21+K26</f>
        <v>0</v>
      </c>
      <c r="L6" s="155">
        <f t="shared" si="7"/>
        <v>0</v>
      </c>
      <c r="M6" s="155">
        <f t="shared" si="7"/>
        <v>0</v>
      </c>
      <c r="N6" s="155">
        <f>'bop_dt 6'!N7</f>
        <v>0</v>
      </c>
      <c r="O6" s="155">
        <f>O7+O21+O26</f>
        <v>0</v>
      </c>
      <c r="P6" s="155">
        <f t="shared" ref="P6" si="8">P7+P21+P26</f>
        <v>0</v>
      </c>
      <c r="Q6" s="155">
        <f t="shared" ref="Q6" si="9">Q7+Q21+Q26</f>
        <v>0</v>
      </c>
      <c r="R6" s="155">
        <f t="shared" ref="R6" si="10">R7+R21+R26</f>
        <v>0</v>
      </c>
      <c r="S6" s="155">
        <f>'bop_dt 6'!S7</f>
        <v>0</v>
      </c>
      <c r="T6" s="155">
        <f>T7+T21+T26</f>
        <v>0</v>
      </c>
      <c r="U6" s="155">
        <f t="shared" ref="U6" si="11">U7+U21+U26</f>
        <v>0</v>
      </c>
      <c r="V6" s="155">
        <f t="shared" ref="V6" si="12">V7+V21+V26</f>
        <v>0</v>
      </c>
      <c r="W6" s="155">
        <f t="shared" ref="W6" si="13">W7+W21+W26</f>
        <v>0</v>
      </c>
      <c r="X6" s="155"/>
      <c r="Y6" s="155">
        <f>Y7+Y21+Y26</f>
        <v>0</v>
      </c>
      <c r="Z6" s="155">
        <f t="shared" ref="Z6" si="14">Z7+Z21+Z26</f>
        <v>0</v>
      </c>
      <c r="AA6" s="155">
        <f t="shared" ref="AA6" si="15">AA7+AA21+AA26</f>
        <v>0</v>
      </c>
      <c r="AB6" s="155">
        <f t="shared" ref="AB6" si="16">AB7+AB21+AB26</f>
        <v>0</v>
      </c>
      <c r="AC6" s="155"/>
      <c r="AD6" s="155">
        <f>AD7+AD21+AD26</f>
        <v>0</v>
      </c>
      <c r="AE6" s="155">
        <f t="shared" ref="AE6" si="17">AE7+AE21+AE26</f>
        <v>0</v>
      </c>
      <c r="AF6" s="155">
        <f t="shared" ref="AF6" si="18">AF7+AF21+AF26</f>
        <v>0</v>
      </c>
      <c r="AG6" s="155">
        <f t="shared" ref="AG6" si="19">AG7+AG21+AG26</f>
        <v>0</v>
      </c>
      <c r="AH6" s="155">
        <f>'bop_dt 6'!AH7</f>
        <v>0</v>
      </c>
      <c r="AI6" s="155">
        <f>AI7+AI21+AI26</f>
        <v>-27.403040558027783</v>
      </c>
      <c r="AJ6" s="155">
        <f t="shared" ref="AJ6" si="20">AJ7+AJ21+AJ26</f>
        <v>191.48132739588146</v>
      </c>
      <c r="AK6" s="155">
        <f t="shared" ref="AK6" si="21">AK7+AK21+AK26</f>
        <v>172.75531803670515</v>
      </c>
      <c r="AL6" s="155">
        <f t="shared" ref="AL6" si="22">AL7+AL21+AL26</f>
        <v>37.423400757964828</v>
      </c>
      <c r="AN6" s="86" t="s">
        <v>11</v>
      </c>
    </row>
    <row r="7" spans="1:40" s="156" customFormat="1" ht="14.1" customHeight="1">
      <c r="A7" s="87" t="s">
        <v>227</v>
      </c>
      <c r="B7" s="154" t="str">
        <f t="shared" ref="B7:B67" si="23">IF(ABS(SUM(J7:M7))&lt;0.05,"—",SUM(J7:M7))</f>
        <v>—</v>
      </c>
      <c r="C7" s="154" t="str">
        <f t="shared" ref="C7:C67" si="24">IF(ABS(SUM(O7:R7))&lt;0.05,"—",SUM(O7:R7))</f>
        <v>—</v>
      </c>
      <c r="D7" s="154" t="str">
        <f t="shared" ref="D7:D67" si="25">IF(ABS(SUM(T7:W7))&lt;0.05,"—",SUM(T7:W7))</f>
        <v>—</v>
      </c>
      <c r="E7" s="154" t="str">
        <f t="shared" ref="E7:E67" si="26">IF(ABS(SUM(Y7:AB7))&lt;0.05,"—",SUM(Y7:AB7))</f>
        <v>—</v>
      </c>
      <c r="F7" s="154" t="str">
        <f t="shared" ref="F7:F67" si="27">IF(ABS(SUM(AD7:AG7))&lt;0.05,"—",SUM(AD7:AG7))</f>
        <v>—</v>
      </c>
      <c r="G7" s="154" t="str">
        <f t="shared" ref="G7:G67" si="28">IF(ABS(SUM(AD7:AF7))&lt;0.05,"—",SUM(AD7:AF7))</f>
        <v>—</v>
      </c>
      <c r="H7" s="154">
        <f t="shared" ref="H7:H67" si="29">IF(ABS(SUM(AI7:AK7))&lt;0.05,"—",SUM(AI7:AK7))</f>
        <v>-1057.549926919497</v>
      </c>
      <c r="I7" s="154"/>
      <c r="J7" s="155">
        <f>J8-J9</f>
        <v>0</v>
      </c>
      <c r="K7" s="155">
        <f t="shared" ref="K7:M7" si="30">K8-K9</f>
        <v>0</v>
      </c>
      <c r="L7" s="155">
        <f t="shared" si="30"/>
        <v>0</v>
      </c>
      <c r="M7" s="155">
        <f t="shared" si="30"/>
        <v>0</v>
      </c>
      <c r="N7" s="155">
        <f>'bop_dt 6'!N8</f>
        <v>0</v>
      </c>
      <c r="O7" s="155">
        <f>O8-O9</f>
        <v>0</v>
      </c>
      <c r="P7" s="155">
        <f t="shared" ref="P7" si="31">P8-P9</f>
        <v>0</v>
      </c>
      <c r="Q7" s="155">
        <f t="shared" ref="Q7" si="32">Q8-Q9</f>
        <v>0</v>
      </c>
      <c r="R7" s="155">
        <f t="shared" ref="R7" si="33">R8-R9</f>
        <v>0</v>
      </c>
      <c r="S7" s="155">
        <f>'bop_dt 6'!S8</f>
        <v>0</v>
      </c>
      <c r="T7" s="155">
        <f>T8-T9</f>
        <v>0</v>
      </c>
      <c r="U7" s="155">
        <f t="shared" ref="U7" si="34">U8-U9</f>
        <v>0</v>
      </c>
      <c r="V7" s="155">
        <f t="shared" ref="V7" si="35">V8-V9</f>
        <v>0</v>
      </c>
      <c r="W7" s="155">
        <f t="shared" ref="W7" si="36">W8-W9</f>
        <v>0</v>
      </c>
      <c r="X7" s="155"/>
      <c r="Y7" s="155">
        <f>Y8-Y9</f>
        <v>0</v>
      </c>
      <c r="Z7" s="155">
        <f t="shared" ref="Z7" si="37">Z8-Z9</f>
        <v>0</v>
      </c>
      <c r="AA7" s="155">
        <f t="shared" ref="AA7" si="38">AA8-AA9</f>
        <v>0</v>
      </c>
      <c r="AB7" s="155">
        <f t="shared" ref="AB7" si="39">AB8-AB9</f>
        <v>0</v>
      </c>
      <c r="AC7" s="155"/>
      <c r="AD7" s="155">
        <f>AD8-AD9</f>
        <v>0</v>
      </c>
      <c r="AE7" s="155">
        <f t="shared" ref="AE7" si="40">AE8-AE9</f>
        <v>0</v>
      </c>
      <c r="AF7" s="155">
        <f t="shared" ref="AF7" si="41">AF8-AF9</f>
        <v>0</v>
      </c>
      <c r="AG7" s="155">
        <f t="shared" ref="AG7" si="42">AG8-AG9</f>
        <v>0</v>
      </c>
      <c r="AH7" s="155">
        <f>'bop_dt 6'!AH8</f>
        <v>0</v>
      </c>
      <c r="AI7" s="155">
        <f>AI8-AI9</f>
        <v>-450.36140197610052</v>
      </c>
      <c r="AJ7" s="155">
        <f t="shared" ref="AJ7" si="43">AJ8-AJ9</f>
        <v>-185.01452966265981</v>
      </c>
      <c r="AK7" s="155">
        <f t="shared" ref="AK7" si="44">AK8-AK9</f>
        <v>-422.17399528073656</v>
      </c>
      <c r="AL7" s="155">
        <f t="shared" ref="AL7" si="45">AL8-AL9</f>
        <v>-557.88202998705606</v>
      </c>
      <c r="AN7" s="87" t="s">
        <v>227</v>
      </c>
    </row>
    <row r="8" spans="1:40" ht="14.1" customHeight="1">
      <c r="A8" s="100" t="s">
        <v>108</v>
      </c>
      <c r="B8" s="127" t="str">
        <f>IF(ABS(SUM(J8:M8))&lt;0.05,"—",SUM(J8:M8))</f>
        <v>—</v>
      </c>
      <c r="C8" s="127" t="str">
        <f t="shared" si="24"/>
        <v>—</v>
      </c>
      <c r="D8" s="127" t="str">
        <f t="shared" si="25"/>
        <v>—</v>
      </c>
      <c r="E8" s="127" t="str">
        <f t="shared" si="26"/>
        <v>—</v>
      </c>
      <c r="F8" s="127" t="str">
        <f t="shared" si="27"/>
        <v>—</v>
      </c>
      <c r="G8" s="127" t="str">
        <f t="shared" si="28"/>
        <v>—</v>
      </c>
      <c r="H8" s="127">
        <f t="shared" si="29"/>
        <v>1891.1628082751706</v>
      </c>
      <c r="I8" s="127"/>
      <c r="J8" s="147">
        <f>'bop_dt 6'!J9</f>
        <v>0</v>
      </c>
      <c r="K8" s="147">
        <f>'bop_dt 6'!K9</f>
        <v>0</v>
      </c>
      <c r="L8" s="147">
        <f>'bop_dt 6'!L9</f>
        <v>0</v>
      </c>
      <c r="M8" s="147">
        <f>'bop_dt 6'!M9</f>
        <v>0</v>
      </c>
      <c r="N8" s="147">
        <f>'bop_dt 6'!N9</f>
        <v>0</v>
      </c>
      <c r="O8" s="147">
        <f>'bop_dt 6'!O9</f>
        <v>0</v>
      </c>
      <c r="P8" s="147">
        <f>'bop_dt 6'!P9</f>
        <v>0</v>
      </c>
      <c r="Q8" s="147">
        <f>'bop_dt 6'!Q9</f>
        <v>0</v>
      </c>
      <c r="R8" s="147">
        <f>'bop_dt 6'!R9</f>
        <v>0</v>
      </c>
      <c r="S8" s="147">
        <f>'bop_dt 6'!S9</f>
        <v>0</v>
      </c>
      <c r="T8" s="147">
        <f>'bop_dt 6'!T9</f>
        <v>0</v>
      </c>
      <c r="U8" s="147">
        <f>'bop_dt 6'!U9</f>
        <v>0</v>
      </c>
      <c r="V8" s="147">
        <f>'bop_dt 6'!V9</f>
        <v>0</v>
      </c>
      <c r="W8" s="147">
        <f>'bop_dt 6'!W9</f>
        <v>0</v>
      </c>
      <c r="X8" s="147"/>
      <c r="Y8" s="147">
        <f>'bop_dt 6'!Y9</f>
        <v>0</v>
      </c>
      <c r="Z8" s="147">
        <f>'bop_dt 6'!Z9</f>
        <v>0</v>
      </c>
      <c r="AA8" s="147">
        <f>'bop_dt 6'!AA9</f>
        <v>0</v>
      </c>
      <c r="AB8" s="147">
        <f>'bop_dt 6'!AB9</f>
        <v>0</v>
      </c>
      <c r="AC8" s="147"/>
      <c r="AD8" s="147">
        <f>'bop_dt 6'!AD9</f>
        <v>0</v>
      </c>
      <c r="AE8" s="147">
        <f>'bop_dt 6'!AE9</f>
        <v>0</v>
      </c>
      <c r="AF8" s="147">
        <f>'bop_dt 6'!AF9</f>
        <v>0</v>
      </c>
      <c r="AG8" s="147">
        <f>'bop_dt 6'!AG9</f>
        <v>0</v>
      </c>
      <c r="AH8" s="147">
        <f>'bop_dt 6'!AH9</f>
        <v>0</v>
      </c>
      <c r="AI8" s="147">
        <f>'bop_dt 6'!AI9</f>
        <v>658.54837638058598</v>
      </c>
      <c r="AJ8" s="147">
        <f>'bop_dt 6'!AJ9</f>
        <v>587.11518077330038</v>
      </c>
      <c r="AK8" s="147">
        <f>'bop_dt 6'!AK9</f>
        <v>645.49925112128426</v>
      </c>
      <c r="AL8" s="147">
        <f>'bop_dt 6'!AL9</f>
        <v>544.25497511017306</v>
      </c>
      <c r="AN8" s="100" t="s">
        <v>108</v>
      </c>
    </row>
    <row r="9" spans="1:40" ht="14.1" customHeight="1">
      <c r="A9" s="100" t="s">
        <v>109</v>
      </c>
      <c r="B9" s="127" t="str">
        <f t="shared" si="23"/>
        <v>—</v>
      </c>
      <c r="C9" s="127" t="str">
        <f t="shared" si="24"/>
        <v>—</v>
      </c>
      <c r="D9" s="127" t="str">
        <f t="shared" si="25"/>
        <v>—</v>
      </c>
      <c r="E9" s="127" t="str">
        <f t="shared" si="26"/>
        <v>—</v>
      </c>
      <c r="F9" s="127" t="str">
        <f t="shared" si="27"/>
        <v>—</v>
      </c>
      <c r="G9" s="127" t="str">
        <f t="shared" si="28"/>
        <v>—</v>
      </c>
      <c r="H9" s="127">
        <f t="shared" si="29"/>
        <v>2948.7127351946674</v>
      </c>
      <c r="I9" s="127"/>
      <c r="J9" s="147">
        <f>'bop_dt 6'!J10</f>
        <v>0</v>
      </c>
      <c r="K9" s="147">
        <f>'bop_dt 6'!K10</f>
        <v>0</v>
      </c>
      <c r="L9" s="147">
        <f>'bop_dt 6'!L10</f>
        <v>0</v>
      </c>
      <c r="M9" s="147">
        <f>'bop_dt 6'!M10</f>
        <v>0</v>
      </c>
      <c r="N9" s="147">
        <f>'bop_dt 6'!N10</f>
        <v>0</v>
      </c>
      <c r="O9" s="147">
        <f>'bop_dt 6'!O10</f>
        <v>0</v>
      </c>
      <c r="P9" s="147">
        <f>'bop_dt 6'!P10</f>
        <v>0</v>
      </c>
      <c r="Q9" s="147">
        <f>'bop_dt 6'!Q10</f>
        <v>0</v>
      </c>
      <c r="R9" s="147">
        <f>'bop_dt 6'!R10</f>
        <v>0</v>
      </c>
      <c r="S9" s="147">
        <f>'bop_dt 6'!S10</f>
        <v>0</v>
      </c>
      <c r="T9" s="147">
        <f>'bop_dt 6'!T10</f>
        <v>0</v>
      </c>
      <c r="U9" s="147">
        <f>'bop_dt 6'!U10</f>
        <v>0</v>
      </c>
      <c r="V9" s="147">
        <f>'bop_dt 6'!V10</f>
        <v>0</v>
      </c>
      <c r="W9" s="147">
        <f>'bop_dt 6'!W10</f>
        <v>0</v>
      </c>
      <c r="X9" s="147"/>
      <c r="Y9" s="147">
        <f>'bop_dt 6'!Y10</f>
        <v>0</v>
      </c>
      <c r="Z9" s="147">
        <f>'bop_dt 6'!Z10</f>
        <v>0</v>
      </c>
      <c r="AA9" s="147">
        <f>'bop_dt 6'!AA10</f>
        <v>0</v>
      </c>
      <c r="AB9" s="147">
        <f>'bop_dt 6'!AB10</f>
        <v>0</v>
      </c>
      <c r="AC9" s="147"/>
      <c r="AD9" s="147">
        <f>'bop_dt 6'!AD10</f>
        <v>0</v>
      </c>
      <c r="AE9" s="147">
        <f>'bop_dt 6'!AE10</f>
        <v>0</v>
      </c>
      <c r="AF9" s="147">
        <f>'bop_dt 6'!AF10</f>
        <v>0</v>
      </c>
      <c r="AG9" s="147">
        <f>'bop_dt 6'!AG10</f>
        <v>0</v>
      </c>
      <c r="AH9" s="147">
        <f>'bop_dt 6'!AH10</f>
        <v>0</v>
      </c>
      <c r="AI9" s="147">
        <f>'bop_dt 6'!AI10</f>
        <v>1108.9097783566865</v>
      </c>
      <c r="AJ9" s="147">
        <f>'bop_dt 6'!AJ10</f>
        <v>772.12971043596019</v>
      </c>
      <c r="AK9" s="147">
        <f>'bop_dt 6'!AK10</f>
        <v>1067.6732464020208</v>
      </c>
      <c r="AL9" s="147">
        <f>'bop_dt 6'!AL10</f>
        <v>1102.1370050972291</v>
      </c>
      <c r="AN9" s="100" t="s">
        <v>109</v>
      </c>
    </row>
    <row r="10" spans="1:40" s="156" customFormat="1" ht="14.1" customHeight="1">
      <c r="A10" s="128" t="s">
        <v>131</v>
      </c>
      <c r="B10" s="154" t="str">
        <f t="shared" si="23"/>
        <v>—</v>
      </c>
      <c r="C10" s="154" t="str">
        <f t="shared" si="24"/>
        <v>—</v>
      </c>
      <c r="D10" s="154" t="str">
        <f t="shared" si="25"/>
        <v>—</v>
      </c>
      <c r="E10" s="154" t="str">
        <f t="shared" si="26"/>
        <v>—</v>
      </c>
      <c r="F10" s="154" t="str">
        <f t="shared" si="27"/>
        <v>—</v>
      </c>
      <c r="G10" s="154" t="str">
        <f t="shared" si="28"/>
        <v>—</v>
      </c>
      <c r="H10" s="154">
        <f t="shared" si="29"/>
        <v>-930.87378691949664</v>
      </c>
      <c r="I10" s="154"/>
      <c r="J10" s="155">
        <f>'bop_dt 6'!J11</f>
        <v>0</v>
      </c>
      <c r="K10" s="155">
        <f>'bop_dt 6'!K11</f>
        <v>0</v>
      </c>
      <c r="L10" s="155">
        <f>'bop_dt 6'!L11</f>
        <v>0</v>
      </c>
      <c r="M10" s="155">
        <f>'bop_dt 6'!M11</f>
        <v>0</v>
      </c>
      <c r="N10" s="155">
        <f>'bop_dt 6'!N11</f>
        <v>0</v>
      </c>
      <c r="O10" s="155">
        <f>'bop_dt 6'!O11</f>
        <v>0</v>
      </c>
      <c r="P10" s="155">
        <f>'bop_dt 6'!P11</f>
        <v>0</v>
      </c>
      <c r="Q10" s="155">
        <f>'bop_dt 6'!Q11</f>
        <v>0</v>
      </c>
      <c r="R10" s="155">
        <f>'bop_dt 6'!R11</f>
        <v>0</v>
      </c>
      <c r="S10" s="155">
        <f>'bop_dt 6'!S11</f>
        <v>0</v>
      </c>
      <c r="T10" s="155">
        <f>'bop_dt 6'!T11</f>
        <v>0</v>
      </c>
      <c r="U10" s="155">
        <f>'bop_dt 6'!U11</f>
        <v>0</v>
      </c>
      <c r="V10" s="155">
        <f>'bop_dt 6'!V11</f>
        <v>0</v>
      </c>
      <c r="W10" s="155">
        <f>'bop_dt 6'!W11</f>
        <v>0</v>
      </c>
      <c r="X10" s="155"/>
      <c r="Y10" s="155">
        <f>'bop_dt 6'!Y11</f>
        <v>0</v>
      </c>
      <c r="Z10" s="155">
        <f>'bop_dt 6'!Z11</f>
        <v>0</v>
      </c>
      <c r="AA10" s="155">
        <f>'bop_dt 6'!AA11</f>
        <v>0</v>
      </c>
      <c r="AB10" s="155">
        <f>'bop_dt 6'!AB11</f>
        <v>0</v>
      </c>
      <c r="AC10" s="155"/>
      <c r="AD10" s="155">
        <f>'bop_dt 6'!AD11</f>
        <v>0</v>
      </c>
      <c r="AE10" s="155">
        <f>'bop_dt 6'!AE11</f>
        <v>0</v>
      </c>
      <c r="AF10" s="155">
        <f>'bop_dt 6'!AF11</f>
        <v>0</v>
      </c>
      <c r="AG10" s="155">
        <f>'bop_dt 6'!AG11</f>
        <v>0</v>
      </c>
      <c r="AH10" s="155">
        <f>'bop_dt 6'!AH11</f>
        <v>0</v>
      </c>
      <c r="AI10" s="155">
        <f>'bop_dt 6'!AI11</f>
        <v>-443.17895597610038</v>
      </c>
      <c r="AJ10" s="155">
        <f>'bop_dt 6'!AJ11</f>
        <v>-121.14136466265984</v>
      </c>
      <c r="AK10" s="155">
        <f>'bop_dt 6'!AK11</f>
        <v>-366.55346628073642</v>
      </c>
      <c r="AL10" s="155">
        <f>'bop_dt 6'!AL11</f>
        <v>-508.70025198705605</v>
      </c>
      <c r="AN10" s="128" t="s">
        <v>131</v>
      </c>
    </row>
    <row r="11" spans="1:40" ht="14.1" customHeight="1">
      <c r="A11" s="129" t="s">
        <v>134</v>
      </c>
      <c r="B11" s="127" t="str">
        <f t="shared" si="23"/>
        <v>—</v>
      </c>
      <c r="C11" s="127" t="str">
        <f t="shared" si="24"/>
        <v>—</v>
      </c>
      <c r="D11" s="127" t="str">
        <f t="shared" si="25"/>
        <v>—</v>
      </c>
      <c r="E11" s="127" t="str">
        <f t="shared" si="26"/>
        <v>—</v>
      </c>
      <c r="F11" s="127" t="str">
        <f t="shared" si="27"/>
        <v>—</v>
      </c>
      <c r="G11" s="127" t="str">
        <f t="shared" si="28"/>
        <v>—</v>
      </c>
      <c r="H11" s="127">
        <f t="shared" si="29"/>
        <v>754.88479327517075</v>
      </c>
      <c r="I11" s="127"/>
      <c r="J11" s="147">
        <f>'bop_dt 6'!J15</f>
        <v>0</v>
      </c>
      <c r="K11" s="147">
        <f>'bop_dt 6'!K15</f>
        <v>0</v>
      </c>
      <c r="L11" s="147">
        <f>'bop_dt 6'!L15</f>
        <v>0</v>
      </c>
      <c r="M11" s="147">
        <f>'bop_dt 6'!M15</f>
        <v>0</v>
      </c>
      <c r="N11" s="147">
        <f>'bop_dt 6'!N15</f>
        <v>0</v>
      </c>
      <c r="O11" s="147">
        <f>'bop_dt 6'!O15</f>
        <v>0</v>
      </c>
      <c r="P11" s="147">
        <f>'bop_dt 6'!P15</f>
        <v>0</v>
      </c>
      <c r="Q11" s="147">
        <f>'bop_dt 6'!Q15</f>
        <v>0</v>
      </c>
      <c r="R11" s="147">
        <f>'bop_dt 6'!R15</f>
        <v>0</v>
      </c>
      <c r="S11" s="147">
        <f>'bop_dt 6'!S15</f>
        <v>0</v>
      </c>
      <c r="T11" s="147">
        <f>'bop_dt 6'!T15</f>
        <v>0</v>
      </c>
      <c r="U11" s="147">
        <f>'bop_dt 6'!U15</f>
        <v>0</v>
      </c>
      <c r="V11" s="147">
        <f>'bop_dt 6'!V15</f>
        <v>0</v>
      </c>
      <c r="W11" s="147">
        <f>'bop_dt 6'!W15</f>
        <v>0</v>
      </c>
      <c r="X11" s="147"/>
      <c r="Y11" s="147">
        <f>'bop_dt 6'!Y15</f>
        <v>0</v>
      </c>
      <c r="Z11" s="147">
        <f>'bop_dt 6'!Z15</f>
        <v>0</v>
      </c>
      <c r="AA11" s="147">
        <f>'bop_dt 6'!AA15</f>
        <v>0</v>
      </c>
      <c r="AB11" s="147">
        <f>'bop_dt 6'!AB15</f>
        <v>0</v>
      </c>
      <c r="AC11" s="147"/>
      <c r="AD11" s="147">
        <f>'bop_dt 6'!AD15</f>
        <v>0</v>
      </c>
      <c r="AE11" s="147">
        <f>'bop_dt 6'!AE15</f>
        <v>0</v>
      </c>
      <c r="AF11" s="147">
        <f>'bop_dt 6'!AF15</f>
        <v>0</v>
      </c>
      <c r="AG11" s="147">
        <f>'bop_dt 6'!AG15</f>
        <v>0</v>
      </c>
      <c r="AH11" s="147">
        <f>'bop_dt 6'!AH15</f>
        <v>0</v>
      </c>
      <c r="AI11" s="147">
        <f>'bop_dt 6'!AI15</f>
        <v>280.96447238058602</v>
      </c>
      <c r="AJ11" s="147">
        <f>'bop_dt 6'!AJ15</f>
        <v>192.49303477330048</v>
      </c>
      <c r="AK11" s="147">
        <f>'bop_dt 6'!AK15</f>
        <v>281.42728612128434</v>
      </c>
      <c r="AL11" s="147">
        <f>'bop_dt 6'!AL15</f>
        <v>265.29537011017311</v>
      </c>
      <c r="AN11" s="129" t="s">
        <v>134</v>
      </c>
    </row>
    <row r="12" spans="1:40" ht="14.1" customHeight="1">
      <c r="A12" s="130" t="s">
        <v>124</v>
      </c>
      <c r="B12" s="127" t="str">
        <f t="shared" si="23"/>
        <v>—</v>
      </c>
      <c r="C12" s="127" t="str">
        <f t="shared" si="24"/>
        <v>—</v>
      </c>
      <c r="D12" s="127" t="str">
        <f t="shared" si="25"/>
        <v>—</v>
      </c>
      <c r="E12" s="127" t="str">
        <f t="shared" si="26"/>
        <v>—</v>
      </c>
      <c r="F12" s="127" t="str">
        <f t="shared" si="27"/>
        <v>—</v>
      </c>
      <c r="G12" s="127" t="str">
        <f t="shared" si="28"/>
        <v>—</v>
      </c>
      <c r="H12" s="127">
        <f t="shared" si="29"/>
        <v>54.953916</v>
      </c>
      <c r="I12" s="127"/>
      <c r="J12" s="147">
        <f>'bop_dt 6'!J17</f>
        <v>0</v>
      </c>
      <c r="K12" s="147">
        <f>'bop_dt 6'!K17</f>
        <v>0</v>
      </c>
      <c r="L12" s="147">
        <f>'bop_dt 6'!L17</f>
        <v>0</v>
      </c>
      <c r="M12" s="147">
        <f>'bop_dt 6'!M17</f>
        <v>0</v>
      </c>
      <c r="N12" s="147">
        <f>'bop_dt 6'!N17</f>
        <v>0</v>
      </c>
      <c r="O12" s="147">
        <f>'bop_dt 6'!O17</f>
        <v>0</v>
      </c>
      <c r="P12" s="147">
        <f>'bop_dt 6'!P17</f>
        <v>0</v>
      </c>
      <c r="Q12" s="147">
        <f>'bop_dt 6'!Q17</f>
        <v>0</v>
      </c>
      <c r="R12" s="147">
        <f>'bop_dt 6'!R17</f>
        <v>0</v>
      </c>
      <c r="S12" s="147">
        <f>'bop_dt 6'!S17</f>
        <v>0</v>
      </c>
      <c r="T12" s="147">
        <f>'bop_dt 6'!T17</f>
        <v>0</v>
      </c>
      <c r="U12" s="147">
        <f>'bop_dt 6'!U17</f>
        <v>0</v>
      </c>
      <c r="V12" s="147">
        <f>'bop_dt 6'!V17</f>
        <v>0</v>
      </c>
      <c r="W12" s="147">
        <f>'bop_dt 6'!W17</f>
        <v>0</v>
      </c>
      <c r="X12" s="147"/>
      <c r="Y12" s="147">
        <f>'bop_dt 6'!Y17</f>
        <v>0</v>
      </c>
      <c r="Z12" s="147">
        <f>'bop_dt 6'!Z17</f>
        <v>0</v>
      </c>
      <c r="AA12" s="147">
        <f>'bop_dt 6'!AA17</f>
        <v>0</v>
      </c>
      <c r="AB12" s="147">
        <f>'bop_dt 6'!AB17</f>
        <v>0</v>
      </c>
      <c r="AC12" s="147"/>
      <c r="AD12" s="147">
        <f>'bop_dt 6'!AD17</f>
        <v>0</v>
      </c>
      <c r="AE12" s="147">
        <f>'bop_dt 6'!AE17</f>
        <v>0</v>
      </c>
      <c r="AF12" s="147">
        <f>'bop_dt 6'!AF17</f>
        <v>0</v>
      </c>
      <c r="AG12" s="147">
        <f>'bop_dt 6'!AG17</f>
        <v>0</v>
      </c>
      <c r="AH12" s="147">
        <f>'bop_dt 6'!AH17</f>
        <v>0</v>
      </c>
      <c r="AI12" s="147">
        <f>'bop_dt 6'!AI17</f>
        <v>16.627399999999991</v>
      </c>
      <c r="AJ12" s="147">
        <f>'bop_dt 6'!AJ17</f>
        <v>20.647081</v>
      </c>
      <c r="AK12" s="147">
        <f>'bop_dt 6'!AK17</f>
        <v>17.679435000000005</v>
      </c>
      <c r="AL12" s="147">
        <f>'bop_dt 6'!AL17</f>
        <v>12.758606999999998</v>
      </c>
      <c r="AN12" s="130" t="s">
        <v>124</v>
      </c>
    </row>
    <row r="13" spans="1:40" ht="14.1" customHeight="1">
      <c r="A13" s="129" t="s">
        <v>125</v>
      </c>
      <c r="B13" s="127" t="str">
        <f t="shared" si="23"/>
        <v>—</v>
      </c>
      <c r="C13" s="127" t="str">
        <f t="shared" si="24"/>
        <v>—</v>
      </c>
      <c r="D13" s="127" t="str">
        <f t="shared" si="25"/>
        <v>—</v>
      </c>
      <c r="E13" s="127" t="str">
        <f t="shared" si="26"/>
        <v>—</v>
      </c>
      <c r="F13" s="127" t="str">
        <f t="shared" si="27"/>
        <v>—</v>
      </c>
      <c r="G13" s="127" t="str">
        <f t="shared" si="28"/>
        <v>—</v>
      </c>
      <c r="H13" s="127">
        <f t="shared" si="29"/>
        <v>807.68909299999996</v>
      </c>
      <c r="I13" s="127"/>
      <c r="J13" s="147">
        <f>'bop_dt 6'!J19</f>
        <v>0</v>
      </c>
      <c r="K13" s="147">
        <f>'bop_dt 6'!K19</f>
        <v>0</v>
      </c>
      <c r="L13" s="147">
        <f>'bop_dt 6'!L19</f>
        <v>0</v>
      </c>
      <c r="M13" s="147">
        <f>'bop_dt 6'!M19</f>
        <v>0</v>
      </c>
      <c r="N13" s="147">
        <f>'bop_dt 6'!N19</f>
        <v>0</v>
      </c>
      <c r="O13" s="147">
        <f>'bop_dt 6'!O19</f>
        <v>0</v>
      </c>
      <c r="P13" s="147">
        <f>'bop_dt 6'!P19</f>
        <v>0</v>
      </c>
      <c r="Q13" s="147">
        <f>'bop_dt 6'!Q19</f>
        <v>0</v>
      </c>
      <c r="R13" s="147">
        <f>'bop_dt 6'!R19</f>
        <v>0</v>
      </c>
      <c r="S13" s="147">
        <f>'bop_dt 6'!S19</f>
        <v>0</v>
      </c>
      <c r="T13" s="147">
        <f>'bop_dt 6'!T19</f>
        <v>0</v>
      </c>
      <c r="U13" s="147">
        <f>'bop_dt 6'!U19</f>
        <v>0</v>
      </c>
      <c r="V13" s="147">
        <f>'bop_dt 6'!V19</f>
        <v>0</v>
      </c>
      <c r="W13" s="147">
        <f>'bop_dt 6'!W19</f>
        <v>0</v>
      </c>
      <c r="X13" s="147"/>
      <c r="Y13" s="147">
        <f>'bop_dt 6'!Y19</f>
        <v>0</v>
      </c>
      <c r="Z13" s="147">
        <f>'bop_dt 6'!Z19</f>
        <v>0</v>
      </c>
      <c r="AA13" s="147">
        <f>'bop_dt 6'!AA19</f>
        <v>0</v>
      </c>
      <c r="AB13" s="147">
        <f>'bop_dt 6'!AB19</f>
        <v>0</v>
      </c>
      <c r="AC13" s="147"/>
      <c r="AD13" s="147">
        <f>'bop_dt 6'!AD19</f>
        <v>0</v>
      </c>
      <c r="AE13" s="147">
        <f>'bop_dt 6'!AE19</f>
        <v>0</v>
      </c>
      <c r="AF13" s="147">
        <f>'bop_dt 6'!AF19</f>
        <v>0</v>
      </c>
      <c r="AG13" s="147">
        <f>'bop_dt 6'!AG19</f>
        <v>0</v>
      </c>
      <c r="AH13" s="147">
        <f>'bop_dt 6'!AH19</f>
        <v>0</v>
      </c>
      <c r="AI13" s="147">
        <f>'bop_dt 6'!AI19</f>
        <v>212.90017999999998</v>
      </c>
      <c r="AJ13" s="147">
        <f>'bop_dt 6'!AJ19</f>
        <v>325.17175799999995</v>
      </c>
      <c r="AK13" s="147">
        <f>'bop_dt 6'!AK19</f>
        <v>269.61715500000003</v>
      </c>
      <c r="AL13" s="147">
        <f>'bop_dt 6'!AL19</f>
        <v>179.30843699999997</v>
      </c>
      <c r="AN13" s="129" t="s">
        <v>125</v>
      </c>
    </row>
    <row r="14" spans="1:40" ht="14.1" customHeight="1">
      <c r="A14" s="129" t="s">
        <v>228</v>
      </c>
      <c r="B14" s="127" t="str">
        <f t="shared" si="23"/>
        <v>—</v>
      </c>
      <c r="C14" s="127" t="str">
        <f t="shared" si="24"/>
        <v>—</v>
      </c>
      <c r="D14" s="127" t="str">
        <f t="shared" si="25"/>
        <v>—</v>
      </c>
      <c r="E14" s="127" t="str">
        <f t="shared" si="26"/>
        <v>—</v>
      </c>
      <c r="F14" s="127" t="str">
        <f t="shared" si="27"/>
        <v>—</v>
      </c>
      <c r="G14" s="127" t="str">
        <f t="shared" si="28"/>
        <v>—</v>
      </c>
      <c r="H14" s="127">
        <f t="shared" si="29"/>
        <v>2493.4476731946675</v>
      </c>
      <c r="I14" s="127"/>
      <c r="J14" s="147">
        <f>'bop_dt 6'!J13</f>
        <v>0</v>
      </c>
      <c r="K14" s="147">
        <f>'bop_dt 6'!K13</f>
        <v>0</v>
      </c>
      <c r="L14" s="147">
        <f>'bop_dt 6'!L13</f>
        <v>0</v>
      </c>
      <c r="M14" s="147">
        <f>'bop_dt 6'!M13</f>
        <v>0</v>
      </c>
      <c r="N14" s="147">
        <f>'bop_dt 6'!N13</f>
        <v>0</v>
      </c>
      <c r="O14" s="147">
        <f>'bop_dt 6'!O13</f>
        <v>0</v>
      </c>
      <c r="P14" s="147">
        <f>'bop_dt 6'!P13</f>
        <v>0</v>
      </c>
      <c r="Q14" s="147">
        <f>'bop_dt 6'!Q13</f>
        <v>0</v>
      </c>
      <c r="R14" s="147">
        <f>'bop_dt 6'!R13</f>
        <v>0</v>
      </c>
      <c r="S14" s="147">
        <f>'bop_dt 6'!S13</f>
        <v>0</v>
      </c>
      <c r="T14" s="147">
        <f>'bop_dt 6'!T13</f>
        <v>0</v>
      </c>
      <c r="U14" s="147">
        <f>'bop_dt 6'!U13</f>
        <v>0</v>
      </c>
      <c r="V14" s="147">
        <f>'bop_dt 6'!V13</f>
        <v>0</v>
      </c>
      <c r="W14" s="147">
        <f>'bop_dt 6'!W13</f>
        <v>0</v>
      </c>
      <c r="X14" s="147"/>
      <c r="Y14" s="147">
        <f>'bop_dt 6'!Y13</f>
        <v>0</v>
      </c>
      <c r="Z14" s="147">
        <f>'bop_dt 6'!Z13</f>
        <v>0</v>
      </c>
      <c r="AA14" s="147">
        <f>'bop_dt 6'!AA13</f>
        <v>0</v>
      </c>
      <c r="AB14" s="147">
        <f>'bop_dt 6'!AB13</f>
        <v>0</v>
      </c>
      <c r="AC14" s="147"/>
      <c r="AD14" s="147">
        <f>'bop_dt 6'!AD13</f>
        <v>0</v>
      </c>
      <c r="AE14" s="147">
        <f>'bop_dt 6'!AE13</f>
        <v>0</v>
      </c>
      <c r="AF14" s="147">
        <f>'bop_dt 6'!AF13</f>
        <v>0</v>
      </c>
      <c r="AG14" s="147">
        <f>'bop_dt 6'!AG13</f>
        <v>0</v>
      </c>
      <c r="AH14" s="147">
        <f>'bop_dt 6'!AH13</f>
        <v>0</v>
      </c>
      <c r="AI14" s="147">
        <f>'bop_dt 6'!AI13</f>
        <v>937.04360835668638</v>
      </c>
      <c r="AJ14" s="147">
        <f>'bop_dt 6'!AJ13</f>
        <v>638.80615743596024</v>
      </c>
      <c r="AK14" s="147">
        <f>'bop_dt 6'!AK13</f>
        <v>917.59790740202072</v>
      </c>
      <c r="AL14" s="147">
        <f>'bop_dt 6'!AL13</f>
        <v>953.30405909722913</v>
      </c>
      <c r="AN14" s="129" t="s">
        <v>228</v>
      </c>
    </row>
    <row r="15" spans="1:40" s="156" customFormat="1" ht="14.1" customHeight="1">
      <c r="A15" s="128" t="s">
        <v>4</v>
      </c>
      <c r="B15" s="154" t="str">
        <f t="shared" si="23"/>
        <v>—</v>
      </c>
      <c r="C15" s="154" t="str">
        <f t="shared" si="24"/>
        <v>—</v>
      </c>
      <c r="D15" s="154" t="str">
        <f t="shared" si="25"/>
        <v>—</v>
      </c>
      <c r="E15" s="154" t="str">
        <f t="shared" si="26"/>
        <v>—</v>
      </c>
      <c r="F15" s="154" t="str">
        <f t="shared" si="27"/>
        <v>—</v>
      </c>
      <c r="G15" s="154" t="str">
        <f t="shared" si="28"/>
        <v>—</v>
      </c>
      <c r="H15" s="154">
        <f t="shared" si="29"/>
        <v>-126.67614000000003</v>
      </c>
      <c r="I15" s="154"/>
      <c r="J15" s="155">
        <f>J16-J17</f>
        <v>0</v>
      </c>
      <c r="K15" s="155">
        <f t="shared" ref="K15:M15" si="46">K16-K17</f>
        <v>0</v>
      </c>
      <c r="L15" s="155">
        <f t="shared" si="46"/>
        <v>0</v>
      </c>
      <c r="M15" s="155">
        <f t="shared" si="46"/>
        <v>0</v>
      </c>
      <c r="N15" s="155">
        <f>'bop_dt 6'!N22</f>
        <v>0</v>
      </c>
      <c r="O15" s="155">
        <f>O16-O17</f>
        <v>0</v>
      </c>
      <c r="P15" s="155">
        <f t="shared" ref="P15" si="47">P16-P17</f>
        <v>0</v>
      </c>
      <c r="Q15" s="155">
        <f t="shared" ref="Q15" si="48">Q16-Q17</f>
        <v>0</v>
      </c>
      <c r="R15" s="155">
        <f t="shared" ref="R15" si="49">R16-R17</f>
        <v>0</v>
      </c>
      <c r="S15" s="155">
        <f>'bop_dt 6'!S22</f>
        <v>0</v>
      </c>
      <c r="T15" s="155">
        <f>T16-T17</f>
        <v>0</v>
      </c>
      <c r="U15" s="155">
        <f t="shared" ref="U15" si="50">U16-U17</f>
        <v>0</v>
      </c>
      <c r="V15" s="155">
        <f t="shared" ref="V15" si="51">V16-V17</f>
        <v>0</v>
      </c>
      <c r="W15" s="155">
        <f t="shared" ref="W15" si="52">W16-W17</f>
        <v>0</v>
      </c>
      <c r="X15" s="155"/>
      <c r="Y15" s="155">
        <f>Y16-Y17</f>
        <v>0</v>
      </c>
      <c r="Z15" s="155">
        <f t="shared" ref="Z15" si="53">Z16-Z17</f>
        <v>0</v>
      </c>
      <c r="AA15" s="155">
        <f t="shared" ref="AA15" si="54">AA16-AA17</f>
        <v>0</v>
      </c>
      <c r="AB15" s="155">
        <f t="shared" ref="AB15" si="55">AB16-AB17</f>
        <v>0</v>
      </c>
      <c r="AC15" s="155"/>
      <c r="AD15" s="155">
        <f>AD16-AD17</f>
        <v>0</v>
      </c>
      <c r="AE15" s="155">
        <f t="shared" ref="AE15" si="56">AE16-AE17</f>
        <v>0</v>
      </c>
      <c r="AF15" s="155">
        <f t="shared" ref="AF15" si="57">AF16-AF17</f>
        <v>0</v>
      </c>
      <c r="AG15" s="155">
        <f t="shared" ref="AG15" si="58">AG16-AG17</f>
        <v>0</v>
      </c>
      <c r="AH15" s="155">
        <f>'bop_dt 6'!AH22</f>
        <v>0</v>
      </c>
      <c r="AI15" s="155">
        <f>AI16-AI17</f>
        <v>-7.1824460000000556</v>
      </c>
      <c r="AJ15" s="155">
        <f t="shared" ref="AJ15" si="59">AJ16-AJ17</f>
        <v>-63.873164999999972</v>
      </c>
      <c r="AK15" s="155">
        <f t="shared" ref="AK15" si="60">AK16-AK17</f>
        <v>-55.620529000000005</v>
      </c>
      <c r="AL15" s="155">
        <f t="shared" ref="AL15" si="61">AL16-AL17</f>
        <v>-49.181777999999994</v>
      </c>
      <c r="AN15" s="128" t="s">
        <v>4</v>
      </c>
    </row>
    <row r="16" spans="1:40" ht="14.1" customHeight="1">
      <c r="A16" s="131" t="s">
        <v>108</v>
      </c>
      <c r="B16" s="127" t="str">
        <f t="shared" si="23"/>
        <v>—</v>
      </c>
      <c r="C16" s="127" t="str">
        <f t="shared" si="24"/>
        <v>—</v>
      </c>
      <c r="D16" s="127" t="str">
        <f t="shared" si="25"/>
        <v>—</v>
      </c>
      <c r="E16" s="127" t="str">
        <f t="shared" si="26"/>
        <v>—</v>
      </c>
      <c r="F16" s="127" t="str">
        <f t="shared" si="27"/>
        <v>—</v>
      </c>
      <c r="G16" s="127" t="str">
        <f t="shared" si="28"/>
        <v>—</v>
      </c>
      <c r="H16" s="127">
        <f t="shared" si="29"/>
        <v>328.58892200000003</v>
      </c>
      <c r="I16" s="127"/>
      <c r="J16" s="147">
        <f>'bop_dt 6'!J23</f>
        <v>0</v>
      </c>
      <c r="K16" s="147">
        <f>'bop_dt 6'!K23</f>
        <v>0</v>
      </c>
      <c r="L16" s="147">
        <f>'bop_dt 6'!L23</f>
        <v>0</v>
      </c>
      <c r="M16" s="147">
        <f>'bop_dt 6'!M23</f>
        <v>0</v>
      </c>
      <c r="N16" s="147">
        <f>'bop_dt 6'!N23</f>
        <v>0</v>
      </c>
      <c r="O16" s="147">
        <f>'bop_dt 6'!O23</f>
        <v>0</v>
      </c>
      <c r="P16" s="147">
        <f>'bop_dt 6'!P23</f>
        <v>0</v>
      </c>
      <c r="Q16" s="147">
        <f>'bop_dt 6'!Q23</f>
        <v>0</v>
      </c>
      <c r="R16" s="147">
        <f>'bop_dt 6'!R23</f>
        <v>0</v>
      </c>
      <c r="S16" s="147">
        <f>'bop_dt 6'!S23</f>
        <v>0</v>
      </c>
      <c r="T16" s="147">
        <f>'bop_dt 6'!T23</f>
        <v>0</v>
      </c>
      <c r="U16" s="147">
        <f>'bop_dt 6'!U23</f>
        <v>0</v>
      </c>
      <c r="V16" s="147">
        <f>'bop_dt 6'!V23</f>
        <v>0</v>
      </c>
      <c r="W16" s="147">
        <f>'bop_dt 6'!W23</f>
        <v>0</v>
      </c>
      <c r="X16" s="147"/>
      <c r="Y16" s="147">
        <f>'bop_dt 6'!Y23</f>
        <v>0</v>
      </c>
      <c r="Z16" s="147">
        <f>'bop_dt 6'!Z23</f>
        <v>0</v>
      </c>
      <c r="AA16" s="147">
        <f>'bop_dt 6'!AA23</f>
        <v>0</v>
      </c>
      <c r="AB16" s="147">
        <f>'bop_dt 6'!AB23</f>
        <v>0</v>
      </c>
      <c r="AC16" s="147"/>
      <c r="AD16" s="147">
        <f>'bop_dt 6'!AD23</f>
        <v>0</v>
      </c>
      <c r="AE16" s="147">
        <f>'bop_dt 6'!AE23</f>
        <v>0</v>
      </c>
      <c r="AF16" s="147">
        <f>'bop_dt 6'!AF23</f>
        <v>0</v>
      </c>
      <c r="AG16" s="147">
        <f>'bop_dt 6'!AG23</f>
        <v>0</v>
      </c>
      <c r="AH16" s="147">
        <f>'bop_dt 6'!AH23</f>
        <v>0</v>
      </c>
      <c r="AI16" s="147">
        <f>'bop_dt 6'!AI23</f>
        <v>164.68372399999998</v>
      </c>
      <c r="AJ16" s="147">
        <f>'bop_dt 6'!AJ23</f>
        <v>69.450388000000004</v>
      </c>
      <c r="AK16" s="147">
        <f>'bop_dt 6'!AK23</f>
        <v>94.454810000000009</v>
      </c>
      <c r="AL16" s="147">
        <f>'bop_dt 6'!AL23</f>
        <v>99.651167999999998</v>
      </c>
      <c r="AN16" s="131" t="s">
        <v>108</v>
      </c>
    </row>
    <row r="17" spans="1:40" ht="14.1" customHeight="1">
      <c r="A17" s="131" t="s">
        <v>109</v>
      </c>
      <c r="B17" s="127" t="str">
        <f t="shared" si="23"/>
        <v>—</v>
      </c>
      <c r="C17" s="127" t="str">
        <f t="shared" si="24"/>
        <v>—</v>
      </c>
      <c r="D17" s="127" t="str">
        <f t="shared" si="25"/>
        <v>—</v>
      </c>
      <c r="E17" s="127" t="str">
        <f t="shared" si="26"/>
        <v>—</v>
      </c>
      <c r="F17" s="127" t="str">
        <f t="shared" si="27"/>
        <v>—</v>
      </c>
      <c r="G17" s="127" t="str">
        <f t="shared" si="28"/>
        <v>—</v>
      </c>
      <c r="H17" s="127">
        <f t="shared" si="29"/>
        <v>455.26506200000006</v>
      </c>
      <c r="I17" s="127"/>
      <c r="J17" s="147">
        <f>'bop_dt 6'!J24</f>
        <v>0</v>
      </c>
      <c r="K17" s="147">
        <f>'bop_dt 6'!K24</f>
        <v>0</v>
      </c>
      <c r="L17" s="147">
        <f>'bop_dt 6'!L24</f>
        <v>0</v>
      </c>
      <c r="M17" s="147">
        <f>'bop_dt 6'!M24</f>
        <v>0</v>
      </c>
      <c r="N17" s="147">
        <f>'bop_dt 6'!N24</f>
        <v>0</v>
      </c>
      <c r="O17" s="147">
        <f>'bop_dt 6'!O24</f>
        <v>0</v>
      </c>
      <c r="P17" s="147">
        <f>'bop_dt 6'!P24</f>
        <v>0</v>
      </c>
      <c r="Q17" s="147">
        <f>'bop_dt 6'!Q24</f>
        <v>0</v>
      </c>
      <c r="R17" s="147">
        <f>'bop_dt 6'!R24</f>
        <v>0</v>
      </c>
      <c r="S17" s="147">
        <f>'bop_dt 6'!S24</f>
        <v>0</v>
      </c>
      <c r="T17" s="147">
        <f>'bop_dt 6'!T24</f>
        <v>0</v>
      </c>
      <c r="U17" s="147">
        <f>'bop_dt 6'!U24</f>
        <v>0</v>
      </c>
      <c r="V17" s="147">
        <f>'bop_dt 6'!V24</f>
        <v>0</v>
      </c>
      <c r="W17" s="147">
        <f>'bop_dt 6'!W24</f>
        <v>0</v>
      </c>
      <c r="X17" s="147"/>
      <c r="Y17" s="147">
        <f>'bop_dt 6'!Y24</f>
        <v>0</v>
      </c>
      <c r="Z17" s="147">
        <f>'bop_dt 6'!Z24</f>
        <v>0</v>
      </c>
      <c r="AA17" s="147">
        <f>'bop_dt 6'!AA24</f>
        <v>0</v>
      </c>
      <c r="AB17" s="147">
        <f>'bop_dt 6'!AB24</f>
        <v>0</v>
      </c>
      <c r="AC17" s="147"/>
      <c r="AD17" s="147">
        <f>'bop_dt 6'!AD24</f>
        <v>0</v>
      </c>
      <c r="AE17" s="147">
        <f>'bop_dt 6'!AE24</f>
        <v>0</v>
      </c>
      <c r="AF17" s="147">
        <f>'bop_dt 6'!AF24</f>
        <v>0</v>
      </c>
      <c r="AG17" s="147">
        <f>'bop_dt 6'!AG24</f>
        <v>0</v>
      </c>
      <c r="AH17" s="147">
        <f>'bop_dt 6'!AH24</f>
        <v>0</v>
      </c>
      <c r="AI17" s="147">
        <f>'bop_dt 6'!AI24</f>
        <v>171.86617000000004</v>
      </c>
      <c r="AJ17" s="147">
        <f>'bop_dt 6'!AJ24</f>
        <v>133.32355299999998</v>
      </c>
      <c r="AK17" s="147">
        <f>'bop_dt 6'!AK24</f>
        <v>150.07533900000001</v>
      </c>
      <c r="AL17" s="147">
        <f>'bop_dt 6'!AL24</f>
        <v>148.83294599999999</v>
      </c>
      <c r="AN17" s="131" t="s">
        <v>109</v>
      </c>
    </row>
    <row r="18" spans="1:40" ht="14.1" customHeight="1">
      <c r="A18" s="129" t="s">
        <v>121</v>
      </c>
      <c r="B18" s="127" t="str">
        <f t="shared" si="23"/>
        <v>—</v>
      </c>
      <c r="C18" s="127" t="str">
        <f t="shared" si="24"/>
        <v>—</v>
      </c>
      <c r="D18" s="127" t="str">
        <f t="shared" si="25"/>
        <v>—</v>
      </c>
      <c r="E18" s="127" t="str">
        <f t="shared" si="26"/>
        <v>—</v>
      </c>
      <c r="F18" s="127" t="str">
        <f t="shared" si="27"/>
        <v>—</v>
      </c>
      <c r="G18" s="127" t="str">
        <f t="shared" si="28"/>
        <v>—</v>
      </c>
      <c r="H18" s="127">
        <f t="shared" si="29"/>
        <v>-141.612404</v>
      </c>
      <c r="I18" s="127"/>
      <c r="J18" s="147">
        <f>'bop_dt 6'!J37</f>
        <v>0</v>
      </c>
      <c r="K18" s="147">
        <f>'bop_dt 6'!K37</f>
        <v>0</v>
      </c>
      <c r="L18" s="147">
        <f>'bop_dt 6'!L37</f>
        <v>0</v>
      </c>
      <c r="M18" s="147">
        <f>'bop_dt 6'!M37</f>
        <v>0</v>
      </c>
      <c r="N18" s="147">
        <f>'bop_dt 6'!N37</f>
        <v>0</v>
      </c>
      <c r="O18" s="147">
        <f>'bop_dt 6'!O37</f>
        <v>0</v>
      </c>
      <c r="P18" s="147">
        <f>'bop_dt 6'!P37</f>
        <v>0</v>
      </c>
      <c r="Q18" s="147">
        <f>'bop_dt 6'!Q37</f>
        <v>0</v>
      </c>
      <c r="R18" s="147">
        <f>'bop_dt 6'!R37</f>
        <v>0</v>
      </c>
      <c r="S18" s="147">
        <f>'bop_dt 6'!S37</f>
        <v>0</v>
      </c>
      <c r="T18" s="147">
        <f>'bop_dt 6'!T37</f>
        <v>0</v>
      </c>
      <c r="U18" s="147">
        <f>'bop_dt 6'!U37</f>
        <v>0</v>
      </c>
      <c r="V18" s="147">
        <f>'bop_dt 6'!V37</f>
        <v>0</v>
      </c>
      <c r="W18" s="147">
        <f>'bop_dt 6'!W37</f>
        <v>0</v>
      </c>
      <c r="X18" s="147"/>
      <c r="Y18" s="147">
        <f>'bop_dt 6'!Y37</f>
        <v>0</v>
      </c>
      <c r="Z18" s="147">
        <f>'bop_dt 6'!Z37</f>
        <v>0</v>
      </c>
      <c r="AA18" s="147">
        <f>'bop_dt 6'!AA37</f>
        <v>0</v>
      </c>
      <c r="AB18" s="147">
        <f>'bop_dt 6'!AB37</f>
        <v>0</v>
      </c>
      <c r="AC18" s="147"/>
      <c r="AD18" s="147">
        <f>'bop_dt 6'!AD37</f>
        <v>0</v>
      </c>
      <c r="AE18" s="147">
        <f>'bop_dt 6'!AE37</f>
        <v>0</v>
      </c>
      <c r="AF18" s="147">
        <f>'bop_dt 6'!AF37</f>
        <v>0</v>
      </c>
      <c r="AG18" s="147">
        <f>'bop_dt 6'!AG37</f>
        <v>0</v>
      </c>
      <c r="AH18" s="147">
        <f>'bop_dt 6'!AH37</f>
        <v>0</v>
      </c>
      <c r="AI18" s="147">
        <f>'bop_dt 6'!AI37</f>
        <v>-35.884010000000004</v>
      </c>
      <c r="AJ18" s="147">
        <f>'bop_dt 6'!AJ37</f>
        <v>-48.424375999999995</v>
      </c>
      <c r="AK18" s="147">
        <f>'bop_dt 6'!AK37</f>
        <v>-57.304018000000006</v>
      </c>
      <c r="AL18" s="147">
        <f>'bop_dt 6'!AL37</f>
        <v>-57.983637000000002</v>
      </c>
      <c r="AN18" s="129" t="s">
        <v>121</v>
      </c>
    </row>
    <row r="19" spans="1:40" ht="14.1" customHeight="1">
      <c r="A19" s="129" t="s">
        <v>122</v>
      </c>
      <c r="B19" s="127" t="str">
        <f t="shared" si="23"/>
        <v>—</v>
      </c>
      <c r="C19" s="127" t="str">
        <f t="shared" si="24"/>
        <v>—</v>
      </c>
      <c r="D19" s="127" t="str">
        <f t="shared" si="25"/>
        <v>—</v>
      </c>
      <c r="E19" s="127" t="str">
        <f t="shared" si="26"/>
        <v>—</v>
      </c>
      <c r="F19" s="127" t="str">
        <f t="shared" si="27"/>
        <v>—</v>
      </c>
      <c r="G19" s="127" t="str">
        <f t="shared" si="28"/>
        <v>—</v>
      </c>
      <c r="H19" s="127">
        <f t="shared" si="29"/>
        <v>39.15927700000001</v>
      </c>
      <c r="I19" s="127"/>
      <c r="J19" s="147">
        <f>'bop_dt 6'!J88</f>
        <v>0</v>
      </c>
      <c r="K19" s="147">
        <f>'bop_dt 6'!K88</f>
        <v>0</v>
      </c>
      <c r="L19" s="147">
        <f>'bop_dt 6'!L88</f>
        <v>0</v>
      </c>
      <c r="M19" s="147">
        <f>'bop_dt 6'!M88</f>
        <v>0</v>
      </c>
      <c r="N19" s="147">
        <f>'bop_dt 6'!N88</f>
        <v>0</v>
      </c>
      <c r="O19" s="147">
        <f>'bop_dt 6'!O88</f>
        <v>0</v>
      </c>
      <c r="P19" s="147">
        <f>'bop_dt 6'!P88</f>
        <v>0</v>
      </c>
      <c r="Q19" s="147">
        <f>'bop_dt 6'!Q88</f>
        <v>0</v>
      </c>
      <c r="R19" s="147">
        <f>'bop_dt 6'!R88</f>
        <v>0</v>
      </c>
      <c r="S19" s="147">
        <f>'bop_dt 6'!S88</f>
        <v>0</v>
      </c>
      <c r="T19" s="147">
        <f>'bop_dt 6'!T88</f>
        <v>0</v>
      </c>
      <c r="U19" s="147">
        <f>'bop_dt 6'!U88</f>
        <v>0</v>
      </c>
      <c r="V19" s="147">
        <f>'bop_dt 6'!V88</f>
        <v>0</v>
      </c>
      <c r="W19" s="147">
        <f>'bop_dt 6'!W88</f>
        <v>0</v>
      </c>
      <c r="X19" s="147"/>
      <c r="Y19" s="147">
        <f>'bop_dt 6'!Y88</f>
        <v>0</v>
      </c>
      <c r="Z19" s="147">
        <f>'bop_dt 6'!Z88</f>
        <v>0</v>
      </c>
      <c r="AA19" s="147">
        <f>'bop_dt 6'!AA88</f>
        <v>0</v>
      </c>
      <c r="AB19" s="147">
        <f>'bop_dt 6'!AB88</f>
        <v>0</v>
      </c>
      <c r="AC19" s="147"/>
      <c r="AD19" s="147">
        <f>'bop_dt 6'!AD88</f>
        <v>0</v>
      </c>
      <c r="AE19" s="147">
        <f>'bop_dt 6'!AE88</f>
        <v>0</v>
      </c>
      <c r="AF19" s="147">
        <f>'bop_dt 6'!AF88</f>
        <v>0</v>
      </c>
      <c r="AG19" s="147">
        <f>'bop_dt 6'!AG88</f>
        <v>0</v>
      </c>
      <c r="AH19" s="147">
        <f>'bop_dt 6'!AH88</f>
        <v>0</v>
      </c>
      <c r="AI19" s="147">
        <f>'bop_dt 6'!AI88</f>
        <v>36.202961000000009</v>
      </c>
      <c r="AJ19" s="147">
        <f>'bop_dt 6'!AJ88</f>
        <v>3.2688429999999995</v>
      </c>
      <c r="AK19" s="147">
        <f>'bop_dt 6'!AK88</f>
        <v>-0.31252699999999578</v>
      </c>
      <c r="AL19" s="147">
        <f>'bop_dt 6'!AL88</f>
        <v>23.304734000000003</v>
      </c>
      <c r="AN19" s="129" t="s">
        <v>122</v>
      </c>
    </row>
    <row r="20" spans="1:40" ht="14.1" customHeight="1">
      <c r="A20" s="129" t="s">
        <v>123</v>
      </c>
      <c r="B20" s="127" t="str">
        <f t="shared" si="23"/>
        <v>—</v>
      </c>
      <c r="C20" s="127" t="str">
        <f t="shared" si="24"/>
        <v>—</v>
      </c>
      <c r="D20" s="127" t="str">
        <f t="shared" si="25"/>
        <v>—</v>
      </c>
      <c r="E20" s="127" t="str">
        <f t="shared" si="26"/>
        <v>—</v>
      </c>
      <c r="F20" s="127" t="str">
        <f t="shared" si="27"/>
        <v>—</v>
      </c>
      <c r="G20" s="127" t="str">
        <f t="shared" si="28"/>
        <v>—</v>
      </c>
      <c r="H20" s="127">
        <f t="shared" si="29"/>
        <v>-24.223013000000041</v>
      </c>
      <c r="I20" s="127"/>
      <c r="J20" s="147">
        <f>J15-J18-J19</f>
        <v>0</v>
      </c>
      <c r="K20" s="147">
        <f t="shared" ref="K20:M20" si="62">K15-K18-K19</f>
        <v>0</v>
      </c>
      <c r="L20" s="147">
        <f t="shared" si="62"/>
        <v>0</v>
      </c>
      <c r="M20" s="147">
        <f t="shared" si="62"/>
        <v>0</v>
      </c>
      <c r="N20" s="147">
        <f t="shared" ref="N20:AH20" si="63">N15-N18-N19</f>
        <v>0</v>
      </c>
      <c r="O20" s="147">
        <f>O15-O18-O19</f>
        <v>0</v>
      </c>
      <c r="P20" s="147">
        <f t="shared" ref="P20" si="64">P15-P18-P19</f>
        <v>0</v>
      </c>
      <c r="Q20" s="147">
        <f t="shared" ref="Q20" si="65">Q15-Q18-Q19</f>
        <v>0</v>
      </c>
      <c r="R20" s="147">
        <f t="shared" ref="R20" si="66">R15-R18-R19</f>
        <v>0</v>
      </c>
      <c r="S20" s="147">
        <f t="shared" si="63"/>
        <v>0</v>
      </c>
      <c r="T20" s="147">
        <f>T15-T18-T19</f>
        <v>0</v>
      </c>
      <c r="U20" s="147">
        <f t="shared" ref="U20" si="67">U15-U18-U19</f>
        <v>0</v>
      </c>
      <c r="V20" s="147">
        <f t="shared" ref="V20" si="68">V15-V18-V19</f>
        <v>0</v>
      </c>
      <c r="W20" s="147">
        <f t="shared" ref="W20" si="69">W15-W18-W19</f>
        <v>0</v>
      </c>
      <c r="X20" s="147"/>
      <c r="Y20" s="147">
        <f>Y15-Y18-Y19</f>
        <v>0</v>
      </c>
      <c r="Z20" s="147">
        <f t="shared" ref="Z20" si="70">Z15-Z18-Z19</f>
        <v>0</v>
      </c>
      <c r="AA20" s="147">
        <f t="shared" ref="AA20" si="71">AA15-AA18-AA19</f>
        <v>0</v>
      </c>
      <c r="AB20" s="147">
        <f t="shared" ref="AB20" si="72">AB15-AB18-AB19</f>
        <v>0</v>
      </c>
      <c r="AC20" s="147"/>
      <c r="AD20" s="147">
        <f>AD15-AD18-AD19</f>
        <v>0</v>
      </c>
      <c r="AE20" s="147">
        <f t="shared" ref="AE20" si="73">AE15-AE18-AE19</f>
        <v>0</v>
      </c>
      <c r="AF20" s="147">
        <f t="shared" ref="AF20" si="74">AF15-AF18-AF19</f>
        <v>0</v>
      </c>
      <c r="AG20" s="147">
        <f t="shared" ref="AG20" si="75">AG15-AG18-AG19</f>
        <v>0</v>
      </c>
      <c r="AH20" s="147">
        <f t="shared" si="63"/>
        <v>0</v>
      </c>
      <c r="AI20" s="147">
        <f>AI15-AI18-AI19</f>
        <v>-7.5013970000000612</v>
      </c>
      <c r="AJ20" s="147">
        <f t="shared" ref="AJ20" si="76">AJ15-AJ18-AJ19</f>
        <v>-18.717631999999977</v>
      </c>
      <c r="AK20" s="147">
        <f t="shared" ref="AK20" si="77">AK15-AK18-AK19</f>
        <v>1.9960159999999973</v>
      </c>
      <c r="AL20" s="147">
        <f t="shared" ref="AL20" si="78">AL15-AL18-AL19</f>
        <v>-14.502874999999996</v>
      </c>
      <c r="AN20" s="129" t="s">
        <v>123</v>
      </c>
    </row>
    <row r="21" spans="1:40" s="156" customFormat="1" ht="14.1" customHeight="1">
      <c r="A21" s="128" t="s">
        <v>126</v>
      </c>
      <c r="B21" s="154" t="str">
        <f t="shared" si="23"/>
        <v>—</v>
      </c>
      <c r="C21" s="154" t="str">
        <f t="shared" si="24"/>
        <v>—</v>
      </c>
      <c r="D21" s="154" t="str">
        <f t="shared" si="25"/>
        <v>—</v>
      </c>
      <c r="E21" s="154" t="str">
        <f t="shared" si="26"/>
        <v>—</v>
      </c>
      <c r="F21" s="154" t="str">
        <f t="shared" si="27"/>
        <v>—</v>
      </c>
      <c r="G21" s="154" t="str">
        <f t="shared" si="28"/>
        <v>—</v>
      </c>
      <c r="H21" s="154">
        <f t="shared" si="29"/>
        <v>-250.46517787356726</v>
      </c>
      <c r="I21" s="154"/>
      <c r="J21" s="155">
        <f>J22+J23</f>
        <v>0</v>
      </c>
      <c r="K21" s="155">
        <f t="shared" ref="K21:M21" si="79">K22+K23</f>
        <v>0</v>
      </c>
      <c r="L21" s="155">
        <f t="shared" si="79"/>
        <v>0</v>
      </c>
      <c r="M21" s="155">
        <f t="shared" si="79"/>
        <v>0</v>
      </c>
      <c r="N21" s="155">
        <f>'bop_dt 6'!N136</f>
        <v>0</v>
      </c>
      <c r="O21" s="155">
        <f>O22+O23</f>
        <v>0</v>
      </c>
      <c r="P21" s="155">
        <f t="shared" ref="P21" si="80">P22+P23</f>
        <v>0</v>
      </c>
      <c r="Q21" s="155">
        <f t="shared" ref="Q21" si="81">Q22+Q23</f>
        <v>0</v>
      </c>
      <c r="R21" s="155">
        <f t="shared" ref="R21" si="82">R22+R23</f>
        <v>0</v>
      </c>
      <c r="S21" s="155">
        <f>'bop_dt 6'!S136</f>
        <v>0</v>
      </c>
      <c r="T21" s="155">
        <f>T22+T23</f>
        <v>0</v>
      </c>
      <c r="U21" s="155">
        <f t="shared" ref="U21" si="83">U22+U23</f>
        <v>0</v>
      </c>
      <c r="V21" s="155">
        <f t="shared" ref="V21" si="84">V22+V23</f>
        <v>0</v>
      </c>
      <c r="W21" s="155">
        <f t="shared" ref="W21" si="85">W22+W23</f>
        <v>0</v>
      </c>
      <c r="X21" s="155"/>
      <c r="Y21" s="155">
        <f>Y22+Y23</f>
        <v>0</v>
      </c>
      <c r="Z21" s="155">
        <f t="shared" ref="Z21" si="86">Z22+Z23</f>
        <v>0</v>
      </c>
      <c r="AA21" s="155">
        <f t="shared" ref="AA21" si="87">AA22+AA23</f>
        <v>0</v>
      </c>
      <c r="AB21" s="155">
        <f t="shared" ref="AB21" si="88">AB22+AB23</f>
        <v>0</v>
      </c>
      <c r="AC21" s="155"/>
      <c r="AD21" s="155">
        <f>AD22+AD23</f>
        <v>0</v>
      </c>
      <c r="AE21" s="155">
        <f t="shared" ref="AE21" si="89">AE22+AE23</f>
        <v>0</v>
      </c>
      <c r="AF21" s="155">
        <f t="shared" ref="AF21" si="90">AF22+AF23</f>
        <v>0</v>
      </c>
      <c r="AG21" s="155">
        <f t="shared" ref="AG21" si="91">AG22+AG23</f>
        <v>0</v>
      </c>
      <c r="AH21" s="155">
        <f>'bop_dt 6'!AH136</f>
        <v>0</v>
      </c>
      <c r="AI21" s="155">
        <f>AI22+AI23</f>
        <v>13.963997659029777</v>
      </c>
      <c r="AJ21" s="155">
        <f t="shared" ref="AJ21" si="92">AJ22+AJ23</f>
        <v>-121.08465840848869</v>
      </c>
      <c r="AK21" s="155">
        <f t="shared" ref="AK21" si="93">AK22+AK23</f>
        <v>-143.34451712410834</v>
      </c>
      <c r="AL21" s="155">
        <f t="shared" ref="AL21" si="94">AL22+AL23</f>
        <v>-5.9592050606192375</v>
      </c>
      <c r="AN21" s="128" t="s">
        <v>126</v>
      </c>
    </row>
    <row r="22" spans="1:40" ht="14.1" customHeight="1">
      <c r="A22" s="123" t="s">
        <v>127</v>
      </c>
      <c r="B22" s="127" t="str">
        <f t="shared" si="23"/>
        <v>—</v>
      </c>
      <c r="C22" s="127" t="str">
        <f t="shared" si="24"/>
        <v>—</v>
      </c>
      <c r="D22" s="127" t="str">
        <f t="shared" si="25"/>
        <v>—</v>
      </c>
      <c r="E22" s="127" t="str">
        <f t="shared" si="26"/>
        <v>—</v>
      </c>
      <c r="F22" s="127" t="str">
        <f t="shared" si="27"/>
        <v>—</v>
      </c>
      <c r="G22" s="127" t="str">
        <f t="shared" si="28"/>
        <v>—</v>
      </c>
      <c r="H22" s="127">
        <f t="shared" si="29"/>
        <v>-7.9247213867738084</v>
      </c>
      <c r="I22" s="127"/>
      <c r="J22" s="147">
        <f>'bop_dt 6'!J139</f>
        <v>0</v>
      </c>
      <c r="K22" s="147">
        <f>'bop_dt 6'!K139</f>
        <v>0</v>
      </c>
      <c r="L22" s="147">
        <f>'bop_dt 6'!L139</f>
        <v>0</v>
      </c>
      <c r="M22" s="147">
        <f>'bop_dt 6'!M139</f>
        <v>0</v>
      </c>
      <c r="N22" s="147">
        <f>'bop_dt 6'!N139</f>
        <v>0</v>
      </c>
      <c r="O22" s="147">
        <f>'bop_dt 6'!O139</f>
        <v>0</v>
      </c>
      <c r="P22" s="147">
        <f>'bop_dt 6'!P139</f>
        <v>0</v>
      </c>
      <c r="Q22" s="147">
        <f>'bop_dt 6'!Q139</f>
        <v>0</v>
      </c>
      <c r="R22" s="147">
        <f>'bop_dt 6'!R139</f>
        <v>0</v>
      </c>
      <c r="S22" s="147">
        <f>'bop_dt 6'!S139</f>
        <v>0</v>
      </c>
      <c r="T22" s="147">
        <f>'bop_dt 6'!T139</f>
        <v>0</v>
      </c>
      <c r="U22" s="147">
        <f>'bop_dt 6'!U139</f>
        <v>0</v>
      </c>
      <c r="V22" s="147">
        <f>'bop_dt 6'!V139</f>
        <v>0</v>
      </c>
      <c r="W22" s="147">
        <f>'bop_dt 6'!W139</f>
        <v>0</v>
      </c>
      <c r="X22" s="147"/>
      <c r="Y22" s="147">
        <f>'bop_dt 6'!Y139</f>
        <v>0</v>
      </c>
      <c r="Z22" s="147">
        <f>'bop_dt 6'!Z139</f>
        <v>0</v>
      </c>
      <c r="AA22" s="147">
        <f>'bop_dt 6'!AA139</f>
        <v>0</v>
      </c>
      <c r="AB22" s="147">
        <f>'bop_dt 6'!AB139</f>
        <v>0</v>
      </c>
      <c r="AC22" s="147"/>
      <c r="AD22" s="147">
        <f>'bop_dt 6'!AD139</f>
        <v>0</v>
      </c>
      <c r="AE22" s="147">
        <f>'bop_dt 6'!AE139</f>
        <v>0</v>
      </c>
      <c r="AF22" s="147">
        <f>'bop_dt 6'!AF139</f>
        <v>0</v>
      </c>
      <c r="AG22" s="147">
        <f>'bop_dt 6'!AG139</f>
        <v>0</v>
      </c>
      <c r="AH22" s="147">
        <f>'bop_dt 6'!AH139</f>
        <v>0</v>
      </c>
      <c r="AI22" s="147">
        <f>'bop_dt 6'!AI139</f>
        <v>-2.5372404622579361</v>
      </c>
      <c r="AJ22" s="147">
        <f>'bop_dt 6'!AJ139</f>
        <v>-3.5092404622579361</v>
      </c>
      <c r="AK22" s="147">
        <f>'bop_dt 6'!AK139</f>
        <v>-1.8782404622579361</v>
      </c>
      <c r="AL22" s="147">
        <f>'bop_dt 6'!AL139</f>
        <v>-3.1482404622579363</v>
      </c>
      <c r="AN22" s="123" t="s">
        <v>127</v>
      </c>
    </row>
    <row r="23" spans="1:40" ht="14.1" customHeight="1">
      <c r="A23" s="123" t="s">
        <v>128</v>
      </c>
      <c r="B23" s="127" t="str">
        <f t="shared" si="23"/>
        <v>—</v>
      </c>
      <c r="C23" s="127" t="str">
        <f t="shared" si="24"/>
        <v>—</v>
      </c>
      <c r="D23" s="127" t="str">
        <f t="shared" si="25"/>
        <v>—</v>
      </c>
      <c r="E23" s="127" t="str">
        <f t="shared" si="26"/>
        <v>—</v>
      </c>
      <c r="F23" s="127" t="str">
        <f t="shared" si="27"/>
        <v>—</v>
      </c>
      <c r="G23" s="127" t="str">
        <f t="shared" si="28"/>
        <v>—</v>
      </c>
      <c r="H23" s="127">
        <f t="shared" si="29"/>
        <v>-242.54045648679346</v>
      </c>
      <c r="I23" s="127"/>
      <c r="J23" s="147">
        <f>'bop_dt 6'!J142</f>
        <v>0</v>
      </c>
      <c r="K23" s="147">
        <f>'bop_dt 6'!K142</f>
        <v>0</v>
      </c>
      <c r="L23" s="147">
        <f>'bop_dt 6'!L142</f>
        <v>0</v>
      </c>
      <c r="M23" s="147">
        <f>'bop_dt 6'!M142</f>
        <v>0</v>
      </c>
      <c r="N23" s="147">
        <f>'bop_dt 6'!N142</f>
        <v>0</v>
      </c>
      <c r="O23" s="147">
        <f>'bop_dt 6'!O142</f>
        <v>0</v>
      </c>
      <c r="P23" s="147">
        <f>'bop_dt 6'!P142</f>
        <v>0</v>
      </c>
      <c r="Q23" s="147">
        <f>'bop_dt 6'!Q142</f>
        <v>0</v>
      </c>
      <c r="R23" s="147">
        <f>'bop_dt 6'!R142</f>
        <v>0</v>
      </c>
      <c r="S23" s="147">
        <f>'bop_dt 6'!S142</f>
        <v>0</v>
      </c>
      <c r="T23" s="147">
        <f>'bop_dt 6'!T142</f>
        <v>0</v>
      </c>
      <c r="U23" s="147">
        <f>'bop_dt 6'!U142</f>
        <v>0</v>
      </c>
      <c r="V23" s="147">
        <f>'bop_dt 6'!V142</f>
        <v>0</v>
      </c>
      <c r="W23" s="147">
        <f>'bop_dt 6'!W142</f>
        <v>0</v>
      </c>
      <c r="X23" s="147"/>
      <c r="Y23" s="147">
        <f>'bop_dt 6'!Y142</f>
        <v>0</v>
      </c>
      <c r="Z23" s="147">
        <f>'bop_dt 6'!Z142</f>
        <v>0</v>
      </c>
      <c r="AA23" s="147">
        <f>'bop_dt 6'!AA142</f>
        <v>0</v>
      </c>
      <c r="AB23" s="147">
        <f>'bop_dt 6'!AB142</f>
        <v>0</v>
      </c>
      <c r="AC23" s="147"/>
      <c r="AD23" s="147">
        <f>'bop_dt 6'!AD142</f>
        <v>0</v>
      </c>
      <c r="AE23" s="147">
        <f>'bop_dt 6'!AE142</f>
        <v>0</v>
      </c>
      <c r="AF23" s="147">
        <f>'bop_dt 6'!AF142</f>
        <v>0</v>
      </c>
      <c r="AG23" s="147">
        <f>'bop_dt 6'!AG142</f>
        <v>0</v>
      </c>
      <c r="AH23" s="147">
        <f>'bop_dt 6'!AH142</f>
        <v>0</v>
      </c>
      <c r="AI23" s="147">
        <f>'bop_dt 6'!AI142</f>
        <v>16.501238121287713</v>
      </c>
      <c r="AJ23" s="147">
        <f>'bop_dt 6'!AJ142</f>
        <v>-117.57541794623076</v>
      </c>
      <c r="AK23" s="147">
        <f>'bop_dt 6'!AK142</f>
        <v>-141.4662766618504</v>
      </c>
      <c r="AL23" s="147">
        <f>'bop_dt 6'!AL142</f>
        <v>-2.8109645983613012</v>
      </c>
      <c r="AN23" s="123" t="s">
        <v>128</v>
      </c>
    </row>
    <row r="24" spans="1:40" ht="14.1" customHeight="1">
      <c r="A24" s="71" t="s">
        <v>129</v>
      </c>
      <c r="B24" s="127" t="str">
        <f t="shared" si="23"/>
        <v>—</v>
      </c>
      <c r="C24" s="127" t="str">
        <f t="shared" si="24"/>
        <v>—</v>
      </c>
      <c r="D24" s="127" t="str">
        <f t="shared" si="25"/>
        <v>—</v>
      </c>
      <c r="E24" s="127" t="str">
        <f t="shared" si="26"/>
        <v>—</v>
      </c>
      <c r="F24" s="127" t="str">
        <f t="shared" si="27"/>
        <v>—</v>
      </c>
      <c r="G24" s="127" t="str">
        <f t="shared" si="28"/>
        <v>—</v>
      </c>
      <c r="H24" s="127">
        <f t="shared" si="29"/>
        <v>16.203680459996065</v>
      </c>
      <c r="I24" s="127"/>
      <c r="J24" s="147">
        <f>'bop_dt 6'!J143</f>
        <v>0</v>
      </c>
      <c r="K24" s="147">
        <f>'bop_dt 6'!K143</f>
        <v>0</v>
      </c>
      <c r="L24" s="147">
        <f>'bop_dt 6'!L143</f>
        <v>0</v>
      </c>
      <c r="M24" s="147">
        <f>'bop_dt 6'!M143</f>
        <v>0</v>
      </c>
      <c r="N24" s="147">
        <f>'bop_dt 6'!N143</f>
        <v>0</v>
      </c>
      <c r="O24" s="147">
        <f>'bop_dt 6'!O143</f>
        <v>0</v>
      </c>
      <c r="P24" s="147">
        <f>'bop_dt 6'!P143</f>
        <v>0</v>
      </c>
      <c r="Q24" s="147">
        <f>'bop_dt 6'!Q143</f>
        <v>0</v>
      </c>
      <c r="R24" s="147">
        <f>'bop_dt 6'!R143</f>
        <v>0</v>
      </c>
      <c r="S24" s="147">
        <f>'bop_dt 6'!S143</f>
        <v>0</v>
      </c>
      <c r="T24" s="147">
        <f>'bop_dt 6'!T143</f>
        <v>0</v>
      </c>
      <c r="U24" s="147">
        <f>'bop_dt 6'!U143</f>
        <v>0</v>
      </c>
      <c r="V24" s="147">
        <f>'bop_dt 6'!V143</f>
        <v>0</v>
      </c>
      <c r="W24" s="147">
        <f>'bop_dt 6'!W143</f>
        <v>0</v>
      </c>
      <c r="X24" s="147"/>
      <c r="Y24" s="147">
        <f>'bop_dt 6'!Y143</f>
        <v>0</v>
      </c>
      <c r="Z24" s="147">
        <f>'bop_dt 6'!Z143</f>
        <v>0</v>
      </c>
      <c r="AA24" s="147">
        <f>'bop_dt 6'!AA143</f>
        <v>0</v>
      </c>
      <c r="AB24" s="147">
        <f>'bop_dt 6'!AB143</f>
        <v>0</v>
      </c>
      <c r="AC24" s="147"/>
      <c r="AD24" s="147">
        <f>'bop_dt 6'!AD143</f>
        <v>0</v>
      </c>
      <c r="AE24" s="147">
        <f>'bop_dt 6'!AE143</f>
        <v>0</v>
      </c>
      <c r="AF24" s="147">
        <f>'bop_dt 6'!AF143</f>
        <v>0</v>
      </c>
      <c r="AG24" s="147">
        <f>'bop_dt 6'!AG143</f>
        <v>0</v>
      </c>
      <c r="AH24" s="147">
        <f>'bop_dt 6'!AH143</f>
        <v>0</v>
      </c>
      <c r="AI24" s="147">
        <f>'bop_dt 6'!AI143</f>
        <v>6.2074672519659941</v>
      </c>
      <c r="AJ24" s="147">
        <f>'bop_dt 6'!AJ143</f>
        <v>5.9572348691772508</v>
      </c>
      <c r="AK24" s="147">
        <f>'bop_dt 6'!AK143</f>
        <v>4.0389783388528215</v>
      </c>
      <c r="AL24" s="147">
        <f>'bop_dt 6'!AL143</f>
        <v>4.4171988448670101</v>
      </c>
      <c r="AN24" s="71" t="s">
        <v>129</v>
      </c>
    </row>
    <row r="25" spans="1:40" ht="14.1" customHeight="1">
      <c r="A25" s="124" t="s">
        <v>130</v>
      </c>
      <c r="B25" s="127" t="str">
        <f t="shared" si="23"/>
        <v>—</v>
      </c>
      <c r="C25" s="127" t="str">
        <f t="shared" si="24"/>
        <v>—</v>
      </c>
      <c r="D25" s="127" t="str">
        <f t="shared" si="25"/>
        <v>—</v>
      </c>
      <c r="E25" s="127" t="str">
        <f t="shared" si="26"/>
        <v>—</v>
      </c>
      <c r="F25" s="127" t="str">
        <f t="shared" si="27"/>
        <v>—</v>
      </c>
      <c r="G25" s="127" t="str">
        <f t="shared" si="28"/>
        <v>—</v>
      </c>
      <c r="H25" s="127">
        <f t="shared" si="29"/>
        <v>258.74413694678952</v>
      </c>
      <c r="I25" s="127"/>
      <c r="J25" s="147">
        <f>'bop_dt 6'!J144</f>
        <v>0</v>
      </c>
      <c r="K25" s="147">
        <f>'bop_dt 6'!K144</f>
        <v>0</v>
      </c>
      <c r="L25" s="147">
        <f>'bop_dt 6'!L144</f>
        <v>0</v>
      </c>
      <c r="M25" s="147">
        <f>'bop_dt 6'!M144</f>
        <v>0</v>
      </c>
      <c r="N25" s="147">
        <f>'bop_dt 6'!N144</f>
        <v>0</v>
      </c>
      <c r="O25" s="147">
        <f>'bop_dt 6'!O144</f>
        <v>0</v>
      </c>
      <c r="P25" s="147">
        <f>'bop_dt 6'!P144</f>
        <v>0</v>
      </c>
      <c r="Q25" s="147">
        <f>'bop_dt 6'!Q144</f>
        <v>0</v>
      </c>
      <c r="R25" s="147">
        <f>'bop_dt 6'!R144</f>
        <v>0</v>
      </c>
      <c r="S25" s="147">
        <f>'bop_dt 6'!S144</f>
        <v>0</v>
      </c>
      <c r="T25" s="147">
        <f>'bop_dt 6'!T144</f>
        <v>0</v>
      </c>
      <c r="U25" s="147">
        <f>'bop_dt 6'!U144</f>
        <v>0</v>
      </c>
      <c r="V25" s="147">
        <f>'bop_dt 6'!V144</f>
        <v>0</v>
      </c>
      <c r="W25" s="147">
        <f>'bop_dt 6'!W144</f>
        <v>0</v>
      </c>
      <c r="X25" s="147"/>
      <c r="Y25" s="147">
        <f>'bop_dt 6'!Y144</f>
        <v>0</v>
      </c>
      <c r="Z25" s="147">
        <f>'bop_dt 6'!Z144</f>
        <v>0</v>
      </c>
      <c r="AA25" s="147">
        <f>'bop_dt 6'!AA144</f>
        <v>0</v>
      </c>
      <c r="AB25" s="147">
        <f>'bop_dt 6'!AB144</f>
        <v>0</v>
      </c>
      <c r="AC25" s="147"/>
      <c r="AD25" s="147">
        <f>'bop_dt 6'!AD144</f>
        <v>0</v>
      </c>
      <c r="AE25" s="147">
        <f>'bop_dt 6'!AE144</f>
        <v>0</v>
      </c>
      <c r="AF25" s="147">
        <f>'bop_dt 6'!AF144</f>
        <v>0</v>
      </c>
      <c r="AG25" s="147">
        <f>'bop_dt 6'!AG144</f>
        <v>0</v>
      </c>
      <c r="AH25" s="147">
        <f>'bop_dt 6'!AH144</f>
        <v>0</v>
      </c>
      <c r="AI25" s="147">
        <f>'bop_dt 6'!AI144</f>
        <v>-10.293770869321719</v>
      </c>
      <c r="AJ25" s="147">
        <f>'bop_dt 6'!AJ144</f>
        <v>123.53265281540801</v>
      </c>
      <c r="AK25" s="147">
        <f>'bop_dt 6'!AK144</f>
        <v>145.50525500070322</v>
      </c>
      <c r="AL25" s="147">
        <f>'bop_dt 6'!AL144</f>
        <v>7.2281634432283113</v>
      </c>
      <c r="AN25" s="124" t="s">
        <v>130</v>
      </c>
    </row>
    <row r="26" spans="1:40" s="156" customFormat="1" ht="14.1" customHeight="1">
      <c r="A26" s="128" t="s">
        <v>229</v>
      </c>
      <c r="B26" s="154" t="str">
        <f t="shared" si="23"/>
        <v>—</v>
      </c>
      <c r="C26" s="154" t="str">
        <f t="shared" si="24"/>
        <v>—</v>
      </c>
      <c r="D26" s="154" t="str">
        <f t="shared" si="25"/>
        <v>—</v>
      </c>
      <c r="E26" s="154" t="str">
        <f t="shared" si="26"/>
        <v>—</v>
      </c>
      <c r="F26" s="154" t="str">
        <f t="shared" si="27"/>
        <v>—</v>
      </c>
      <c r="G26" s="154" t="str">
        <f t="shared" si="28"/>
        <v>—</v>
      </c>
      <c r="H26" s="154">
        <f t="shared" si="29"/>
        <v>1644.8487096676229</v>
      </c>
      <c r="I26" s="154"/>
      <c r="J26" s="155">
        <f>J27-J28</f>
        <v>0</v>
      </c>
      <c r="K26" s="155">
        <f t="shared" ref="K26:M26" si="95">K27-K28</f>
        <v>0</v>
      </c>
      <c r="L26" s="155">
        <f t="shared" si="95"/>
        <v>0</v>
      </c>
      <c r="M26" s="155">
        <f t="shared" si="95"/>
        <v>0</v>
      </c>
      <c r="N26" s="155">
        <f>'bop_dt 6'!N190</f>
        <v>0</v>
      </c>
      <c r="O26" s="155">
        <f>O27-O28</f>
        <v>0</v>
      </c>
      <c r="P26" s="155">
        <f t="shared" ref="P26" si="96">P27-P28</f>
        <v>0</v>
      </c>
      <c r="Q26" s="155">
        <f t="shared" ref="Q26" si="97">Q27-Q28</f>
        <v>0</v>
      </c>
      <c r="R26" s="155">
        <f t="shared" ref="R26" si="98">R27-R28</f>
        <v>0</v>
      </c>
      <c r="S26" s="155">
        <f>'bop_dt 6'!S190</f>
        <v>0</v>
      </c>
      <c r="T26" s="155">
        <f>T27-T28</f>
        <v>0</v>
      </c>
      <c r="U26" s="155">
        <f t="shared" ref="U26" si="99">U27-U28</f>
        <v>0</v>
      </c>
      <c r="V26" s="155">
        <f t="shared" ref="V26" si="100">V27-V28</f>
        <v>0</v>
      </c>
      <c r="W26" s="155">
        <f t="shared" ref="W26" si="101">W27-W28</f>
        <v>0</v>
      </c>
      <c r="X26" s="155"/>
      <c r="Y26" s="155">
        <f>Y27-Y28</f>
        <v>0</v>
      </c>
      <c r="Z26" s="155">
        <f t="shared" ref="Z26" si="102">Z27-Z28</f>
        <v>0</v>
      </c>
      <c r="AA26" s="155">
        <f t="shared" ref="AA26" si="103">AA27-AA28</f>
        <v>0</v>
      </c>
      <c r="AB26" s="155">
        <f t="shared" ref="AB26" si="104">AB27-AB28</f>
        <v>0</v>
      </c>
      <c r="AC26" s="155"/>
      <c r="AD26" s="155">
        <f>AD27-AD28</f>
        <v>0</v>
      </c>
      <c r="AE26" s="155">
        <f t="shared" ref="AE26" si="105">AE27-AE28</f>
        <v>0</v>
      </c>
      <c r="AF26" s="155">
        <f t="shared" ref="AF26" si="106">AF27-AF28</f>
        <v>0</v>
      </c>
      <c r="AG26" s="155">
        <f t="shared" ref="AG26" si="107">AG27-AG28</f>
        <v>0</v>
      </c>
      <c r="AH26" s="155">
        <f>'bop_dt 6'!AH190</f>
        <v>0</v>
      </c>
      <c r="AI26" s="155">
        <f>AI27-AI28</f>
        <v>408.99436375904298</v>
      </c>
      <c r="AJ26" s="155">
        <f t="shared" ref="AJ26" si="108">AJ27-AJ28</f>
        <v>497.58051546702995</v>
      </c>
      <c r="AK26" s="155">
        <f t="shared" ref="AK26" si="109">AK27-AK28</f>
        <v>738.27383044154999</v>
      </c>
      <c r="AL26" s="155">
        <f t="shared" ref="AL26" si="110">AL27-AL28</f>
        <v>601.26463580564007</v>
      </c>
      <c r="AN26" s="128" t="s">
        <v>229</v>
      </c>
    </row>
    <row r="27" spans="1:40" ht="14.1" customHeight="1">
      <c r="A27" s="71" t="s">
        <v>132</v>
      </c>
      <c r="B27" s="127" t="str">
        <f t="shared" si="23"/>
        <v>—</v>
      </c>
      <c r="C27" s="127" t="str">
        <f t="shared" si="24"/>
        <v>—</v>
      </c>
      <c r="D27" s="127" t="str">
        <f t="shared" si="25"/>
        <v>—</v>
      </c>
      <c r="E27" s="127" t="str">
        <f t="shared" si="26"/>
        <v>—</v>
      </c>
      <c r="F27" s="127" t="str">
        <f t="shared" si="27"/>
        <v>—</v>
      </c>
      <c r="G27" s="127" t="str">
        <f t="shared" si="28"/>
        <v>—</v>
      </c>
      <c r="H27" s="127">
        <f t="shared" si="29"/>
        <v>2003.2730591061227</v>
      </c>
      <c r="I27" s="127"/>
      <c r="J27" s="147">
        <f>'bop_dt 6'!J191</f>
        <v>0</v>
      </c>
      <c r="K27" s="147">
        <f>'bop_dt 6'!K191</f>
        <v>0</v>
      </c>
      <c r="L27" s="147">
        <f>'bop_dt 6'!L191</f>
        <v>0</v>
      </c>
      <c r="M27" s="147">
        <f>'bop_dt 6'!M191</f>
        <v>0</v>
      </c>
      <c r="N27" s="147">
        <f>'bop_dt 6'!N191</f>
        <v>0</v>
      </c>
      <c r="O27" s="147">
        <f>'bop_dt 6'!O191</f>
        <v>0</v>
      </c>
      <c r="P27" s="147">
        <f>'bop_dt 6'!P191</f>
        <v>0</v>
      </c>
      <c r="Q27" s="147">
        <f>'bop_dt 6'!Q191</f>
        <v>0</v>
      </c>
      <c r="R27" s="147">
        <f>'bop_dt 6'!R191</f>
        <v>0</v>
      </c>
      <c r="S27" s="147">
        <f>'bop_dt 6'!S191</f>
        <v>0</v>
      </c>
      <c r="T27" s="147">
        <f>'bop_dt 6'!T191</f>
        <v>0</v>
      </c>
      <c r="U27" s="147">
        <f>'bop_dt 6'!U191</f>
        <v>0</v>
      </c>
      <c r="V27" s="147">
        <f>'bop_dt 6'!V191</f>
        <v>0</v>
      </c>
      <c r="W27" s="147">
        <f>'bop_dt 6'!W191</f>
        <v>0</v>
      </c>
      <c r="X27" s="147"/>
      <c r="Y27" s="147">
        <f>'bop_dt 6'!Y191</f>
        <v>0</v>
      </c>
      <c r="Z27" s="147">
        <f>'bop_dt 6'!Z191</f>
        <v>0</v>
      </c>
      <c r="AA27" s="147">
        <f>'bop_dt 6'!AA191</f>
        <v>0</v>
      </c>
      <c r="AB27" s="147">
        <f>'bop_dt 6'!AB191</f>
        <v>0</v>
      </c>
      <c r="AC27" s="147"/>
      <c r="AD27" s="147">
        <f>'bop_dt 6'!AD191</f>
        <v>0</v>
      </c>
      <c r="AE27" s="147">
        <f>'bop_dt 6'!AE191</f>
        <v>0</v>
      </c>
      <c r="AF27" s="147">
        <f>'bop_dt 6'!AF191</f>
        <v>0</v>
      </c>
      <c r="AG27" s="147">
        <f>'bop_dt 6'!AG191</f>
        <v>0</v>
      </c>
      <c r="AH27" s="147">
        <f>'bop_dt 6'!AH191</f>
        <v>0</v>
      </c>
      <c r="AI27" s="147">
        <f>'bop_dt 6'!AI191</f>
        <v>524.45089560064298</v>
      </c>
      <c r="AJ27" s="147">
        <f>'bop_dt 6'!AJ191</f>
        <v>597.84335308822995</v>
      </c>
      <c r="AK27" s="147">
        <f>'bop_dt 6'!AK191</f>
        <v>880.97881041724997</v>
      </c>
      <c r="AL27" s="147">
        <f>'bop_dt 6'!AL191</f>
        <v>741.39704594994009</v>
      </c>
      <c r="AN27" s="71" t="s">
        <v>132</v>
      </c>
    </row>
    <row r="28" spans="1:40" ht="14.1" customHeight="1">
      <c r="A28" s="71" t="s">
        <v>133</v>
      </c>
      <c r="B28" s="127" t="str">
        <f t="shared" si="23"/>
        <v>—</v>
      </c>
      <c r="C28" s="127" t="str">
        <f t="shared" si="24"/>
        <v>—</v>
      </c>
      <c r="D28" s="127" t="str">
        <f t="shared" si="25"/>
        <v>—</v>
      </c>
      <c r="E28" s="127" t="str">
        <f t="shared" si="26"/>
        <v>—</v>
      </c>
      <c r="F28" s="127" t="str">
        <f t="shared" si="27"/>
        <v>—</v>
      </c>
      <c r="G28" s="127" t="str">
        <f t="shared" si="28"/>
        <v>—</v>
      </c>
      <c r="H28" s="127">
        <f t="shared" si="29"/>
        <v>358.42434943850003</v>
      </c>
      <c r="I28" s="127"/>
      <c r="J28" s="147">
        <f>'bop_dt 6'!J192</f>
        <v>0</v>
      </c>
      <c r="K28" s="147">
        <f>'bop_dt 6'!K192</f>
        <v>0</v>
      </c>
      <c r="L28" s="147">
        <f>'bop_dt 6'!L192</f>
        <v>0</v>
      </c>
      <c r="M28" s="147">
        <f>'bop_dt 6'!M192</f>
        <v>0</v>
      </c>
      <c r="N28" s="147">
        <f>'bop_dt 6'!N192</f>
        <v>0</v>
      </c>
      <c r="O28" s="147">
        <f>'bop_dt 6'!O192</f>
        <v>0</v>
      </c>
      <c r="P28" s="147">
        <f>'bop_dt 6'!P192</f>
        <v>0</v>
      </c>
      <c r="Q28" s="147">
        <f>'bop_dt 6'!Q192</f>
        <v>0</v>
      </c>
      <c r="R28" s="147">
        <f>'bop_dt 6'!R192</f>
        <v>0</v>
      </c>
      <c r="S28" s="147">
        <f>'bop_dt 6'!S192</f>
        <v>0</v>
      </c>
      <c r="T28" s="147">
        <f>'bop_dt 6'!T192</f>
        <v>0</v>
      </c>
      <c r="U28" s="147">
        <f>'bop_dt 6'!U192</f>
        <v>0</v>
      </c>
      <c r="V28" s="147">
        <f>'bop_dt 6'!V192</f>
        <v>0</v>
      </c>
      <c r="W28" s="147">
        <f>'bop_dt 6'!W192</f>
        <v>0</v>
      </c>
      <c r="X28" s="147"/>
      <c r="Y28" s="147">
        <f>'bop_dt 6'!Y192</f>
        <v>0</v>
      </c>
      <c r="Z28" s="147">
        <f>'bop_dt 6'!Z192</f>
        <v>0</v>
      </c>
      <c r="AA28" s="147">
        <f>'bop_dt 6'!AA192</f>
        <v>0</v>
      </c>
      <c r="AB28" s="147">
        <f>'bop_dt 6'!AB192</f>
        <v>0</v>
      </c>
      <c r="AC28" s="147"/>
      <c r="AD28" s="147">
        <f>'bop_dt 6'!AD192</f>
        <v>0</v>
      </c>
      <c r="AE28" s="147">
        <f>'bop_dt 6'!AE192</f>
        <v>0</v>
      </c>
      <c r="AF28" s="147">
        <f>'bop_dt 6'!AF192</f>
        <v>0</v>
      </c>
      <c r="AG28" s="147">
        <f>'bop_dt 6'!AG192</f>
        <v>0</v>
      </c>
      <c r="AH28" s="147">
        <f>'bop_dt 6'!AH192</f>
        <v>0</v>
      </c>
      <c r="AI28" s="147">
        <f>'bop_dt 6'!AI192</f>
        <v>115.45653184160001</v>
      </c>
      <c r="AJ28" s="147">
        <f>'bop_dt 6'!AJ192</f>
        <v>100.26283762120001</v>
      </c>
      <c r="AK28" s="147">
        <f>'bop_dt 6'!AK192</f>
        <v>142.70497997569998</v>
      </c>
      <c r="AL28" s="147">
        <f>'bop_dt 6'!AL192</f>
        <v>140.13241014430002</v>
      </c>
      <c r="AN28" s="71" t="s">
        <v>133</v>
      </c>
    </row>
    <row r="29" spans="1:40" s="156" customFormat="1" ht="14.1" customHeight="1">
      <c r="A29" s="132" t="s">
        <v>20</v>
      </c>
      <c r="B29" s="154" t="str">
        <f t="shared" si="23"/>
        <v>—</v>
      </c>
      <c r="C29" s="154" t="str">
        <f t="shared" si="24"/>
        <v>—</v>
      </c>
      <c r="D29" s="154" t="str">
        <f t="shared" si="25"/>
        <v>—</v>
      </c>
      <c r="E29" s="154" t="str">
        <f t="shared" si="26"/>
        <v>—</v>
      </c>
      <c r="F29" s="154" t="str">
        <f t="shared" si="27"/>
        <v>—</v>
      </c>
      <c r="G29" s="154" t="str">
        <f t="shared" si="28"/>
        <v>—</v>
      </c>
      <c r="H29" s="154">
        <f t="shared" si="29"/>
        <v>46.704319973600761</v>
      </c>
      <c r="I29" s="154"/>
      <c r="J29" s="155">
        <f>J30-J31</f>
        <v>0</v>
      </c>
      <c r="K29" s="155">
        <f t="shared" ref="K29:M29" si="111">K30-K31</f>
        <v>0</v>
      </c>
      <c r="L29" s="155">
        <f t="shared" si="111"/>
        <v>0</v>
      </c>
      <c r="M29" s="155">
        <f t="shared" si="111"/>
        <v>0</v>
      </c>
      <c r="N29" s="155">
        <f>'bop_dt 6'!N208</f>
        <v>0</v>
      </c>
      <c r="O29" s="155">
        <f>O30-O31</f>
        <v>0</v>
      </c>
      <c r="P29" s="155">
        <f t="shared" ref="P29" si="112">P30-P31</f>
        <v>0</v>
      </c>
      <c r="Q29" s="155">
        <f t="shared" ref="Q29" si="113">Q30-Q31</f>
        <v>0</v>
      </c>
      <c r="R29" s="155">
        <f t="shared" ref="R29" si="114">R30-R31</f>
        <v>0</v>
      </c>
      <c r="S29" s="155">
        <f>'bop_dt 6'!S208</f>
        <v>0</v>
      </c>
      <c r="T29" s="155">
        <f>T30-T31</f>
        <v>0</v>
      </c>
      <c r="U29" s="155">
        <f t="shared" ref="U29" si="115">U30-U31</f>
        <v>0</v>
      </c>
      <c r="V29" s="155">
        <f t="shared" ref="V29" si="116">V30-V31</f>
        <v>0</v>
      </c>
      <c r="W29" s="155">
        <f t="shared" ref="W29" si="117">W30-W31</f>
        <v>0</v>
      </c>
      <c r="X29" s="155"/>
      <c r="Y29" s="155">
        <f>Y30-Y31</f>
        <v>0</v>
      </c>
      <c r="Z29" s="155">
        <f t="shared" ref="Z29" si="118">Z30-Z31</f>
        <v>0</v>
      </c>
      <c r="AA29" s="155">
        <f t="shared" ref="AA29" si="119">AA30-AA31</f>
        <v>0</v>
      </c>
      <c r="AB29" s="155">
        <f t="shared" ref="AB29" si="120">AB30-AB31</f>
        <v>0</v>
      </c>
      <c r="AC29" s="155"/>
      <c r="AD29" s="155">
        <f>AD30-AD31</f>
        <v>0</v>
      </c>
      <c r="AE29" s="155">
        <f t="shared" ref="AE29" si="121">AE30-AE31</f>
        <v>0</v>
      </c>
      <c r="AF29" s="155">
        <f t="shared" ref="AF29" si="122">AF30-AF31</f>
        <v>0</v>
      </c>
      <c r="AG29" s="155">
        <f t="shared" ref="AG29" si="123">AG30-AG31</f>
        <v>0</v>
      </c>
      <c r="AH29" s="155">
        <f>'bop_dt 6'!AH208</f>
        <v>0</v>
      </c>
      <c r="AI29" s="155">
        <f>AI30-AI31</f>
        <v>10.400601284959709</v>
      </c>
      <c r="AJ29" s="155">
        <f t="shared" ref="AJ29" si="124">AJ30-AJ31</f>
        <v>16.542360084581802</v>
      </c>
      <c r="AK29" s="155">
        <f t="shared" ref="AK29" si="125">AK30-AK31</f>
        <v>19.761358604059254</v>
      </c>
      <c r="AL29" s="155">
        <f t="shared" ref="AL29" si="126">AL30-AL31</f>
        <v>33.055844992589705</v>
      </c>
      <c r="AN29" s="132" t="s">
        <v>20</v>
      </c>
    </row>
    <row r="30" spans="1:40" ht="14.1" customHeight="1">
      <c r="A30" s="125" t="s">
        <v>132</v>
      </c>
      <c r="B30" s="127" t="str">
        <f t="shared" si="23"/>
        <v>—</v>
      </c>
      <c r="C30" s="127" t="str">
        <f t="shared" si="24"/>
        <v>—</v>
      </c>
      <c r="D30" s="127" t="str">
        <f t="shared" si="25"/>
        <v>—</v>
      </c>
      <c r="E30" s="127" t="str">
        <f t="shared" si="26"/>
        <v>—</v>
      </c>
      <c r="F30" s="127" t="str">
        <f t="shared" si="27"/>
        <v>—</v>
      </c>
      <c r="G30" s="127" t="str">
        <f t="shared" si="28"/>
        <v>—</v>
      </c>
      <c r="H30" s="127">
        <f t="shared" si="29"/>
        <v>56.144545852357773</v>
      </c>
      <c r="I30" s="127"/>
      <c r="J30" s="147">
        <f>'bop_dt 6'!J209</f>
        <v>0</v>
      </c>
      <c r="K30" s="147">
        <f>'bop_dt 6'!K209</f>
        <v>0</v>
      </c>
      <c r="L30" s="147">
        <f>'bop_dt 6'!L209</f>
        <v>0</v>
      </c>
      <c r="M30" s="147">
        <f>'bop_dt 6'!M209</f>
        <v>0</v>
      </c>
      <c r="N30" s="147">
        <f>'bop_dt 6'!N209</f>
        <v>0</v>
      </c>
      <c r="O30" s="147">
        <f>'bop_dt 6'!O209</f>
        <v>0</v>
      </c>
      <c r="P30" s="147">
        <f>'bop_dt 6'!P209</f>
        <v>0</v>
      </c>
      <c r="Q30" s="147">
        <f>'bop_dt 6'!Q209</f>
        <v>0</v>
      </c>
      <c r="R30" s="147">
        <f>'bop_dt 6'!R209</f>
        <v>0</v>
      </c>
      <c r="S30" s="147">
        <f>'bop_dt 6'!S209</f>
        <v>0</v>
      </c>
      <c r="T30" s="147">
        <f>'bop_dt 6'!T209</f>
        <v>0</v>
      </c>
      <c r="U30" s="147">
        <f>'bop_dt 6'!U209</f>
        <v>0</v>
      </c>
      <c r="V30" s="147">
        <f>'bop_dt 6'!V209</f>
        <v>0</v>
      </c>
      <c r="W30" s="147">
        <f>'bop_dt 6'!W209</f>
        <v>0</v>
      </c>
      <c r="X30" s="147"/>
      <c r="Y30" s="147">
        <f>'bop_dt 6'!Y209</f>
        <v>0</v>
      </c>
      <c r="Z30" s="147">
        <f>'bop_dt 6'!Z209</f>
        <v>0</v>
      </c>
      <c r="AA30" s="147">
        <f>'bop_dt 6'!AA209</f>
        <v>0</v>
      </c>
      <c r="AB30" s="147">
        <f>'bop_dt 6'!AB209</f>
        <v>0</v>
      </c>
      <c r="AC30" s="147"/>
      <c r="AD30" s="147">
        <f>'bop_dt 6'!AD209</f>
        <v>0</v>
      </c>
      <c r="AE30" s="147">
        <f>'bop_dt 6'!AE209</f>
        <v>0</v>
      </c>
      <c r="AF30" s="147">
        <f>'bop_dt 6'!AF209</f>
        <v>0</v>
      </c>
      <c r="AG30" s="147">
        <f>'bop_dt 6'!AG209</f>
        <v>0</v>
      </c>
      <c r="AH30" s="147">
        <f>'bop_dt 6'!AH209</f>
        <v>0</v>
      </c>
      <c r="AI30" s="147">
        <f>'bop_dt 6'!AI209</f>
        <v>14.657216160150744</v>
      </c>
      <c r="AJ30" s="147">
        <f>'bop_dt 6'!AJ209</f>
        <v>17.689281314841608</v>
      </c>
      <c r="AK30" s="147">
        <f>'bop_dt 6'!AK209</f>
        <v>23.798048377365419</v>
      </c>
      <c r="AL30" s="147">
        <f>'bop_dt 6'!AL209</f>
        <v>37.383403449033921</v>
      </c>
      <c r="AN30" s="125" t="s">
        <v>132</v>
      </c>
    </row>
    <row r="31" spans="1:40" ht="14.1" customHeight="1">
      <c r="A31" s="125" t="s">
        <v>133</v>
      </c>
      <c r="B31" s="127" t="str">
        <f t="shared" si="23"/>
        <v>—</v>
      </c>
      <c r="C31" s="127" t="str">
        <f t="shared" si="24"/>
        <v>—</v>
      </c>
      <c r="D31" s="127" t="str">
        <f t="shared" si="25"/>
        <v>—</v>
      </c>
      <c r="E31" s="127" t="str">
        <f t="shared" si="26"/>
        <v>—</v>
      </c>
      <c r="F31" s="127" t="str">
        <f t="shared" si="27"/>
        <v>—</v>
      </c>
      <c r="G31" s="127" t="str">
        <f t="shared" si="28"/>
        <v>—</v>
      </c>
      <c r="H31" s="127">
        <f t="shared" si="29"/>
        <v>9.4402258787570048</v>
      </c>
      <c r="I31" s="127"/>
      <c r="J31" s="147">
        <f>'bop_dt 6'!J210</f>
        <v>0</v>
      </c>
      <c r="K31" s="147">
        <f>'bop_dt 6'!K210</f>
        <v>0</v>
      </c>
      <c r="L31" s="147">
        <f>'bop_dt 6'!L210</f>
        <v>0</v>
      </c>
      <c r="M31" s="147">
        <f>'bop_dt 6'!M210</f>
        <v>0</v>
      </c>
      <c r="N31" s="147">
        <f>'bop_dt 6'!N210</f>
        <v>0</v>
      </c>
      <c r="O31" s="147">
        <f>'bop_dt 6'!O210</f>
        <v>0</v>
      </c>
      <c r="P31" s="147">
        <f>'bop_dt 6'!P210</f>
        <v>0</v>
      </c>
      <c r="Q31" s="147">
        <f>'bop_dt 6'!Q210</f>
        <v>0</v>
      </c>
      <c r="R31" s="147">
        <f>'bop_dt 6'!R210</f>
        <v>0</v>
      </c>
      <c r="S31" s="147">
        <f>'bop_dt 6'!S210</f>
        <v>0</v>
      </c>
      <c r="T31" s="147">
        <f>'bop_dt 6'!T210</f>
        <v>0</v>
      </c>
      <c r="U31" s="147">
        <f>'bop_dt 6'!U210</f>
        <v>0</v>
      </c>
      <c r="V31" s="147">
        <f>'bop_dt 6'!V210</f>
        <v>0</v>
      </c>
      <c r="W31" s="147">
        <f>'bop_dt 6'!W210</f>
        <v>0</v>
      </c>
      <c r="X31" s="147"/>
      <c r="Y31" s="147">
        <f>'bop_dt 6'!Y210</f>
        <v>0</v>
      </c>
      <c r="Z31" s="147">
        <f>'bop_dt 6'!Z210</f>
        <v>0</v>
      </c>
      <c r="AA31" s="147">
        <f>'bop_dt 6'!AA210</f>
        <v>0</v>
      </c>
      <c r="AB31" s="147">
        <f>'bop_dt 6'!AB210</f>
        <v>0</v>
      </c>
      <c r="AC31" s="147"/>
      <c r="AD31" s="147">
        <f>'bop_dt 6'!AD210</f>
        <v>0</v>
      </c>
      <c r="AE31" s="147">
        <f>'bop_dt 6'!AE210</f>
        <v>0</v>
      </c>
      <c r="AF31" s="147">
        <f>'bop_dt 6'!AF210</f>
        <v>0</v>
      </c>
      <c r="AG31" s="147">
        <f>'bop_dt 6'!AG210</f>
        <v>0</v>
      </c>
      <c r="AH31" s="147">
        <f>'bop_dt 6'!AH210</f>
        <v>0</v>
      </c>
      <c r="AI31" s="147">
        <f>'bop_dt 6'!AI210</f>
        <v>4.2566148751910342</v>
      </c>
      <c r="AJ31" s="147">
        <f>'bop_dt 6'!AJ210</f>
        <v>1.1469212302598064</v>
      </c>
      <c r="AK31" s="147">
        <f>'bop_dt 6'!AK210</f>
        <v>4.036689773306164</v>
      </c>
      <c r="AL31" s="147">
        <f>'bop_dt 6'!AL210</f>
        <v>4.3275584564442182</v>
      </c>
      <c r="AN31" s="125" t="s">
        <v>133</v>
      </c>
    </row>
    <row r="32" spans="1:40" s="156" customFormat="1" ht="29.25" customHeight="1">
      <c r="A32" s="149" t="s">
        <v>110</v>
      </c>
      <c r="B32" s="154" t="str">
        <f t="shared" si="23"/>
        <v>—</v>
      </c>
      <c r="C32" s="154" t="str">
        <f t="shared" si="24"/>
        <v>—</v>
      </c>
      <c r="D32" s="154" t="str">
        <f t="shared" si="25"/>
        <v>—</v>
      </c>
      <c r="E32" s="154" t="str">
        <f t="shared" si="26"/>
        <v>—</v>
      </c>
      <c r="F32" s="154" t="str">
        <f>IF(ABS(SUM(AD32:AG32))&lt;0.05,"—",SUM(AD32:AG32))</f>
        <v>—</v>
      </c>
      <c r="G32" s="154" t="str">
        <f t="shared" si="28"/>
        <v>—</v>
      </c>
      <c r="H32" s="154">
        <f t="shared" si="29"/>
        <v>383.53792484815961</v>
      </c>
      <c r="I32" s="154"/>
      <c r="J32" s="155">
        <f>J6+J29</f>
        <v>0</v>
      </c>
      <c r="K32" s="155">
        <f t="shared" ref="K32:M32" si="127">K6+K29</f>
        <v>0</v>
      </c>
      <c r="L32" s="155">
        <f t="shared" si="127"/>
        <v>0</v>
      </c>
      <c r="M32" s="155">
        <f t="shared" si="127"/>
        <v>0</v>
      </c>
      <c r="N32" s="155">
        <f>'bop_dt 6'!N223</f>
        <v>0</v>
      </c>
      <c r="O32" s="155">
        <f>O6+O29</f>
        <v>0</v>
      </c>
      <c r="P32" s="155">
        <f t="shared" ref="P32:R32" si="128">P6+P29</f>
        <v>0</v>
      </c>
      <c r="Q32" s="155">
        <f t="shared" si="128"/>
        <v>0</v>
      </c>
      <c r="R32" s="155">
        <f t="shared" si="128"/>
        <v>0</v>
      </c>
      <c r="S32" s="155">
        <f>'bop_dt 6'!S223</f>
        <v>0</v>
      </c>
      <c r="T32" s="155">
        <f>T6+T29</f>
        <v>0</v>
      </c>
      <c r="U32" s="155">
        <f t="shared" ref="U32:W32" si="129">U6+U29</f>
        <v>0</v>
      </c>
      <c r="V32" s="155">
        <f t="shared" si="129"/>
        <v>0</v>
      </c>
      <c r="W32" s="155">
        <f t="shared" si="129"/>
        <v>0</v>
      </c>
      <c r="X32" s="155"/>
      <c r="Y32" s="155">
        <f>Y6+Y29</f>
        <v>0</v>
      </c>
      <c r="Z32" s="155">
        <f t="shared" ref="Z32:AB32" si="130">Z6+Z29</f>
        <v>0</v>
      </c>
      <c r="AA32" s="155">
        <f t="shared" si="130"/>
        <v>0</v>
      </c>
      <c r="AB32" s="155">
        <f t="shared" si="130"/>
        <v>0</v>
      </c>
      <c r="AC32" s="155"/>
      <c r="AD32" s="155">
        <f>AD6+AD29</f>
        <v>0</v>
      </c>
      <c r="AE32" s="155">
        <f t="shared" ref="AE32:AG32" si="131">AE6+AE29</f>
        <v>0</v>
      </c>
      <c r="AF32" s="155">
        <f t="shared" si="131"/>
        <v>0</v>
      </c>
      <c r="AG32" s="155">
        <f t="shared" si="131"/>
        <v>0</v>
      </c>
      <c r="AH32" s="155">
        <f>'bop_dt 6'!AH223</f>
        <v>0</v>
      </c>
      <c r="AI32" s="155">
        <f>AI6+AI29</f>
        <v>-17.002439273068074</v>
      </c>
      <c r="AJ32" s="155">
        <f t="shared" ref="AJ32:AL32" si="132">AJ6+AJ29</f>
        <v>208.02368748046325</v>
      </c>
      <c r="AK32" s="155">
        <f t="shared" si="132"/>
        <v>192.51667664076439</v>
      </c>
      <c r="AL32" s="155">
        <f t="shared" si="132"/>
        <v>70.479245750554526</v>
      </c>
      <c r="AN32" s="149" t="s">
        <v>110</v>
      </c>
    </row>
    <row r="33" spans="1:40" s="156" customFormat="1" ht="14.1" customHeight="1">
      <c r="A33" s="148" t="s">
        <v>232</v>
      </c>
      <c r="B33" s="154" t="str">
        <f t="shared" si="23"/>
        <v>—</v>
      </c>
      <c r="C33" s="154" t="str">
        <f t="shared" si="24"/>
        <v>—</v>
      </c>
      <c r="D33" s="154" t="str">
        <f t="shared" si="25"/>
        <v>—</v>
      </c>
      <c r="E33" s="154" t="str">
        <f t="shared" si="26"/>
        <v>—</v>
      </c>
      <c r="F33" s="154" t="str">
        <f t="shared" si="27"/>
        <v>—</v>
      </c>
      <c r="G33" s="154" t="str">
        <f t="shared" si="28"/>
        <v>—</v>
      </c>
      <c r="H33" s="154">
        <f t="shared" si="29"/>
        <v>215.68720341702567</v>
      </c>
      <c r="I33" s="154"/>
      <c r="J33" s="155">
        <f>J35+J38+J41+J44</f>
        <v>0</v>
      </c>
      <c r="K33" s="155">
        <f t="shared" ref="K33:M33" si="133">K35+K38+K41+K44</f>
        <v>0</v>
      </c>
      <c r="L33" s="155">
        <f t="shared" si="133"/>
        <v>0</v>
      </c>
      <c r="M33" s="155">
        <f t="shared" si="133"/>
        <v>0</v>
      </c>
      <c r="N33" s="155">
        <f>'bop_dt 6'!N224</f>
        <v>0</v>
      </c>
      <c r="O33" s="155">
        <f>O35+O38+O41+O44</f>
        <v>0</v>
      </c>
      <c r="P33" s="155">
        <f t="shared" ref="P33:R33" si="134">P35+P38+P41+P44</f>
        <v>0</v>
      </c>
      <c r="Q33" s="155">
        <f t="shared" si="134"/>
        <v>0</v>
      </c>
      <c r="R33" s="155">
        <f t="shared" si="134"/>
        <v>0</v>
      </c>
      <c r="S33" s="155">
        <f>'bop_dt 6'!S224</f>
        <v>0</v>
      </c>
      <c r="T33" s="155">
        <f>T35+T38+T41+T44</f>
        <v>0</v>
      </c>
      <c r="U33" s="155">
        <f t="shared" ref="U33:W33" si="135">U35+U38+U41+U44</f>
        <v>0</v>
      </c>
      <c r="V33" s="155">
        <f t="shared" si="135"/>
        <v>0</v>
      </c>
      <c r="W33" s="155">
        <f t="shared" si="135"/>
        <v>0</v>
      </c>
      <c r="X33" s="155"/>
      <c r="Y33" s="155">
        <f>Y35+Y38+Y41+Y44</f>
        <v>0</v>
      </c>
      <c r="Z33" s="155">
        <f t="shared" ref="Z33:AB33" si="136">Z35+Z38+Z41+Z44</f>
        <v>0</v>
      </c>
      <c r="AA33" s="155">
        <f t="shared" si="136"/>
        <v>0</v>
      </c>
      <c r="AB33" s="155">
        <f t="shared" si="136"/>
        <v>0</v>
      </c>
      <c r="AC33" s="155"/>
      <c r="AD33" s="155">
        <f>AD35+AD38+AD41+AD44</f>
        <v>0</v>
      </c>
      <c r="AE33" s="155">
        <f t="shared" ref="AE33:AG33" si="137">AE35+AE38+AE41+AE44</f>
        <v>0</v>
      </c>
      <c r="AF33" s="155">
        <f t="shared" si="137"/>
        <v>0</v>
      </c>
      <c r="AG33" s="155">
        <f t="shared" si="137"/>
        <v>0</v>
      </c>
      <c r="AH33" s="155">
        <f>'bop_dt 6'!AH224</f>
        <v>0</v>
      </c>
      <c r="AI33" s="155">
        <f>AI35+AI38+AI41+AI44</f>
        <v>418.03032115873964</v>
      </c>
      <c r="AJ33" s="155">
        <f t="shared" ref="AJ33:AL33" si="138">AJ35+AJ38+AJ41+AJ44</f>
        <v>-199.98639231762698</v>
      </c>
      <c r="AK33" s="155">
        <f t="shared" si="138"/>
        <v>-2.3567254240870028</v>
      </c>
      <c r="AL33" s="155" t="e">
        <f t="shared" si="138"/>
        <v>#VALUE!</v>
      </c>
      <c r="AN33" s="148" t="s">
        <v>232</v>
      </c>
    </row>
    <row r="34" spans="1:40" s="156" customFormat="1" ht="29.25" customHeight="1">
      <c r="A34" s="150" t="s">
        <v>234</v>
      </c>
      <c r="B34" s="154" t="str">
        <f t="shared" si="23"/>
        <v>—</v>
      </c>
      <c r="C34" s="154" t="str">
        <f t="shared" si="24"/>
        <v>—</v>
      </c>
      <c r="D34" s="154" t="str">
        <f t="shared" si="25"/>
        <v>—</v>
      </c>
      <c r="E34" s="154" t="str">
        <f t="shared" si="26"/>
        <v>—</v>
      </c>
      <c r="F34" s="154" t="str">
        <f t="shared" si="27"/>
        <v>—</v>
      </c>
      <c r="G34" s="154" t="str">
        <f t="shared" si="28"/>
        <v>—</v>
      </c>
      <c r="H34" s="154">
        <f t="shared" si="29"/>
        <v>215.68720341702567</v>
      </c>
      <c r="I34" s="154"/>
      <c r="J34" s="155">
        <f>J35+J38+J41+J44</f>
        <v>0</v>
      </c>
      <c r="K34" s="155">
        <f t="shared" ref="K34:M34" si="139">K35+K38+K41+K44</f>
        <v>0</v>
      </c>
      <c r="L34" s="155">
        <f t="shared" si="139"/>
        <v>0</v>
      </c>
      <c r="M34" s="155">
        <f t="shared" si="139"/>
        <v>0</v>
      </c>
      <c r="N34" s="155">
        <f t="shared" ref="N34:AH34" si="140">N35+N38+N41+N44</f>
        <v>0</v>
      </c>
      <c r="O34" s="155">
        <f>O35+O38+O41+O44</f>
        <v>0</v>
      </c>
      <c r="P34" s="155">
        <f t="shared" ref="P34" si="141">P35+P38+P41+P44</f>
        <v>0</v>
      </c>
      <c r="Q34" s="155">
        <f t="shared" ref="Q34" si="142">Q35+Q38+Q41+Q44</f>
        <v>0</v>
      </c>
      <c r="R34" s="155">
        <f t="shared" ref="R34" si="143">R35+R38+R41+R44</f>
        <v>0</v>
      </c>
      <c r="S34" s="155">
        <f t="shared" si="140"/>
        <v>0</v>
      </c>
      <c r="T34" s="155">
        <f>T35+T38+T41+T44</f>
        <v>0</v>
      </c>
      <c r="U34" s="155">
        <f t="shared" ref="U34" si="144">U35+U38+U41+U44</f>
        <v>0</v>
      </c>
      <c r="V34" s="155">
        <f t="shared" ref="V34" si="145">V35+V38+V41+V44</f>
        <v>0</v>
      </c>
      <c r="W34" s="155">
        <f t="shared" ref="W34" si="146">W35+W38+W41+W44</f>
        <v>0</v>
      </c>
      <c r="X34" s="155"/>
      <c r="Y34" s="155">
        <f>Y35+Y38+Y41+Y44</f>
        <v>0</v>
      </c>
      <c r="Z34" s="155">
        <f t="shared" ref="Z34" si="147">Z35+Z38+Z41+Z44</f>
        <v>0</v>
      </c>
      <c r="AA34" s="155">
        <f t="shared" ref="AA34" si="148">AA35+AA38+AA41+AA44</f>
        <v>0</v>
      </c>
      <c r="AB34" s="155">
        <f t="shared" ref="AB34" si="149">AB35+AB38+AB41+AB44</f>
        <v>0</v>
      </c>
      <c r="AC34" s="155"/>
      <c r="AD34" s="155">
        <f>AD35+AD38+AD41+AD44</f>
        <v>0</v>
      </c>
      <c r="AE34" s="155">
        <f t="shared" ref="AE34" si="150">AE35+AE38+AE41+AE44</f>
        <v>0</v>
      </c>
      <c r="AF34" s="155">
        <f t="shared" ref="AF34" si="151">AF35+AF38+AF41+AF44</f>
        <v>0</v>
      </c>
      <c r="AG34" s="155">
        <f t="shared" ref="AG34" si="152">AG35+AG38+AG41+AG44</f>
        <v>0</v>
      </c>
      <c r="AH34" s="155">
        <f t="shared" si="140"/>
        <v>0</v>
      </c>
      <c r="AI34" s="155">
        <f>AI35+AI38+AI41+AI44</f>
        <v>418.03032115873964</v>
      </c>
      <c r="AJ34" s="155">
        <f t="shared" ref="AJ34" si="153">AJ35+AJ38+AJ41+AJ44</f>
        <v>-199.98639231762698</v>
      </c>
      <c r="AK34" s="155">
        <f t="shared" ref="AK34" si="154">AK35+AK38+AK41+AK44</f>
        <v>-2.3567254240870028</v>
      </c>
      <c r="AL34" s="155" t="e">
        <f t="shared" ref="AL34" si="155">AL35+AL38+AL41+AL44</f>
        <v>#VALUE!</v>
      </c>
      <c r="AN34" s="150" t="s">
        <v>234</v>
      </c>
    </row>
    <row r="35" spans="1:40" s="156" customFormat="1" ht="14.1" customHeight="1">
      <c r="A35" s="133" t="s">
        <v>173</v>
      </c>
      <c r="B35" s="154" t="str">
        <f t="shared" si="23"/>
        <v>—</v>
      </c>
      <c r="C35" s="154" t="str">
        <f t="shared" si="24"/>
        <v>—</v>
      </c>
      <c r="D35" s="154" t="str">
        <f t="shared" si="25"/>
        <v>—</v>
      </c>
      <c r="E35" s="154" t="str">
        <f t="shared" si="26"/>
        <v>—</v>
      </c>
      <c r="F35" s="154" t="str">
        <f t="shared" si="27"/>
        <v>—</v>
      </c>
      <c r="G35" s="154" t="str">
        <f t="shared" si="28"/>
        <v>—</v>
      </c>
      <c r="H35" s="154">
        <f t="shared" si="29"/>
        <v>419.61660000000006</v>
      </c>
      <c r="I35" s="154"/>
      <c r="J35" s="155">
        <f>J36-J37</f>
        <v>0</v>
      </c>
      <c r="K35" s="155">
        <f t="shared" ref="K35:M35" si="156">K36-K37</f>
        <v>0</v>
      </c>
      <c r="L35" s="155">
        <f t="shared" si="156"/>
        <v>0</v>
      </c>
      <c r="M35" s="155">
        <f t="shared" si="156"/>
        <v>0</v>
      </c>
      <c r="N35" s="155">
        <f>'bop_dt 6'!N226</f>
        <v>0</v>
      </c>
      <c r="O35" s="155">
        <f>O36-O37</f>
        <v>0</v>
      </c>
      <c r="P35" s="155">
        <f t="shared" ref="P35" si="157">P36-P37</f>
        <v>0</v>
      </c>
      <c r="Q35" s="155">
        <f t="shared" ref="Q35" si="158">Q36-Q37</f>
        <v>0</v>
      </c>
      <c r="R35" s="155">
        <f t="shared" ref="R35" si="159">R36-R37</f>
        <v>0</v>
      </c>
      <c r="S35" s="155">
        <f>'bop_dt 6'!S226</f>
        <v>0</v>
      </c>
      <c r="T35" s="155">
        <f>T36-T37</f>
        <v>0</v>
      </c>
      <c r="U35" s="155">
        <f t="shared" ref="U35" si="160">U36-U37</f>
        <v>0</v>
      </c>
      <c r="V35" s="155">
        <f t="shared" ref="V35" si="161">V36-V37</f>
        <v>0</v>
      </c>
      <c r="W35" s="155">
        <f t="shared" ref="W35" si="162">W36-W37</f>
        <v>0</v>
      </c>
      <c r="X35" s="155"/>
      <c r="Y35" s="155">
        <f>Y36-Y37</f>
        <v>0</v>
      </c>
      <c r="Z35" s="155">
        <f t="shared" ref="Z35" si="163">Z36-Z37</f>
        <v>0</v>
      </c>
      <c r="AA35" s="155">
        <f t="shared" ref="AA35" si="164">AA36-AA37</f>
        <v>0</v>
      </c>
      <c r="AB35" s="155">
        <f t="shared" ref="AB35" si="165">AB36-AB37</f>
        <v>0</v>
      </c>
      <c r="AC35" s="155"/>
      <c r="AD35" s="155">
        <f>AD36-AD37</f>
        <v>0</v>
      </c>
      <c r="AE35" s="155">
        <f t="shared" ref="AE35" si="166">AE36-AE37</f>
        <v>0</v>
      </c>
      <c r="AF35" s="155">
        <f t="shared" ref="AF35" si="167">AF36-AF37</f>
        <v>0</v>
      </c>
      <c r="AG35" s="155">
        <f t="shared" ref="AG35" si="168">AG36-AG37</f>
        <v>0</v>
      </c>
      <c r="AH35" s="155">
        <f>'bop_dt 6'!AH226</f>
        <v>0</v>
      </c>
      <c r="AI35" s="155">
        <f>AI36-AI37</f>
        <v>345.19960000000003</v>
      </c>
      <c r="AJ35" s="155">
        <f t="shared" ref="AJ35" si="169">AJ36-AJ37</f>
        <v>57.551500000000004</v>
      </c>
      <c r="AK35" s="155">
        <f t="shared" ref="AK35" si="170">AK36-AK37</f>
        <v>16.865499999999983</v>
      </c>
      <c r="AL35" s="155">
        <f t="shared" ref="AL35" si="171">AL36-AL37</f>
        <v>162.78859999999992</v>
      </c>
      <c r="AN35" s="133" t="s">
        <v>173</v>
      </c>
    </row>
    <row r="36" spans="1:40" ht="14.1" customHeight="1">
      <c r="A36" s="134" t="s">
        <v>111</v>
      </c>
      <c r="B36" s="127" t="str">
        <f t="shared" si="23"/>
        <v>—</v>
      </c>
      <c r="C36" s="127" t="str">
        <f t="shared" si="24"/>
        <v>—</v>
      </c>
      <c r="D36" s="127" t="str">
        <f t="shared" si="25"/>
        <v>—</v>
      </c>
      <c r="E36" s="127" t="str">
        <f t="shared" si="26"/>
        <v>—</v>
      </c>
      <c r="F36" s="127" t="str">
        <f t="shared" si="27"/>
        <v>—</v>
      </c>
      <c r="G36" s="127" t="str">
        <f t="shared" si="28"/>
        <v>—</v>
      </c>
      <c r="H36" s="127">
        <f t="shared" si="29"/>
        <v>98.892300000000006</v>
      </c>
      <c r="I36" s="127"/>
      <c r="J36" s="147">
        <f>'bop_dt 6'!J227</f>
        <v>0</v>
      </c>
      <c r="K36" s="147">
        <f>'bop_dt 6'!K227</f>
        <v>0</v>
      </c>
      <c r="L36" s="147">
        <f>'bop_dt 6'!L227</f>
        <v>0</v>
      </c>
      <c r="M36" s="147">
        <f>'bop_dt 6'!M227</f>
        <v>0</v>
      </c>
      <c r="N36" s="147">
        <f>'bop_dt 6'!N227</f>
        <v>0</v>
      </c>
      <c r="O36" s="147">
        <f>'bop_dt 6'!O227</f>
        <v>0</v>
      </c>
      <c r="P36" s="147">
        <f>'bop_dt 6'!P227</f>
        <v>0</v>
      </c>
      <c r="Q36" s="147">
        <f>'bop_dt 6'!Q227</f>
        <v>0</v>
      </c>
      <c r="R36" s="147">
        <f>'bop_dt 6'!R227</f>
        <v>0</v>
      </c>
      <c r="S36" s="147">
        <f>'bop_dt 6'!S227</f>
        <v>0</v>
      </c>
      <c r="T36" s="147">
        <f>'bop_dt 6'!T227</f>
        <v>0</v>
      </c>
      <c r="U36" s="147">
        <f>'bop_dt 6'!U227</f>
        <v>0</v>
      </c>
      <c r="V36" s="147">
        <f>'bop_dt 6'!V227</f>
        <v>0</v>
      </c>
      <c r="W36" s="147">
        <f>'bop_dt 6'!W227</f>
        <v>0</v>
      </c>
      <c r="X36" s="147"/>
      <c r="Y36" s="147">
        <f>'bop_dt 6'!Y227</f>
        <v>0</v>
      </c>
      <c r="Z36" s="147">
        <f>'bop_dt 6'!Z227</f>
        <v>0</v>
      </c>
      <c r="AA36" s="147">
        <f>'bop_dt 6'!AA227</f>
        <v>0</v>
      </c>
      <c r="AB36" s="147">
        <f>'bop_dt 6'!AB227</f>
        <v>0</v>
      </c>
      <c r="AC36" s="147"/>
      <c r="AD36" s="147">
        <f>'bop_dt 6'!AD227</f>
        <v>0</v>
      </c>
      <c r="AE36" s="147">
        <f>'bop_dt 6'!AE227</f>
        <v>0</v>
      </c>
      <c r="AF36" s="147">
        <f>'bop_dt 6'!AF227</f>
        <v>0</v>
      </c>
      <c r="AG36" s="147">
        <f>'bop_dt 6'!AG227</f>
        <v>0</v>
      </c>
      <c r="AH36" s="147">
        <f>'bop_dt 6'!AH227</f>
        <v>0</v>
      </c>
      <c r="AI36" s="147">
        <f>'bop_dt 6'!AI227</f>
        <v>80.289500000000004</v>
      </c>
      <c r="AJ36" s="147">
        <f>'bop_dt 6'!AJ227</f>
        <v>-117.0153</v>
      </c>
      <c r="AK36" s="147">
        <f>'bop_dt 6'!AK227</f>
        <v>135.6181</v>
      </c>
      <c r="AL36" s="147">
        <f>'bop_dt 6'!AL227</f>
        <v>81.994299999999996</v>
      </c>
      <c r="AN36" s="134" t="s">
        <v>111</v>
      </c>
    </row>
    <row r="37" spans="1:40" ht="14.1" customHeight="1">
      <c r="A37" s="134" t="s">
        <v>112</v>
      </c>
      <c r="B37" s="127" t="str">
        <f t="shared" si="23"/>
        <v>—</v>
      </c>
      <c r="C37" s="127" t="str">
        <f t="shared" si="24"/>
        <v>—</v>
      </c>
      <c r="D37" s="127" t="str">
        <f t="shared" si="25"/>
        <v>—</v>
      </c>
      <c r="E37" s="127" t="str">
        <f t="shared" si="26"/>
        <v>—</v>
      </c>
      <c r="F37" s="127" t="str">
        <f t="shared" si="27"/>
        <v>—</v>
      </c>
      <c r="G37" s="127" t="str">
        <f t="shared" si="28"/>
        <v>—</v>
      </c>
      <c r="H37" s="127">
        <f t="shared" si="29"/>
        <v>-320.72430000000003</v>
      </c>
      <c r="I37" s="127"/>
      <c r="J37" s="147">
        <f>'bop_dt 6'!J232</f>
        <v>0</v>
      </c>
      <c r="K37" s="147">
        <f>'bop_dt 6'!K232</f>
        <v>0</v>
      </c>
      <c r="L37" s="147">
        <f>'bop_dt 6'!L232</f>
        <v>0</v>
      </c>
      <c r="M37" s="147">
        <f>'bop_dt 6'!M232</f>
        <v>0</v>
      </c>
      <c r="N37" s="147">
        <f>'bop_dt 6'!N232</f>
        <v>0</v>
      </c>
      <c r="O37" s="147">
        <f>'bop_dt 6'!O232</f>
        <v>0</v>
      </c>
      <c r="P37" s="147">
        <f>'bop_dt 6'!P232</f>
        <v>0</v>
      </c>
      <c r="Q37" s="147">
        <f>'bop_dt 6'!Q232</f>
        <v>0</v>
      </c>
      <c r="R37" s="147">
        <f>'bop_dt 6'!R232</f>
        <v>0</v>
      </c>
      <c r="S37" s="147">
        <f>'bop_dt 6'!S232</f>
        <v>0</v>
      </c>
      <c r="T37" s="147">
        <f>'bop_dt 6'!T232</f>
        <v>0</v>
      </c>
      <c r="U37" s="147">
        <f>'bop_dt 6'!U232</f>
        <v>0</v>
      </c>
      <c r="V37" s="147">
        <f>'bop_dt 6'!V232</f>
        <v>0</v>
      </c>
      <c r="W37" s="147">
        <f>'bop_dt 6'!W232</f>
        <v>0</v>
      </c>
      <c r="X37" s="147"/>
      <c r="Y37" s="147">
        <f>'bop_dt 6'!Y232</f>
        <v>0</v>
      </c>
      <c r="Z37" s="147">
        <f>'bop_dt 6'!Z232</f>
        <v>0</v>
      </c>
      <c r="AA37" s="147">
        <f>'bop_dt 6'!AA232</f>
        <v>0</v>
      </c>
      <c r="AB37" s="147">
        <f>'bop_dt 6'!AB232</f>
        <v>0</v>
      </c>
      <c r="AC37" s="147"/>
      <c r="AD37" s="147">
        <f>'bop_dt 6'!AD232</f>
        <v>0</v>
      </c>
      <c r="AE37" s="147">
        <f>'bop_dt 6'!AE232</f>
        <v>0</v>
      </c>
      <c r="AF37" s="147">
        <f>'bop_dt 6'!AF232</f>
        <v>0</v>
      </c>
      <c r="AG37" s="147">
        <f>'bop_dt 6'!AG232</f>
        <v>0</v>
      </c>
      <c r="AH37" s="147">
        <f>'bop_dt 6'!AH232</f>
        <v>0</v>
      </c>
      <c r="AI37" s="147">
        <f>'bop_dt 6'!AI232</f>
        <v>-264.91010000000006</v>
      </c>
      <c r="AJ37" s="147">
        <f>'bop_dt 6'!AJ232</f>
        <v>-174.5668</v>
      </c>
      <c r="AK37" s="147">
        <f>'bop_dt 6'!AK232</f>
        <v>118.75260000000002</v>
      </c>
      <c r="AL37" s="147">
        <f>'bop_dt 6'!AL232</f>
        <v>-80.794299999999907</v>
      </c>
      <c r="AN37" s="134" t="s">
        <v>112</v>
      </c>
    </row>
    <row r="38" spans="1:40" s="156" customFormat="1" ht="14.1" customHeight="1">
      <c r="A38" s="133" t="s">
        <v>178</v>
      </c>
      <c r="B38" s="154" t="str">
        <f t="shared" si="23"/>
        <v>—</v>
      </c>
      <c r="C38" s="154" t="str">
        <f t="shared" si="24"/>
        <v>—</v>
      </c>
      <c r="D38" s="154" t="str">
        <f t="shared" si="25"/>
        <v>—</v>
      </c>
      <c r="E38" s="154" t="str">
        <f t="shared" si="26"/>
        <v>—</v>
      </c>
      <c r="F38" s="154" t="str">
        <f t="shared" si="27"/>
        <v>—</v>
      </c>
      <c r="G38" s="154" t="str">
        <f t="shared" si="28"/>
        <v>—</v>
      </c>
      <c r="H38" s="154">
        <f t="shared" si="29"/>
        <v>-15.224017716979137</v>
      </c>
      <c r="I38" s="154"/>
      <c r="J38" s="155">
        <f>J39-J40</f>
        <v>0</v>
      </c>
      <c r="K38" s="155">
        <f t="shared" ref="K38:M38" si="172">K39-K40</f>
        <v>0</v>
      </c>
      <c r="L38" s="155">
        <f t="shared" si="172"/>
        <v>0</v>
      </c>
      <c r="M38" s="155">
        <f t="shared" si="172"/>
        <v>0</v>
      </c>
      <c r="N38" s="155">
        <f>'bop_dt 6'!N243</f>
        <v>0</v>
      </c>
      <c r="O38" s="155">
        <f>O39-O40</f>
        <v>0</v>
      </c>
      <c r="P38" s="155">
        <f t="shared" ref="P38" si="173">P39-P40</f>
        <v>0</v>
      </c>
      <c r="Q38" s="155">
        <f t="shared" ref="Q38" si="174">Q39-Q40</f>
        <v>0</v>
      </c>
      <c r="R38" s="155">
        <f t="shared" ref="R38" si="175">R39-R40</f>
        <v>0</v>
      </c>
      <c r="S38" s="155">
        <f>'bop_dt 6'!S243</f>
        <v>0</v>
      </c>
      <c r="T38" s="155">
        <f>T39-T40</f>
        <v>0</v>
      </c>
      <c r="U38" s="155">
        <f t="shared" ref="U38" si="176">U39-U40</f>
        <v>0</v>
      </c>
      <c r="V38" s="155">
        <f t="shared" ref="V38" si="177">V39-V40</f>
        <v>0</v>
      </c>
      <c r="W38" s="155">
        <f t="shared" ref="W38" si="178">W39-W40</f>
        <v>0</v>
      </c>
      <c r="X38" s="155"/>
      <c r="Y38" s="155">
        <f>Y39-Y40</f>
        <v>0</v>
      </c>
      <c r="Z38" s="155">
        <f t="shared" ref="Z38" si="179">Z39-Z40</f>
        <v>0</v>
      </c>
      <c r="AA38" s="155">
        <f t="shared" ref="AA38" si="180">AA39-AA40</f>
        <v>0</v>
      </c>
      <c r="AB38" s="155">
        <f t="shared" ref="AB38" si="181">AB39-AB40</f>
        <v>0</v>
      </c>
      <c r="AC38" s="155"/>
      <c r="AD38" s="155">
        <f>AD39-AD40</f>
        <v>0</v>
      </c>
      <c r="AE38" s="155">
        <f t="shared" ref="AE38" si="182">AE39-AE40</f>
        <v>0</v>
      </c>
      <c r="AF38" s="155">
        <f t="shared" ref="AF38" si="183">AF39-AF40</f>
        <v>0</v>
      </c>
      <c r="AG38" s="155">
        <f t="shared" ref="AG38" si="184">AG39-AG40</f>
        <v>0</v>
      </c>
      <c r="AH38" s="155">
        <f>'bop_dt 6'!AH243</f>
        <v>0</v>
      </c>
      <c r="AI38" s="155">
        <f>AI39-AI40</f>
        <v>-15.049863607150314</v>
      </c>
      <c r="AJ38" s="155">
        <f t="shared" ref="AJ38" si="185">AJ39-AJ40</f>
        <v>-8.4644826299647896E-2</v>
      </c>
      <c r="AK38" s="155">
        <f t="shared" ref="AK38" si="186">AK39-AK40</f>
        <v>-8.9509283529175199E-2</v>
      </c>
      <c r="AL38" s="155" t="e">
        <f t="shared" ref="AL38" si="187">AL39-AL40</f>
        <v>#VALUE!</v>
      </c>
      <c r="AN38" s="133" t="s">
        <v>178</v>
      </c>
    </row>
    <row r="39" spans="1:40" ht="14.1" customHeight="1">
      <c r="A39" s="134" t="s">
        <v>111</v>
      </c>
      <c r="B39" s="127" t="str">
        <f t="shared" si="23"/>
        <v>—</v>
      </c>
      <c r="C39" s="127" t="str">
        <f t="shared" si="24"/>
        <v>—</v>
      </c>
      <c r="D39" s="127" t="str">
        <f t="shared" si="25"/>
        <v>—</v>
      </c>
      <c r="E39" s="127" t="str">
        <f t="shared" si="26"/>
        <v>—</v>
      </c>
      <c r="F39" s="127" t="str">
        <f t="shared" si="27"/>
        <v>—</v>
      </c>
      <c r="G39" s="127" t="str">
        <f t="shared" si="28"/>
        <v>—</v>
      </c>
      <c r="H39" s="127">
        <f t="shared" si="29"/>
        <v>-14.9582</v>
      </c>
      <c r="I39" s="127"/>
      <c r="J39" s="147">
        <f>'bop_dt 6'!J244</f>
        <v>0</v>
      </c>
      <c r="K39" s="147">
        <f>'bop_dt 6'!K244</f>
        <v>0</v>
      </c>
      <c r="L39" s="147">
        <f>'bop_dt 6'!L244</f>
        <v>0</v>
      </c>
      <c r="M39" s="147">
        <f>'bop_dt 6'!M244</f>
        <v>0</v>
      </c>
      <c r="N39" s="147">
        <f>'bop_dt 6'!N244</f>
        <v>0</v>
      </c>
      <c r="O39" s="147">
        <f>'bop_dt 6'!O244</f>
        <v>0</v>
      </c>
      <c r="P39" s="147">
        <f>'bop_dt 6'!P244</f>
        <v>0</v>
      </c>
      <c r="Q39" s="147">
        <f>'bop_dt 6'!Q244</f>
        <v>0</v>
      </c>
      <c r="R39" s="147">
        <f>'bop_dt 6'!R244</f>
        <v>0</v>
      </c>
      <c r="S39" s="147">
        <f>'bop_dt 6'!S244</f>
        <v>0</v>
      </c>
      <c r="T39" s="147">
        <f>'bop_dt 6'!T244</f>
        <v>0</v>
      </c>
      <c r="U39" s="147">
        <f>'bop_dt 6'!U244</f>
        <v>0</v>
      </c>
      <c r="V39" s="147">
        <f>'bop_dt 6'!V244</f>
        <v>0</v>
      </c>
      <c r="W39" s="147">
        <f>'bop_dt 6'!W244</f>
        <v>0</v>
      </c>
      <c r="X39" s="147"/>
      <c r="Y39" s="147">
        <f>'bop_dt 6'!Y244</f>
        <v>0</v>
      </c>
      <c r="Z39" s="147">
        <f>'bop_dt 6'!Z244</f>
        <v>0</v>
      </c>
      <c r="AA39" s="147">
        <f>'bop_dt 6'!AA244</f>
        <v>0</v>
      </c>
      <c r="AB39" s="147">
        <f>'bop_dt 6'!AB244</f>
        <v>0</v>
      </c>
      <c r="AC39" s="147"/>
      <c r="AD39" s="147">
        <f>'bop_dt 6'!AD244</f>
        <v>0</v>
      </c>
      <c r="AE39" s="147">
        <f>'bop_dt 6'!AE244</f>
        <v>0</v>
      </c>
      <c r="AF39" s="147">
        <f>'bop_dt 6'!AF244</f>
        <v>0</v>
      </c>
      <c r="AG39" s="147">
        <f>'bop_dt 6'!AG244</f>
        <v>0</v>
      </c>
      <c r="AH39" s="147">
        <f>'bop_dt 6'!AH244</f>
        <v>0</v>
      </c>
      <c r="AI39" s="147">
        <f>'bop_dt 6'!AI244</f>
        <v>-14.9582</v>
      </c>
      <c r="AJ39" s="147">
        <f>'bop_dt 6'!AJ244</f>
        <v>0</v>
      </c>
      <c r="AK39" s="147">
        <f>'bop_dt 6'!AK244</f>
        <v>0</v>
      </c>
      <c r="AL39" s="147" t="str">
        <f>'bop_dt 6'!AL244</f>
        <v>—</v>
      </c>
      <c r="AN39" s="134" t="s">
        <v>111</v>
      </c>
    </row>
    <row r="40" spans="1:40" ht="14.1" customHeight="1">
      <c r="A40" s="134" t="s">
        <v>112</v>
      </c>
      <c r="B40" s="127" t="str">
        <f t="shared" si="23"/>
        <v>—</v>
      </c>
      <c r="C40" s="127" t="str">
        <f t="shared" si="24"/>
        <v>—</v>
      </c>
      <c r="D40" s="127" t="str">
        <f t="shared" si="25"/>
        <v>—</v>
      </c>
      <c r="E40" s="127" t="str">
        <f t="shared" si="26"/>
        <v>—</v>
      </c>
      <c r="F40" s="127" t="str">
        <f t="shared" si="27"/>
        <v>—</v>
      </c>
      <c r="G40" s="127" t="str">
        <f t="shared" si="28"/>
        <v>—</v>
      </c>
      <c r="H40" s="127">
        <f t="shared" si="29"/>
        <v>0.26581771697913781</v>
      </c>
      <c r="I40" s="127"/>
      <c r="J40" s="147">
        <f>'bop_dt 6'!J255</f>
        <v>0</v>
      </c>
      <c r="K40" s="147">
        <f>'bop_dt 6'!K255</f>
        <v>0</v>
      </c>
      <c r="L40" s="147">
        <f>'bop_dt 6'!L255</f>
        <v>0</v>
      </c>
      <c r="M40" s="147">
        <f>'bop_dt 6'!M255</f>
        <v>0</v>
      </c>
      <c r="N40" s="147">
        <f>'bop_dt 6'!N255</f>
        <v>0</v>
      </c>
      <c r="O40" s="147">
        <f>'bop_dt 6'!O255</f>
        <v>0</v>
      </c>
      <c r="P40" s="147">
        <f>'bop_dt 6'!P255</f>
        <v>0</v>
      </c>
      <c r="Q40" s="147">
        <f>'bop_dt 6'!Q255</f>
        <v>0</v>
      </c>
      <c r="R40" s="147">
        <f>'bop_dt 6'!R255</f>
        <v>0</v>
      </c>
      <c r="S40" s="147">
        <f>'bop_dt 6'!S255</f>
        <v>0</v>
      </c>
      <c r="T40" s="147">
        <f>'bop_dt 6'!T255</f>
        <v>0</v>
      </c>
      <c r="U40" s="147">
        <f>'bop_dt 6'!U255</f>
        <v>0</v>
      </c>
      <c r="V40" s="147">
        <f>'bop_dt 6'!V255</f>
        <v>0</v>
      </c>
      <c r="W40" s="147">
        <f>'bop_dt 6'!W255</f>
        <v>0</v>
      </c>
      <c r="X40" s="147"/>
      <c r="Y40" s="147">
        <f>'bop_dt 6'!Y255</f>
        <v>0</v>
      </c>
      <c r="Z40" s="147">
        <f>'bop_dt 6'!Z255</f>
        <v>0</v>
      </c>
      <c r="AA40" s="147">
        <f>'bop_dt 6'!AA255</f>
        <v>0</v>
      </c>
      <c r="AB40" s="147">
        <f>'bop_dt 6'!AB255</f>
        <v>0</v>
      </c>
      <c r="AC40" s="147"/>
      <c r="AD40" s="147">
        <f>'bop_dt 6'!AD255</f>
        <v>0</v>
      </c>
      <c r="AE40" s="147">
        <f>'bop_dt 6'!AE255</f>
        <v>0</v>
      </c>
      <c r="AF40" s="147">
        <f>'bop_dt 6'!AF255</f>
        <v>0</v>
      </c>
      <c r="AG40" s="147">
        <f>'bop_dt 6'!AG255</f>
        <v>0</v>
      </c>
      <c r="AH40" s="147">
        <f>'bop_dt 6'!AH255</f>
        <v>0</v>
      </c>
      <c r="AI40" s="147">
        <f>'bop_dt 6'!AI255</f>
        <v>9.1663607150314741E-2</v>
      </c>
      <c r="AJ40" s="147">
        <f>'bop_dt 6'!AJ255</f>
        <v>8.4644826299647896E-2</v>
      </c>
      <c r="AK40" s="147">
        <f>'bop_dt 6'!AK255</f>
        <v>8.9509283529175199E-2</v>
      </c>
      <c r="AL40" s="147">
        <f>'bop_dt 6'!AL255</f>
        <v>-0.15372362456988586</v>
      </c>
      <c r="AN40" s="134" t="s">
        <v>112</v>
      </c>
    </row>
    <row r="41" spans="1:40" s="156" customFormat="1" ht="14.1" customHeight="1">
      <c r="A41" s="133" t="s">
        <v>230</v>
      </c>
      <c r="B41" s="154" t="str">
        <f t="shared" si="23"/>
        <v>—</v>
      </c>
      <c r="C41" s="154" t="str">
        <f t="shared" si="24"/>
        <v>—</v>
      </c>
      <c r="D41" s="154" t="str">
        <f t="shared" si="25"/>
        <v>—</v>
      </c>
      <c r="E41" s="154" t="str">
        <f t="shared" si="26"/>
        <v>—</v>
      </c>
      <c r="F41" s="154" t="str">
        <f t="shared" si="27"/>
        <v>—</v>
      </c>
      <c r="G41" s="154" t="str">
        <f t="shared" si="28"/>
        <v>—</v>
      </c>
      <c r="H41" s="154">
        <f t="shared" si="29"/>
        <v>0.68455942988219931</v>
      </c>
      <c r="I41" s="154"/>
      <c r="J41" s="155">
        <f>J42-J43</f>
        <v>0</v>
      </c>
      <c r="K41" s="155">
        <f t="shared" ref="K41:M41" si="188">K42-K43</f>
        <v>0</v>
      </c>
      <c r="L41" s="155">
        <f t="shared" si="188"/>
        <v>0</v>
      </c>
      <c r="M41" s="155">
        <f t="shared" si="188"/>
        <v>0</v>
      </c>
      <c r="N41" s="155">
        <f>'bop_dt 6'!N266</f>
        <v>0</v>
      </c>
      <c r="O41" s="155">
        <f>O42-O43</f>
        <v>0</v>
      </c>
      <c r="P41" s="155">
        <f t="shared" ref="P41" si="189">P42-P43</f>
        <v>0</v>
      </c>
      <c r="Q41" s="155">
        <f t="shared" ref="Q41" si="190">Q42-Q43</f>
        <v>0</v>
      </c>
      <c r="R41" s="155">
        <f t="shared" ref="R41" si="191">R42-R43</f>
        <v>0</v>
      </c>
      <c r="S41" s="155">
        <f>'bop_dt 6'!S266</f>
        <v>0</v>
      </c>
      <c r="T41" s="155">
        <f>T42-T43</f>
        <v>0</v>
      </c>
      <c r="U41" s="155">
        <f t="shared" ref="U41" si="192">U42-U43</f>
        <v>0</v>
      </c>
      <c r="V41" s="155">
        <f t="shared" ref="V41" si="193">V42-V43</f>
        <v>0</v>
      </c>
      <c r="W41" s="155">
        <f t="shared" ref="W41" si="194">W42-W43</f>
        <v>0</v>
      </c>
      <c r="X41" s="155"/>
      <c r="Y41" s="155">
        <f>Y42-Y43</f>
        <v>0</v>
      </c>
      <c r="Z41" s="155">
        <f t="shared" ref="Z41" si="195">Z42-Z43</f>
        <v>0</v>
      </c>
      <c r="AA41" s="155">
        <f t="shared" ref="AA41" si="196">AA42-AA43</f>
        <v>0</v>
      </c>
      <c r="AB41" s="155">
        <f t="shared" ref="AB41" si="197">AB42-AB43</f>
        <v>0</v>
      </c>
      <c r="AC41" s="155"/>
      <c r="AD41" s="155">
        <f>AD42-AD43</f>
        <v>0</v>
      </c>
      <c r="AE41" s="155">
        <f t="shared" ref="AE41" si="198">AE42-AE43</f>
        <v>0</v>
      </c>
      <c r="AF41" s="155">
        <f t="shared" ref="AF41" si="199">AF42-AF43</f>
        <v>0</v>
      </c>
      <c r="AG41" s="155">
        <f t="shared" ref="AG41" si="200">AG42-AG43</f>
        <v>0</v>
      </c>
      <c r="AH41" s="155">
        <f>'bop_dt 6'!AH266</f>
        <v>0</v>
      </c>
      <c r="AI41" s="155">
        <f>AI42-AI43</f>
        <v>0.12435470260459169</v>
      </c>
      <c r="AJ41" s="155">
        <f t="shared" ref="AJ41" si="201">AJ42-AJ43</f>
        <v>-0.53603022604627881</v>
      </c>
      <c r="AK41" s="155">
        <f t="shared" ref="AK41" si="202">AK42-AK43</f>
        <v>1.0962349533238864</v>
      </c>
      <c r="AL41" s="155">
        <f t="shared" ref="AL41" si="203">AL42-AL43</f>
        <v>-7.8479134540513087</v>
      </c>
      <c r="AN41" s="133" t="s">
        <v>230</v>
      </c>
    </row>
    <row r="42" spans="1:40" ht="14.1" customHeight="1">
      <c r="A42" s="134" t="s">
        <v>111</v>
      </c>
      <c r="B42" s="127" t="str">
        <f t="shared" si="23"/>
        <v>—</v>
      </c>
      <c r="C42" s="127" t="str">
        <f t="shared" si="24"/>
        <v>—</v>
      </c>
      <c r="D42" s="127" t="str">
        <f t="shared" si="25"/>
        <v>—</v>
      </c>
      <c r="E42" s="127" t="str">
        <f t="shared" si="26"/>
        <v>—</v>
      </c>
      <c r="F42" s="127" t="str">
        <f t="shared" si="27"/>
        <v>—</v>
      </c>
      <c r="G42" s="127" t="str">
        <f t="shared" si="28"/>
        <v>—</v>
      </c>
      <c r="H42" s="127">
        <f t="shared" si="29"/>
        <v>7.9739458497281248</v>
      </c>
      <c r="I42" s="127"/>
      <c r="J42" s="147">
        <f>'bop_dt 6'!J267</f>
        <v>0</v>
      </c>
      <c r="K42" s="147">
        <f>'bop_dt 6'!K267</f>
        <v>0</v>
      </c>
      <c r="L42" s="147">
        <f>'bop_dt 6'!L267</f>
        <v>0</v>
      </c>
      <c r="M42" s="147">
        <f>'bop_dt 6'!M267</f>
        <v>0</v>
      </c>
      <c r="N42" s="147">
        <f>'bop_dt 6'!N267</f>
        <v>0</v>
      </c>
      <c r="O42" s="147">
        <f>'bop_dt 6'!O267</f>
        <v>0</v>
      </c>
      <c r="P42" s="147">
        <f>'bop_dt 6'!P267</f>
        <v>0</v>
      </c>
      <c r="Q42" s="147">
        <f>'bop_dt 6'!Q267</f>
        <v>0</v>
      </c>
      <c r="R42" s="147">
        <f>'bop_dt 6'!R267</f>
        <v>0</v>
      </c>
      <c r="S42" s="147">
        <f>'bop_dt 6'!S267</f>
        <v>0</v>
      </c>
      <c r="T42" s="147">
        <f>'bop_dt 6'!T267</f>
        <v>0</v>
      </c>
      <c r="U42" s="147">
        <f>'bop_dt 6'!U267</f>
        <v>0</v>
      </c>
      <c r="V42" s="147">
        <f>'bop_dt 6'!V267</f>
        <v>0</v>
      </c>
      <c r="W42" s="147">
        <f>'bop_dt 6'!W267</f>
        <v>0</v>
      </c>
      <c r="X42" s="147"/>
      <c r="Y42" s="147">
        <f>'bop_dt 6'!Y267</f>
        <v>0</v>
      </c>
      <c r="Z42" s="147">
        <f>'bop_dt 6'!Z267</f>
        <v>0</v>
      </c>
      <c r="AA42" s="147">
        <f>'bop_dt 6'!AA267</f>
        <v>0</v>
      </c>
      <c r="AB42" s="147">
        <f>'bop_dt 6'!AB267</f>
        <v>0</v>
      </c>
      <c r="AC42" s="147"/>
      <c r="AD42" s="147">
        <f>'bop_dt 6'!AD267</f>
        <v>0</v>
      </c>
      <c r="AE42" s="147">
        <f>'bop_dt 6'!AE267</f>
        <v>0</v>
      </c>
      <c r="AF42" s="147">
        <f>'bop_dt 6'!AF267</f>
        <v>0</v>
      </c>
      <c r="AG42" s="147">
        <f>'bop_dt 6'!AG267</f>
        <v>0</v>
      </c>
      <c r="AH42" s="147">
        <f>'bop_dt 6'!AH267</f>
        <v>0</v>
      </c>
      <c r="AI42" s="147">
        <f>'bop_dt 6'!AI267</f>
        <v>-2.9399215024187129</v>
      </c>
      <c r="AJ42" s="147">
        <f>'bop_dt 6'!AJ267</f>
        <v>0.42511894832441044</v>
      </c>
      <c r="AK42" s="147">
        <f>'bop_dt 6'!AK267</f>
        <v>10.488748403822427</v>
      </c>
      <c r="AL42" s="147">
        <f>'bop_dt 6'!AL267</f>
        <v>1.1855741059889624</v>
      </c>
      <c r="AN42" s="134" t="s">
        <v>111</v>
      </c>
    </row>
    <row r="43" spans="1:40" ht="14.1" customHeight="1">
      <c r="A43" s="134" t="s">
        <v>112</v>
      </c>
      <c r="B43" s="127" t="str">
        <f t="shared" si="23"/>
        <v>—</v>
      </c>
      <c r="C43" s="127" t="str">
        <f t="shared" si="24"/>
        <v>—</v>
      </c>
      <c r="D43" s="127" t="str">
        <f t="shared" si="25"/>
        <v>—</v>
      </c>
      <c r="E43" s="127" t="str">
        <f t="shared" si="26"/>
        <v>—</v>
      </c>
      <c r="F43" s="127" t="str">
        <f t="shared" si="27"/>
        <v>—</v>
      </c>
      <c r="G43" s="127" t="str">
        <f t="shared" si="28"/>
        <v>—</v>
      </c>
      <c r="H43" s="127">
        <f t="shared" si="29"/>
        <v>7.2893864198459255</v>
      </c>
      <c r="I43" s="127"/>
      <c r="J43" s="147">
        <f>'bop_dt 6'!J268</f>
        <v>0</v>
      </c>
      <c r="K43" s="147">
        <f>'bop_dt 6'!K268</f>
        <v>0</v>
      </c>
      <c r="L43" s="147">
        <f>'bop_dt 6'!L268</f>
        <v>0</v>
      </c>
      <c r="M43" s="147">
        <f>'bop_dt 6'!M268</f>
        <v>0</v>
      </c>
      <c r="N43" s="147">
        <f>'bop_dt 6'!N268</f>
        <v>0</v>
      </c>
      <c r="O43" s="147">
        <f>'bop_dt 6'!O268</f>
        <v>0</v>
      </c>
      <c r="P43" s="147">
        <f>'bop_dt 6'!P268</f>
        <v>0</v>
      </c>
      <c r="Q43" s="147">
        <f>'bop_dt 6'!Q268</f>
        <v>0</v>
      </c>
      <c r="R43" s="147">
        <f>'bop_dt 6'!R268</f>
        <v>0</v>
      </c>
      <c r="S43" s="147">
        <f>'bop_dt 6'!S268</f>
        <v>0</v>
      </c>
      <c r="T43" s="147">
        <f>'bop_dt 6'!T268</f>
        <v>0</v>
      </c>
      <c r="U43" s="147">
        <f>'bop_dt 6'!U268</f>
        <v>0</v>
      </c>
      <c r="V43" s="147">
        <f>'bop_dt 6'!V268</f>
        <v>0</v>
      </c>
      <c r="W43" s="147">
        <f>'bop_dt 6'!W268</f>
        <v>0</v>
      </c>
      <c r="X43" s="147"/>
      <c r="Y43" s="147">
        <f>'bop_dt 6'!Y268</f>
        <v>0</v>
      </c>
      <c r="Z43" s="147">
        <f>'bop_dt 6'!Z268</f>
        <v>0</v>
      </c>
      <c r="AA43" s="147">
        <f>'bop_dt 6'!AA268</f>
        <v>0</v>
      </c>
      <c r="AB43" s="147">
        <f>'bop_dt 6'!AB268</f>
        <v>0</v>
      </c>
      <c r="AC43" s="147"/>
      <c r="AD43" s="147">
        <f>'bop_dt 6'!AD268</f>
        <v>0</v>
      </c>
      <c r="AE43" s="147">
        <f>'bop_dt 6'!AE268</f>
        <v>0</v>
      </c>
      <c r="AF43" s="147">
        <f>'bop_dt 6'!AF268</f>
        <v>0</v>
      </c>
      <c r="AG43" s="147">
        <f>'bop_dt 6'!AG268</f>
        <v>0</v>
      </c>
      <c r="AH43" s="147">
        <f>'bop_dt 6'!AH268</f>
        <v>0</v>
      </c>
      <c r="AI43" s="147">
        <f>'bop_dt 6'!AI268</f>
        <v>-3.0642762050233046</v>
      </c>
      <c r="AJ43" s="147">
        <f>'bop_dt 6'!AJ268</f>
        <v>0.96114917437068925</v>
      </c>
      <c r="AK43" s="147">
        <f>'bop_dt 6'!AK268</f>
        <v>9.3925134504985408</v>
      </c>
      <c r="AL43" s="147">
        <f>'bop_dt 6'!AL268</f>
        <v>9.0334875600402711</v>
      </c>
      <c r="AN43" s="134" t="s">
        <v>112</v>
      </c>
    </row>
    <row r="44" spans="1:40" s="156" customFormat="1" ht="14.1" customHeight="1">
      <c r="A44" s="133" t="s">
        <v>179</v>
      </c>
      <c r="B44" s="154" t="str">
        <f t="shared" si="23"/>
        <v>—</v>
      </c>
      <c r="C44" s="154" t="str">
        <f t="shared" si="24"/>
        <v>—</v>
      </c>
      <c r="D44" s="154" t="str">
        <f t="shared" si="25"/>
        <v>—</v>
      </c>
      <c r="E44" s="154" t="str">
        <f t="shared" si="26"/>
        <v>—</v>
      </c>
      <c r="F44" s="154" t="str">
        <f t="shared" si="27"/>
        <v>—</v>
      </c>
      <c r="G44" s="154" t="str">
        <f t="shared" si="28"/>
        <v>—</v>
      </c>
      <c r="H44" s="154">
        <f t="shared" si="29"/>
        <v>-189.38993829587747</v>
      </c>
      <c r="I44" s="154"/>
      <c r="J44" s="155">
        <f>J45-J46</f>
        <v>0</v>
      </c>
      <c r="K44" s="155">
        <f t="shared" ref="K44:M44" si="204">K45-K46</f>
        <v>0</v>
      </c>
      <c r="L44" s="155">
        <f t="shared" si="204"/>
        <v>0</v>
      </c>
      <c r="M44" s="155">
        <f t="shared" si="204"/>
        <v>0</v>
      </c>
      <c r="N44" s="155">
        <f>'bop_dt 6'!N269</f>
        <v>0</v>
      </c>
      <c r="O44" s="155">
        <f>O45-O46</f>
        <v>0</v>
      </c>
      <c r="P44" s="155">
        <f t="shared" ref="P44" si="205">P45-P46</f>
        <v>0</v>
      </c>
      <c r="Q44" s="155">
        <f t="shared" ref="Q44" si="206">Q45-Q46</f>
        <v>0</v>
      </c>
      <c r="R44" s="155">
        <f t="shared" ref="R44" si="207">R45-R46</f>
        <v>0</v>
      </c>
      <c r="S44" s="155">
        <f>'bop_dt 6'!S269</f>
        <v>0</v>
      </c>
      <c r="T44" s="155">
        <f>T45-T46</f>
        <v>0</v>
      </c>
      <c r="U44" s="155">
        <f t="shared" ref="U44" si="208">U45-U46</f>
        <v>0</v>
      </c>
      <c r="V44" s="155">
        <f t="shared" ref="V44" si="209">V45-V46</f>
        <v>0</v>
      </c>
      <c r="W44" s="155">
        <f t="shared" ref="W44" si="210">W45-W46</f>
        <v>0</v>
      </c>
      <c r="X44" s="155"/>
      <c r="Y44" s="155">
        <f>Y45-Y46</f>
        <v>0</v>
      </c>
      <c r="Z44" s="155">
        <f t="shared" ref="Z44" si="211">Z45-Z46</f>
        <v>0</v>
      </c>
      <c r="AA44" s="155">
        <f t="shared" ref="AA44" si="212">AA45-AA46</f>
        <v>0</v>
      </c>
      <c r="AB44" s="155">
        <f t="shared" ref="AB44" si="213">AB45-AB46</f>
        <v>0</v>
      </c>
      <c r="AC44" s="155"/>
      <c r="AD44" s="155">
        <f>AD45-AD46</f>
        <v>0</v>
      </c>
      <c r="AE44" s="155">
        <f t="shared" ref="AE44" si="214">AE45-AE46</f>
        <v>0</v>
      </c>
      <c r="AF44" s="155">
        <f t="shared" ref="AF44" si="215">AF45-AF46</f>
        <v>0</v>
      </c>
      <c r="AG44" s="155">
        <f t="shared" ref="AG44" si="216">AG45-AG46</f>
        <v>0</v>
      </c>
      <c r="AH44" s="155">
        <f>'bop_dt 6'!AH269</f>
        <v>0</v>
      </c>
      <c r="AI44" s="155">
        <f>AI45-AI46</f>
        <v>87.756230063285301</v>
      </c>
      <c r="AJ44" s="155">
        <f t="shared" ref="AJ44" si="217">AJ45-AJ46</f>
        <v>-256.91721726528107</v>
      </c>
      <c r="AK44" s="155">
        <f t="shared" ref="AK44" si="218">AK45-AK46</f>
        <v>-20.228951093881697</v>
      </c>
      <c r="AL44" s="155">
        <f t="shared" ref="AL44" si="219">AL45-AL46</f>
        <v>90.19383153920478</v>
      </c>
      <c r="AN44" s="133" t="s">
        <v>179</v>
      </c>
    </row>
    <row r="45" spans="1:40" ht="14.1" customHeight="1">
      <c r="A45" s="135" t="s">
        <v>111</v>
      </c>
      <c r="B45" s="127" t="str">
        <f t="shared" si="23"/>
        <v>—</v>
      </c>
      <c r="C45" s="127" t="str">
        <f t="shared" si="24"/>
        <v>—</v>
      </c>
      <c r="D45" s="127" t="str">
        <f t="shared" si="25"/>
        <v>—</v>
      </c>
      <c r="E45" s="127" t="str">
        <f t="shared" si="26"/>
        <v>—</v>
      </c>
      <c r="F45" s="127" t="str">
        <f t="shared" si="27"/>
        <v>—</v>
      </c>
      <c r="G45" s="127" t="str">
        <f t="shared" si="28"/>
        <v>—</v>
      </c>
      <c r="H45" s="127">
        <f t="shared" si="29"/>
        <v>89.75704587794857</v>
      </c>
      <c r="I45" s="127"/>
      <c r="J45" s="147">
        <f>'bop_dt 6'!J270</f>
        <v>0</v>
      </c>
      <c r="K45" s="147">
        <f>'bop_dt 6'!K270</f>
        <v>0</v>
      </c>
      <c r="L45" s="147">
        <f>'bop_dt 6'!L270</f>
        <v>0</v>
      </c>
      <c r="M45" s="147">
        <f>'bop_dt 6'!M270</f>
        <v>0</v>
      </c>
      <c r="N45" s="147">
        <f>'bop_dt 6'!N270</f>
        <v>0</v>
      </c>
      <c r="O45" s="147">
        <f>'bop_dt 6'!O270</f>
        <v>0</v>
      </c>
      <c r="P45" s="147">
        <f>'bop_dt 6'!P270</f>
        <v>0</v>
      </c>
      <c r="Q45" s="147">
        <f>'bop_dt 6'!Q270</f>
        <v>0</v>
      </c>
      <c r="R45" s="147">
        <f>'bop_dt 6'!R270</f>
        <v>0</v>
      </c>
      <c r="S45" s="147">
        <f>'bop_dt 6'!S270</f>
        <v>0</v>
      </c>
      <c r="T45" s="147">
        <f>'bop_dt 6'!T270</f>
        <v>0</v>
      </c>
      <c r="U45" s="147">
        <f>'bop_dt 6'!U270</f>
        <v>0</v>
      </c>
      <c r="V45" s="147">
        <f>'bop_dt 6'!V270</f>
        <v>0</v>
      </c>
      <c r="W45" s="147">
        <f>'bop_dt 6'!W270</f>
        <v>0</v>
      </c>
      <c r="X45" s="147"/>
      <c r="Y45" s="147">
        <f>'bop_dt 6'!Y270</f>
        <v>0</v>
      </c>
      <c r="Z45" s="147">
        <f>'bop_dt 6'!Z270</f>
        <v>0</v>
      </c>
      <c r="AA45" s="147">
        <f>'bop_dt 6'!AA270</f>
        <v>0</v>
      </c>
      <c r="AB45" s="147">
        <f>'bop_dt 6'!AB270</f>
        <v>0</v>
      </c>
      <c r="AC45" s="147"/>
      <c r="AD45" s="147">
        <f>'bop_dt 6'!AD270</f>
        <v>0</v>
      </c>
      <c r="AE45" s="147">
        <f>'bop_dt 6'!AE270</f>
        <v>0</v>
      </c>
      <c r="AF45" s="147">
        <f>'bop_dt 6'!AF270</f>
        <v>0</v>
      </c>
      <c r="AG45" s="147">
        <f>'bop_dt 6'!AG270</f>
        <v>0</v>
      </c>
      <c r="AH45" s="147">
        <f>'bop_dt 6'!AH270</f>
        <v>0</v>
      </c>
      <c r="AI45" s="147">
        <f>'bop_dt 6'!AI270</f>
        <v>91.671630529012432</v>
      </c>
      <c r="AJ45" s="147">
        <f>'bop_dt 6'!AJ270</f>
        <v>-48.628700117510803</v>
      </c>
      <c r="AK45" s="147">
        <f>'bop_dt 6'!AK270</f>
        <v>46.714115466446948</v>
      </c>
      <c r="AL45" s="147">
        <f>'bop_dt 6'!AL270</f>
        <v>-9.8286157517887869</v>
      </c>
      <c r="AN45" s="135" t="s">
        <v>111</v>
      </c>
    </row>
    <row r="46" spans="1:40" ht="14.1" customHeight="1">
      <c r="A46" s="135" t="s">
        <v>112</v>
      </c>
      <c r="B46" s="127" t="str">
        <f t="shared" si="23"/>
        <v>—</v>
      </c>
      <c r="C46" s="127" t="str">
        <f t="shared" si="24"/>
        <v>—</v>
      </c>
      <c r="D46" s="127" t="str">
        <f t="shared" si="25"/>
        <v>—</v>
      </c>
      <c r="E46" s="127" t="str">
        <f t="shared" si="26"/>
        <v>—</v>
      </c>
      <c r="F46" s="127" t="str">
        <f t="shared" si="27"/>
        <v>—</v>
      </c>
      <c r="G46" s="127" t="str">
        <f t="shared" si="28"/>
        <v>—</v>
      </c>
      <c r="H46" s="127">
        <f t="shared" si="29"/>
        <v>279.14698417382601</v>
      </c>
      <c r="I46" s="127"/>
      <c r="J46" s="147">
        <f>'bop_dt 6'!J271</f>
        <v>0</v>
      </c>
      <c r="K46" s="147">
        <f>'bop_dt 6'!K271</f>
        <v>0</v>
      </c>
      <c r="L46" s="147">
        <f>'bop_dt 6'!L271</f>
        <v>0</v>
      </c>
      <c r="M46" s="147">
        <f>'bop_dt 6'!M271</f>
        <v>0</v>
      </c>
      <c r="N46" s="147">
        <f>'bop_dt 6'!N271</f>
        <v>0</v>
      </c>
      <c r="O46" s="147">
        <f>'bop_dt 6'!O271</f>
        <v>0</v>
      </c>
      <c r="P46" s="147">
        <f>'bop_dt 6'!P271</f>
        <v>0</v>
      </c>
      <c r="Q46" s="147">
        <f>'bop_dt 6'!Q271</f>
        <v>0</v>
      </c>
      <c r="R46" s="147">
        <f>'bop_dt 6'!R271</f>
        <v>0</v>
      </c>
      <c r="S46" s="147">
        <f>'bop_dt 6'!S271</f>
        <v>0</v>
      </c>
      <c r="T46" s="147">
        <f>'bop_dt 6'!T271</f>
        <v>0</v>
      </c>
      <c r="U46" s="147">
        <f>'bop_dt 6'!U271</f>
        <v>0</v>
      </c>
      <c r="V46" s="147">
        <f>'bop_dt 6'!V271</f>
        <v>0</v>
      </c>
      <c r="W46" s="147">
        <f>'bop_dt 6'!W271</f>
        <v>0</v>
      </c>
      <c r="X46" s="147"/>
      <c r="Y46" s="147">
        <f>'bop_dt 6'!Y271</f>
        <v>0</v>
      </c>
      <c r="Z46" s="147">
        <f>'bop_dt 6'!Z271</f>
        <v>0</v>
      </c>
      <c r="AA46" s="147">
        <f>'bop_dt 6'!AA271</f>
        <v>0</v>
      </c>
      <c r="AB46" s="147">
        <f>'bop_dt 6'!AB271</f>
        <v>0</v>
      </c>
      <c r="AC46" s="147"/>
      <c r="AD46" s="147">
        <f>'bop_dt 6'!AD271</f>
        <v>0</v>
      </c>
      <c r="AE46" s="147">
        <f>'bop_dt 6'!AE271</f>
        <v>0</v>
      </c>
      <c r="AF46" s="147">
        <f>'bop_dt 6'!AF271</f>
        <v>0</v>
      </c>
      <c r="AG46" s="147">
        <f>'bop_dt 6'!AG271</f>
        <v>0</v>
      </c>
      <c r="AH46" s="147">
        <f>'bop_dt 6'!AH271</f>
        <v>0</v>
      </c>
      <c r="AI46" s="147">
        <f>'bop_dt 6'!AI271</f>
        <v>3.9154004657271297</v>
      </c>
      <c r="AJ46" s="147">
        <f>'bop_dt 6'!AJ271</f>
        <v>208.28851714777025</v>
      </c>
      <c r="AK46" s="147">
        <f>'bop_dt 6'!AK271</f>
        <v>66.943066560328646</v>
      </c>
      <c r="AL46" s="147">
        <f>'bop_dt 6'!AL271</f>
        <v>-100.02244729099357</v>
      </c>
      <c r="AN46" s="135" t="s">
        <v>112</v>
      </c>
    </row>
    <row r="47" spans="1:40" s="156" customFormat="1" ht="14.1" customHeight="1">
      <c r="A47" s="136" t="s">
        <v>115</v>
      </c>
      <c r="B47" s="154" t="str">
        <f t="shared" si="23"/>
        <v>—</v>
      </c>
      <c r="C47" s="154" t="str">
        <f t="shared" si="24"/>
        <v>—</v>
      </c>
      <c r="D47" s="154" t="str">
        <f t="shared" si="25"/>
        <v>—</v>
      </c>
      <c r="E47" s="154" t="str">
        <f t="shared" si="26"/>
        <v>—</v>
      </c>
      <c r="F47" s="154" t="str">
        <f t="shared" si="27"/>
        <v>—</v>
      </c>
      <c r="G47" s="154" t="str">
        <f t="shared" si="28"/>
        <v>—</v>
      </c>
      <c r="H47" s="154" t="str">
        <f t="shared" si="29"/>
        <v>—</v>
      </c>
      <c r="I47" s="154"/>
      <c r="J47" s="155">
        <f>'bop_dt 6'!J272</f>
        <v>0</v>
      </c>
      <c r="K47" s="155">
        <f>'bop_dt 6'!K272</f>
        <v>0</v>
      </c>
      <c r="L47" s="155">
        <f>'bop_dt 6'!L272</f>
        <v>0</v>
      </c>
      <c r="M47" s="155">
        <f>'bop_dt 6'!M272</f>
        <v>0</v>
      </c>
      <c r="N47" s="155">
        <f>'bop_dt 6'!N272</f>
        <v>0</v>
      </c>
      <c r="O47" s="155">
        <f>'bop_dt 6'!O272</f>
        <v>0</v>
      </c>
      <c r="P47" s="155">
        <f>'bop_dt 6'!P272</f>
        <v>0</v>
      </c>
      <c r="Q47" s="155">
        <f>'bop_dt 6'!Q272</f>
        <v>0</v>
      </c>
      <c r="R47" s="155">
        <f>'bop_dt 6'!R272</f>
        <v>0</v>
      </c>
      <c r="S47" s="155">
        <f>'bop_dt 6'!S272</f>
        <v>0</v>
      </c>
      <c r="T47" s="155">
        <f>'bop_dt 6'!T272</f>
        <v>0</v>
      </c>
      <c r="U47" s="155">
        <f>'bop_dt 6'!U272</f>
        <v>0</v>
      </c>
      <c r="V47" s="155">
        <f>'bop_dt 6'!V272</f>
        <v>0</v>
      </c>
      <c r="W47" s="155">
        <f>'bop_dt 6'!W272</f>
        <v>0</v>
      </c>
      <c r="X47" s="155"/>
      <c r="Y47" s="155">
        <f>'bop_dt 6'!Y272</f>
        <v>0</v>
      </c>
      <c r="Z47" s="155">
        <f>'bop_dt 6'!Z272</f>
        <v>0</v>
      </c>
      <c r="AA47" s="155">
        <f>'bop_dt 6'!AA272</f>
        <v>0</v>
      </c>
      <c r="AB47" s="155">
        <f>'bop_dt 6'!AB272</f>
        <v>0</v>
      </c>
      <c r="AC47" s="155"/>
      <c r="AD47" s="155">
        <f>'bop_dt 6'!AD272</f>
        <v>0</v>
      </c>
      <c r="AE47" s="155">
        <f>'bop_dt 6'!AE272</f>
        <v>0</v>
      </c>
      <c r="AF47" s="155">
        <f>'bop_dt 6'!AF272</f>
        <v>0</v>
      </c>
      <c r="AG47" s="155">
        <f>'bop_dt 6'!AG272</f>
        <v>0</v>
      </c>
      <c r="AH47" s="155">
        <f>'bop_dt 6'!AH272</f>
        <v>0</v>
      </c>
      <c r="AI47" s="155">
        <f>'bop_dt 6'!AI272</f>
        <v>0</v>
      </c>
      <c r="AJ47" s="155">
        <f>'bop_dt 6'!AJ272</f>
        <v>0</v>
      </c>
      <c r="AK47" s="155">
        <f>'bop_dt 6'!AK272</f>
        <v>0</v>
      </c>
      <c r="AL47" s="155" t="str">
        <f>'bop_dt 6'!AL272</f>
        <v>—</v>
      </c>
      <c r="AN47" s="136" t="s">
        <v>115</v>
      </c>
    </row>
    <row r="48" spans="1:40" s="156" customFormat="1" ht="14.1" customHeight="1">
      <c r="A48" s="137" t="s">
        <v>120</v>
      </c>
      <c r="B48" s="154" t="str">
        <f t="shared" si="23"/>
        <v>—</v>
      </c>
      <c r="C48" s="154" t="str">
        <f t="shared" si="24"/>
        <v>—</v>
      </c>
      <c r="D48" s="154" t="str">
        <f t="shared" si="25"/>
        <v>—</v>
      </c>
      <c r="E48" s="154" t="str">
        <f t="shared" si="26"/>
        <v>—</v>
      </c>
      <c r="F48" s="154" t="str">
        <f t="shared" si="27"/>
        <v>—</v>
      </c>
      <c r="G48" s="154" t="str">
        <f t="shared" si="28"/>
        <v>—</v>
      </c>
      <c r="H48" s="154">
        <f t="shared" si="29"/>
        <v>115.22458154957437</v>
      </c>
      <c r="I48" s="154"/>
      <c r="J48" s="155">
        <f>'bop_dt 6'!J275</f>
        <v>0</v>
      </c>
      <c r="K48" s="155">
        <f>'bop_dt 6'!K275</f>
        <v>0</v>
      </c>
      <c r="L48" s="155">
        <f>'bop_dt 6'!L275</f>
        <v>0</v>
      </c>
      <c r="M48" s="155">
        <f>'bop_dt 6'!M275</f>
        <v>0</v>
      </c>
      <c r="N48" s="155">
        <f>'bop_dt 6'!N275</f>
        <v>0</v>
      </c>
      <c r="O48" s="155">
        <f>'bop_dt 6'!O275</f>
        <v>0</v>
      </c>
      <c r="P48" s="155">
        <f>'bop_dt 6'!P275</f>
        <v>0</v>
      </c>
      <c r="Q48" s="155">
        <f>'bop_dt 6'!Q275</f>
        <v>0</v>
      </c>
      <c r="R48" s="155">
        <f>'bop_dt 6'!R275</f>
        <v>0</v>
      </c>
      <c r="S48" s="155">
        <f>'bop_dt 6'!S275</f>
        <v>0</v>
      </c>
      <c r="T48" s="155">
        <f>'bop_dt 6'!T275</f>
        <v>0</v>
      </c>
      <c r="U48" s="155">
        <f>'bop_dt 6'!U275</f>
        <v>0</v>
      </c>
      <c r="V48" s="155">
        <f>'bop_dt 6'!V275</f>
        <v>0</v>
      </c>
      <c r="W48" s="155">
        <f>'bop_dt 6'!W275</f>
        <v>0</v>
      </c>
      <c r="X48" s="155"/>
      <c r="Y48" s="155">
        <f>'bop_dt 6'!Y275</f>
        <v>0</v>
      </c>
      <c r="Z48" s="155">
        <f>'bop_dt 6'!Z275</f>
        <v>0</v>
      </c>
      <c r="AA48" s="155">
        <f>'bop_dt 6'!AA275</f>
        <v>0</v>
      </c>
      <c r="AB48" s="155">
        <f>'bop_dt 6'!AB275</f>
        <v>0</v>
      </c>
      <c r="AC48" s="155"/>
      <c r="AD48" s="155">
        <f>'bop_dt 6'!AD275</f>
        <v>0</v>
      </c>
      <c r="AE48" s="155">
        <f>'bop_dt 6'!AE275</f>
        <v>0</v>
      </c>
      <c r="AF48" s="155">
        <f>'bop_dt 6'!AF275</f>
        <v>0</v>
      </c>
      <c r="AG48" s="155">
        <f>'bop_dt 6'!AG275</f>
        <v>0</v>
      </c>
      <c r="AH48" s="155">
        <f>'bop_dt 6'!AH275</f>
        <v>0</v>
      </c>
      <c r="AI48" s="155">
        <f>'bop_dt 6'!AI275</f>
        <v>66.382320897482714</v>
      </c>
      <c r="AJ48" s="155">
        <f>'bop_dt 6'!AJ275</f>
        <v>6.0932590210918143</v>
      </c>
      <c r="AK48" s="155">
        <f>'bop_dt 6'!AK275</f>
        <v>42.74900163099985</v>
      </c>
      <c r="AL48" s="155">
        <f>'bop_dt 6'!AL275</f>
        <v>1.8296749715965568</v>
      </c>
      <c r="AN48" s="137" t="s">
        <v>120</v>
      </c>
    </row>
    <row r="49" spans="1:40" ht="14.1" customHeight="1">
      <c r="A49" s="138" t="s">
        <v>104</v>
      </c>
      <c r="B49" s="127" t="str">
        <f t="shared" si="23"/>
        <v>—</v>
      </c>
      <c r="C49" s="127" t="str">
        <f t="shared" si="24"/>
        <v>—</v>
      </c>
      <c r="D49" s="127" t="str">
        <f t="shared" si="25"/>
        <v>—</v>
      </c>
      <c r="E49" s="127" t="str">
        <f t="shared" si="26"/>
        <v>—</v>
      </c>
      <c r="F49" s="127" t="str">
        <f t="shared" si="27"/>
        <v>—</v>
      </c>
      <c r="G49" s="127" t="str">
        <f t="shared" si="28"/>
        <v>—</v>
      </c>
      <c r="H49" s="127">
        <f t="shared" si="29"/>
        <v>-33.011177030000006</v>
      </c>
      <c r="I49" s="127"/>
      <c r="J49" s="147">
        <f>'bop_dt 6'!J277-'bop_dt 6'!J286</f>
        <v>0</v>
      </c>
      <c r="K49" s="147">
        <f>'bop_dt 6'!K277-'bop_dt 6'!K286</f>
        <v>0</v>
      </c>
      <c r="L49" s="147">
        <f>'bop_dt 6'!L277-'bop_dt 6'!L286</f>
        <v>0</v>
      </c>
      <c r="M49" s="147">
        <f>'bop_dt 6'!M277-'bop_dt 6'!M286</f>
        <v>0</v>
      </c>
      <c r="N49" s="147">
        <f>'bop_dt 6'!N277-'bop_dt 6'!N286</f>
        <v>0</v>
      </c>
      <c r="O49" s="147">
        <f>'bop_dt 6'!O277-'bop_dt 6'!O286</f>
        <v>0</v>
      </c>
      <c r="P49" s="147">
        <f>'bop_dt 6'!P277-'bop_dt 6'!P286</f>
        <v>0</v>
      </c>
      <c r="Q49" s="147">
        <f>'bop_dt 6'!Q277-'bop_dt 6'!Q286</f>
        <v>0</v>
      </c>
      <c r="R49" s="147">
        <f>'bop_dt 6'!R277-'bop_dt 6'!R286</f>
        <v>0</v>
      </c>
      <c r="S49" s="147">
        <f>'bop_dt 6'!S277-'bop_dt 6'!S286</f>
        <v>0</v>
      </c>
      <c r="T49" s="147">
        <f>'bop_dt 6'!T277-'bop_dt 6'!T286</f>
        <v>0</v>
      </c>
      <c r="U49" s="147">
        <f>'bop_dt 6'!U277-'bop_dt 6'!U286</f>
        <v>0</v>
      </c>
      <c r="V49" s="147">
        <f>'bop_dt 6'!V277-'bop_dt 6'!V286</f>
        <v>0</v>
      </c>
      <c r="W49" s="147">
        <f>'bop_dt 6'!W277-'bop_dt 6'!W286</f>
        <v>0</v>
      </c>
      <c r="X49" s="147"/>
      <c r="Y49" s="147">
        <f>'bop_dt 6'!Y277-'bop_dt 6'!Y286</f>
        <v>0</v>
      </c>
      <c r="Z49" s="147">
        <f>'bop_dt 6'!Z277-'bop_dt 6'!Z286</f>
        <v>0</v>
      </c>
      <c r="AA49" s="147">
        <f>'bop_dt 6'!AA277-'bop_dt 6'!AA286</f>
        <v>0</v>
      </c>
      <c r="AB49" s="147">
        <f>'bop_dt 6'!AB277-'bop_dt 6'!AB286</f>
        <v>0</v>
      </c>
      <c r="AC49" s="147"/>
      <c r="AD49" s="147">
        <f>'bop_dt 6'!AD277-'bop_dt 6'!AD286</f>
        <v>0</v>
      </c>
      <c r="AE49" s="147">
        <f>'bop_dt 6'!AE277-'bop_dt 6'!AE286</f>
        <v>0</v>
      </c>
      <c r="AF49" s="147">
        <f>'bop_dt 6'!AF277-'bop_dt 6'!AF286</f>
        <v>0</v>
      </c>
      <c r="AG49" s="147">
        <f>'bop_dt 6'!AG277-'bop_dt 6'!AG286</f>
        <v>0</v>
      </c>
      <c r="AH49" s="147">
        <f>'bop_dt 6'!AH277-'bop_dt 6'!AH286</f>
        <v>0</v>
      </c>
      <c r="AI49" s="147">
        <f>'bop_dt 6'!AI277-'bop_dt 6'!AI286</f>
        <v>-1.9930778200000052</v>
      </c>
      <c r="AJ49" s="147">
        <f>'bop_dt 6'!AJ277-'bop_dt 6'!AJ286</f>
        <v>-1.7070363000000048</v>
      </c>
      <c r="AK49" s="147">
        <f>'bop_dt 6'!AK277-'bop_dt 6'!AK286</f>
        <v>-29.311062909999997</v>
      </c>
      <c r="AL49" s="147" t="e">
        <f>'bop_dt 6'!AL277-'bop_dt 6'!AL286</f>
        <v>#VALUE!</v>
      </c>
      <c r="AN49" s="138" t="s">
        <v>104</v>
      </c>
    </row>
    <row r="50" spans="1:40" ht="14.1" customHeight="1">
      <c r="A50" s="138" t="s">
        <v>118</v>
      </c>
      <c r="B50" s="127" t="str">
        <f t="shared" si="23"/>
        <v>—</v>
      </c>
      <c r="C50" s="127" t="str">
        <f t="shared" si="24"/>
        <v>—</v>
      </c>
      <c r="D50" s="127" t="str">
        <f t="shared" si="25"/>
        <v>—</v>
      </c>
      <c r="E50" s="127" t="str">
        <f t="shared" si="26"/>
        <v>—</v>
      </c>
      <c r="F50" s="127" t="str">
        <f t="shared" si="27"/>
        <v>—</v>
      </c>
      <c r="G50" s="127" t="str">
        <f t="shared" si="28"/>
        <v>—</v>
      </c>
      <c r="H50" s="127">
        <f t="shared" si="29"/>
        <v>99.164558579574532</v>
      </c>
      <c r="I50" s="127"/>
      <c r="J50" s="147">
        <f>'bop_dt 6'!J278-'bop_dt 6'!J289</f>
        <v>0</v>
      </c>
      <c r="K50" s="147">
        <f>'bop_dt 6'!K278-'bop_dt 6'!K289</f>
        <v>0</v>
      </c>
      <c r="L50" s="147">
        <f>'bop_dt 6'!L278-'bop_dt 6'!L289</f>
        <v>0</v>
      </c>
      <c r="M50" s="147">
        <f>'bop_dt 6'!M278-'bop_dt 6'!M289</f>
        <v>0</v>
      </c>
      <c r="N50" s="147">
        <f>'bop_dt 6'!N278-'bop_dt 6'!N289</f>
        <v>0</v>
      </c>
      <c r="O50" s="147">
        <f>'bop_dt 6'!O278-'bop_dt 6'!O289</f>
        <v>0</v>
      </c>
      <c r="P50" s="147">
        <f>'bop_dt 6'!P278-'bop_dt 6'!P289</f>
        <v>0</v>
      </c>
      <c r="Q50" s="147">
        <f>'bop_dt 6'!Q278-'bop_dt 6'!Q289</f>
        <v>0</v>
      </c>
      <c r="R50" s="147">
        <f>'bop_dt 6'!R278-'bop_dt 6'!R289</f>
        <v>0</v>
      </c>
      <c r="S50" s="147">
        <f>'bop_dt 6'!S278-'bop_dt 6'!S289</f>
        <v>0</v>
      </c>
      <c r="T50" s="147">
        <f>'bop_dt 6'!T278-'bop_dt 6'!T289</f>
        <v>0</v>
      </c>
      <c r="U50" s="147">
        <f>'bop_dt 6'!U278-'bop_dt 6'!U289</f>
        <v>0</v>
      </c>
      <c r="V50" s="147">
        <f>'bop_dt 6'!V278-'bop_dt 6'!V289</f>
        <v>0</v>
      </c>
      <c r="W50" s="147">
        <f>'bop_dt 6'!W278-'bop_dt 6'!W289</f>
        <v>0</v>
      </c>
      <c r="X50" s="147"/>
      <c r="Y50" s="147">
        <f>'bop_dt 6'!Y278-'bop_dt 6'!Y289</f>
        <v>0</v>
      </c>
      <c r="Z50" s="147">
        <f>'bop_dt 6'!Z278-'bop_dt 6'!Z289</f>
        <v>0</v>
      </c>
      <c r="AA50" s="147">
        <f>'bop_dt 6'!AA278-'bop_dt 6'!AA289</f>
        <v>0</v>
      </c>
      <c r="AB50" s="147">
        <f>'bop_dt 6'!AB278-'bop_dt 6'!AB289</f>
        <v>0</v>
      </c>
      <c r="AC50" s="147"/>
      <c r="AD50" s="147">
        <f>'bop_dt 6'!AD278-'bop_dt 6'!AD289</f>
        <v>0</v>
      </c>
      <c r="AE50" s="147">
        <f>'bop_dt 6'!AE278-'bop_dt 6'!AE289</f>
        <v>0</v>
      </c>
      <c r="AF50" s="147">
        <f>'bop_dt 6'!AF278-'bop_dt 6'!AF289</f>
        <v>0</v>
      </c>
      <c r="AG50" s="147">
        <f>'bop_dt 6'!AG278-'bop_dt 6'!AG289</f>
        <v>0</v>
      </c>
      <c r="AH50" s="147">
        <f>'bop_dt 6'!AH278-'bop_dt 6'!AH289</f>
        <v>0</v>
      </c>
      <c r="AI50" s="147">
        <f>'bop_dt 6'!AI278-'bop_dt 6'!AI289</f>
        <v>68.114598717482792</v>
      </c>
      <c r="AJ50" s="147">
        <f>'bop_dt 6'!AJ278-'bop_dt 6'!AJ289</f>
        <v>-5.9098046789082916</v>
      </c>
      <c r="AK50" s="147">
        <f>'bop_dt 6'!AK278-'bop_dt 6'!AK289</f>
        <v>36.959764541000041</v>
      </c>
      <c r="AL50" s="147">
        <f>'bop_dt 6'!AL278-'bop_dt 6'!AL289</f>
        <v>76.960951341596029</v>
      </c>
      <c r="AN50" s="138" t="s">
        <v>118</v>
      </c>
    </row>
    <row r="51" spans="1:40" ht="14.1" customHeight="1">
      <c r="A51" s="138" t="s">
        <v>119</v>
      </c>
      <c r="B51" s="127" t="str">
        <f t="shared" si="23"/>
        <v>—</v>
      </c>
      <c r="C51" s="127" t="str">
        <f t="shared" si="24"/>
        <v>—</v>
      </c>
      <c r="D51" s="127" t="str">
        <f t="shared" si="25"/>
        <v>—</v>
      </c>
      <c r="E51" s="127" t="str">
        <f t="shared" si="26"/>
        <v>—</v>
      </c>
      <c r="F51" s="127" t="str">
        <f t="shared" si="27"/>
        <v>—</v>
      </c>
      <c r="G51" s="127" t="str">
        <f t="shared" si="28"/>
        <v>—</v>
      </c>
      <c r="H51" s="127" t="str">
        <f t="shared" si="29"/>
        <v>—</v>
      </c>
      <c r="I51" s="127"/>
      <c r="J51" s="147">
        <f>'bop_dt 6'!J281-'bop_dt 6'!J292</f>
        <v>0</v>
      </c>
      <c r="K51" s="147">
        <f>'bop_dt 6'!K281-'bop_dt 6'!K292</f>
        <v>0</v>
      </c>
      <c r="L51" s="147">
        <f>'bop_dt 6'!L281-'bop_dt 6'!L292</f>
        <v>0</v>
      </c>
      <c r="M51" s="147">
        <f>'bop_dt 6'!M281-'bop_dt 6'!M292</f>
        <v>0</v>
      </c>
      <c r="N51" s="147">
        <f>'bop_dt 6'!N281-'bop_dt 6'!N292</f>
        <v>0</v>
      </c>
      <c r="O51" s="147">
        <f>'bop_dt 6'!O281-'bop_dt 6'!O292</f>
        <v>0</v>
      </c>
      <c r="P51" s="147">
        <f>'bop_dt 6'!P281-'bop_dt 6'!P292</f>
        <v>0</v>
      </c>
      <c r="Q51" s="147">
        <f>'bop_dt 6'!Q281-'bop_dt 6'!Q292</f>
        <v>0</v>
      </c>
      <c r="R51" s="147">
        <f>'bop_dt 6'!R281-'bop_dt 6'!R292</f>
        <v>0</v>
      </c>
      <c r="S51" s="147">
        <f>'bop_dt 6'!S281-'bop_dt 6'!S292</f>
        <v>0</v>
      </c>
      <c r="T51" s="147">
        <f>'bop_dt 6'!T281-'bop_dt 6'!T292</f>
        <v>0</v>
      </c>
      <c r="U51" s="147">
        <f>'bop_dt 6'!U281-'bop_dt 6'!U292</f>
        <v>0</v>
      </c>
      <c r="V51" s="147">
        <f>'bop_dt 6'!V281-'bop_dt 6'!V292</f>
        <v>0</v>
      </c>
      <c r="W51" s="147">
        <f>'bop_dt 6'!W281-'bop_dt 6'!W292</f>
        <v>0</v>
      </c>
      <c r="X51" s="147"/>
      <c r="Y51" s="147">
        <f>'bop_dt 6'!Y281-'bop_dt 6'!Y292</f>
        <v>0</v>
      </c>
      <c r="Z51" s="147">
        <f>'bop_dt 6'!Z281-'bop_dt 6'!Z292</f>
        <v>0</v>
      </c>
      <c r="AA51" s="147">
        <f>'bop_dt 6'!AA281-'bop_dt 6'!AA292</f>
        <v>0</v>
      </c>
      <c r="AB51" s="147">
        <f>'bop_dt 6'!AB281-'bop_dt 6'!AB292</f>
        <v>0</v>
      </c>
      <c r="AC51" s="147"/>
      <c r="AD51" s="147">
        <f>'bop_dt 6'!AD281-'bop_dt 6'!AD292</f>
        <v>0</v>
      </c>
      <c r="AE51" s="147">
        <f>'bop_dt 6'!AE281-'bop_dt 6'!AE292</f>
        <v>0</v>
      </c>
      <c r="AF51" s="147">
        <f>'bop_dt 6'!AF281-'bop_dt 6'!AF292</f>
        <v>0</v>
      </c>
      <c r="AG51" s="147">
        <f>'bop_dt 6'!AG281-'bop_dt 6'!AG292</f>
        <v>0</v>
      </c>
      <c r="AH51" s="147">
        <f>'bop_dt 6'!AH281-'bop_dt 6'!AH292</f>
        <v>0</v>
      </c>
      <c r="AI51" s="147">
        <f>'bop_dt 6'!AI281-'bop_dt 6'!AI292</f>
        <v>0</v>
      </c>
      <c r="AJ51" s="147">
        <f>'bop_dt 6'!AJ281-'bop_dt 6'!AJ292</f>
        <v>0</v>
      </c>
      <c r="AK51" s="147">
        <f>'bop_dt 6'!AK281-'bop_dt 6'!AK292</f>
        <v>0</v>
      </c>
      <c r="AL51" s="147" t="e">
        <f>'bop_dt 6'!AL281-'bop_dt 6'!AL292</f>
        <v>#VALUE!</v>
      </c>
      <c r="AN51" s="138" t="s">
        <v>119</v>
      </c>
    </row>
    <row r="52" spans="1:40" ht="14.1" customHeight="1">
      <c r="A52" s="138" t="s">
        <v>105</v>
      </c>
      <c r="B52" s="127" t="str">
        <f t="shared" si="23"/>
        <v>—</v>
      </c>
      <c r="C52" s="127" t="str">
        <f t="shared" si="24"/>
        <v>—</v>
      </c>
      <c r="D52" s="127" t="str">
        <f t="shared" si="25"/>
        <v>—</v>
      </c>
      <c r="E52" s="127" t="str">
        <f t="shared" si="26"/>
        <v>—</v>
      </c>
      <c r="F52" s="127" t="str">
        <f t="shared" si="27"/>
        <v>—</v>
      </c>
      <c r="G52" s="127" t="str">
        <f t="shared" si="28"/>
        <v>—</v>
      </c>
      <c r="H52" s="127">
        <f t="shared" si="29"/>
        <v>49.071199999999855</v>
      </c>
      <c r="I52" s="127"/>
      <c r="J52" s="147">
        <f>'bop_dt 6'!J282-'bop_dt 6'!J293</f>
        <v>0</v>
      </c>
      <c r="K52" s="147">
        <f>'bop_dt 6'!K282-'bop_dt 6'!K293</f>
        <v>0</v>
      </c>
      <c r="L52" s="147">
        <f>'bop_dt 6'!L282-'bop_dt 6'!L293</f>
        <v>0</v>
      </c>
      <c r="M52" s="147">
        <f>'bop_dt 6'!M282-'bop_dt 6'!M293</f>
        <v>0</v>
      </c>
      <c r="N52" s="147">
        <f>'bop_dt 6'!N282-'bop_dt 6'!N293</f>
        <v>0</v>
      </c>
      <c r="O52" s="147">
        <f>'bop_dt 6'!O282-'bop_dt 6'!O293</f>
        <v>0</v>
      </c>
      <c r="P52" s="147">
        <f>'bop_dt 6'!P282-'bop_dt 6'!P293</f>
        <v>0</v>
      </c>
      <c r="Q52" s="147">
        <f>'bop_dt 6'!Q282-'bop_dt 6'!Q293</f>
        <v>0</v>
      </c>
      <c r="R52" s="147">
        <f>'bop_dt 6'!R282-'bop_dt 6'!R293</f>
        <v>0</v>
      </c>
      <c r="S52" s="147">
        <f>'bop_dt 6'!S282-'bop_dt 6'!S293</f>
        <v>0</v>
      </c>
      <c r="T52" s="147">
        <f>'bop_dt 6'!T282-'bop_dt 6'!T293</f>
        <v>0</v>
      </c>
      <c r="U52" s="147">
        <f>'bop_dt 6'!U282-'bop_dt 6'!U293</f>
        <v>0</v>
      </c>
      <c r="V52" s="147">
        <f>'bop_dt 6'!V282-'bop_dt 6'!V293</f>
        <v>0</v>
      </c>
      <c r="W52" s="147">
        <f>'bop_dt 6'!W282-'bop_dt 6'!W293</f>
        <v>0</v>
      </c>
      <c r="X52" s="147"/>
      <c r="Y52" s="147">
        <f>'bop_dt 6'!Y282-'bop_dt 6'!Y293</f>
        <v>0</v>
      </c>
      <c r="Z52" s="147">
        <f>'bop_dt 6'!Z282-'bop_dt 6'!Z293</f>
        <v>0</v>
      </c>
      <c r="AA52" s="147">
        <f>'bop_dt 6'!AA282-'bop_dt 6'!AA293</f>
        <v>0</v>
      </c>
      <c r="AB52" s="147">
        <f>'bop_dt 6'!AB282-'bop_dt 6'!AB293</f>
        <v>0</v>
      </c>
      <c r="AC52" s="147"/>
      <c r="AD52" s="147">
        <f>'bop_dt 6'!AD282-'bop_dt 6'!AD293</f>
        <v>0</v>
      </c>
      <c r="AE52" s="147">
        <f>'bop_dt 6'!AE282-'bop_dt 6'!AE293</f>
        <v>0</v>
      </c>
      <c r="AF52" s="147">
        <f>'bop_dt 6'!AF282-'bop_dt 6'!AF293</f>
        <v>0</v>
      </c>
      <c r="AG52" s="147">
        <f>'bop_dt 6'!AG282-'bop_dt 6'!AG293</f>
        <v>0</v>
      </c>
      <c r="AH52" s="147">
        <f>'bop_dt 6'!AH282-'bop_dt 6'!AH293</f>
        <v>0</v>
      </c>
      <c r="AI52" s="147">
        <f>'bop_dt 6'!AI282-'bop_dt 6'!AI293</f>
        <v>0.2607999999999393</v>
      </c>
      <c r="AJ52" s="147">
        <f>'bop_dt 6'!AJ282-'bop_dt 6'!AJ293</f>
        <v>13.710100000000111</v>
      </c>
      <c r="AK52" s="147">
        <f>'bop_dt 6'!AK282-'bop_dt 6'!AK293</f>
        <v>35.100299999999805</v>
      </c>
      <c r="AL52" s="147" t="e">
        <f>'bop_dt 6'!AL282-'bop_dt 6'!AL293</f>
        <v>#VALUE!</v>
      </c>
      <c r="AN52" s="138" t="s">
        <v>105</v>
      </c>
    </row>
    <row r="53" spans="1:40" s="156" customFormat="1" ht="14.1" customHeight="1">
      <c r="A53" s="137" t="s">
        <v>106</v>
      </c>
      <c r="B53" s="154" t="str">
        <f t="shared" si="23"/>
        <v>—</v>
      </c>
      <c r="C53" s="154" t="str">
        <f t="shared" si="24"/>
        <v>—</v>
      </c>
      <c r="D53" s="154" t="str">
        <f t="shared" si="25"/>
        <v>—</v>
      </c>
      <c r="E53" s="154" t="str">
        <f t="shared" si="26"/>
        <v>—</v>
      </c>
      <c r="F53" s="154" t="str">
        <f t="shared" si="27"/>
        <v>—</v>
      </c>
      <c r="G53" s="154" t="str">
        <f t="shared" si="28"/>
        <v>—</v>
      </c>
      <c r="H53" s="154">
        <f t="shared" si="29"/>
        <v>-339.19352857789761</v>
      </c>
      <c r="I53" s="154"/>
      <c r="J53" s="155">
        <f>'bop_dt 6'!J294</f>
        <v>0</v>
      </c>
      <c r="K53" s="155">
        <f>'bop_dt 6'!K294</f>
        <v>0</v>
      </c>
      <c r="L53" s="155">
        <f>'bop_dt 6'!L294</f>
        <v>0</v>
      </c>
      <c r="M53" s="155">
        <f>'bop_dt 6'!M294</f>
        <v>0</v>
      </c>
      <c r="N53" s="155">
        <f>'bop_dt 6'!N294</f>
        <v>0</v>
      </c>
      <c r="O53" s="155">
        <f>'bop_dt 6'!O294</f>
        <v>0</v>
      </c>
      <c r="P53" s="155">
        <f>'bop_dt 6'!P294</f>
        <v>0</v>
      </c>
      <c r="Q53" s="155">
        <f>'bop_dt 6'!Q294</f>
        <v>0</v>
      </c>
      <c r="R53" s="155">
        <f>'bop_dt 6'!R294</f>
        <v>0</v>
      </c>
      <c r="S53" s="155">
        <f>'bop_dt 6'!S294</f>
        <v>0</v>
      </c>
      <c r="T53" s="155">
        <f>'bop_dt 6'!T294</f>
        <v>0</v>
      </c>
      <c r="U53" s="155">
        <f>'bop_dt 6'!U294</f>
        <v>0</v>
      </c>
      <c r="V53" s="155">
        <f>'bop_dt 6'!V294</f>
        <v>0</v>
      </c>
      <c r="W53" s="155">
        <f>'bop_dt 6'!W294</f>
        <v>0</v>
      </c>
      <c r="X53" s="155"/>
      <c r="Y53" s="155">
        <f>'bop_dt 6'!Y294</f>
        <v>0</v>
      </c>
      <c r="Z53" s="155">
        <f>'bop_dt 6'!Z294</f>
        <v>0</v>
      </c>
      <c r="AA53" s="155">
        <f>'bop_dt 6'!AA294</f>
        <v>0</v>
      </c>
      <c r="AB53" s="155">
        <f>'bop_dt 6'!AB294</f>
        <v>0</v>
      </c>
      <c r="AC53" s="155"/>
      <c r="AD53" s="155">
        <f>'bop_dt 6'!AD294</f>
        <v>0</v>
      </c>
      <c r="AE53" s="155">
        <f>'bop_dt 6'!AE294</f>
        <v>0</v>
      </c>
      <c r="AF53" s="155">
        <f>'bop_dt 6'!AF294</f>
        <v>0</v>
      </c>
      <c r="AG53" s="155">
        <f>'bop_dt 6'!AG294</f>
        <v>0</v>
      </c>
      <c r="AH53" s="155">
        <f>'bop_dt 6'!AH294</f>
        <v>0</v>
      </c>
      <c r="AI53" s="155">
        <f>'bop_dt 6'!AI294</f>
        <v>-109.31369232725714</v>
      </c>
      <c r="AJ53" s="155">
        <f>'bop_dt 6'!AJ294</f>
        <v>-277.23614559711717</v>
      </c>
      <c r="AK53" s="155">
        <f>'bop_dt 6'!AK294</f>
        <v>47.356309346476685</v>
      </c>
      <c r="AL53" s="155">
        <f>'bop_dt 6'!AL294</f>
        <v>-21.780416331694319</v>
      </c>
      <c r="AN53" s="137" t="s">
        <v>106</v>
      </c>
    </row>
    <row r="54" spans="1:40" ht="14.1" customHeight="1">
      <c r="A54" s="138" t="s">
        <v>104</v>
      </c>
      <c r="B54" s="127" t="str">
        <f t="shared" si="23"/>
        <v>—</v>
      </c>
      <c r="C54" s="127" t="str">
        <f t="shared" si="24"/>
        <v>—</v>
      </c>
      <c r="D54" s="127" t="str">
        <f t="shared" si="25"/>
        <v>—</v>
      </c>
      <c r="E54" s="127" t="str">
        <f t="shared" si="26"/>
        <v>—</v>
      </c>
      <c r="F54" s="127" t="str">
        <f t="shared" si="27"/>
        <v>—</v>
      </c>
      <c r="G54" s="127" t="str">
        <f t="shared" si="28"/>
        <v>—</v>
      </c>
      <c r="H54" s="127" t="str">
        <f t="shared" si="29"/>
        <v>—</v>
      </c>
      <c r="I54" s="127"/>
      <c r="J54" s="147">
        <f>'bop_dt 6'!J296-'bop_dt 6'!J308</f>
        <v>0</v>
      </c>
      <c r="K54" s="147">
        <f>'bop_dt 6'!K296-'bop_dt 6'!K308</f>
        <v>0</v>
      </c>
      <c r="L54" s="147">
        <f>'bop_dt 6'!L296-'bop_dt 6'!L308</f>
        <v>0</v>
      </c>
      <c r="M54" s="147">
        <f>'bop_dt 6'!M296-'bop_dt 6'!M308</f>
        <v>0</v>
      </c>
      <c r="N54" s="147">
        <f>'bop_dt 6'!N296-'bop_dt 6'!N308</f>
        <v>0</v>
      </c>
      <c r="O54" s="147">
        <f>'bop_dt 6'!O296-'bop_dt 6'!O308</f>
        <v>0</v>
      </c>
      <c r="P54" s="147">
        <f>'bop_dt 6'!P296-'bop_dt 6'!P308</f>
        <v>0</v>
      </c>
      <c r="Q54" s="147">
        <f>'bop_dt 6'!Q296-'bop_dt 6'!Q308</f>
        <v>0</v>
      </c>
      <c r="R54" s="147">
        <f>'bop_dt 6'!R296-'bop_dt 6'!R308</f>
        <v>0</v>
      </c>
      <c r="S54" s="147">
        <f>'bop_dt 6'!S296-'bop_dt 6'!S308</f>
        <v>0</v>
      </c>
      <c r="T54" s="147">
        <f>'bop_dt 6'!T296-'bop_dt 6'!T308</f>
        <v>0</v>
      </c>
      <c r="U54" s="147">
        <f>'bop_dt 6'!U296-'bop_dt 6'!U308</f>
        <v>0</v>
      </c>
      <c r="V54" s="147">
        <f>'bop_dt 6'!V296-'bop_dt 6'!V308</f>
        <v>0</v>
      </c>
      <c r="W54" s="147">
        <f>'bop_dt 6'!W296-'bop_dt 6'!W308</f>
        <v>0</v>
      </c>
      <c r="X54" s="147"/>
      <c r="Y54" s="147">
        <f>'bop_dt 6'!Y296-'bop_dt 6'!Y308</f>
        <v>0</v>
      </c>
      <c r="Z54" s="147">
        <f>'bop_dt 6'!Z296-'bop_dt 6'!Z308</f>
        <v>0</v>
      </c>
      <c r="AA54" s="147">
        <f>'bop_dt 6'!AA296-'bop_dt 6'!AA308</f>
        <v>0</v>
      </c>
      <c r="AB54" s="147">
        <f>'bop_dt 6'!AB296-'bop_dt 6'!AB308</f>
        <v>0</v>
      </c>
      <c r="AC54" s="147"/>
      <c r="AD54" s="147">
        <f>'bop_dt 6'!AD296-'bop_dt 6'!AD308</f>
        <v>0</v>
      </c>
      <c r="AE54" s="147">
        <f>'bop_dt 6'!AE296-'bop_dt 6'!AE308</f>
        <v>0</v>
      </c>
      <c r="AF54" s="147">
        <f>'bop_dt 6'!AF296-'bop_dt 6'!AF308</f>
        <v>0</v>
      </c>
      <c r="AG54" s="147">
        <f>'bop_dt 6'!AG296-'bop_dt 6'!AG308</f>
        <v>0</v>
      </c>
      <c r="AH54" s="147">
        <f>'bop_dt 6'!AH296-'bop_dt 6'!AH308</f>
        <v>0</v>
      </c>
      <c r="AI54" s="147">
        <f>'bop_dt 6'!AI296-'bop_dt 6'!AI308</f>
        <v>0</v>
      </c>
      <c r="AJ54" s="147">
        <f>'bop_dt 6'!AJ296-'bop_dt 6'!AJ308</f>
        <v>0</v>
      </c>
      <c r="AK54" s="147">
        <f>'bop_dt 6'!AK296-'bop_dt 6'!AK308</f>
        <v>0</v>
      </c>
      <c r="AL54" s="147" t="e">
        <f>'bop_dt 6'!AL296-'bop_dt 6'!AL308</f>
        <v>#VALUE!</v>
      </c>
      <c r="AN54" s="138" t="s">
        <v>104</v>
      </c>
    </row>
    <row r="55" spans="1:40" ht="14.1" customHeight="1">
      <c r="A55" s="138" t="s">
        <v>118</v>
      </c>
      <c r="B55" s="127" t="str">
        <f t="shared" si="23"/>
        <v>—</v>
      </c>
      <c r="C55" s="127" t="str">
        <f t="shared" si="24"/>
        <v>—</v>
      </c>
      <c r="D55" s="127" t="str">
        <f t="shared" si="25"/>
        <v>—</v>
      </c>
      <c r="E55" s="127" t="str">
        <f t="shared" si="26"/>
        <v>—</v>
      </c>
      <c r="F55" s="127" t="str">
        <f t="shared" si="27"/>
        <v>—</v>
      </c>
      <c r="G55" s="127" t="str">
        <f t="shared" si="28"/>
        <v>—</v>
      </c>
      <c r="H55" s="127">
        <f t="shared" si="29"/>
        <v>31.128600018905658</v>
      </c>
      <c r="I55" s="127"/>
      <c r="J55" s="147">
        <f>'bop_dt 6'!J297-'bop_dt 6'!J312</f>
        <v>0</v>
      </c>
      <c r="K55" s="147">
        <f>'bop_dt 6'!K297-'bop_dt 6'!K312</f>
        <v>0</v>
      </c>
      <c r="L55" s="147">
        <f>'bop_dt 6'!L297-'bop_dt 6'!L312</f>
        <v>0</v>
      </c>
      <c r="M55" s="147">
        <f>'bop_dt 6'!M297-'bop_dt 6'!M312</f>
        <v>0</v>
      </c>
      <c r="N55" s="147">
        <f>'bop_dt 6'!N297-'bop_dt 6'!N312</f>
        <v>0</v>
      </c>
      <c r="O55" s="147">
        <f>'bop_dt 6'!O297-'bop_dt 6'!O312</f>
        <v>0</v>
      </c>
      <c r="P55" s="147">
        <f>'bop_dt 6'!P297-'bop_dt 6'!P312</f>
        <v>0</v>
      </c>
      <c r="Q55" s="147">
        <f>'bop_dt 6'!Q297-'bop_dt 6'!Q312</f>
        <v>0</v>
      </c>
      <c r="R55" s="147">
        <f>'bop_dt 6'!R297-'bop_dt 6'!R312</f>
        <v>0</v>
      </c>
      <c r="S55" s="147">
        <f>'bop_dt 6'!S297-'bop_dt 6'!S312</f>
        <v>0</v>
      </c>
      <c r="T55" s="147">
        <f>'bop_dt 6'!T297-'bop_dt 6'!T312</f>
        <v>0</v>
      </c>
      <c r="U55" s="147">
        <f>'bop_dt 6'!U297-'bop_dt 6'!U312</f>
        <v>0</v>
      </c>
      <c r="V55" s="147">
        <f>'bop_dt 6'!V297-'bop_dt 6'!V312</f>
        <v>0</v>
      </c>
      <c r="W55" s="147">
        <f>'bop_dt 6'!W297-'bop_dt 6'!W312</f>
        <v>0</v>
      </c>
      <c r="X55" s="147"/>
      <c r="Y55" s="147">
        <f>'bop_dt 6'!Y297-'bop_dt 6'!Y312</f>
        <v>0</v>
      </c>
      <c r="Z55" s="147">
        <f>'bop_dt 6'!Z297-'bop_dt 6'!Z312</f>
        <v>0</v>
      </c>
      <c r="AA55" s="147">
        <f>'bop_dt 6'!AA297-'bop_dt 6'!AA312</f>
        <v>0</v>
      </c>
      <c r="AB55" s="147">
        <f>'bop_dt 6'!AB297-'bop_dt 6'!AB312</f>
        <v>0</v>
      </c>
      <c r="AC55" s="147"/>
      <c r="AD55" s="147">
        <f>'bop_dt 6'!AD297-'bop_dt 6'!AD312</f>
        <v>0</v>
      </c>
      <c r="AE55" s="147">
        <f>'bop_dt 6'!AE297-'bop_dt 6'!AE312</f>
        <v>0</v>
      </c>
      <c r="AF55" s="147">
        <f>'bop_dt 6'!AF297-'bop_dt 6'!AF312</f>
        <v>0</v>
      </c>
      <c r="AG55" s="147">
        <f>'bop_dt 6'!AG297-'bop_dt 6'!AG312</f>
        <v>0</v>
      </c>
      <c r="AH55" s="147">
        <f>'bop_dt 6'!AH297-'bop_dt 6'!AH312</f>
        <v>0</v>
      </c>
      <c r="AI55" s="147">
        <f>'bop_dt 6'!AI297-'bop_dt 6'!AI312</f>
        <v>10.711374450074469</v>
      </c>
      <c r="AJ55" s="147">
        <f>'bop_dt 6'!AJ297-'bop_dt 6'!AJ312</f>
        <v>10.287608955072686</v>
      </c>
      <c r="AK55" s="147">
        <f>'bop_dt 6'!AK297-'bop_dt 6'!AK312</f>
        <v>10.129616613758502</v>
      </c>
      <c r="AL55" s="147">
        <f>'bop_dt 6'!AL297-'bop_dt 6'!AL312</f>
        <v>21.701410848637863</v>
      </c>
      <c r="AN55" s="138" t="s">
        <v>118</v>
      </c>
    </row>
    <row r="56" spans="1:40" ht="14.1" customHeight="1">
      <c r="A56" s="138" t="s">
        <v>119</v>
      </c>
      <c r="B56" s="127" t="str">
        <f t="shared" si="23"/>
        <v>—</v>
      </c>
      <c r="C56" s="127" t="str">
        <f t="shared" si="24"/>
        <v>—</v>
      </c>
      <c r="D56" s="127" t="str">
        <f t="shared" si="25"/>
        <v>—</v>
      </c>
      <c r="E56" s="127" t="str">
        <f t="shared" si="26"/>
        <v>—</v>
      </c>
      <c r="F56" s="127" t="str">
        <f t="shared" si="27"/>
        <v>—</v>
      </c>
      <c r="G56" s="127" t="str">
        <f t="shared" si="28"/>
        <v>—</v>
      </c>
      <c r="H56" s="127">
        <f t="shared" si="29"/>
        <v>-56.959673995722923</v>
      </c>
      <c r="I56" s="127"/>
      <c r="J56" s="147">
        <f>'bop_dt 6'!J300-'bop_dt 6'!J315</f>
        <v>0</v>
      </c>
      <c r="K56" s="147">
        <f>'bop_dt 6'!K300-'bop_dt 6'!K315</f>
        <v>0</v>
      </c>
      <c r="L56" s="147">
        <f>'bop_dt 6'!L300-'bop_dt 6'!L315</f>
        <v>0</v>
      </c>
      <c r="M56" s="147">
        <f>'bop_dt 6'!M300-'bop_dt 6'!M315</f>
        <v>0</v>
      </c>
      <c r="N56" s="147">
        <f>'bop_dt 6'!N300-'bop_dt 6'!N315</f>
        <v>0</v>
      </c>
      <c r="O56" s="147">
        <f>'bop_dt 6'!O300-'bop_dt 6'!O315</f>
        <v>0</v>
      </c>
      <c r="P56" s="147">
        <f>'bop_dt 6'!P300-'bop_dt 6'!P315</f>
        <v>0</v>
      </c>
      <c r="Q56" s="147">
        <f>'bop_dt 6'!Q300-'bop_dt 6'!Q315</f>
        <v>0</v>
      </c>
      <c r="R56" s="147">
        <f>'bop_dt 6'!R300-'bop_dt 6'!R315</f>
        <v>0</v>
      </c>
      <c r="S56" s="147">
        <f>'bop_dt 6'!S300-'bop_dt 6'!S315</f>
        <v>0</v>
      </c>
      <c r="T56" s="147">
        <f>'bop_dt 6'!T300-'bop_dt 6'!T315</f>
        <v>0</v>
      </c>
      <c r="U56" s="147">
        <f>'bop_dt 6'!U300-'bop_dt 6'!U315</f>
        <v>0</v>
      </c>
      <c r="V56" s="147">
        <f>'bop_dt 6'!V300-'bop_dt 6'!V315</f>
        <v>0</v>
      </c>
      <c r="W56" s="147">
        <f>'bop_dt 6'!W300-'bop_dt 6'!W315</f>
        <v>0</v>
      </c>
      <c r="X56" s="147"/>
      <c r="Y56" s="147">
        <f>'bop_dt 6'!Y300-'bop_dt 6'!Y315</f>
        <v>0</v>
      </c>
      <c r="Z56" s="147">
        <f>'bop_dt 6'!Z300-'bop_dt 6'!Z315</f>
        <v>0</v>
      </c>
      <c r="AA56" s="147">
        <f>'bop_dt 6'!AA300-'bop_dt 6'!AA315</f>
        <v>0</v>
      </c>
      <c r="AB56" s="147">
        <f>'bop_dt 6'!AB300-'bop_dt 6'!AB315</f>
        <v>0</v>
      </c>
      <c r="AC56" s="147"/>
      <c r="AD56" s="147">
        <f>'bop_dt 6'!AD300-'bop_dt 6'!AD315</f>
        <v>0</v>
      </c>
      <c r="AE56" s="147">
        <f>'bop_dt 6'!AE300-'bop_dt 6'!AE315</f>
        <v>0</v>
      </c>
      <c r="AF56" s="147">
        <f>'bop_dt 6'!AF300-'bop_dt 6'!AF315</f>
        <v>0</v>
      </c>
      <c r="AG56" s="147">
        <f>'bop_dt 6'!AG300-'bop_dt 6'!AG315</f>
        <v>0</v>
      </c>
      <c r="AH56" s="147">
        <f>'bop_dt 6'!AH300-'bop_dt 6'!AH315</f>
        <v>0</v>
      </c>
      <c r="AI56" s="147">
        <f>'bop_dt 6'!AI300-'bop_dt 6'!AI315</f>
        <v>-12.709612336616011</v>
      </c>
      <c r="AJ56" s="147">
        <f>'bop_dt 6'!AJ300-'bop_dt 6'!AJ315</f>
        <v>-18.0187573380488</v>
      </c>
      <c r="AK56" s="147">
        <f>'bop_dt 6'!AK300-'bop_dt 6'!AK315</f>
        <v>-26.231304321058111</v>
      </c>
      <c r="AL56" s="147" t="e">
        <f>'bop_dt 6'!AL300-'bop_dt 6'!AL315</f>
        <v>#VALUE!</v>
      </c>
      <c r="AN56" s="138" t="s">
        <v>119</v>
      </c>
    </row>
    <row r="57" spans="1:40" ht="14.1" customHeight="1">
      <c r="A57" s="138" t="s">
        <v>105</v>
      </c>
      <c r="B57" s="127" t="str">
        <f t="shared" si="23"/>
        <v>—</v>
      </c>
      <c r="C57" s="127" t="str">
        <f t="shared" si="24"/>
        <v>—</v>
      </c>
      <c r="D57" s="127" t="str">
        <f t="shared" si="25"/>
        <v>—</v>
      </c>
      <c r="E57" s="127" t="str">
        <f t="shared" si="26"/>
        <v>—</v>
      </c>
      <c r="F57" s="127" t="str">
        <f t="shared" si="27"/>
        <v>—</v>
      </c>
      <c r="G57" s="127" t="str">
        <f t="shared" si="28"/>
        <v>—</v>
      </c>
      <c r="H57" s="127">
        <f t="shared" si="29"/>
        <v>-86.931271651080436</v>
      </c>
      <c r="I57" s="127"/>
      <c r="J57" s="147">
        <f>'bop_dt 6'!J304-'bop_dt 6'!J318</f>
        <v>0</v>
      </c>
      <c r="K57" s="147">
        <f>'bop_dt 6'!K304-'bop_dt 6'!K318</f>
        <v>0</v>
      </c>
      <c r="L57" s="147">
        <f>'bop_dt 6'!L304-'bop_dt 6'!L318</f>
        <v>0</v>
      </c>
      <c r="M57" s="147">
        <f>'bop_dt 6'!M304-'bop_dt 6'!M318</f>
        <v>0</v>
      </c>
      <c r="N57" s="147">
        <f>'bop_dt 6'!N304-'bop_dt 6'!N318</f>
        <v>0</v>
      </c>
      <c r="O57" s="147">
        <f>'bop_dt 6'!O304-'bop_dt 6'!O318</f>
        <v>0</v>
      </c>
      <c r="P57" s="147">
        <f>'bop_dt 6'!P304-'bop_dt 6'!P318</f>
        <v>0</v>
      </c>
      <c r="Q57" s="147">
        <f>'bop_dt 6'!Q304-'bop_dt 6'!Q318</f>
        <v>0</v>
      </c>
      <c r="R57" s="147">
        <f>'bop_dt 6'!R304-'bop_dt 6'!R318</f>
        <v>0</v>
      </c>
      <c r="S57" s="147">
        <f>'bop_dt 6'!S304-'bop_dt 6'!S318</f>
        <v>0</v>
      </c>
      <c r="T57" s="147">
        <f>'bop_dt 6'!T304-'bop_dt 6'!T318</f>
        <v>0</v>
      </c>
      <c r="U57" s="147">
        <f>'bop_dt 6'!U304-'bop_dt 6'!U318</f>
        <v>0</v>
      </c>
      <c r="V57" s="147">
        <f>'bop_dt 6'!V304-'bop_dt 6'!V318</f>
        <v>0</v>
      </c>
      <c r="W57" s="147">
        <f>'bop_dt 6'!W304-'bop_dt 6'!W318</f>
        <v>0</v>
      </c>
      <c r="X57" s="147"/>
      <c r="Y57" s="147">
        <f>'bop_dt 6'!Y304-'bop_dt 6'!Y318</f>
        <v>0</v>
      </c>
      <c r="Z57" s="147">
        <f>'bop_dt 6'!Z304-'bop_dt 6'!Z318</f>
        <v>0</v>
      </c>
      <c r="AA57" s="147">
        <f>'bop_dt 6'!AA304-'bop_dt 6'!AA318</f>
        <v>0</v>
      </c>
      <c r="AB57" s="147">
        <f>'bop_dt 6'!AB304-'bop_dt 6'!AB318</f>
        <v>0</v>
      </c>
      <c r="AC57" s="147"/>
      <c r="AD57" s="147">
        <f>'bop_dt 6'!AD304-'bop_dt 6'!AD318</f>
        <v>0</v>
      </c>
      <c r="AE57" s="147">
        <f>'bop_dt 6'!AE304-'bop_dt 6'!AE318</f>
        <v>0</v>
      </c>
      <c r="AF57" s="147">
        <f>'bop_dt 6'!AF304-'bop_dt 6'!AF318</f>
        <v>0</v>
      </c>
      <c r="AG57" s="147">
        <f>'bop_dt 6'!AG304-'bop_dt 6'!AG318</f>
        <v>0</v>
      </c>
      <c r="AH57" s="147">
        <f>'bop_dt 6'!AH304-'bop_dt 6'!AH318</f>
        <v>0</v>
      </c>
      <c r="AI57" s="147">
        <f>'bop_dt 6'!AI304-'bop_dt 6'!AI318</f>
        <v>10.31303775928437</v>
      </c>
      <c r="AJ57" s="147">
        <f>'bop_dt 6'!AJ304-'bop_dt 6'!AJ318</f>
        <v>-156.26305322414112</v>
      </c>
      <c r="AK57" s="147">
        <f>'bop_dt 6'!AK304-'bop_dt 6'!AK318</f>
        <v>59.018743813776297</v>
      </c>
      <c r="AL57" s="147" t="e">
        <f>'bop_dt 6'!AL304-'bop_dt 6'!AL318</f>
        <v>#VALUE!</v>
      </c>
      <c r="AN57" s="138" t="s">
        <v>105</v>
      </c>
    </row>
    <row r="58" spans="1:40" s="156" customFormat="1" ht="24.75" customHeight="1">
      <c r="A58" s="137" t="s">
        <v>113</v>
      </c>
      <c r="B58" s="154" t="str">
        <f t="shared" si="23"/>
        <v>—</v>
      </c>
      <c r="C58" s="154" t="str">
        <f t="shared" si="24"/>
        <v>—</v>
      </c>
      <c r="D58" s="154" t="str">
        <f t="shared" si="25"/>
        <v>—</v>
      </c>
      <c r="E58" s="154" t="str">
        <f t="shared" si="26"/>
        <v>—</v>
      </c>
      <c r="F58" s="154" t="str">
        <f t="shared" si="27"/>
        <v>—</v>
      </c>
      <c r="G58" s="154" t="str">
        <f t="shared" si="28"/>
        <v>—</v>
      </c>
      <c r="H58" s="154" t="str">
        <f t="shared" si="29"/>
        <v>—</v>
      </c>
      <c r="I58" s="154"/>
      <c r="J58" s="155">
        <f>'bop_dt 6'!J321</f>
        <v>0</v>
      </c>
      <c r="K58" s="155">
        <f>'bop_dt 6'!K321</f>
        <v>0</v>
      </c>
      <c r="L58" s="155">
        <f>'bop_dt 6'!L321</f>
        <v>0</v>
      </c>
      <c r="M58" s="155">
        <f>'bop_dt 6'!M321</f>
        <v>0</v>
      </c>
      <c r="N58" s="155">
        <f>'bop_dt 6'!N321</f>
        <v>0</v>
      </c>
      <c r="O58" s="155">
        <f>'bop_dt 6'!O321</f>
        <v>0</v>
      </c>
      <c r="P58" s="155">
        <f>'bop_dt 6'!P321</f>
        <v>0</v>
      </c>
      <c r="Q58" s="155">
        <f>'bop_dt 6'!Q321</f>
        <v>0</v>
      </c>
      <c r="R58" s="155">
        <f>'bop_dt 6'!R321</f>
        <v>0</v>
      </c>
      <c r="S58" s="155">
        <f>'bop_dt 6'!S321</f>
        <v>0</v>
      </c>
      <c r="T58" s="155">
        <f>'bop_dt 6'!T321</f>
        <v>0</v>
      </c>
      <c r="U58" s="155">
        <f>'bop_dt 6'!U321</f>
        <v>0</v>
      </c>
      <c r="V58" s="155">
        <f>'bop_dt 6'!V321</f>
        <v>0</v>
      </c>
      <c r="W58" s="155">
        <f>'bop_dt 6'!W321</f>
        <v>0</v>
      </c>
      <c r="X58" s="155"/>
      <c r="Y58" s="155">
        <f>'bop_dt 6'!Y321</f>
        <v>0</v>
      </c>
      <c r="Z58" s="155">
        <f>'bop_dt 6'!Z321</f>
        <v>0</v>
      </c>
      <c r="AA58" s="155">
        <f>'bop_dt 6'!AA321</f>
        <v>0</v>
      </c>
      <c r="AB58" s="155">
        <f>'bop_dt 6'!AB321</f>
        <v>0</v>
      </c>
      <c r="AC58" s="155"/>
      <c r="AD58" s="155">
        <f>'bop_dt 6'!AD321</f>
        <v>0</v>
      </c>
      <c r="AE58" s="155">
        <f>'bop_dt 6'!AE321</f>
        <v>0</v>
      </c>
      <c r="AF58" s="155">
        <f>'bop_dt 6'!AF321</f>
        <v>0</v>
      </c>
      <c r="AG58" s="155">
        <f>'bop_dt 6'!AG321</f>
        <v>0</v>
      </c>
      <c r="AH58" s="155">
        <f>'bop_dt 6'!AH321</f>
        <v>0</v>
      </c>
      <c r="AI58" s="155">
        <f>'bop_dt 6'!AI321</f>
        <v>0</v>
      </c>
      <c r="AJ58" s="155">
        <f>'bop_dt 6'!AJ321</f>
        <v>0</v>
      </c>
      <c r="AK58" s="155">
        <f>'bop_dt 6'!AK321</f>
        <v>0</v>
      </c>
      <c r="AL58" s="155" t="str">
        <f>'bop_dt 6'!AL321</f>
        <v>—</v>
      </c>
      <c r="AN58" s="137" t="s">
        <v>113</v>
      </c>
    </row>
    <row r="59" spans="1:40" s="156" customFormat="1" ht="14.1" customHeight="1">
      <c r="A59" s="137" t="s">
        <v>116</v>
      </c>
      <c r="B59" s="154" t="str">
        <f t="shared" si="23"/>
        <v>—</v>
      </c>
      <c r="C59" s="154" t="str">
        <f t="shared" si="24"/>
        <v>—</v>
      </c>
      <c r="D59" s="154" t="str">
        <f t="shared" si="25"/>
        <v>—</v>
      </c>
      <c r="E59" s="154" t="str">
        <f t="shared" si="26"/>
        <v>—</v>
      </c>
      <c r="F59" s="154" t="str">
        <f t="shared" si="27"/>
        <v>—</v>
      </c>
      <c r="G59" s="154" t="str">
        <f t="shared" si="28"/>
        <v>—</v>
      </c>
      <c r="H59" s="154">
        <f t="shared" si="29"/>
        <v>-189.6872000000007</v>
      </c>
      <c r="I59" s="154"/>
      <c r="J59" s="155">
        <f>'bop_dt 6'!J326</f>
        <v>0</v>
      </c>
      <c r="K59" s="155">
        <f>'bop_dt 6'!K326</f>
        <v>0</v>
      </c>
      <c r="L59" s="155">
        <f>'bop_dt 6'!L326</f>
        <v>0</v>
      </c>
      <c r="M59" s="155">
        <f>'bop_dt 6'!M326</f>
        <v>0</v>
      </c>
      <c r="N59" s="155">
        <f>'bop_dt 6'!N326</f>
        <v>0</v>
      </c>
      <c r="O59" s="155">
        <f>'bop_dt 6'!O326</f>
        <v>0</v>
      </c>
      <c r="P59" s="155">
        <f>'bop_dt 6'!P326</f>
        <v>0</v>
      </c>
      <c r="Q59" s="155">
        <f>'bop_dt 6'!Q326</f>
        <v>0</v>
      </c>
      <c r="R59" s="155">
        <f>'bop_dt 6'!R326</f>
        <v>0</v>
      </c>
      <c r="S59" s="155">
        <f>'bop_dt 6'!S326</f>
        <v>0</v>
      </c>
      <c r="T59" s="155">
        <f>'bop_dt 6'!T326</f>
        <v>0</v>
      </c>
      <c r="U59" s="155">
        <f>'bop_dt 6'!U326</f>
        <v>0</v>
      </c>
      <c r="V59" s="155">
        <f>'bop_dt 6'!V326</f>
        <v>0</v>
      </c>
      <c r="W59" s="155">
        <f>'bop_dt 6'!W326</f>
        <v>0</v>
      </c>
      <c r="X59" s="155"/>
      <c r="Y59" s="155">
        <f>'bop_dt 6'!Y326</f>
        <v>0</v>
      </c>
      <c r="Z59" s="155">
        <f>'bop_dt 6'!Z326</f>
        <v>0</v>
      </c>
      <c r="AA59" s="155">
        <f>'bop_dt 6'!AA326</f>
        <v>0</v>
      </c>
      <c r="AB59" s="155">
        <f>'bop_dt 6'!AB326</f>
        <v>0</v>
      </c>
      <c r="AC59" s="155"/>
      <c r="AD59" s="155">
        <f>'bop_dt 6'!AD326</f>
        <v>0</v>
      </c>
      <c r="AE59" s="155">
        <f>'bop_dt 6'!AE326</f>
        <v>0</v>
      </c>
      <c r="AF59" s="155">
        <f>'bop_dt 6'!AF326</f>
        <v>0</v>
      </c>
      <c r="AG59" s="155">
        <f>'bop_dt 6'!AG326</f>
        <v>0</v>
      </c>
      <c r="AH59" s="155">
        <f>'bop_dt 6'!AH326</f>
        <v>0</v>
      </c>
      <c r="AI59" s="155">
        <f>'bop_dt 6'!AI326</f>
        <v>13.184399999999908</v>
      </c>
      <c r="AJ59" s="155">
        <f>'bop_dt 6'!AJ326</f>
        <v>-98.170599999999695</v>
      </c>
      <c r="AK59" s="155">
        <f>'bop_dt 6'!AK326</f>
        <v>-104.70100000000093</v>
      </c>
      <c r="AL59" s="155">
        <f>'bop_dt 6'!AL326</f>
        <v>108.71080000000256</v>
      </c>
      <c r="AN59" s="137" t="s">
        <v>116</v>
      </c>
    </row>
    <row r="60" spans="1:40" ht="14.1" customHeight="1">
      <c r="A60" s="138" t="s">
        <v>104</v>
      </c>
      <c r="B60" s="127" t="str">
        <f t="shared" si="23"/>
        <v>—</v>
      </c>
      <c r="C60" s="127" t="str">
        <f t="shared" si="24"/>
        <v>—</v>
      </c>
      <c r="D60" s="127" t="str">
        <f t="shared" si="25"/>
        <v>—</v>
      </c>
      <c r="E60" s="127" t="str">
        <f t="shared" si="26"/>
        <v>—</v>
      </c>
      <c r="F60" s="127" t="str">
        <f t="shared" si="27"/>
        <v>—</v>
      </c>
      <c r="G60" s="127" t="str">
        <f t="shared" si="28"/>
        <v>—</v>
      </c>
      <c r="H60" s="127" t="str">
        <f t="shared" si="29"/>
        <v>—</v>
      </c>
      <c r="I60" s="127"/>
      <c r="J60" s="147">
        <f>'bop_dt 6'!J328-'bop_dt 6'!J333</f>
        <v>0</v>
      </c>
      <c r="K60" s="147">
        <f>'bop_dt 6'!K328-'bop_dt 6'!K333</f>
        <v>0</v>
      </c>
      <c r="L60" s="147">
        <f>'bop_dt 6'!L328-'bop_dt 6'!L333</f>
        <v>0</v>
      </c>
      <c r="M60" s="147">
        <f>'bop_dt 6'!M328-'bop_dt 6'!M333</f>
        <v>0</v>
      </c>
      <c r="N60" s="147">
        <f>'bop_dt 6'!N328-'bop_dt 6'!N333</f>
        <v>0</v>
      </c>
      <c r="O60" s="147">
        <f>'bop_dt 6'!O328-'bop_dt 6'!O333</f>
        <v>0</v>
      </c>
      <c r="P60" s="147">
        <f>'bop_dt 6'!P328-'bop_dt 6'!P333</f>
        <v>0</v>
      </c>
      <c r="Q60" s="147">
        <f>'bop_dt 6'!Q328-'bop_dt 6'!Q333</f>
        <v>0</v>
      </c>
      <c r="R60" s="147">
        <f>'bop_dt 6'!R328-'bop_dt 6'!R333</f>
        <v>0</v>
      </c>
      <c r="S60" s="147">
        <f>'bop_dt 6'!S328-'bop_dt 6'!S333</f>
        <v>0</v>
      </c>
      <c r="T60" s="147">
        <f>'bop_dt 6'!T328-'bop_dt 6'!T333</f>
        <v>0</v>
      </c>
      <c r="U60" s="147">
        <f>'bop_dt 6'!U328-'bop_dt 6'!U333</f>
        <v>0</v>
      </c>
      <c r="V60" s="147">
        <f>'bop_dt 6'!V328-'bop_dt 6'!V333</f>
        <v>0</v>
      </c>
      <c r="W60" s="147">
        <f>'bop_dt 6'!W328-'bop_dt 6'!W333</f>
        <v>0</v>
      </c>
      <c r="X60" s="147"/>
      <c r="Y60" s="147">
        <f>'bop_dt 6'!Y328-'bop_dt 6'!Y333</f>
        <v>0</v>
      </c>
      <c r="Z60" s="147">
        <f>'bop_dt 6'!Z328-'bop_dt 6'!Z333</f>
        <v>0</v>
      </c>
      <c r="AA60" s="147">
        <f>'bop_dt 6'!AA328-'bop_dt 6'!AA333</f>
        <v>0</v>
      </c>
      <c r="AB60" s="147">
        <f>'bop_dt 6'!AB328-'bop_dt 6'!AB333</f>
        <v>0</v>
      </c>
      <c r="AC60" s="147"/>
      <c r="AD60" s="147">
        <f>'bop_dt 6'!AD328-'bop_dt 6'!AD333</f>
        <v>0</v>
      </c>
      <c r="AE60" s="147">
        <f>'bop_dt 6'!AE328-'bop_dt 6'!AE333</f>
        <v>0</v>
      </c>
      <c r="AF60" s="147">
        <f>'bop_dt 6'!AF328-'bop_dt 6'!AF333</f>
        <v>0</v>
      </c>
      <c r="AG60" s="147">
        <f>'bop_dt 6'!AG328-'bop_dt 6'!AG333</f>
        <v>0</v>
      </c>
      <c r="AH60" s="147">
        <f>'bop_dt 6'!AH328-'bop_dt 6'!AH333</f>
        <v>0</v>
      </c>
      <c r="AI60" s="147">
        <f>'bop_dt 6'!AI328-'bop_dt 6'!AI333</f>
        <v>0</v>
      </c>
      <c r="AJ60" s="147">
        <f>'bop_dt 6'!AJ328-'bop_dt 6'!AJ333</f>
        <v>0</v>
      </c>
      <c r="AK60" s="147">
        <f>'bop_dt 6'!AK328-'bop_dt 6'!AK333</f>
        <v>0</v>
      </c>
      <c r="AL60" s="147" t="e">
        <f>'bop_dt 6'!AL328-'bop_dt 6'!AL333</f>
        <v>#VALUE!</v>
      </c>
      <c r="AN60" s="138" t="s">
        <v>104</v>
      </c>
    </row>
    <row r="61" spans="1:40" ht="14.1" customHeight="1">
      <c r="A61" s="138" t="s">
        <v>118</v>
      </c>
      <c r="B61" s="127" t="str">
        <f t="shared" si="23"/>
        <v>—</v>
      </c>
      <c r="C61" s="127" t="str">
        <f t="shared" si="24"/>
        <v>—</v>
      </c>
      <c r="D61" s="127" t="str">
        <f t="shared" si="25"/>
        <v>—</v>
      </c>
      <c r="E61" s="127" t="str">
        <f t="shared" si="26"/>
        <v>—</v>
      </c>
      <c r="F61" s="127" t="str">
        <f t="shared" si="27"/>
        <v>—</v>
      </c>
      <c r="G61" s="127" t="str">
        <f t="shared" si="28"/>
        <v>—</v>
      </c>
      <c r="H61" s="127" t="str">
        <f t="shared" si="29"/>
        <v>—</v>
      </c>
      <c r="I61" s="127"/>
      <c r="J61" s="147">
        <f>'bop_dt 6'!J329-'bop_dt 6'!J334</f>
        <v>0</v>
      </c>
      <c r="K61" s="147">
        <f>'bop_dt 6'!K329-'bop_dt 6'!K334</f>
        <v>0</v>
      </c>
      <c r="L61" s="147">
        <f>'bop_dt 6'!L329-'bop_dt 6'!L334</f>
        <v>0</v>
      </c>
      <c r="M61" s="147">
        <f>'bop_dt 6'!M329-'bop_dt 6'!M334</f>
        <v>0</v>
      </c>
      <c r="N61" s="147">
        <f>'bop_dt 6'!N329-'bop_dt 6'!N334</f>
        <v>0</v>
      </c>
      <c r="O61" s="147">
        <f>'bop_dt 6'!O329-'bop_dt 6'!O334</f>
        <v>0</v>
      </c>
      <c r="P61" s="147">
        <f>'bop_dt 6'!P329-'bop_dt 6'!P334</f>
        <v>0</v>
      </c>
      <c r="Q61" s="147">
        <f>'bop_dt 6'!Q329-'bop_dt 6'!Q334</f>
        <v>0</v>
      </c>
      <c r="R61" s="147">
        <f>'bop_dt 6'!R329-'bop_dt 6'!R334</f>
        <v>0</v>
      </c>
      <c r="S61" s="147">
        <f>'bop_dt 6'!S329-'bop_dt 6'!S334</f>
        <v>0</v>
      </c>
      <c r="T61" s="147">
        <f>'bop_dt 6'!T329-'bop_dt 6'!T334</f>
        <v>0</v>
      </c>
      <c r="U61" s="147">
        <f>'bop_dt 6'!U329-'bop_dt 6'!U334</f>
        <v>0</v>
      </c>
      <c r="V61" s="147">
        <f>'bop_dt 6'!V329-'bop_dt 6'!V334</f>
        <v>0</v>
      </c>
      <c r="W61" s="147">
        <f>'bop_dt 6'!W329-'bop_dt 6'!W334</f>
        <v>0</v>
      </c>
      <c r="X61" s="147"/>
      <c r="Y61" s="147">
        <f>'bop_dt 6'!Y329-'bop_dt 6'!Y334</f>
        <v>0</v>
      </c>
      <c r="Z61" s="147">
        <f>'bop_dt 6'!Z329-'bop_dt 6'!Z334</f>
        <v>0</v>
      </c>
      <c r="AA61" s="147">
        <f>'bop_dt 6'!AA329-'bop_dt 6'!AA334</f>
        <v>0</v>
      </c>
      <c r="AB61" s="147">
        <f>'bop_dt 6'!AB329-'bop_dt 6'!AB334</f>
        <v>0</v>
      </c>
      <c r="AC61" s="147"/>
      <c r="AD61" s="147">
        <f>'bop_dt 6'!AD329-'bop_dt 6'!AD334</f>
        <v>0</v>
      </c>
      <c r="AE61" s="147">
        <f>'bop_dt 6'!AE329-'bop_dt 6'!AE334</f>
        <v>0</v>
      </c>
      <c r="AF61" s="147">
        <f>'bop_dt 6'!AF329-'bop_dt 6'!AF334</f>
        <v>0</v>
      </c>
      <c r="AG61" s="147">
        <f>'bop_dt 6'!AG329-'bop_dt 6'!AG334</f>
        <v>0</v>
      </c>
      <c r="AH61" s="147">
        <f>'bop_dt 6'!AH329-'bop_dt 6'!AH334</f>
        <v>0</v>
      </c>
      <c r="AI61" s="147">
        <f>'bop_dt 6'!AI329-'bop_dt 6'!AI334</f>
        <v>0</v>
      </c>
      <c r="AJ61" s="147">
        <f>'bop_dt 6'!AJ329-'bop_dt 6'!AJ334</f>
        <v>0</v>
      </c>
      <c r="AK61" s="147">
        <f>'bop_dt 6'!AK329-'bop_dt 6'!AK334</f>
        <v>0</v>
      </c>
      <c r="AL61" s="147" t="e">
        <f>'bop_dt 6'!AL329-'bop_dt 6'!AL334</f>
        <v>#VALUE!</v>
      </c>
      <c r="AN61" s="138" t="s">
        <v>118</v>
      </c>
    </row>
    <row r="62" spans="1:40" ht="14.1" customHeight="1">
      <c r="A62" s="138" t="s">
        <v>119</v>
      </c>
      <c r="B62" s="127" t="str">
        <f t="shared" si="23"/>
        <v>—</v>
      </c>
      <c r="C62" s="127" t="str">
        <f t="shared" si="24"/>
        <v>—</v>
      </c>
      <c r="D62" s="127" t="str">
        <f t="shared" si="25"/>
        <v>—</v>
      </c>
      <c r="E62" s="127" t="str">
        <f t="shared" si="26"/>
        <v>—</v>
      </c>
      <c r="F62" s="127" t="str">
        <f t="shared" si="27"/>
        <v>—</v>
      </c>
      <c r="G62" s="127" t="str">
        <f t="shared" si="28"/>
        <v>—</v>
      </c>
      <c r="H62" s="127" t="str">
        <f>IF(ABS(SUM(AI62:AK62))&lt;0.05,"—",SUM(AI62:AK62))</f>
        <v>—</v>
      </c>
      <c r="I62" s="127"/>
      <c r="J62" s="147">
        <f>'bop_dt 6'!J330-'bop_dt 6'!J335</f>
        <v>0</v>
      </c>
      <c r="K62" s="147">
        <f>'bop_dt 6'!K330-'bop_dt 6'!K335</f>
        <v>0</v>
      </c>
      <c r="L62" s="147">
        <f>'bop_dt 6'!L330-'bop_dt 6'!L335</f>
        <v>0</v>
      </c>
      <c r="M62" s="147">
        <f>'bop_dt 6'!M330-'bop_dt 6'!M335</f>
        <v>0</v>
      </c>
      <c r="N62" s="147">
        <f>'bop_dt 6'!N330-'bop_dt 6'!N335</f>
        <v>0</v>
      </c>
      <c r="O62" s="147">
        <f>'bop_dt 6'!O330-'bop_dt 6'!O335</f>
        <v>0</v>
      </c>
      <c r="P62" s="147">
        <f>'bop_dt 6'!P330-'bop_dt 6'!P335</f>
        <v>0</v>
      </c>
      <c r="Q62" s="147">
        <f>'bop_dt 6'!Q330-'bop_dt 6'!Q335</f>
        <v>0</v>
      </c>
      <c r="R62" s="147">
        <f>'bop_dt 6'!R330-'bop_dt 6'!R335</f>
        <v>0</v>
      </c>
      <c r="S62" s="147">
        <f>'bop_dt 6'!S330-'bop_dt 6'!S335</f>
        <v>0</v>
      </c>
      <c r="T62" s="147">
        <f>'bop_dt 6'!T330-'bop_dt 6'!T335</f>
        <v>0</v>
      </c>
      <c r="U62" s="147">
        <f>'bop_dt 6'!U330-'bop_dt 6'!U335</f>
        <v>0</v>
      </c>
      <c r="V62" s="147">
        <f>'bop_dt 6'!V330-'bop_dt 6'!V335</f>
        <v>0</v>
      </c>
      <c r="W62" s="147">
        <f>'bop_dt 6'!W330-'bop_dt 6'!W335</f>
        <v>0</v>
      </c>
      <c r="X62" s="147"/>
      <c r="Y62" s="147">
        <f>'bop_dt 6'!Y330-'bop_dt 6'!Y335</f>
        <v>0</v>
      </c>
      <c r="Z62" s="147">
        <f>'bop_dt 6'!Z330-'bop_dt 6'!Z335</f>
        <v>0</v>
      </c>
      <c r="AA62" s="147">
        <f>'bop_dt 6'!AA330-'bop_dt 6'!AA335</f>
        <v>0</v>
      </c>
      <c r="AB62" s="147">
        <f>'bop_dt 6'!AB330-'bop_dt 6'!AB335</f>
        <v>0</v>
      </c>
      <c r="AC62" s="147"/>
      <c r="AD62" s="147">
        <f>'bop_dt 6'!AD330-'bop_dt 6'!AD335</f>
        <v>0</v>
      </c>
      <c r="AE62" s="147">
        <f>'bop_dt 6'!AE330-'bop_dt 6'!AE335</f>
        <v>0</v>
      </c>
      <c r="AF62" s="147">
        <f>'bop_dt 6'!AF330-'bop_dt 6'!AF335</f>
        <v>0</v>
      </c>
      <c r="AG62" s="147">
        <f>'bop_dt 6'!AG330-'bop_dt 6'!AG335</f>
        <v>0</v>
      </c>
      <c r="AH62" s="147">
        <f>'bop_dt 6'!AH330-'bop_dt 6'!AH335</f>
        <v>0</v>
      </c>
      <c r="AI62" s="147">
        <f>'bop_dt 6'!AI330-'bop_dt 6'!AI335</f>
        <v>0</v>
      </c>
      <c r="AJ62" s="147">
        <f>'bop_dt 6'!AJ330-'bop_dt 6'!AJ335</f>
        <v>0</v>
      </c>
      <c r="AK62" s="147">
        <f>'bop_dt 6'!AK330-'bop_dt 6'!AK335</f>
        <v>0</v>
      </c>
      <c r="AL62" s="147" t="e">
        <f>'bop_dt 6'!AL330-'bop_dt 6'!AL335</f>
        <v>#VALUE!</v>
      </c>
      <c r="AN62" s="138" t="s">
        <v>119</v>
      </c>
    </row>
    <row r="63" spans="1:40" ht="14.1" customHeight="1">
      <c r="A63" s="138" t="s">
        <v>105</v>
      </c>
      <c r="B63" s="127" t="str">
        <f t="shared" si="23"/>
        <v>—</v>
      </c>
      <c r="C63" s="127" t="str">
        <f t="shared" si="24"/>
        <v>—</v>
      </c>
      <c r="D63" s="127" t="str">
        <f t="shared" si="25"/>
        <v>—</v>
      </c>
      <c r="E63" s="127" t="str">
        <f t="shared" si="26"/>
        <v>—</v>
      </c>
      <c r="F63" s="127" t="str">
        <f t="shared" si="27"/>
        <v>—</v>
      </c>
      <c r="G63" s="127" t="str">
        <f t="shared" si="28"/>
        <v>—</v>
      </c>
      <c r="H63" s="127">
        <f t="shared" si="29"/>
        <v>-189.6872000000007</v>
      </c>
      <c r="I63" s="127"/>
      <c r="J63" s="147">
        <f>'bop_dt 6'!J331-'bop_dt 6'!J336</f>
        <v>0</v>
      </c>
      <c r="K63" s="147">
        <f>'bop_dt 6'!K331-'bop_dt 6'!K336</f>
        <v>0</v>
      </c>
      <c r="L63" s="147">
        <f>'bop_dt 6'!L331-'bop_dt 6'!L336</f>
        <v>0</v>
      </c>
      <c r="M63" s="147">
        <f>'bop_dt 6'!M331-'bop_dt 6'!M336</f>
        <v>0</v>
      </c>
      <c r="N63" s="147">
        <f>'bop_dt 6'!N331-'bop_dt 6'!N336</f>
        <v>0</v>
      </c>
      <c r="O63" s="147">
        <f>'bop_dt 6'!O331-'bop_dt 6'!O336</f>
        <v>0</v>
      </c>
      <c r="P63" s="147">
        <f>'bop_dt 6'!P331-'bop_dt 6'!P336</f>
        <v>0</v>
      </c>
      <c r="Q63" s="147">
        <f>'bop_dt 6'!Q331-'bop_dt 6'!Q336</f>
        <v>0</v>
      </c>
      <c r="R63" s="147">
        <f>'bop_dt 6'!R331-'bop_dt 6'!R336</f>
        <v>0</v>
      </c>
      <c r="S63" s="147">
        <f>'bop_dt 6'!S331-'bop_dt 6'!S336</f>
        <v>0</v>
      </c>
      <c r="T63" s="147">
        <f>'bop_dt 6'!T331-'bop_dt 6'!T336</f>
        <v>0</v>
      </c>
      <c r="U63" s="147">
        <f>'bop_dt 6'!U331-'bop_dt 6'!U336</f>
        <v>0</v>
      </c>
      <c r="V63" s="147">
        <f>'bop_dt 6'!V331-'bop_dt 6'!V336</f>
        <v>0</v>
      </c>
      <c r="W63" s="147">
        <f>'bop_dt 6'!W331-'bop_dt 6'!W336</f>
        <v>0</v>
      </c>
      <c r="X63" s="147"/>
      <c r="Y63" s="147">
        <f>'bop_dt 6'!Y331-'bop_dt 6'!Y336</f>
        <v>0</v>
      </c>
      <c r="Z63" s="147">
        <f>'bop_dt 6'!Z331-'bop_dt 6'!Z336</f>
        <v>0</v>
      </c>
      <c r="AA63" s="147">
        <f>'bop_dt 6'!AA331-'bop_dt 6'!AA336</f>
        <v>0</v>
      </c>
      <c r="AB63" s="147">
        <f>'bop_dt 6'!AB331-'bop_dt 6'!AB336</f>
        <v>0</v>
      </c>
      <c r="AC63" s="147"/>
      <c r="AD63" s="147">
        <f>'bop_dt 6'!AD331-'bop_dt 6'!AD336</f>
        <v>0</v>
      </c>
      <c r="AE63" s="147">
        <f>'bop_dt 6'!AE331-'bop_dt 6'!AE336</f>
        <v>0</v>
      </c>
      <c r="AF63" s="147">
        <f>'bop_dt 6'!AF331-'bop_dt 6'!AF336</f>
        <v>0</v>
      </c>
      <c r="AG63" s="147">
        <f>'bop_dt 6'!AG331-'bop_dt 6'!AG336</f>
        <v>0</v>
      </c>
      <c r="AH63" s="147">
        <f>'bop_dt 6'!AH331-'bop_dt 6'!AH336</f>
        <v>0</v>
      </c>
      <c r="AI63" s="147">
        <f>'bop_dt 6'!AI331-'bop_dt 6'!AI336</f>
        <v>13.184399999999908</v>
      </c>
      <c r="AJ63" s="147">
        <f>'bop_dt 6'!AJ331-'bop_dt 6'!AJ336</f>
        <v>-98.170599999999695</v>
      </c>
      <c r="AK63" s="147">
        <f>'bop_dt 6'!AK331-'bop_dt 6'!AK336</f>
        <v>-104.70100000000093</v>
      </c>
      <c r="AL63" s="147">
        <f>'bop_dt 6'!AL331-'bop_dt 6'!AL336</f>
        <v>108.71080000000256</v>
      </c>
      <c r="AN63" s="138" t="s">
        <v>105</v>
      </c>
    </row>
    <row r="64" spans="1:40" s="156" customFormat="1" ht="14.1" customHeight="1">
      <c r="A64" s="137" t="s">
        <v>114</v>
      </c>
      <c r="B64" s="154" t="str">
        <f t="shared" si="23"/>
        <v>—</v>
      </c>
      <c r="C64" s="154" t="str">
        <f t="shared" si="24"/>
        <v>—</v>
      </c>
      <c r="D64" s="154" t="str">
        <f t="shared" si="25"/>
        <v>—</v>
      </c>
      <c r="E64" s="154" t="str">
        <f t="shared" si="26"/>
        <v>—</v>
      </c>
      <c r="F64" s="154" t="str">
        <f t="shared" si="27"/>
        <v>—</v>
      </c>
      <c r="G64" s="154" t="str">
        <f t="shared" si="28"/>
        <v>—</v>
      </c>
      <c r="H64" s="154">
        <f t="shared" si="29"/>
        <v>-2.1649742175534246</v>
      </c>
      <c r="I64" s="154"/>
      <c r="J64" s="155">
        <f>'bop_dt 6'!J337</f>
        <v>0</v>
      </c>
      <c r="K64" s="155">
        <f>'bop_dt 6'!K337</f>
        <v>0</v>
      </c>
      <c r="L64" s="155">
        <f>'bop_dt 6'!L337</f>
        <v>0</v>
      </c>
      <c r="M64" s="155">
        <f>'bop_dt 6'!M337</f>
        <v>0</v>
      </c>
      <c r="N64" s="155">
        <f>'bop_dt 6'!N337</f>
        <v>0</v>
      </c>
      <c r="O64" s="155">
        <f>'bop_dt 6'!O337</f>
        <v>0</v>
      </c>
      <c r="P64" s="155">
        <f>'bop_dt 6'!P337</f>
        <v>0</v>
      </c>
      <c r="Q64" s="155">
        <f>'bop_dt 6'!Q337</f>
        <v>0</v>
      </c>
      <c r="R64" s="155">
        <f>'bop_dt 6'!R337</f>
        <v>0</v>
      </c>
      <c r="S64" s="155">
        <f>'bop_dt 6'!S337</f>
        <v>0</v>
      </c>
      <c r="T64" s="155">
        <f>'bop_dt 6'!T337</f>
        <v>0</v>
      </c>
      <c r="U64" s="155">
        <f>'bop_dt 6'!U337</f>
        <v>0</v>
      </c>
      <c r="V64" s="155">
        <f>'bop_dt 6'!V337</f>
        <v>0</v>
      </c>
      <c r="W64" s="155">
        <f>'bop_dt 6'!W337</f>
        <v>0</v>
      </c>
      <c r="X64" s="155"/>
      <c r="Y64" s="155">
        <f>'bop_dt 6'!Y337</f>
        <v>0</v>
      </c>
      <c r="Z64" s="155">
        <f>'bop_dt 6'!Z337</f>
        <v>0</v>
      </c>
      <c r="AA64" s="155">
        <f>'bop_dt 6'!AA337</f>
        <v>0</v>
      </c>
      <c r="AB64" s="155">
        <f>'bop_dt 6'!AB337</f>
        <v>0</v>
      </c>
      <c r="AC64" s="155"/>
      <c r="AD64" s="155">
        <f>'bop_dt 6'!AD337</f>
        <v>0</v>
      </c>
      <c r="AE64" s="155">
        <f>'bop_dt 6'!AE337</f>
        <v>0</v>
      </c>
      <c r="AF64" s="155">
        <f>'bop_dt 6'!AF337</f>
        <v>0</v>
      </c>
      <c r="AG64" s="155">
        <f>'bop_dt 6'!AG337</f>
        <v>0</v>
      </c>
      <c r="AH64" s="155">
        <f>'bop_dt 6'!AH337</f>
        <v>0</v>
      </c>
      <c r="AI64" s="155">
        <f>'bop_dt 6'!AI337</f>
        <v>-0.12529070694015854</v>
      </c>
      <c r="AJ64" s="155">
        <f>'bop_dt 6'!AJ337</f>
        <v>-0.84567467925597173</v>
      </c>
      <c r="AK64" s="155">
        <f>'bop_dt 6'!AK337</f>
        <v>-1.1940088313572943</v>
      </c>
      <c r="AL64" s="155">
        <f>'bop_dt 6'!AL337</f>
        <v>1.433772899299985</v>
      </c>
      <c r="AN64" s="137" t="s">
        <v>114</v>
      </c>
    </row>
    <row r="65" spans="1:40" s="156" customFormat="1" ht="14.1" customHeight="1">
      <c r="A65" s="137" t="s">
        <v>117</v>
      </c>
      <c r="B65" s="154" t="str">
        <f t="shared" si="23"/>
        <v>—</v>
      </c>
      <c r="C65" s="154" t="str">
        <f t="shared" si="24"/>
        <v>—</v>
      </c>
      <c r="D65" s="154" t="str">
        <f t="shared" si="25"/>
        <v>—</v>
      </c>
      <c r="E65" s="154" t="str">
        <f t="shared" si="26"/>
        <v>—</v>
      </c>
      <c r="F65" s="154" t="str">
        <f t="shared" si="27"/>
        <v>—</v>
      </c>
      <c r="G65" s="154" t="str">
        <f t="shared" si="28"/>
        <v>—</v>
      </c>
      <c r="H65" s="154" t="str">
        <f t="shared" si="29"/>
        <v>—</v>
      </c>
      <c r="I65" s="154"/>
      <c r="J65" s="155">
        <f>'bop_dt 6'!J348</f>
        <v>0</v>
      </c>
      <c r="K65" s="155">
        <f>'bop_dt 6'!K348</f>
        <v>0</v>
      </c>
      <c r="L65" s="155">
        <f>'bop_dt 6'!L348</f>
        <v>0</v>
      </c>
      <c r="M65" s="155">
        <f>'bop_dt 6'!M348</f>
        <v>0</v>
      </c>
      <c r="N65" s="155">
        <f>'bop_dt 6'!N348</f>
        <v>0</v>
      </c>
      <c r="O65" s="155">
        <f>'bop_dt 6'!O348</f>
        <v>0</v>
      </c>
      <c r="P65" s="155">
        <f>'bop_dt 6'!P348</f>
        <v>0</v>
      </c>
      <c r="Q65" s="155">
        <f>'bop_dt 6'!Q348</f>
        <v>0</v>
      </c>
      <c r="R65" s="155">
        <f>'bop_dt 6'!R348</f>
        <v>0</v>
      </c>
      <c r="S65" s="155">
        <f>'bop_dt 6'!S348</f>
        <v>0</v>
      </c>
      <c r="T65" s="155">
        <f>'bop_dt 6'!T348</f>
        <v>0</v>
      </c>
      <c r="U65" s="155">
        <f>'bop_dt 6'!U348</f>
        <v>0</v>
      </c>
      <c r="V65" s="155">
        <f>'bop_dt 6'!V348</f>
        <v>0</v>
      </c>
      <c r="W65" s="155">
        <f>'bop_dt 6'!W348</f>
        <v>0</v>
      </c>
      <c r="X65" s="155"/>
      <c r="Y65" s="155">
        <f>'bop_dt 6'!Y348</f>
        <v>0</v>
      </c>
      <c r="Z65" s="155">
        <f>'bop_dt 6'!Z348</f>
        <v>0</v>
      </c>
      <c r="AA65" s="155">
        <f>'bop_dt 6'!AA348</f>
        <v>0</v>
      </c>
      <c r="AB65" s="155">
        <f>'bop_dt 6'!AB348</f>
        <v>0</v>
      </c>
      <c r="AC65" s="155"/>
      <c r="AD65" s="155">
        <f>'bop_dt 6'!AD348</f>
        <v>0</v>
      </c>
      <c r="AE65" s="155">
        <f>'bop_dt 6'!AE348</f>
        <v>0</v>
      </c>
      <c r="AF65" s="155">
        <f>'bop_dt 6'!AF348</f>
        <v>0</v>
      </c>
      <c r="AG65" s="155">
        <f>'bop_dt 6'!AG348</f>
        <v>0</v>
      </c>
      <c r="AH65" s="155">
        <f>'bop_dt 6'!AH348</f>
        <v>0</v>
      </c>
      <c r="AI65" s="155">
        <f>'bop_dt 6'!AI348</f>
        <v>0</v>
      </c>
      <c r="AJ65" s="155">
        <f>'bop_dt 6'!AJ348</f>
        <v>0</v>
      </c>
      <c r="AK65" s="155">
        <f>'bop_dt 6'!AK348</f>
        <v>0</v>
      </c>
      <c r="AL65" s="155" t="str">
        <f>'bop_dt 6'!AL348</f>
        <v>—</v>
      </c>
      <c r="AN65" s="137" t="s">
        <v>117</v>
      </c>
    </row>
    <row r="66" spans="1:40" s="156" customFormat="1" ht="14.1" customHeight="1">
      <c r="A66" s="139" t="s">
        <v>231</v>
      </c>
      <c r="B66" s="154" t="str">
        <f t="shared" si="23"/>
        <v>—</v>
      </c>
      <c r="C66" s="154" t="str">
        <f t="shared" si="24"/>
        <v>—</v>
      </c>
      <c r="D66" s="154" t="str">
        <f t="shared" si="25"/>
        <v>—</v>
      </c>
      <c r="E66" s="154" t="str">
        <f t="shared" si="26"/>
        <v>—</v>
      </c>
      <c r="F66" s="154" t="str">
        <f t="shared" si="27"/>
        <v>—</v>
      </c>
      <c r="G66" s="154" t="str">
        <f t="shared" si="28"/>
        <v>—</v>
      </c>
      <c r="H66" s="154">
        <f t="shared" si="29"/>
        <v>121.17745054886603</v>
      </c>
      <c r="I66" s="154"/>
      <c r="J66" s="157">
        <f>J34-J6-J29+J67</f>
        <v>0</v>
      </c>
      <c r="K66" s="157">
        <f t="shared" ref="K66:M66" si="220">K34-K6-K29+K67</f>
        <v>0</v>
      </c>
      <c r="L66" s="157">
        <f t="shared" si="220"/>
        <v>0</v>
      </c>
      <c r="M66" s="157">
        <f t="shared" si="220"/>
        <v>0</v>
      </c>
      <c r="N66" s="157">
        <f t="shared" ref="N66:AH66" si="221">N34-N6-N29+N67</f>
        <v>0</v>
      </c>
      <c r="O66" s="157">
        <f>O34-O6-O29+O67</f>
        <v>0</v>
      </c>
      <c r="P66" s="157">
        <f t="shared" ref="P66" si="222">P34-P6-P29+P67</f>
        <v>0</v>
      </c>
      <c r="Q66" s="157">
        <f t="shared" ref="Q66" si="223">Q34-Q6-Q29+Q67</f>
        <v>0</v>
      </c>
      <c r="R66" s="157">
        <f t="shared" ref="R66" si="224">R34-R6-R29+R67</f>
        <v>0</v>
      </c>
      <c r="S66" s="157">
        <f t="shared" si="221"/>
        <v>0</v>
      </c>
      <c r="T66" s="157">
        <f>T34-T6-T29+T67</f>
        <v>0</v>
      </c>
      <c r="U66" s="157">
        <f t="shared" ref="U66" si="225">U34-U6-U29+U67</f>
        <v>0</v>
      </c>
      <c r="V66" s="157">
        <f t="shared" ref="V66" si="226">V34-V6-V29+V67</f>
        <v>0</v>
      </c>
      <c r="W66" s="157">
        <f t="shared" ref="W66" si="227">W34-W6-W29+W67</f>
        <v>0</v>
      </c>
      <c r="X66" s="157"/>
      <c r="Y66" s="157">
        <f>Y34-Y6-Y29+Y67</f>
        <v>0</v>
      </c>
      <c r="Z66" s="157">
        <f t="shared" ref="Z66" si="228">Z34-Z6-Z29+Z67</f>
        <v>0</v>
      </c>
      <c r="AA66" s="157">
        <f t="shared" ref="AA66" si="229">AA34-AA6-AA29+AA67</f>
        <v>0</v>
      </c>
      <c r="AB66" s="157">
        <f t="shared" ref="AB66" si="230">AB34-AB6-AB29+AB67</f>
        <v>0</v>
      </c>
      <c r="AC66" s="157"/>
      <c r="AD66" s="157">
        <f>AD34-AD6-AD29+AD67</f>
        <v>0</v>
      </c>
      <c r="AE66" s="157">
        <f t="shared" ref="AE66" si="231">AE34-AE6-AE29+AE67</f>
        <v>0</v>
      </c>
      <c r="AF66" s="157">
        <f t="shared" ref="AF66" si="232">AF34-AF6-AF29+AF67</f>
        <v>0</v>
      </c>
      <c r="AG66" s="157">
        <f t="shared" ref="AG66" si="233">AG34-AG6-AG29+AG67</f>
        <v>0</v>
      </c>
      <c r="AH66" s="157">
        <f t="shared" si="221"/>
        <v>0</v>
      </c>
      <c r="AI66" s="157">
        <f>AI34-AI6-AI29+AI67</f>
        <v>497.87511938180768</v>
      </c>
      <c r="AJ66" s="157">
        <f t="shared" ref="AJ66" si="234">AJ34-AJ6-AJ29+AJ67</f>
        <v>-204.86721726809026</v>
      </c>
      <c r="AK66" s="157">
        <f t="shared" ref="AK66" si="235">AK34-AK6-AK29+AK67</f>
        <v>-171.83045156485139</v>
      </c>
      <c r="AL66" s="157" t="e">
        <f t="shared" ref="AL66" si="236">AL34-AL6-AL29+AL67</f>
        <v>#VALUE!</v>
      </c>
      <c r="AN66" s="139" t="s">
        <v>231</v>
      </c>
    </row>
    <row r="67" spans="1:40" s="156" customFormat="1" ht="14.1" customHeight="1">
      <c r="A67" s="133" t="s">
        <v>182</v>
      </c>
      <c r="B67" s="154" t="str">
        <f t="shared" si="23"/>
        <v>—</v>
      </c>
      <c r="C67" s="154" t="str">
        <f t="shared" si="24"/>
        <v>—</v>
      </c>
      <c r="D67" s="154" t="str">
        <f t="shared" si="25"/>
        <v>—</v>
      </c>
      <c r="E67" s="154" t="str">
        <f t="shared" si="26"/>
        <v>—</v>
      </c>
      <c r="F67" s="154" t="str">
        <f t="shared" si="27"/>
        <v>—</v>
      </c>
      <c r="G67" s="154" t="str">
        <f t="shared" si="28"/>
        <v>—</v>
      </c>
      <c r="H67" s="154">
        <f t="shared" si="29"/>
        <v>289.02817197999997</v>
      </c>
      <c r="I67" s="154"/>
      <c r="J67" s="155">
        <f>'bop_dt 6'!J350</f>
        <v>0</v>
      </c>
      <c r="K67" s="155">
        <f>'bop_dt 6'!K350</f>
        <v>0</v>
      </c>
      <c r="L67" s="155">
        <f>'bop_dt 6'!L350</f>
        <v>0</v>
      </c>
      <c r="M67" s="155">
        <f>'bop_dt 6'!M350</f>
        <v>0</v>
      </c>
      <c r="N67" s="155">
        <f>'bop_dt 6'!N350</f>
        <v>0</v>
      </c>
      <c r="O67" s="155">
        <f>'bop_dt 6'!O350</f>
        <v>0</v>
      </c>
      <c r="P67" s="155">
        <f>'bop_dt 6'!P350</f>
        <v>0</v>
      </c>
      <c r="Q67" s="155">
        <f>'bop_dt 6'!Q350</f>
        <v>0</v>
      </c>
      <c r="R67" s="155">
        <f>'bop_dt 6'!R350</f>
        <v>0</v>
      </c>
      <c r="S67" s="155">
        <f>'bop_dt 6'!S350</f>
        <v>0</v>
      </c>
      <c r="T67" s="155">
        <f>'bop_dt 6'!T350</f>
        <v>0</v>
      </c>
      <c r="U67" s="155">
        <f>'bop_dt 6'!U350</f>
        <v>0</v>
      </c>
      <c r="V67" s="155">
        <f>'bop_dt 6'!V350</f>
        <v>0</v>
      </c>
      <c r="W67" s="155">
        <f>'bop_dt 6'!W350</f>
        <v>0</v>
      </c>
      <c r="X67" s="155"/>
      <c r="Y67" s="155">
        <f>'bop_dt 6'!Y350</f>
        <v>0</v>
      </c>
      <c r="Z67" s="155">
        <f>'bop_dt 6'!Z350</f>
        <v>0</v>
      </c>
      <c r="AA67" s="155">
        <f>'bop_dt 6'!AA350</f>
        <v>0</v>
      </c>
      <c r="AB67" s="155">
        <f>'bop_dt 6'!AB350</f>
        <v>0</v>
      </c>
      <c r="AC67" s="155"/>
      <c r="AD67" s="155">
        <f>'bop_dt 6'!AD350</f>
        <v>0</v>
      </c>
      <c r="AE67" s="155">
        <f>'bop_dt 6'!AE350</f>
        <v>0</v>
      </c>
      <c r="AF67" s="155">
        <f>'bop_dt 6'!AF350</f>
        <v>0</v>
      </c>
      <c r="AG67" s="155">
        <f>'bop_dt 6'!AG350</f>
        <v>0</v>
      </c>
      <c r="AH67" s="155">
        <f>'bop_dt 6'!AH350</f>
        <v>0</v>
      </c>
      <c r="AI67" s="155">
        <f>'bop_dt 6'!AI350</f>
        <v>62.842358949999969</v>
      </c>
      <c r="AJ67" s="155">
        <f>'bop_dt 6'!AJ350</f>
        <v>203.14286253</v>
      </c>
      <c r="AK67" s="155">
        <f>'bop_dt 6'!AK350</f>
        <v>23.042950500000014</v>
      </c>
      <c r="AL67" s="155">
        <f>'bop_dt 6'!AL350</f>
        <v>-180.67751996000001</v>
      </c>
      <c r="AN67" s="133" t="s">
        <v>182</v>
      </c>
    </row>
    <row r="68" spans="1:40" ht="14.1" hidden="1" customHeight="1">
      <c r="A68" s="142" t="s">
        <v>214</v>
      </c>
      <c r="B68" s="127" t="str">
        <f t="shared" ref="B68:B73" si="237">IF(ABS(SUM(J68:M68))&lt;0.05,"—",SUM(J68:M68))</f>
        <v>—</v>
      </c>
      <c r="C68" s="127" t="str">
        <f t="shared" ref="C68:C73" si="238">IF(ABS(SUM(O68:R68))&lt;0.05,"—",SUM(O68:R68))</f>
        <v>—</v>
      </c>
      <c r="D68" s="127" t="str">
        <f t="shared" ref="D68:D73" si="239">IF(ABS(SUM(T68:W68))&lt;0.05,"—",SUM(T68:W68))</f>
        <v>—</v>
      </c>
      <c r="E68" s="127" t="str">
        <f t="shared" ref="E68:E73" si="240">IF(ABS(SUM(Y68:AB68))&lt;0.05,"—",SUM(Y68:AB68))</f>
        <v>—</v>
      </c>
      <c r="F68" s="127" t="str">
        <f t="shared" ref="F68:F73" si="241">IF(ABS(SUM(AD68:AG68))&lt;0.05,"—",SUM(AD68:AG68))</f>
        <v>—</v>
      </c>
      <c r="G68" s="127" t="str">
        <f t="shared" ref="G68:G73" si="242">IF(ABS(SUM(AD68:AF68))&lt;0.05,"—",SUM(AD68:AF68))</f>
        <v>—</v>
      </c>
      <c r="H68" s="127" t="str">
        <f t="shared" ref="H68:H73" si="243">IF(ABS(SUM(AI68:AK68))&lt;0.05,"—",SUM(AI68:AK68))</f>
        <v>—</v>
      </c>
      <c r="I68" s="127"/>
      <c r="J68" s="147">
        <f>'bop_dt 6'!J351</f>
        <v>0</v>
      </c>
      <c r="K68" s="147">
        <f>'bop_dt 6'!K351</f>
        <v>0</v>
      </c>
      <c r="L68" s="147">
        <f>'bop_dt 6'!L351</f>
        <v>0</v>
      </c>
      <c r="M68" s="147">
        <f>'bop_dt 6'!M351</f>
        <v>0</v>
      </c>
      <c r="N68" s="147">
        <f>'bop_dt 6'!N351</f>
        <v>0</v>
      </c>
      <c r="O68" s="147">
        <f>'bop_dt 6'!O351</f>
        <v>0</v>
      </c>
      <c r="P68" s="147">
        <f>'bop_dt 6'!P351</f>
        <v>0</v>
      </c>
      <c r="Q68" s="147">
        <f>'bop_dt 6'!Q351</f>
        <v>0</v>
      </c>
      <c r="R68" s="147">
        <f>'bop_dt 6'!R351</f>
        <v>0</v>
      </c>
      <c r="S68" s="147">
        <f>'bop_dt 6'!S351</f>
        <v>0</v>
      </c>
      <c r="T68" s="147">
        <f>'bop_dt 6'!T351</f>
        <v>0</v>
      </c>
      <c r="U68" s="147">
        <f>'bop_dt 6'!U351</f>
        <v>0</v>
      </c>
      <c r="V68" s="147">
        <f>'bop_dt 6'!V351</f>
        <v>0</v>
      </c>
      <c r="W68" s="147">
        <f>'bop_dt 6'!W351</f>
        <v>0</v>
      </c>
      <c r="X68" s="147"/>
      <c r="Y68" s="147">
        <f>'bop_dt 6'!Y351</f>
        <v>0</v>
      </c>
      <c r="Z68" s="147">
        <f>'bop_dt 6'!Z351</f>
        <v>0</v>
      </c>
      <c r="AA68" s="147">
        <f>'bop_dt 6'!AA351</f>
        <v>0</v>
      </c>
      <c r="AB68" s="147">
        <f>'bop_dt 6'!AB351</f>
        <v>0</v>
      </c>
      <c r="AC68" s="147"/>
      <c r="AD68" s="147">
        <f>'bop_dt 6'!AD351</f>
        <v>0</v>
      </c>
      <c r="AE68" s="147">
        <f>'bop_dt 6'!AE351</f>
        <v>0</v>
      </c>
      <c r="AF68" s="147">
        <f>'bop_dt 6'!AF351</f>
        <v>0</v>
      </c>
      <c r="AG68" s="147">
        <f>'bop_dt 6'!AG351</f>
        <v>0</v>
      </c>
      <c r="AH68" s="147">
        <f>'bop_dt 6'!AH351</f>
        <v>0</v>
      </c>
      <c r="AI68" s="147">
        <f>'bop_dt 6'!AI351</f>
        <v>0</v>
      </c>
      <c r="AJ68" s="147">
        <f>'bop_dt 6'!AJ351</f>
        <v>0</v>
      </c>
      <c r="AK68" s="147">
        <f>'bop_dt 6'!AK351</f>
        <v>0</v>
      </c>
      <c r="AL68" s="147" t="str">
        <f>'bop_dt 6'!AL351</f>
        <v>—</v>
      </c>
      <c r="AN68" s="142" t="s">
        <v>214</v>
      </c>
    </row>
    <row r="69" spans="1:40" ht="14.1" hidden="1" customHeight="1">
      <c r="A69" s="142" t="s">
        <v>215</v>
      </c>
      <c r="B69" s="127" t="str">
        <f t="shared" si="237"/>
        <v>—</v>
      </c>
      <c r="C69" s="127" t="str">
        <f t="shared" si="238"/>
        <v>—</v>
      </c>
      <c r="D69" s="127" t="str">
        <f t="shared" si="239"/>
        <v>—</v>
      </c>
      <c r="E69" s="127" t="str">
        <f t="shared" si="240"/>
        <v>—</v>
      </c>
      <c r="F69" s="127" t="str">
        <f t="shared" si="241"/>
        <v>—</v>
      </c>
      <c r="G69" s="127" t="str">
        <f t="shared" si="242"/>
        <v>—</v>
      </c>
      <c r="H69" s="127">
        <f t="shared" si="243"/>
        <v>-16.66678349</v>
      </c>
      <c r="J69" s="147">
        <f>'bop_dt 6'!J352</f>
        <v>0</v>
      </c>
      <c r="K69" s="147">
        <f>'bop_dt 6'!K352</f>
        <v>0</v>
      </c>
      <c r="L69" s="147">
        <f>'bop_dt 6'!L352</f>
        <v>0</v>
      </c>
      <c r="M69" s="147">
        <f>'bop_dt 6'!M352</f>
        <v>0</v>
      </c>
      <c r="N69" s="147">
        <f>'bop_dt 6'!N352</f>
        <v>0</v>
      </c>
      <c r="O69" s="147">
        <f>'bop_dt 6'!O352</f>
        <v>0</v>
      </c>
      <c r="P69" s="147">
        <f>'bop_dt 6'!P352</f>
        <v>0</v>
      </c>
      <c r="Q69" s="147">
        <f>'bop_dt 6'!Q352</f>
        <v>0</v>
      </c>
      <c r="R69" s="147">
        <f>'bop_dt 6'!R352</f>
        <v>0</v>
      </c>
      <c r="S69" s="147">
        <f>'bop_dt 6'!S352</f>
        <v>0</v>
      </c>
      <c r="T69" s="147">
        <f>'bop_dt 6'!T352</f>
        <v>0</v>
      </c>
      <c r="U69" s="147">
        <f>'bop_dt 6'!U352</f>
        <v>0</v>
      </c>
      <c r="V69" s="147">
        <f>'bop_dt 6'!V352</f>
        <v>0</v>
      </c>
      <c r="W69" s="147">
        <f>'bop_dt 6'!W352</f>
        <v>0</v>
      </c>
      <c r="X69" s="147"/>
      <c r="Y69" s="147">
        <f>'bop_dt 6'!Y352</f>
        <v>0</v>
      </c>
      <c r="Z69" s="147">
        <f>'bop_dt 6'!Z352</f>
        <v>0</v>
      </c>
      <c r="AA69" s="147">
        <f>'bop_dt 6'!AA352</f>
        <v>0</v>
      </c>
      <c r="AB69" s="147">
        <f>'bop_dt 6'!AB352</f>
        <v>0</v>
      </c>
      <c r="AC69" s="147"/>
      <c r="AD69" s="147">
        <f>'bop_dt 6'!AD352</f>
        <v>0</v>
      </c>
      <c r="AE69" s="147">
        <f>'bop_dt 6'!AE352</f>
        <v>0</v>
      </c>
      <c r="AF69" s="147">
        <f>'bop_dt 6'!AF352</f>
        <v>0</v>
      </c>
      <c r="AG69" s="147">
        <f>'bop_dt 6'!AG352</f>
        <v>0</v>
      </c>
      <c r="AH69" s="147">
        <f>'bop_dt 6'!AH352</f>
        <v>0</v>
      </c>
      <c r="AI69" s="147">
        <f>'bop_dt 6'!AI352</f>
        <v>-3.49137276</v>
      </c>
      <c r="AJ69" s="147">
        <f>'bop_dt 6'!AJ352</f>
        <v>-8.3188441100000006</v>
      </c>
      <c r="AK69" s="147">
        <f>'bop_dt 6'!AK352</f>
        <v>-4.8565666199999997</v>
      </c>
      <c r="AL69" s="147">
        <f>'bop_dt 6'!AL352</f>
        <v>-9.9437712999999999</v>
      </c>
      <c r="AN69" s="142" t="s">
        <v>215</v>
      </c>
    </row>
    <row r="70" spans="1:40" ht="14.1" hidden="1" customHeight="1">
      <c r="A70" s="142" t="s">
        <v>216</v>
      </c>
      <c r="B70" s="127" t="str">
        <f t="shared" si="237"/>
        <v>—</v>
      </c>
      <c r="C70" s="127" t="str">
        <f t="shared" si="238"/>
        <v>—</v>
      </c>
      <c r="D70" s="127" t="str">
        <f t="shared" si="239"/>
        <v>—</v>
      </c>
      <c r="E70" s="127" t="str">
        <f t="shared" si="240"/>
        <v>—</v>
      </c>
      <c r="F70" s="127" t="str">
        <f t="shared" si="241"/>
        <v>—</v>
      </c>
      <c r="G70" s="127" t="str">
        <f t="shared" si="242"/>
        <v>—</v>
      </c>
      <c r="H70" s="127" t="str">
        <f t="shared" si="243"/>
        <v>—</v>
      </c>
      <c r="J70" s="147">
        <f>'bop_dt 6'!J353</f>
        <v>0</v>
      </c>
      <c r="K70" s="147">
        <f>'bop_dt 6'!K353</f>
        <v>0</v>
      </c>
      <c r="L70" s="147">
        <f>'bop_dt 6'!L353</f>
        <v>0</v>
      </c>
      <c r="M70" s="147">
        <f>'bop_dt 6'!M353</f>
        <v>0</v>
      </c>
      <c r="N70" s="147">
        <f>'bop_dt 6'!N353</f>
        <v>0</v>
      </c>
      <c r="O70" s="147">
        <f>'bop_dt 6'!O353</f>
        <v>0</v>
      </c>
      <c r="P70" s="147">
        <f>'bop_dt 6'!P353</f>
        <v>0</v>
      </c>
      <c r="Q70" s="147">
        <f>'bop_dt 6'!Q353</f>
        <v>0</v>
      </c>
      <c r="R70" s="147">
        <f>'bop_dt 6'!R353</f>
        <v>0</v>
      </c>
      <c r="S70" s="147">
        <f>'bop_dt 6'!S353</f>
        <v>0</v>
      </c>
      <c r="T70" s="147">
        <f>'bop_dt 6'!T353</f>
        <v>0</v>
      </c>
      <c r="U70" s="147">
        <f>'bop_dt 6'!U353</f>
        <v>0</v>
      </c>
      <c r="V70" s="147">
        <f>'bop_dt 6'!V353</f>
        <v>0</v>
      </c>
      <c r="W70" s="147">
        <f>'bop_dt 6'!W353</f>
        <v>0</v>
      </c>
      <c r="X70" s="147"/>
      <c r="Y70" s="147">
        <f>'bop_dt 6'!Y353</f>
        <v>0</v>
      </c>
      <c r="Z70" s="147">
        <f>'bop_dt 6'!Z353</f>
        <v>0</v>
      </c>
      <c r="AA70" s="147">
        <f>'bop_dt 6'!AA353</f>
        <v>0</v>
      </c>
      <c r="AB70" s="147">
        <f>'bop_dt 6'!AB353</f>
        <v>0</v>
      </c>
      <c r="AC70" s="147"/>
      <c r="AD70" s="147">
        <f>'bop_dt 6'!AD353</f>
        <v>0</v>
      </c>
      <c r="AE70" s="147">
        <f>'bop_dt 6'!AE353</f>
        <v>0</v>
      </c>
      <c r="AF70" s="147">
        <f>'bop_dt 6'!AF353</f>
        <v>0</v>
      </c>
      <c r="AG70" s="147">
        <f>'bop_dt 6'!AG353</f>
        <v>0</v>
      </c>
      <c r="AH70" s="147">
        <f>'bop_dt 6'!AH353</f>
        <v>0</v>
      </c>
      <c r="AI70" s="147">
        <f>'bop_dt 6'!AI353</f>
        <v>0</v>
      </c>
      <c r="AJ70" s="147">
        <f>'bop_dt 6'!AJ353</f>
        <v>0</v>
      </c>
      <c r="AK70" s="147">
        <f>'bop_dt 6'!AK353</f>
        <v>0</v>
      </c>
      <c r="AL70" s="147" t="str">
        <f>'bop_dt 6'!AL353</f>
        <v>—</v>
      </c>
      <c r="AN70" s="142" t="s">
        <v>216</v>
      </c>
    </row>
    <row r="71" spans="1:40" ht="14.1" hidden="1" customHeight="1">
      <c r="A71" s="142" t="s">
        <v>217</v>
      </c>
      <c r="B71" s="127" t="str">
        <f t="shared" si="237"/>
        <v>—</v>
      </c>
      <c r="C71" s="127" t="str">
        <f t="shared" si="238"/>
        <v>—</v>
      </c>
      <c r="D71" s="127" t="str">
        <f t="shared" si="239"/>
        <v>—</v>
      </c>
      <c r="E71" s="127" t="str">
        <f t="shared" si="240"/>
        <v>—</v>
      </c>
      <c r="F71" s="127" t="str">
        <f t="shared" si="241"/>
        <v>—</v>
      </c>
      <c r="G71" s="127" t="str">
        <f t="shared" si="242"/>
        <v>—</v>
      </c>
      <c r="H71" s="127">
        <f t="shared" si="243"/>
        <v>305.69495546999997</v>
      </c>
      <c r="I71" s="127"/>
      <c r="J71" s="147">
        <f>'bop_dt 6'!J354</f>
        <v>0</v>
      </c>
      <c r="K71" s="147">
        <f>'bop_dt 6'!K354</f>
        <v>0</v>
      </c>
      <c r="L71" s="147">
        <f>'bop_dt 6'!L354</f>
        <v>0</v>
      </c>
      <c r="M71" s="147">
        <f>'bop_dt 6'!M354</f>
        <v>0</v>
      </c>
      <c r="N71" s="147">
        <f>'bop_dt 6'!N354</f>
        <v>0</v>
      </c>
      <c r="O71" s="147">
        <f>'bop_dt 6'!O354</f>
        <v>0</v>
      </c>
      <c r="P71" s="147">
        <f>'bop_dt 6'!P354</f>
        <v>0</v>
      </c>
      <c r="Q71" s="147">
        <f>'bop_dt 6'!Q354</f>
        <v>0</v>
      </c>
      <c r="R71" s="147">
        <f>'bop_dt 6'!R354</f>
        <v>0</v>
      </c>
      <c r="S71" s="147">
        <f>'bop_dt 6'!S354</f>
        <v>0</v>
      </c>
      <c r="T71" s="147">
        <f>'bop_dt 6'!T354</f>
        <v>0</v>
      </c>
      <c r="U71" s="147">
        <f>'bop_dt 6'!U354</f>
        <v>0</v>
      </c>
      <c r="V71" s="147">
        <f>'bop_dt 6'!V354</f>
        <v>0</v>
      </c>
      <c r="W71" s="147">
        <f>'bop_dt 6'!W354</f>
        <v>0</v>
      </c>
      <c r="X71" s="147"/>
      <c r="Y71" s="147">
        <f>'bop_dt 6'!Y354</f>
        <v>0</v>
      </c>
      <c r="Z71" s="147">
        <f>'bop_dt 6'!Z354</f>
        <v>0</v>
      </c>
      <c r="AA71" s="147">
        <f>'bop_dt 6'!AA354</f>
        <v>0</v>
      </c>
      <c r="AB71" s="147">
        <f>'bop_dt 6'!AB354</f>
        <v>0</v>
      </c>
      <c r="AC71" s="147"/>
      <c r="AD71" s="147">
        <f>'bop_dt 6'!AD354</f>
        <v>0</v>
      </c>
      <c r="AE71" s="147">
        <f>'bop_dt 6'!AE354</f>
        <v>0</v>
      </c>
      <c r="AF71" s="147">
        <f>'bop_dt 6'!AF354</f>
        <v>0</v>
      </c>
      <c r="AG71" s="147">
        <f>'bop_dt 6'!AG354</f>
        <v>0</v>
      </c>
      <c r="AH71" s="147">
        <f>'bop_dt 6'!AH354</f>
        <v>0</v>
      </c>
      <c r="AI71" s="147">
        <f>'bop_dt 6'!AI354</f>
        <v>66.333731709999967</v>
      </c>
      <c r="AJ71" s="147">
        <f>'bop_dt 6'!AJ354</f>
        <v>211.46170663999999</v>
      </c>
      <c r="AK71" s="147">
        <f>'bop_dt 6'!AK354</f>
        <v>27.899517120000013</v>
      </c>
      <c r="AL71" s="147">
        <f>'bop_dt 6'!AL354</f>
        <v>-170.73374866</v>
      </c>
      <c r="AN71" s="142" t="s">
        <v>217</v>
      </c>
    </row>
    <row r="72" spans="1:40" s="156" customFormat="1">
      <c r="A72" s="133" t="s">
        <v>207</v>
      </c>
      <c r="B72" s="154" t="str">
        <f>IF(ABS(SUM(J72:M72))&lt;0.05,"—",SUM(J72:M72))</f>
        <v>—</v>
      </c>
      <c r="C72" s="154" t="str">
        <f t="shared" si="238"/>
        <v>—</v>
      </c>
      <c r="D72" s="154" t="str">
        <f t="shared" si="239"/>
        <v>—</v>
      </c>
      <c r="E72" s="154" t="str">
        <f t="shared" si="240"/>
        <v>—</v>
      </c>
      <c r="F72" s="154" t="str">
        <f t="shared" si="241"/>
        <v>—</v>
      </c>
      <c r="G72" s="154" t="str">
        <f t="shared" si="242"/>
        <v>—</v>
      </c>
      <c r="H72" s="154">
        <f t="shared" si="243"/>
        <v>226.43118294999996</v>
      </c>
      <c r="I72" s="154"/>
      <c r="J72" s="155">
        <f>'bop_dt 6'!J365</f>
        <v>0</v>
      </c>
      <c r="K72" s="155">
        <f>'bop_dt 6'!K365</f>
        <v>0</v>
      </c>
      <c r="L72" s="155">
        <f>'bop_dt 6'!L365</f>
        <v>0</v>
      </c>
      <c r="M72" s="155">
        <f>'bop_dt 6'!M365</f>
        <v>0</v>
      </c>
      <c r="N72" s="155">
        <f>'bop_dt 6'!N365</f>
        <v>0</v>
      </c>
      <c r="O72" s="155">
        <f>'bop_dt 6'!O365</f>
        <v>0</v>
      </c>
      <c r="P72" s="155">
        <f>'bop_dt 6'!P365</f>
        <v>0</v>
      </c>
      <c r="Q72" s="155">
        <f>'bop_dt 6'!Q365</f>
        <v>0</v>
      </c>
      <c r="R72" s="155">
        <f>'bop_dt 6'!R365</f>
        <v>0</v>
      </c>
      <c r="S72" s="155">
        <f>'bop_dt 6'!S365</f>
        <v>0</v>
      </c>
      <c r="T72" s="155">
        <f>'bop_dt 6'!T365</f>
        <v>0</v>
      </c>
      <c r="U72" s="155">
        <f>'bop_dt 6'!U365</f>
        <v>0</v>
      </c>
      <c r="V72" s="155">
        <f>'bop_dt 6'!V365</f>
        <v>0</v>
      </c>
      <c r="W72" s="155">
        <f>'bop_dt 6'!W365</f>
        <v>0</v>
      </c>
      <c r="X72" s="155">
        <f>'bop_dt 6'!X365</f>
        <v>0</v>
      </c>
      <c r="Y72" s="155">
        <f>'bop_dt 6'!Y365</f>
        <v>0</v>
      </c>
      <c r="Z72" s="155">
        <f>'bop_dt 6'!Z365</f>
        <v>0</v>
      </c>
      <c r="AA72" s="155">
        <f>'bop_dt 6'!AA365</f>
        <v>0</v>
      </c>
      <c r="AB72" s="155">
        <f>'bop_dt 6'!AB365</f>
        <v>0</v>
      </c>
      <c r="AC72" s="155">
        <f>'bop_dt 6'!AC365</f>
        <v>0</v>
      </c>
      <c r="AD72" s="155">
        <f>'bop_dt 6'!AD365</f>
        <v>0</v>
      </c>
      <c r="AE72" s="155">
        <f>'bop_dt 6'!AE365</f>
        <v>0</v>
      </c>
      <c r="AF72" s="155">
        <f>'bop_dt 6'!AF365</f>
        <v>0</v>
      </c>
      <c r="AG72" s="155">
        <f>'bop_dt 6'!AG365</f>
        <v>0</v>
      </c>
      <c r="AH72" s="155">
        <f>'bop_dt 6'!AH365</f>
        <v>0</v>
      </c>
      <c r="AI72" s="155">
        <f>'bop_dt 6'!AI365</f>
        <v>117.62849219999998</v>
      </c>
      <c r="AJ72" s="155">
        <f>'bop_dt 6'!AJ365</f>
        <v>113.24194398999998</v>
      </c>
      <c r="AK72" s="155">
        <f>'bop_dt 6'!AK365</f>
        <v>-4.4392532400000002</v>
      </c>
      <c r="AL72" s="155">
        <f>'bop_dt 6'!AL365</f>
        <v>-9.5022977799999992</v>
      </c>
      <c r="AN72" s="133" t="s">
        <v>207</v>
      </c>
    </row>
    <row r="73" spans="1:40" s="156" customFormat="1">
      <c r="A73" s="133" t="s">
        <v>235</v>
      </c>
      <c r="B73" s="154" t="str">
        <f t="shared" si="237"/>
        <v>—</v>
      </c>
      <c r="C73" s="154" t="str">
        <f t="shared" si="238"/>
        <v>—</v>
      </c>
      <c r="D73" s="154" t="str">
        <f t="shared" si="239"/>
        <v>—</v>
      </c>
      <c r="E73" s="154" t="str">
        <f t="shared" si="240"/>
        <v>—</v>
      </c>
      <c r="F73" s="154" t="str">
        <f t="shared" si="241"/>
        <v>—</v>
      </c>
      <c r="G73" s="154" t="str">
        <f t="shared" si="242"/>
        <v>—</v>
      </c>
      <c r="H73" s="154" t="str">
        <f t="shared" si="243"/>
        <v>—</v>
      </c>
      <c r="I73" s="154"/>
      <c r="J73" s="155">
        <f>'bop_dt 6'!J366</f>
        <v>0</v>
      </c>
      <c r="K73" s="155">
        <f>'bop_dt 6'!K366</f>
        <v>0</v>
      </c>
      <c r="L73" s="155">
        <f>'bop_dt 6'!L366</f>
        <v>0</v>
      </c>
      <c r="M73" s="155">
        <f>'bop_dt 6'!M366</f>
        <v>0</v>
      </c>
      <c r="N73" s="155">
        <f>'bop_dt 6'!N366</f>
        <v>0</v>
      </c>
      <c r="O73" s="155">
        <f>'bop_dt 6'!O366</f>
        <v>0</v>
      </c>
      <c r="P73" s="155">
        <f>'bop_dt 6'!P366</f>
        <v>0</v>
      </c>
      <c r="Q73" s="155">
        <f>'bop_dt 6'!Q366</f>
        <v>0</v>
      </c>
      <c r="R73" s="155">
        <f>'bop_dt 6'!R366</f>
        <v>0</v>
      </c>
      <c r="S73" s="155">
        <f>'bop_dt 6'!S366</f>
        <v>0</v>
      </c>
      <c r="T73" s="155">
        <f>'bop_dt 6'!T366</f>
        <v>0</v>
      </c>
      <c r="U73" s="155">
        <f>'bop_dt 6'!U366</f>
        <v>0</v>
      </c>
      <c r="V73" s="155">
        <f>'bop_dt 6'!V366</f>
        <v>0</v>
      </c>
      <c r="W73" s="155">
        <f>'bop_dt 6'!W366</f>
        <v>0</v>
      </c>
      <c r="X73" s="155">
        <f>'bop_dt 6'!X366</f>
        <v>0</v>
      </c>
      <c r="Y73" s="155">
        <f>'bop_dt 6'!Y366</f>
        <v>0</v>
      </c>
      <c r="Z73" s="155">
        <f>'bop_dt 6'!Z366</f>
        <v>0</v>
      </c>
      <c r="AA73" s="155">
        <f>'bop_dt 6'!AA366</f>
        <v>0</v>
      </c>
      <c r="AB73" s="155">
        <f>'bop_dt 6'!AB366</f>
        <v>0</v>
      </c>
      <c r="AC73" s="155">
        <f>'bop_dt 6'!AC366</f>
        <v>0</v>
      </c>
      <c r="AD73" s="155">
        <f>'bop_dt 6'!AD366</f>
        <v>0</v>
      </c>
      <c r="AE73" s="155">
        <f>'bop_dt 6'!AE366</f>
        <v>0</v>
      </c>
      <c r="AF73" s="155">
        <f>'bop_dt 6'!AF366</f>
        <v>0</v>
      </c>
      <c r="AG73" s="155">
        <f>'bop_dt 6'!AG366</f>
        <v>0</v>
      </c>
      <c r="AH73" s="155">
        <f>'bop_dt 6'!AH366</f>
        <v>0</v>
      </c>
      <c r="AI73" s="155">
        <f>'bop_dt 6'!AI366</f>
        <v>0</v>
      </c>
      <c r="AJ73" s="155">
        <f>'bop_dt 6'!AJ366</f>
        <v>0</v>
      </c>
      <c r="AK73" s="155">
        <f>'bop_dt 6'!AK366</f>
        <v>0</v>
      </c>
      <c r="AN73" s="133" t="s">
        <v>235</v>
      </c>
    </row>
    <row r="74" spans="1:40">
      <c r="B74" s="127"/>
      <c r="C74" s="127"/>
      <c r="D74" s="127"/>
      <c r="E74" s="127"/>
      <c r="F74" s="127"/>
      <c r="G74" s="127"/>
      <c r="H74" s="127"/>
      <c r="I74" s="127"/>
      <c r="J74" s="141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</row>
    <row r="75" spans="1:40">
      <c r="B75" s="127"/>
      <c r="C75" s="127"/>
      <c r="D75" s="127"/>
      <c r="E75" s="127"/>
      <c r="F75" s="127"/>
      <c r="G75" s="127"/>
      <c r="H75" s="127"/>
      <c r="I75" s="127"/>
      <c r="J75" s="141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</row>
    <row r="76" spans="1:40">
      <c r="B76" s="127"/>
      <c r="C76" s="127"/>
      <c r="D76" s="127"/>
      <c r="E76" s="127"/>
      <c r="F76" s="127"/>
      <c r="G76" s="127"/>
      <c r="H76" s="127"/>
      <c r="I76" s="127"/>
      <c r="J76" s="141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</row>
    <row r="77" spans="1:40">
      <c r="B77" s="127"/>
      <c r="C77" s="127"/>
      <c r="D77" s="127"/>
      <c r="E77" s="127"/>
      <c r="F77" s="127"/>
      <c r="G77" s="127"/>
      <c r="H77" s="127"/>
      <c r="I77" s="127"/>
      <c r="J77" s="141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</row>
    <row r="78" spans="1:40">
      <c r="B78" s="127"/>
      <c r="C78" s="127"/>
      <c r="D78" s="127"/>
      <c r="E78" s="127"/>
      <c r="F78" s="127"/>
      <c r="G78" s="127"/>
      <c r="H78" s="127"/>
      <c r="I78" s="127"/>
      <c r="J78" s="141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</row>
    <row r="79" spans="1:40">
      <c r="B79" s="127"/>
      <c r="C79" s="127"/>
      <c r="D79" s="127"/>
      <c r="E79" s="127"/>
      <c r="F79" s="127"/>
      <c r="G79" s="127"/>
      <c r="H79" s="127"/>
      <c r="I79" s="127"/>
      <c r="J79" s="141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</row>
    <row r="80" spans="1:40">
      <c r="B80" s="127"/>
      <c r="C80" s="127"/>
      <c r="D80" s="127"/>
      <c r="E80" s="127"/>
      <c r="F80" s="127"/>
      <c r="G80" s="127"/>
      <c r="H80" s="127"/>
      <c r="I80" s="127"/>
      <c r="J80" s="141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</row>
    <row r="81" spans="2:37">
      <c r="B81" s="127"/>
      <c r="C81" s="127"/>
      <c r="D81" s="127"/>
      <c r="E81" s="127"/>
      <c r="F81" s="127"/>
      <c r="G81" s="127"/>
      <c r="H81" s="127"/>
      <c r="I81" s="127"/>
      <c r="J81" s="141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</row>
    <row r="82" spans="2:37">
      <c r="B82" s="127"/>
      <c r="C82" s="127"/>
      <c r="D82" s="127"/>
      <c r="E82" s="127"/>
      <c r="F82" s="127"/>
      <c r="G82" s="127"/>
      <c r="H82" s="127"/>
      <c r="I82" s="127"/>
      <c r="J82" s="141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</row>
    <row r="83" spans="2:37">
      <c r="B83" s="127"/>
      <c r="C83" s="127"/>
      <c r="D83" s="127"/>
      <c r="E83" s="127"/>
      <c r="F83" s="127"/>
      <c r="G83" s="127"/>
      <c r="H83" s="127"/>
      <c r="I83" s="127"/>
      <c r="J83" s="141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</row>
    <row r="84" spans="2:37">
      <c r="B84" s="127"/>
      <c r="C84" s="127"/>
      <c r="D84" s="127"/>
      <c r="E84" s="127"/>
      <c r="F84" s="127"/>
      <c r="G84" s="127"/>
      <c r="H84" s="127"/>
      <c r="I84" s="127"/>
      <c r="J84" s="141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</row>
    <row r="85" spans="2:37">
      <c r="B85" s="127"/>
      <c r="C85" s="127"/>
      <c r="D85" s="127"/>
      <c r="E85" s="127"/>
      <c r="F85" s="127"/>
      <c r="G85" s="127"/>
      <c r="H85" s="127"/>
      <c r="I85" s="127"/>
      <c r="J85" s="141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</row>
    <row r="86" spans="2:37">
      <c r="B86" s="127"/>
      <c r="C86" s="127"/>
      <c r="D86" s="127"/>
      <c r="E86" s="127"/>
      <c r="F86" s="127"/>
      <c r="G86" s="127"/>
      <c r="H86" s="127"/>
      <c r="I86" s="127"/>
      <c r="J86" s="141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</row>
    <row r="87" spans="2:37">
      <c r="B87" s="127"/>
      <c r="C87" s="127"/>
      <c r="D87" s="127"/>
      <c r="E87" s="127"/>
      <c r="F87" s="127"/>
      <c r="G87" s="127"/>
      <c r="H87" s="127"/>
      <c r="I87" s="127"/>
      <c r="J87" s="141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</row>
    <row r="88" spans="2:37">
      <c r="B88" s="127"/>
      <c r="C88" s="127"/>
      <c r="D88" s="127"/>
      <c r="E88" s="127"/>
      <c r="F88" s="127"/>
      <c r="G88" s="127"/>
      <c r="H88" s="127"/>
      <c r="I88" s="127"/>
      <c r="J88" s="141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</row>
    <row r="89" spans="2:37">
      <c r="B89" s="127"/>
      <c r="C89" s="127"/>
      <c r="D89" s="127"/>
      <c r="E89" s="127"/>
      <c r="F89" s="127"/>
      <c r="G89" s="127"/>
      <c r="H89" s="127"/>
      <c r="I89" s="127"/>
      <c r="J89" s="141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</row>
    <row r="90" spans="2:37">
      <c r="B90" s="127"/>
      <c r="C90" s="127"/>
      <c r="D90" s="127"/>
      <c r="E90" s="127"/>
      <c r="F90" s="127"/>
      <c r="G90" s="127"/>
      <c r="H90" s="127"/>
      <c r="I90" s="127"/>
      <c r="J90" s="141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</row>
    <row r="91" spans="2:37">
      <c r="B91" s="127"/>
      <c r="C91" s="127"/>
      <c r="D91" s="127"/>
      <c r="E91" s="127"/>
      <c r="F91" s="127"/>
      <c r="G91" s="127"/>
      <c r="H91" s="127"/>
      <c r="I91" s="127"/>
      <c r="J91" s="141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</row>
    <row r="92" spans="2:37">
      <c r="B92" s="127"/>
      <c r="C92" s="127"/>
      <c r="D92" s="127"/>
      <c r="E92" s="127"/>
      <c r="F92" s="127"/>
      <c r="G92" s="127"/>
      <c r="H92" s="127"/>
      <c r="I92" s="127"/>
      <c r="J92" s="141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</row>
    <row r="93" spans="2:37">
      <c r="B93" s="127"/>
      <c r="C93" s="127"/>
      <c r="D93" s="127"/>
      <c r="E93" s="127"/>
      <c r="F93" s="127"/>
      <c r="G93" s="127"/>
      <c r="H93" s="127"/>
      <c r="I93" s="127"/>
      <c r="J93" s="141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</row>
    <row r="94" spans="2:37">
      <c r="B94" s="127"/>
      <c r="C94" s="127"/>
      <c r="D94" s="127"/>
      <c r="E94" s="127"/>
      <c r="F94" s="127"/>
      <c r="G94" s="127"/>
      <c r="H94" s="127"/>
      <c r="I94" s="127"/>
      <c r="J94" s="141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</row>
    <row r="95" spans="2:37">
      <c r="B95" s="127"/>
      <c r="C95" s="127"/>
      <c r="D95" s="127"/>
      <c r="E95" s="127"/>
      <c r="F95" s="127"/>
      <c r="G95" s="127"/>
      <c r="H95" s="127"/>
      <c r="I95" s="127"/>
      <c r="J95" s="141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</row>
    <row r="96" spans="2:37">
      <c r="B96" s="127"/>
      <c r="C96" s="127"/>
      <c r="D96" s="127"/>
      <c r="E96" s="127"/>
      <c r="F96" s="127"/>
      <c r="G96" s="127"/>
      <c r="H96" s="127"/>
      <c r="I96" s="127"/>
      <c r="J96" s="141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</row>
    <row r="97" spans="2:37">
      <c r="B97" s="127"/>
      <c r="C97" s="127"/>
      <c r="D97" s="127"/>
      <c r="E97" s="127"/>
      <c r="F97" s="127"/>
      <c r="G97" s="127"/>
      <c r="H97" s="127"/>
      <c r="I97" s="127"/>
      <c r="J97" s="141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</row>
    <row r="98" spans="2:37">
      <c r="B98" s="127"/>
      <c r="C98" s="127"/>
      <c r="D98" s="127"/>
      <c r="E98" s="127"/>
      <c r="F98" s="127"/>
      <c r="G98" s="127"/>
      <c r="H98" s="127"/>
      <c r="I98" s="127"/>
      <c r="J98" s="141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</row>
    <row r="99" spans="2:37">
      <c r="B99" s="127"/>
      <c r="C99" s="127"/>
      <c r="D99" s="127"/>
      <c r="E99" s="127"/>
      <c r="F99" s="127"/>
      <c r="G99" s="127"/>
      <c r="H99" s="127"/>
      <c r="I99" s="127"/>
      <c r="J99" s="141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</row>
    <row r="100" spans="2:37">
      <c r="B100" s="127"/>
      <c r="C100" s="127"/>
      <c r="D100" s="127"/>
      <c r="E100" s="127"/>
      <c r="F100" s="127"/>
      <c r="G100" s="127"/>
      <c r="H100" s="127"/>
      <c r="I100" s="127"/>
      <c r="J100" s="141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</row>
    <row r="101" spans="2:37">
      <c r="B101" s="127"/>
      <c r="C101" s="127"/>
      <c r="D101" s="127"/>
      <c r="E101" s="127"/>
      <c r="F101" s="127"/>
      <c r="G101" s="127"/>
      <c r="H101" s="127"/>
      <c r="I101" s="127"/>
      <c r="J101" s="141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</row>
    <row r="102" spans="2:37">
      <c r="B102" s="127"/>
      <c r="C102" s="127"/>
      <c r="D102" s="127"/>
      <c r="E102" s="127"/>
      <c r="F102" s="127"/>
      <c r="G102" s="127"/>
      <c r="H102" s="127"/>
      <c r="I102" s="127"/>
      <c r="J102" s="141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</row>
    <row r="103" spans="2:37">
      <c r="B103" s="127"/>
      <c r="C103" s="127"/>
      <c r="D103" s="127"/>
      <c r="E103" s="127"/>
      <c r="F103" s="127"/>
      <c r="G103" s="127"/>
      <c r="H103" s="127"/>
      <c r="I103" s="127"/>
      <c r="J103" s="141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</row>
    <row r="104" spans="2:37">
      <c r="B104" s="127"/>
      <c r="C104" s="127"/>
      <c r="D104" s="127"/>
      <c r="E104" s="127"/>
      <c r="F104" s="127"/>
      <c r="G104" s="127"/>
      <c r="H104" s="127"/>
      <c r="I104" s="127"/>
      <c r="J104" s="141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</row>
    <row r="105" spans="2:37">
      <c r="B105" s="127"/>
      <c r="C105" s="127"/>
      <c r="D105" s="127"/>
      <c r="E105" s="127"/>
      <c r="F105" s="127"/>
      <c r="G105" s="127"/>
      <c r="H105" s="127"/>
      <c r="I105" s="127"/>
      <c r="J105" s="141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</row>
    <row r="106" spans="2:37">
      <c r="B106" s="127"/>
      <c r="C106" s="127"/>
      <c r="D106" s="127"/>
      <c r="E106" s="127"/>
      <c r="F106" s="127"/>
      <c r="G106" s="127"/>
      <c r="H106" s="127"/>
      <c r="I106" s="127"/>
      <c r="J106" s="141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</row>
    <row r="107" spans="2:37">
      <c r="B107" s="127"/>
      <c r="C107" s="127"/>
      <c r="D107" s="127"/>
      <c r="E107" s="127"/>
      <c r="F107" s="127"/>
      <c r="G107" s="127"/>
      <c r="H107" s="127"/>
      <c r="I107" s="127"/>
      <c r="J107" s="141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</row>
    <row r="108" spans="2:37">
      <c r="B108" s="127"/>
      <c r="C108" s="127"/>
      <c r="D108" s="127"/>
      <c r="E108" s="127"/>
      <c r="F108" s="127"/>
      <c r="G108" s="127"/>
      <c r="H108" s="127"/>
      <c r="I108" s="127"/>
      <c r="J108" s="141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</row>
    <row r="109" spans="2:37">
      <c r="B109" s="127"/>
      <c r="C109" s="127"/>
      <c r="D109" s="127"/>
      <c r="E109" s="127"/>
      <c r="F109" s="127"/>
      <c r="G109" s="127"/>
      <c r="H109" s="127"/>
      <c r="I109" s="127"/>
      <c r="J109" s="141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</row>
    <row r="110" spans="2:37">
      <c r="B110" s="127"/>
      <c r="C110" s="127"/>
      <c r="D110" s="127"/>
      <c r="E110" s="127"/>
      <c r="F110" s="127"/>
      <c r="G110" s="127"/>
      <c r="H110" s="127"/>
      <c r="I110" s="127"/>
      <c r="J110" s="141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</row>
    <row r="111" spans="2:37">
      <c r="B111" s="127"/>
      <c r="C111" s="127"/>
      <c r="D111" s="127"/>
      <c r="E111" s="127"/>
      <c r="F111" s="127"/>
      <c r="G111" s="127"/>
      <c r="H111" s="127"/>
      <c r="I111" s="127"/>
      <c r="J111" s="141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</row>
    <row r="112" spans="2:37">
      <c r="B112" s="127"/>
      <c r="C112" s="127"/>
      <c r="D112" s="127"/>
      <c r="E112" s="127"/>
      <c r="F112" s="127"/>
      <c r="G112" s="127"/>
      <c r="H112" s="127"/>
      <c r="I112" s="127"/>
      <c r="J112" s="141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</row>
    <row r="113" spans="2:37">
      <c r="B113" s="127"/>
      <c r="C113" s="127"/>
      <c r="D113" s="127"/>
      <c r="E113" s="127"/>
      <c r="F113" s="127"/>
      <c r="G113" s="127"/>
      <c r="H113" s="127"/>
      <c r="I113" s="127"/>
      <c r="J113" s="141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</row>
    <row r="114" spans="2:37">
      <c r="B114" s="127"/>
      <c r="C114" s="127"/>
      <c r="D114" s="127"/>
      <c r="E114" s="127"/>
      <c r="F114" s="127"/>
      <c r="G114" s="127"/>
      <c r="H114" s="127"/>
      <c r="I114" s="127"/>
      <c r="J114" s="141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</row>
    <row r="115" spans="2:37">
      <c r="B115" s="127"/>
      <c r="C115" s="127"/>
      <c r="D115" s="127"/>
      <c r="E115" s="127"/>
      <c r="F115" s="127"/>
      <c r="G115" s="127"/>
      <c r="H115" s="127"/>
      <c r="I115" s="127"/>
      <c r="J115" s="141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</row>
    <row r="116" spans="2:37">
      <c r="B116" s="127"/>
      <c r="C116" s="127"/>
      <c r="D116" s="127"/>
      <c r="E116" s="127"/>
      <c r="F116" s="127"/>
      <c r="G116" s="127"/>
      <c r="H116" s="127"/>
      <c r="I116" s="127"/>
      <c r="J116" s="141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</row>
    <row r="117" spans="2:37">
      <c r="B117" s="127"/>
      <c r="C117" s="127"/>
      <c r="D117" s="127"/>
      <c r="E117" s="127"/>
      <c r="F117" s="127"/>
      <c r="G117" s="127"/>
      <c r="H117" s="127"/>
      <c r="I117" s="127"/>
      <c r="J117" s="141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</row>
    <row r="118" spans="2:37">
      <c r="B118" s="127"/>
      <c r="C118" s="127"/>
      <c r="D118" s="127"/>
      <c r="E118" s="127"/>
      <c r="F118" s="127"/>
      <c r="G118" s="127"/>
      <c r="H118" s="127"/>
      <c r="I118" s="127"/>
      <c r="J118" s="141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  <c r="AK118" s="127"/>
    </row>
    <row r="119" spans="2:37">
      <c r="B119" s="127"/>
      <c r="C119" s="127"/>
      <c r="D119" s="127"/>
      <c r="E119" s="127"/>
      <c r="F119" s="127"/>
      <c r="G119" s="127"/>
      <c r="H119" s="127"/>
      <c r="I119" s="127"/>
      <c r="J119" s="141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</row>
    <row r="120" spans="2:37">
      <c r="B120" s="127"/>
      <c r="C120" s="127"/>
      <c r="D120" s="127"/>
      <c r="E120" s="127"/>
      <c r="F120" s="127"/>
      <c r="G120" s="127"/>
      <c r="H120" s="127"/>
      <c r="I120" s="127"/>
      <c r="J120" s="141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  <c r="AK120" s="127"/>
    </row>
    <row r="121" spans="2:37">
      <c r="B121" s="127"/>
      <c r="C121" s="127"/>
      <c r="D121" s="127"/>
      <c r="E121" s="127"/>
      <c r="F121" s="127"/>
      <c r="G121" s="127"/>
      <c r="H121" s="127"/>
      <c r="I121" s="127"/>
      <c r="J121" s="141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  <c r="AK121" s="127"/>
    </row>
    <row r="122" spans="2:37">
      <c r="B122" s="127"/>
      <c r="C122" s="127"/>
      <c r="D122" s="127"/>
      <c r="E122" s="127"/>
      <c r="F122" s="127"/>
      <c r="G122" s="127"/>
      <c r="H122" s="127"/>
      <c r="I122" s="127"/>
      <c r="J122" s="141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</row>
    <row r="123" spans="2:37">
      <c r="B123" s="127"/>
      <c r="C123" s="127"/>
      <c r="D123" s="127"/>
      <c r="E123" s="127"/>
      <c r="F123" s="127"/>
      <c r="G123" s="127"/>
      <c r="H123" s="127"/>
      <c r="I123" s="127"/>
      <c r="J123" s="141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</row>
    <row r="124" spans="2:37">
      <c r="B124" s="127"/>
      <c r="C124" s="127"/>
      <c r="D124" s="127"/>
      <c r="E124" s="127"/>
      <c r="F124" s="127"/>
      <c r="G124" s="127"/>
      <c r="H124" s="127"/>
      <c r="I124" s="127"/>
      <c r="J124" s="141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</row>
    <row r="125" spans="2:37">
      <c r="B125" s="127"/>
      <c r="C125" s="127"/>
      <c r="D125" s="127"/>
      <c r="E125" s="127"/>
      <c r="F125" s="127"/>
      <c r="G125" s="127"/>
      <c r="H125" s="127"/>
      <c r="I125" s="127"/>
      <c r="J125" s="141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</row>
    <row r="126" spans="2:37">
      <c r="B126" s="127"/>
      <c r="C126" s="127"/>
      <c r="D126" s="127"/>
      <c r="E126" s="127"/>
      <c r="F126" s="127"/>
      <c r="G126" s="127"/>
      <c r="H126" s="127"/>
      <c r="I126" s="127"/>
      <c r="J126" s="141"/>
      <c r="K126" s="127"/>
      <c r="L126" s="127"/>
      <c r="M126" s="127"/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7"/>
      <c r="AE126" s="127"/>
      <c r="AF126" s="127"/>
      <c r="AG126" s="127"/>
      <c r="AH126" s="127"/>
      <c r="AI126" s="127"/>
      <c r="AJ126" s="127"/>
      <c r="AK126" s="127"/>
    </row>
    <row r="127" spans="2:37">
      <c r="B127" s="127"/>
      <c r="C127" s="127"/>
      <c r="D127" s="127"/>
      <c r="E127" s="127"/>
      <c r="F127" s="127"/>
      <c r="G127" s="127"/>
      <c r="H127" s="127"/>
      <c r="I127" s="127"/>
      <c r="J127" s="141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  <c r="AK127" s="127"/>
    </row>
    <row r="128" spans="2:37">
      <c r="B128" s="127"/>
      <c r="C128" s="127"/>
      <c r="D128" s="127"/>
      <c r="E128" s="127"/>
      <c r="F128" s="127"/>
      <c r="G128" s="127"/>
      <c r="H128" s="127"/>
      <c r="I128" s="127"/>
      <c r="J128" s="141"/>
      <c r="K128" s="127"/>
      <c r="L128" s="127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</row>
    <row r="129" spans="2:37">
      <c r="B129" s="127"/>
      <c r="C129" s="127"/>
      <c r="D129" s="127"/>
      <c r="E129" s="127"/>
      <c r="F129" s="127"/>
      <c r="G129" s="127"/>
      <c r="H129" s="127"/>
      <c r="I129" s="127"/>
      <c r="J129" s="141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  <c r="AB129" s="127"/>
      <c r="AC129" s="127"/>
      <c r="AD129" s="127"/>
      <c r="AE129" s="127"/>
      <c r="AF129" s="127"/>
      <c r="AG129" s="127"/>
      <c r="AH129" s="127"/>
      <c r="AI129" s="127"/>
      <c r="AJ129" s="127"/>
      <c r="AK129" s="127"/>
    </row>
    <row r="130" spans="2:37">
      <c r="B130" s="127"/>
      <c r="C130" s="127"/>
      <c r="D130" s="127"/>
      <c r="E130" s="127"/>
      <c r="F130" s="127"/>
      <c r="G130" s="127"/>
      <c r="H130" s="127"/>
      <c r="I130" s="127"/>
      <c r="J130" s="141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</row>
    <row r="131" spans="2:37">
      <c r="B131" s="127"/>
      <c r="C131" s="127"/>
      <c r="D131" s="127"/>
      <c r="E131" s="127"/>
      <c r="F131" s="127"/>
      <c r="G131" s="127"/>
      <c r="H131" s="127"/>
      <c r="I131" s="127"/>
      <c r="J131" s="141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  <c r="AK131" s="127"/>
    </row>
    <row r="132" spans="2:37">
      <c r="B132" s="127"/>
      <c r="C132" s="127"/>
      <c r="D132" s="127"/>
      <c r="E132" s="127"/>
      <c r="F132" s="127"/>
      <c r="G132" s="127"/>
      <c r="H132" s="127"/>
      <c r="I132" s="127"/>
      <c r="J132" s="141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</row>
    <row r="133" spans="2:37">
      <c r="B133" s="127"/>
      <c r="C133" s="127"/>
      <c r="D133" s="127"/>
      <c r="E133" s="127"/>
      <c r="F133" s="127"/>
      <c r="G133" s="127"/>
      <c r="H133" s="127"/>
      <c r="I133" s="127"/>
      <c r="J133" s="141"/>
      <c r="K133" s="127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</row>
    <row r="134" spans="2:37">
      <c r="B134" s="127"/>
      <c r="C134" s="127"/>
      <c r="D134" s="127"/>
      <c r="E134" s="127"/>
      <c r="F134" s="127"/>
      <c r="G134" s="127"/>
      <c r="H134" s="127"/>
      <c r="I134" s="127"/>
      <c r="J134" s="141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  <c r="AK134" s="127"/>
    </row>
    <row r="135" spans="2:37">
      <c r="B135" s="127"/>
      <c r="C135" s="127"/>
      <c r="D135" s="127"/>
      <c r="E135" s="127"/>
      <c r="F135" s="127"/>
      <c r="G135" s="127"/>
      <c r="H135" s="127"/>
      <c r="I135" s="127"/>
      <c r="J135" s="141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</row>
    <row r="136" spans="2:37">
      <c r="B136" s="127"/>
      <c r="C136" s="127"/>
      <c r="D136" s="127"/>
      <c r="E136" s="127"/>
      <c r="F136" s="127"/>
      <c r="G136" s="127"/>
      <c r="H136" s="127"/>
      <c r="I136" s="127"/>
      <c r="J136" s="141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</row>
    <row r="137" spans="2:37">
      <c r="B137" s="127"/>
      <c r="C137" s="127"/>
      <c r="D137" s="127"/>
      <c r="E137" s="127"/>
      <c r="F137" s="127"/>
      <c r="G137" s="127"/>
      <c r="H137" s="127"/>
      <c r="I137" s="127"/>
      <c r="J137" s="141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</row>
    <row r="138" spans="2:37">
      <c r="B138" s="127"/>
      <c r="C138" s="127"/>
      <c r="D138" s="127"/>
      <c r="E138" s="127"/>
      <c r="F138" s="127"/>
      <c r="G138" s="127"/>
      <c r="H138" s="127"/>
      <c r="I138" s="127"/>
      <c r="J138" s="141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  <c r="AK138" s="127"/>
    </row>
    <row r="139" spans="2:37">
      <c r="B139" s="127"/>
      <c r="C139" s="127"/>
      <c r="D139" s="127"/>
      <c r="E139" s="127"/>
      <c r="F139" s="127"/>
      <c r="G139" s="127"/>
      <c r="H139" s="127"/>
      <c r="I139" s="127"/>
      <c r="J139" s="141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</row>
    <row r="140" spans="2:37">
      <c r="B140" s="127"/>
      <c r="C140" s="127"/>
      <c r="D140" s="127"/>
      <c r="E140" s="127"/>
      <c r="F140" s="127"/>
      <c r="G140" s="127"/>
      <c r="H140" s="127"/>
      <c r="I140" s="127"/>
      <c r="J140" s="141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  <c r="AB140" s="127"/>
      <c r="AC140" s="127"/>
      <c r="AD140" s="127"/>
      <c r="AE140" s="127"/>
      <c r="AF140" s="127"/>
      <c r="AG140" s="127"/>
      <c r="AH140" s="127"/>
      <c r="AI140" s="127"/>
      <c r="AJ140" s="127"/>
      <c r="AK140" s="127"/>
    </row>
    <row r="141" spans="2:37">
      <c r="B141" s="127"/>
      <c r="C141" s="127"/>
      <c r="D141" s="127"/>
      <c r="E141" s="127"/>
      <c r="F141" s="127"/>
      <c r="G141" s="127"/>
      <c r="H141" s="127"/>
      <c r="I141" s="127"/>
      <c r="J141" s="141"/>
      <c r="K141" s="127"/>
      <c r="L141" s="127"/>
      <c r="M141" s="127"/>
      <c r="N141" s="127"/>
      <c r="O141" s="127"/>
      <c r="P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  <c r="AB141" s="127"/>
      <c r="AC141" s="127"/>
      <c r="AD141" s="127"/>
      <c r="AE141" s="127"/>
      <c r="AF141" s="127"/>
      <c r="AG141" s="127"/>
      <c r="AH141" s="127"/>
      <c r="AI141" s="127"/>
      <c r="AJ141" s="127"/>
      <c r="AK141" s="127"/>
    </row>
    <row r="142" spans="2:37">
      <c r="B142" s="127"/>
      <c r="C142" s="127"/>
      <c r="D142" s="127"/>
      <c r="E142" s="127"/>
      <c r="F142" s="127"/>
      <c r="G142" s="127"/>
      <c r="H142" s="127"/>
      <c r="I142" s="127"/>
      <c r="J142" s="141"/>
      <c r="K142" s="127"/>
      <c r="L142" s="127"/>
      <c r="M142" s="127"/>
      <c r="N142" s="127"/>
      <c r="O142" s="127"/>
      <c r="P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  <c r="AB142" s="127"/>
      <c r="AC142" s="127"/>
      <c r="AD142" s="127"/>
      <c r="AE142" s="127"/>
      <c r="AF142" s="127"/>
      <c r="AG142" s="127"/>
      <c r="AH142" s="127"/>
      <c r="AI142" s="127"/>
      <c r="AJ142" s="127"/>
      <c r="AK142" s="127"/>
    </row>
    <row r="143" spans="2:37">
      <c r="B143" s="127"/>
      <c r="C143" s="127"/>
      <c r="D143" s="127"/>
      <c r="E143" s="127"/>
      <c r="F143" s="127"/>
      <c r="G143" s="127"/>
      <c r="H143" s="127"/>
      <c r="I143" s="127"/>
      <c r="J143" s="141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  <c r="AB143" s="127"/>
      <c r="AC143" s="127"/>
      <c r="AD143" s="127"/>
      <c r="AE143" s="127"/>
      <c r="AF143" s="127"/>
      <c r="AG143" s="127"/>
      <c r="AH143" s="127"/>
      <c r="AI143" s="127"/>
      <c r="AJ143" s="127"/>
      <c r="AK143" s="127"/>
    </row>
    <row r="144" spans="2:37">
      <c r="B144" s="127"/>
      <c r="C144" s="127"/>
      <c r="D144" s="127"/>
      <c r="E144" s="127"/>
      <c r="F144" s="127"/>
      <c r="G144" s="127"/>
      <c r="H144" s="127"/>
      <c r="I144" s="127"/>
      <c r="J144" s="141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</row>
    <row r="145" spans="2:37">
      <c r="B145" s="127"/>
      <c r="C145" s="127"/>
      <c r="D145" s="127"/>
      <c r="E145" s="127"/>
      <c r="F145" s="127"/>
      <c r="G145" s="127"/>
      <c r="H145" s="127"/>
      <c r="I145" s="127"/>
      <c r="J145" s="141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</row>
    <row r="146" spans="2:37">
      <c r="B146" s="127"/>
      <c r="C146" s="127"/>
      <c r="D146" s="127"/>
      <c r="E146" s="127"/>
      <c r="F146" s="127"/>
      <c r="G146" s="127"/>
      <c r="H146" s="127"/>
      <c r="I146" s="127"/>
      <c r="J146" s="141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</row>
    <row r="147" spans="2:37">
      <c r="B147" s="127"/>
      <c r="C147" s="127"/>
      <c r="D147" s="127"/>
      <c r="E147" s="127"/>
      <c r="F147" s="127"/>
      <c r="G147" s="127"/>
      <c r="H147" s="127"/>
      <c r="I147" s="127"/>
      <c r="J147" s="141"/>
      <c r="K147" s="127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  <c r="AC147" s="127"/>
      <c r="AD147" s="127"/>
      <c r="AE147" s="127"/>
      <c r="AF147" s="127"/>
      <c r="AG147" s="127"/>
      <c r="AH147" s="127"/>
      <c r="AI147" s="127"/>
      <c r="AJ147" s="127"/>
      <c r="AK147" s="127"/>
    </row>
    <row r="148" spans="2:37">
      <c r="B148" s="127"/>
      <c r="C148" s="127"/>
      <c r="D148" s="127"/>
      <c r="E148" s="127"/>
      <c r="F148" s="127"/>
      <c r="G148" s="127"/>
      <c r="H148" s="127"/>
      <c r="I148" s="127"/>
      <c r="J148" s="141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  <c r="AB148" s="127"/>
      <c r="AC148" s="127"/>
      <c r="AD148" s="127"/>
      <c r="AE148" s="127"/>
      <c r="AF148" s="127"/>
      <c r="AG148" s="127"/>
      <c r="AH148" s="127"/>
      <c r="AI148" s="127"/>
      <c r="AJ148" s="127"/>
      <c r="AK148" s="127"/>
    </row>
    <row r="149" spans="2:37">
      <c r="B149" s="127"/>
      <c r="C149" s="127"/>
      <c r="D149" s="127"/>
      <c r="E149" s="127"/>
      <c r="F149" s="127"/>
      <c r="G149" s="127"/>
      <c r="H149" s="127"/>
      <c r="I149" s="127"/>
      <c r="J149" s="141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</row>
    <row r="150" spans="2:37">
      <c r="B150" s="127"/>
      <c r="C150" s="127"/>
      <c r="D150" s="127"/>
      <c r="E150" s="127"/>
      <c r="F150" s="127"/>
      <c r="G150" s="127"/>
      <c r="H150" s="127"/>
      <c r="I150" s="127"/>
      <c r="J150" s="141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  <c r="AK150" s="127"/>
    </row>
    <row r="151" spans="2:37">
      <c r="B151" s="127"/>
      <c r="C151" s="127"/>
      <c r="D151" s="127"/>
      <c r="E151" s="127"/>
      <c r="F151" s="127"/>
      <c r="G151" s="127"/>
      <c r="H151" s="127"/>
      <c r="I151" s="127"/>
      <c r="J151" s="141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  <c r="AK151" s="127"/>
    </row>
    <row r="152" spans="2:37">
      <c r="B152" s="127"/>
      <c r="C152" s="127"/>
      <c r="D152" s="127"/>
      <c r="E152" s="127"/>
      <c r="F152" s="127"/>
      <c r="G152" s="127"/>
      <c r="H152" s="127"/>
      <c r="I152" s="127"/>
      <c r="J152" s="141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7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  <c r="AK152" s="127"/>
    </row>
    <row r="153" spans="2:37">
      <c r="B153" s="127"/>
      <c r="C153" s="127"/>
      <c r="D153" s="127"/>
      <c r="E153" s="127"/>
      <c r="F153" s="127"/>
      <c r="G153" s="127"/>
      <c r="H153" s="127"/>
      <c r="I153" s="127"/>
      <c r="J153" s="141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  <c r="AK153" s="127"/>
    </row>
    <row r="154" spans="2:37">
      <c r="B154" s="127"/>
      <c r="C154" s="127"/>
      <c r="D154" s="127"/>
      <c r="E154" s="127"/>
      <c r="F154" s="127"/>
      <c r="G154" s="127"/>
      <c r="H154" s="127"/>
      <c r="I154" s="127"/>
      <c r="J154" s="141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</row>
    <row r="155" spans="2:37">
      <c r="B155" s="127"/>
      <c r="C155" s="127"/>
      <c r="D155" s="127"/>
      <c r="E155" s="127"/>
      <c r="F155" s="127"/>
      <c r="G155" s="127"/>
      <c r="H155" s="127"/>
      <c r="I155" s="127"/>
      <c r="J155" s="141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  <c r="AK155" s="127"/>
    </row>
    <row r="156" spans="2:37">
      <c r="B156" s="127"/>
      <c r="C156" s="127"/>
      <c r="D156" s="127"/>
      <c r="E156" s="127"/>
      <c r="F156" s="127"/>
      <c r="G156" s="127"/>
      <c r="H156" s="127"/>
      <c r="I156" s="127"/>
      <c r="J156" s="141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  <c r="AK156" s="127"/>
    </row>
    <row r="157" spans="2:37">
      <c r="B157" s="127"/>
      <c r="C157" s="127"/>
      <c r="D157" s="127"/>
      <c r="E157" s="127"/>
      <c r="F157" s="127"/>
      <c r="G157" s="127"/>
      <c r="H157" s="127"/>
      <c r="I157" s="127"/>
      <c r="J157" s="141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  <c r="AK157" s="127"/>
    </row>
    <row r="158" spans="2:37">
      <c r="B158" s="127"/>
      <c r="C158" s="127"/>
      <c r="D158" s="127"/>
      <c r="E158" s="127"/>
      <c r="F158" s="127"/>
      <c r="G158" s="127"/>
      <c r="H158" s="127"/>
      <c r="I158" s="127"/>
      <c r="J158" s="141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  <c r="AK158" s="127"/>
    </row>
    <row r="159" spans="2:37">
      <c r="B159" s="127"/>
      <c r="C159" s="127"/>
      <c r="D159" s="127"/>
      <c r="E159" s="127"/>
      <c r="F159" s="127"/>
      <c r="G159" s="127"/>
      <c r="H159" s="127"/>
      <c r="I159" s="127"/>
      <c r="J159" s="141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  <c r="AK159" s="127"/>
    </row>
    <row r="160" spans="2:37">
      <c r="B160" s="127"/>
      <c r="C160" s="127"/>
      <c r="D160" s="127"/>
      <c r="E160" s="127"/>
      <c r="F160" s="127"/>
      <c r="G160" s="127"/>
      <c r="H160" s="127"/>
      <c r="I160" s="127"/>
      <c r="J160" s="141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  <c r="AC160" s="127"/>
      <c r="AD160" s="127"/>
      <c r="AE160" s="127"/>
      <c r="AF160" s="127"/>
      <c r="AG160" s="127"/>
      <c r="AH160" s="127"/>
      <c r="AI160" s="127"/>
      <c r="AJ160" s="127"/>
      <c r="AK160" s="127"/>
    </row>
    <row r="161" spans="2:37">
      <c r="B161" s="127"/>
      <c r="C161" s="127"/>
      <c r="D161" s="127"/>
      <c r="E161" s="127"/>
      <c r="F161" s="127"/>
      <c r="G161" s="127"/>
      <c r="H161" s="127"/>
      <c r="I161" s="127"/>
      <c r="J161" s="141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  <c r="AB161" s="127"/>
      <c r="AC161" s="127"/>
      <c r="AD161" s="127"/>
      <c r="AE161" s="127"/>
      <c r="AF161" s="127"/>
      <c r="AG161" s="127"/>
      <c r="AH161" s="127"/>
      <c r="AI161" s="127"/>
      <c r="AJ161" s="127"/>
      <c r="AK161" s="127"/>
    </row>
    <row r="162" spans="2:37">
      <c r="B162" s="127"/>
      <c r="C162" s="127"/>
      <c r="D162" s="127"/>
      <c r="E162" s="127"/>
      <c r="F162" s="127"/>
      <c r="G162" s="127"/>
      <c r="H162" s="127"/>
      <c r="I162" s="127"/>
      <c r="J162" s="141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  <c r="AI162" s="127"/>
      <c r="AJ162" s="127"/>
      <c r="AK162" s="127"/>
    </row>
    <row r="163" spans="2:37">
      <c r="B163" s="127"/>
      <c r="C163" s="127"/>
      <c r="D163" s="127"/>
      <c r="E163" s="127"/>
      <c r="F163" s="127"/>
      <c r="G163" s="127"/>
      <c r="H163" s="127"/>
      <c r="I163" s="127"/>
      <c r="J163" s="141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127"/>
      <c r="Y163" s="127"/>
      <c r="Z163" s="127"/>
      <c r="AA163" s="127"/>
      <c r="AB163" s="127"/>
      <c r="AC163" s="127"/>
      <c r="AD163" s="127"/>
      <c r="AE163" s="127"/>
      <c r="AF163" s="127"/>
      <c r="AG163" s="127"/>
      <c r="AH163" s="127"/>
      <c r="AI163" s="127"/>
      <c r="AJ163" s="127"/>
      <c r="AK163" s="127"/>
    </row>
    <row r="164" spans="2:37">
      <c r="B164" s="127"/>
      <c r="C164" s="127"/>
      <c r="D164" s="127"/>
      <c r="E164" s="127"/>
      <c r="F164" s="127"/>
      <c r="G164" s="127"/>
      <c r="H164" s="127"/>
      <c r="I164" s="127"/>
      <c r="J164" s="141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7"/>
      <c r="Y164" s="127"/>
      <c r="Z164" s="127"/>
      <c r="AA164" s="127"/>
      <c r="AB164" s="127"/>
      <c r="AC164" s="127"/>
      <c r="AD164" s="127"/>
      <c r="AE164" s="127"/>
      <c r="AF164" s="127"/>
      <c r="AG164" s="127"/>
      <c r="AH164" s="127"/>
      <c r="AI164" s="127"/>
      <c r="AJ164" s="127"/>
      <c r="AK164" s="127"/>
    </row>
    <row r="165" spans="2:37">
      <c r="B165" s="127"/>
      <c r="C165" s="127"/>
      <c r="D165" s="127"/>
      <c r="E165" s="127"/>
      <c r="F165" s="127"/>
      <c r="G165" s="127"/>
      <c r="H165" s="127"/>
      <c r="I165" s="127"/>
      <c r="J165" s="141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  <c r="AK165" s="127"/>
    </row>
    <row r="166" spans="2:37">
      <c r="B166" s="127"/>
      <c r="C166" s="127"/>
      <c r="D166" s="127"/>
      <c r="E166" s="127"/>
      <c r="F166" s="127"/>
      <c r="G166" s="127"/>
      <c r="H166" s="127"/>
      <c r="I166" s="127"/>
      <c r="J166" s="141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  <c r="AK166" s="127"/>
    </row>
    <row r="167" spans="2:37">
      <c r="B167" s="127"/>
      <c r="C167" s="127"/>
      <c r="D167" s="127"/>
      <c r="E167" s="127"/>
      <c r="F167" s="127"/>
      <c r="G167" s="127"/>
      <c r="H167" s="127"/>
      <c r="I167" s="127"/>
      <c r="J167" s="141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  <c r="AK167" s="127"/>
    </row>
    <row r="168" spans="2:37">
      <c r="B168" s="127"/>
      <c r="C168" s="127"/>
      <c r="D168" s="127"/>
      <c r="E168" s="127"/>
      <c r="F168" s="127"/>
      <c r="G168" s="127"/>
      <c r="H168" s="127"/>
      <c r="I168" s="127"/>
      <c r="J168" s="141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  <c r="AK168" s="127"/>
    </row>
    <row r="169" spans="2:37">
      <c r="B169" s="127"/>
      <c r="C169" s="127"/>
      <c r="D169" s="127"/>
      <c r="E169" s="127"/>
      <c r="F169" s="127"/>
      <c r="G169" s="127"/>
      <c r="H169" s="127"/>
      <c r="I169" s="127"/>
      <c r="J169" s="141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  <c r="AK169" s="127"/>
    </row>
    <row r="170" spans="2:37">
      <c r="B170" s="127"/>
      <c r="C170" s="127"/>
      <c r="D170" s="127"/>
      <c r="E170" s="127"/>
      <c r="F170" s="127"/>
      <c r="G170" s="127"/>
      <c r="H170" s="127"/>
      <c r="I170" s="127"/>
      <c r="J170" s="141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7"/>
      <c r="Y170" s="127"/>
      <c r="Z170" s="127"/>
      <c r="AA170" s="127"/>
      <c r="AB170" s="127"/>
      <c r="AC170" s="127"/>
      <c r="AD170" s="127"/>
      <c r="AE170" s="127"/>
      <c r="AF170" s="127"/>
      <c r="AG170" s="127"/>
      <c r="AH170" s="127"/>
      <c r="AI170" s="127"/>
      <c r="AJ170" s="127"/>
      <c r="AK170" s="127"/>
    </row>
    <row r="171" spans="2:37">
      <c r="B171" s="127"/>
      <c r="C171" s="127"/>
      <c r="D171" s="127"/>
      <c r="E171" s="127"/>
      <c r="F171" s="127"/>
      <c r="G171" s="127"/>
      <c r="H171" s="127"/>
      <c r="I171" s="127"/>
      <c r="J171" s="141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127"/>
      <c r="Y171" s="127"/>
      <c r="Z171" s="127"/>
      <c r="AA171" s="127"/>
      <c r="AB171" s="127"/>
      <c r="AC171" s="127"/>
      <c r="AD171" s="127"/>
      <c r="AE171" s="127"/>
      <c r="AF171" s="127"/>
      <c r="AG171" s="127"/>
      <c r="AH171" s="127"/>
      <c r="AI171" s="127"/>
      <c r="AJ171" s="127"/>
      <c r="AK171" s="127"/>
    </row>
    <row r="172" spans="2:37">
      <c r="B172" s="127"/>
      <c r="C172" s="127"/>
      <c r="D172" s="127"/>
      <c r="E172" s="127"/>
      <c r="F172" s="127"/>
      <c r="G172" s="127"/>
      <c r="H172" s="127"/>
      <c r="I172" s="127"/>
      <c r="J172" s="141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  <c r="AC172" s="127"/>
      <c r="AD172" s="127"/>
      <c r="AE172" s="127"/>
      <c r="AF172" s="127"/>
      <c r="AG172" s="127"/>
      <c r="AH172" s="127"/>
      <c r="AI172" s="127"/>
      <c r="AJ172" s="127"/>
      <c r="AK172" s="127"/>
    </row>
    <row r="173" spans="2:37">
      <c r="B173" s="127"/>
      <c r="C173" s="127"/>
      <c r="D173" s="127"/>
      <c r="E173" s="127"/>
      <c r="F173" s="127"/>
      <c r="G173" s="127"/>
      <c r="H173" s="127"/>
      <c r="I173" s="127"/>
      <c r="J173" s="141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127"/>
      <c r="Y173" s="127"/>
      <c r="Z173" s="127"/>
      <c r="AA173" s="127"/>
      <c r="AB173" s="127"/>
      <c r="AC173" s="127"/>
      <c r="AD173" s="127"/>
      <c r="AE173" s="127"/>
      <c r="AF173" s="127"/>
      <c r="AG173" s="127"/>
      <c r="AH173" s="127"/>
      <c r="AI173" s="127"/>
      <c r="AJ173" s="127"/>
      <c r="AK173" s="127"/>
    </row>
    <row r="174" spans="2:37">
      <c r="B174" s="127"/>
      <c r="C174" s="127"/>
      <c r="D174" s="127"/>
      <c r="E174" s="127"/>
      <c r="F174" s="127"/>
      <c r="G174" s="127"/>
      <c r="H174" s="127"/>
      <c r="I174" s="127"/>
      <c r="J174" s="141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</row>
    <row r="175" spans="2:37">
      <c r="B175" s="127"/>
      <c r="C175" s="127"/>
      <c r="D175" s="127"/>
      <c r="E175" s="127"/>
      <c r="F175" s="127"/>
      <c r="G175" s="127"/>
      <c r="H175" s="127"/>
      <c r="I175" s="127"/>
      <c r="J175" s="141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  <c r="AC175" s="127"/>
      <c r="AD175" s="127"/>
      <c r="AE175" s="127"/>
      <c r="AF175" s="127"/>
      <c r="AG175" s="127"/>
      <c r="AH175" s="127"/>
      <c r="AI175" s="127"/>
      <c r="AJ175" s="127"/>
      <c r="AK175" s="127"/>
    </row>
    <row r="176" spans="2:37">
      <c r="B176" s="127"/>
      <c r="C176" s="127"/>
      <c r="D176" s="127"/>
      <c r="E176" s="127"/>
      <c r="F176" s="127"/>
      <c r="G176" s="127"/>
      <c r="H176" s="127"/>
      <c r="I176" s="127"/>
      <c r="J176" s="141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  <c r="AC176" s="127"/>
      <c r="AD176" s="127"/>
      <c r="AE176" s="127"/>
      <c r="AF176" s="127"/>
      <c r="AG176" s="127"/>
      <c r="AH176" s="127"/>
      <c r="AI176" s="127"/>
      <c r="AJ176" s="127"/>
      <c r="AK176" s="127"/>
    </row>
    <row r="177" spans="2:37">
      <c r="B177" s="127"/>
      <c r="C177" s="127"/>
      <c r="D177" s="127"/>
      <c r="E177" s="127"/>
      <c r="F177" s="127"/>
      <c r="G177" s="127"/>
      <c r="H177" s="127"/>
      <c r="I177" s="127"/>
      <c r="J177" s="141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  <c r="AC177" s="127"/>
      <c r="AD177" s="127"/>
      <c r="AE177" s="127"/>
      <c r="AF177" s="127"/>
      <c r="AG177" s="127"/>
      <c r="AH177" s="127"/>
      <c r="AI177" s="127"/>
      <c r="AJ177" s="127"/>
      <c r="AK177" s="127"/>
    </row>
    <row r="178" spans="2:37">
      <c r="B178" s="127"/>
      <c r="C178" s="127"/>
      <c r="D178" s="127"/>
      <c r="E178" s="127"/>
      <c r="F178" s="127"/>
      <c r="G178" s="127"/>
      <c r="H178" s="127"/>
      <c r="I178" s="127"/>
      <c r="J178" s="141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27"/>
      <c r="AE178" s="127"/>
      <c r="AF178" s="127"/>
      <c r="AG178" s="127"/>
      <c r="AH178" s="127"/>
      <c r="AI178" s="127"/>
      <c r="AJ178" s="127"/>
      <c r="AK178" s="127"/>
    </row>
    <row r="179" spans="2:37">
      <c r="B179" s="127"/>
      <c r="C179" s="127"/>
      <c r="D179" s="127"/>
      <c r="E179" s="127"/>
      <c r="F179" s="127"/>
      <c r="G179" s="127"/>
      <c r="H179" s="127"/>
      <c r="I179" s="127"/>
      <c r="J179" s="141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  <c r="AK179" s="127"/>
    </row>
    <row r="180" spans="2:37">
      <c r="B180" s="127"/>
      <c r="C180" s="127"/>
      <c r="D180" s="127"/>
      <c r="E180" s="127"/>
      <c r="F180" s="127"/>
      <c r="G180" s="127"/>
      <c r="H180" s="127"/>
      <c r="I180" s="127"/>
      <c r="J180" s="141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  <c r="AK180" s="127"/>
    </row>
    <row r="181" spans="2:37">
      <c r="B181" s="127"/>
      <c r="C181" s="127"/>
      <c r="D181" s="127"/>
      <c r="E181" s="127"/>
      <c r="F181" s="127"/>
      <c r="G181" s="127"/>
      <c r="H181" s="127"/>
      <c r="I181" s="127"/>
      <c r="J181" s="141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  <c r="AB181" s="127"/>
      <c r="AC181" s="127"/>
      <c r="AD181" s="127"/>
      <c r="AE181" s="127"/>
      <c r="AF181" s="127"/>
      <c r="AG181" s="127"/>
      <c r="AH181" s="127"/>
      <c r="AI181" s="127"/>
      <c r="AJ181" s="127"/>
      <c r="AK181" s="127"/>
    </row>
    <row r="182" spans="2:37">
      <c r="B182" s="127"/>
      <c r="C182" s="127"/>
      <c r="D182" s="127"/>
      <c r="E182" s="127"/>
      <c r="F182" s="127"/>
      <c r="G182" s="127"/>
      <c r="H182" s="127"/>
      <c r="I182" s="127"/>
      <c r="J182" s="141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  <c r="AK182" s="127"/>
    </row>
    <row r="183" spans="2:37">
      <c r="B183" s="127"/>
      <c r="C183" s="127"/>
      <c r="D183" s="127"/>
      <c r="E183" s="127"/>
      <c r="F183" s="127"/>
      <c r="G183" s="127"/>
      <c r="H183" s="127"/>
      <c r="I183" s="127"/>
      <c r="J183" s="141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27"/>
      <c r="AK183" s="127"/>
    </row>
    <row r="184" spans="2:37">
      <c r="B184" s="127"/>
      <c r="C184" s="127"/>
      <c r="D184" s="127"/>
      <c r="E184" s="127"/>
      <c r="F184" s="127"/>
      <c r="G184" s="127"/>
      <c r="H184" s="127"/>
      <c r="I184" s="127"/>
      <c r="J184" s="141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  <c r="AK184" s="127"/>
    </row>
    <row r="185" spans="2:37">
      <c r="B185" s="127"/>
      <c r="C185" s="127"/>
      <c r="D185" s="127"/>
      <c r="E185" s="127"/>
      <c r="F185" s="127"/>
      <c r="G185" s="127"/>
      <c r="H185" s="127"/>
      <c r="I185" s="127"/>
      <c r="J185" s="141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127"/>
      <c r="AJ185" s="127"/>
      <c r="AK185" s="127"/>
    </row>
    <row r="186" spans="2:37">
      <c r="B186" s="127"/>
      <c r="C186" s="127"/>
      <c r="D186" s="127"/>
      <c r="E186" s="127"/>
      <c r="F186" s="127"/>
      <c r="G186" s="127"/>
      <c r="H186" s="127"/>
      <c r="I186" s="127"/>
      <c r="J186" s="141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127"/>
      <c r="AJ186" s="127"/>
      <c r="AK186" s="127"/>
    </row>
    <row r="187" spans="2:37">
      <c r="B187" s="127"/>
      <c r="C187" s="127"/>
      <c r="D187" s="127"/>
      <c r="E187" s="127"/>
      <c r="F187" s="127"/>
      <c r="G187" s="127"/>
      <c r="H187" s="127"/>
      <c r="I187" s="127"/>
      <c r="J187" s="141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  <c r="AC187" s="127"/>
      <c r="AD187" s="127"/>
      <c r="AE187" s="127"/>
      <c r="AF187" s="127"/>
      <c r="AG187" s="127"/>
      <c r="AH187" s="127"/>
      <c r="AI187" s="127"/>
      <c r="AJ187" s="127"/>
      <c r="AK187" s="127"/>
    </row>
    <row r="188" spans="2:37">
      <c r="B188" s="127"/>
      <c r="C188" s="127"/>
      <c r="D188" s="127"/>
      <c r="E188" s="127"/>
      <c r="F188" s="127"/>
      <c r="G188" s="127"/>
      <c r="H188" s="127"/>
      <c r="I188" s="127"/>
      <c r="J188" s="141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127"/>
      <c r="AJ188" s="127"/>
      <c r="AK188" s="127"/>
    </row>
    <row r="189" spans="2:37">
      <c r="B189" s="127"/>
      <c r="C189" s="127"/>
      <c r="D189" s="127"/>
      <c r="E189" s="127"/>
      <c r="F189" s="127"/>
      <c r="G189" s="127"/>
      <c r="H189" s="127"/>
      <c r="I189" s="127"/>
      <c r="J189" s="141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  <c r="AK189" s="127"/>
    </row>
    <row r="190" spans="2:37">
      <c r="B190" s="127"/>
      <c r="C190" s="127"/>
      <c r="D190" s="127"/>
      <c r="E190" s="127"/>
      <c r="F190" s="127"/>
      <c r="G190" s="127"/>
      <c r="H190" s="127"/>
      <c r="I190" s="127"/>
      <c r="J190" s="141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  <c r="AC190" s="127"/>
      <c r="AD190" s="127"/>
      <c r="AE190" s="127"/>
      <c r="AF190" s="127"/>
      <c r="AG190" s="127"/>
      <c r="AH190" s="127"/>
      <c r="AI190" s="127"/>
      <c r="AJ190" s="127"/>
      <c r="AK190" s="127"/>
    </row>
    <row r="191" spans="2:37">
      <c r="B191" s="127"/>
      <c r="C191" s="127"/>
      <c r="D191" s="127"/>
      <c r="E191" s="127"/>
      <c r="F191" s="127"/>
      <c r="G191" s="127"/>
      <c r="H191" s="127"/>
      <c r="I191" s="127"/>
      <c r="J191" s="141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127"/>
      <c r="AJ191" s="127"/>
      <c r="AK191" s="127"/>
    </row>
    <row r="192" spans="2:37">
      <c r="B192" s="127"/>
      <c r="C192" s="127"/>
      <c r="D192" s="127"/>
      <c r="E192" s="127"/>
      <c r="F192" s="127"/>
      <c r="G192" s="127"/>
      <c r="H192" s="127"/>
      <c r="I192" s="127"/>
      <c r="J192" s="141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127"/>
      <c r="AJ192" s="127"/>
      <c r="AK192" s="127"/>
    </row>
    <row r="193" spans="2:37">
      <c r="B193" s="127"/>
      <c r="C193" s="127"/>
      <c r="D193" s="127"/>
      <c r="E193" s="127"/>
      <c r="F193" s="127"/>
      <c r="G193" s="127"/>
      <c r="H193" s="127"/>
      <c r="I193" s="127"/>
      <c r="J193" s="141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  <c r="AB193" s="127"/>
      <c r="AC193" s="127"/>
      <c r="AD193" s="127"/>
      <c r="AE193" s="127"/>
      <c r="AF193" s="127"/>
      <c r="AG193" s="127"/>
      <c r="AH193" s="127"/>
      <c r="AI193" s="127"/>
      <c r="AJ193" s="127"/>
      <c r="AK193" s="127"/>
    </row>
    <row r="194" spans="2:37">
      <c r="B194" s="127"/>
      <c r="C194" s="127"/>
      <c r="D194" s="127"/>
      <c r="E194" s="127"/>
      <c r="F194" s="127"/>
      <c r="G194" s="127"/>
      <c r="H194" s="127"/>
      <c r="I194" s="127"/>
      <c r="J194" s="141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  <c r="AB194" s="127"/>
      <c r="AC194" s="127"/>
      <c r="AD194" s="127"/>
      <c r="AE194" s="127"/>
      <c r="AF194" s="127"/>
      <c r="AG194" s="127"/>
      <c r="AH194" s="127"/>
      <c r="AI194" s="127"/>
      <c r="AJ194" s="127"/>
      <c r="AK194" s="127"/>
    </row>
    <row r="195" spans="2:37">
      <c r="B195" s="127"/>
      <c r="C195" s="127"/>
      <c r="D195" s="127"/>
      <c r="E195" s="127"/>
      <c r="F195" s="127"/>
      <c r="G195" s="127"/>
      <c r="H195" s="127"/>
      <c r="I195" s="127"/>
      <c r="J195" s="141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  <c r="AK195" s="127"/>
    </row>
    <row r="196" spans="2:37">
      <c r="B196" s="127"/>
      <c r="C196" s="127"/>
      <c r="D196" s="127"/>
      <c r="E196" s="127"/>
      <c r="F196" s="127"/>
      <c r="G196" s="127"/>
      <c r="H196" s="127"/>
      <c r="I196" s="127"/>
      <c r="J196" s="141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  <c r="AB196" s="127"/>
      <c r="AC196" s="127"/>
      <c r="AD196" s="127"/>
      <c r="AE196" s="127"/>
      <c r="AF196" s="127"/>
      <c r="AG196" s="127"/>
      <c r="AH196" s="127"/>
      <c r="AI196" s="127"/>
      <c r="AJ196" s="127"/>
      <c r="AK196" s="127"/>
    </row>
    <row r="197" spans="2:37">
      <c r="B197" s="127"/>
      <c r="C197" s="127"/>
      <c r="D197" s="127"/>
      <c r="E197" s="127"/>
      <c r="F197" s="127"/>
      <c r="G197" s="127"/>
      <c r="H197" s="127"/>
      <c r="I197" s="127"/>
      <c r="J197" s="141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  <c r="AB197" s="127"/>
      <c r="AC197" s="127"/>
      <c r="AD197" s="127"/>
      <c r="AE197" s="127"/>
      <c r="AF197" s="127"/>
      <c r="AG197" s="127"/>
      <c r="AH197" s="127"/>
      <c r="AI197" s="127"/>
      <c r="AJ197" s="127"/>
      <c r="AK197" s="127"/>
    </row>
    <row r="198" spans="2:37">
      <c r="B198" s="127"/>
      <c r="C198" s="127"/>
      <c r="D198" s="127"/>
      <c r="E198" s="127"/>
      <c r="F198" s="127"/>
      <c r="G198" s="127"/>
      <c r="H198" s="127"/>
      <c r="I198" s="127"/>
      <c r="J198" s="141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  <c r="AB198" s="127"/>
      <c r="AC198" s="127"/>
      <c r="AD198" s="127"/>
      <c r="AE198" s="127"/>
      <c r="AF198" s="127"/>
      <c r="AG198" s="127"/>
      <c r="AH198" s="127"/>
      <c r="AI198" s="127"/>
      <c r="AJ198" s="127"/>
      <c r="AK198" s="127"/>
    </row>
    <row r="199" spans="2:37">
      <c r="B199" s="127"/>
      <c r="C199" s="127"/>
      <c r="D199" s="127"/>
      <c r="E199" s="127"/>
      <c r="F199" s="127"/>
      <c r="G199" s="127"/>
      <c r="H199" s="127"/>
      <c r="I199" s="127"/>
      <c r="J199" s="141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  <c r="AK199" s="127"/>
    </row>
    <row r="200" spans="2:37">
      <c r="B200" s="127"/>
      <c r="C200" s="127"/>
      <c r="D200" s="127"/>
      <c r="E200" s="127"/>
      <c r="F200" s="127"/>
      <c r="G200" s="127"/>
      <c r="H200" s="127"/>
      <c r="I200" s="127"/>
      <c r="J200" s="141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  <c r="AK200" s="127"/>
    </row>
    <row r="201" spans="2:37">
      <c r="B201" s="127"/>
      <c r="C201" s="127"/>
      <c r="D201" s="127"/>
      <c r="E201" s="127"/>
      <c r="F201" s="127"/>
      <c r="G201" s="127"/>
      <c r="H201" s="127"/>
      <c r="I201" s="127"/>
      <c r="J201" s="141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  <c r="AC201" s="127"/>
      <c r="AD201" s="127"/>
      <c r="AE201" s="127"/>
      <c r="AF201" s="127"/>
      <c r="AG201" s="127"/>
      <c r="AH201" s="127"/>
      <c r="AI201" s="127"/>
      <c r="AJ201" s="127"/>
      <c r="AK201" s="127"/>
    </row>
    <row r="202" spans="2:37">
      <c r="B202" s="127"/>
      <c r="C202" s="127"/>
      <c r="D202" s="127"/>
      <c r="E202" s="127"/>
      <c r="F202" s="127"/>
      <c r="G202" s="127"/>
      <c r="H202" s="127"/>
      <c r="I202" s="127"/>
      <c r="J202" s="141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  <c r="AB202" s="127"/>
      <c r="AC202" s="127"/>
      <c r="AD202" s="127"/>
      <c r="AE202" s="127"/>
      <c r="AF202" s="127"/>
      <c r="AG202" s="127"/>
      <c r="AH202" s="127"/>
      <c r="AI202" s="127"/>
      <c r="AJ202" s="127"/>
      <c r="AK202" s="127"/>
    </row>
    <row r="203" spans="2:37">
      <c r="B203" s="127"/>
      <c r="C203" s="127"/>
      <c r="D203" s="127"/>
      <c r="E203" s="127"/>
      <c r="F203" s="127"/>
      <c r="G203" s="127"/>
      <c r="H203" s="127"/>
      <c r="I203" s="127"/>
      <c r="J203" s="141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  <c r="AB203" s="127"/>
      <c r="AC203" s="127"/>
      <c r="AD203" s="127"/>
      <c r="AE203" s="127"/>
      <c r="AF203" s="127"/>
      <c r="AG203" s="127"/>
      <c r="AH203" s="127"/>
      <c r="AI203" s="127"/>
      <c r="AJ203" s="127"/>
      <c r="AK203" s="127"/>
    </row>
    <row r="204" spans="2:37">
      <c r="B204" s="127"/>
      <c r="C204" s="127"/>
      <c r="D204" s="127"/>
      <c r="E204" s="127"/>
      <c r="F204" s="127"/>
      <c r="G204" s="127"/>
      <c r="H204" s="127"/>
      <c r="I204" s="127"/>
      <c r="J204" s="141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  <c r="AB204" s="127"/>
      <c r="AC204" s="127"/>
      <c r="AD204" s="127"/>
      <c r="AE204" s="127"/>
      <c r="AF204" s="127"/>
      <c r="AG204" s="127"/>
      <c r="AH204" s="127"/>
      <c r="AI204" s="127"/>
      <c r="AJ204" s="127"/>
      <c r="AK204" s="127"/>
    </row>
    <row r="205" spans="2:37">
      <c r="B205" s="127"/>
      <c r="C205" s="127"/>
      <c r="D205" s="127"/>
      <c r="E205" s="127"/>
      <c r="F205" s="127"/>
      <c r="G205" s="127"/>
      <c r="H205" s="127"/>
      <c r="I205" s="127"/>
      <c r="J205" s="141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  <c r="AB205" s="127"/>
      <c r="AC205" s="127"/>
      <c r="AD205" s="127"/>
      <c r="AE205" s="127"/>
      <c r="AF205" s="127"/>
      <c r="AG205" s="127"/>
      <c r="AH205" s="127"/>
      <c r="AI205" s="127"/>
      <c r="AJ205" s="127"/>
      <c r="AK205" s="127"/>
    </row>
    <row r="206" spans="2:37">
      <c r="B206" s="127"/>
      <c r="C206" s="127"/>
      <c r="D206" s="127"/>
      <c r="E206" s="127"/>
      <c r="F206" s="127"/>
      <c r="G206" s="127"/>
      <c r="H206" s="127"/>
      <c r="I206" s="127"/>
      <c r="J206" s="141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  <c r="AK206" s="127"/>
    </row>
    <row r="207" spans="2:37">
      <c r="B207" s="127"/>
      <c r="C207" s="127"/>
      <c r="D207" s="127"/>
      <c r="E207" s="127"/>
      <c r="F207" s="127"/>
      <c r="G207" s="127"/>
      <c r="H207" s="127"/>
      <c r="I207" s="127"/>
      <c r="J207" s="141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  <c r="AK207" s="127"/>
    </row>
    <row r="208" spans="2:37">
      <c r="B208" s="127"/>
      <c r="C208" s="127"/>
      <c r="D208" s="127"/>
      <c r="E208" s="127"/>
      <c r="F208" s="127"/>
      <c r="G208" s="127"/>
      <c r="H208" s="127"/>
      <c r="I208" s="127"/>
      <c r="J208" s="141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  <c r="AB208" s="127"/>
      <c r="AC208" s="127"/>
      <c r="AD208" s="127"/>
      <c r="AE208" s="127"/>
      <c r="AF208" s="127"/>
      <c r="AG208" s="127"/>
      <c r="AH208" s="127"/>
      <c r="AI208" s="127"/>
      <c r="AJ208" s="127"/>
      <c r="AK208" s="127"/>
    </row>
    <row r="209" spans="2:37">
      <c r="B209" s="127"/>
      <c r="C209" s="127"/>
      <c r="D209" s="127"/>
      <c r="E209" s="127"/>
      <c r="F209" s="127"/>
      <c r="G209" s="127"/>
      <c r="H209" s="127"/>
      <c r="I209" s="127"/>
      <c r="J209" s="141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  <c r="AB209" s="127"/>
      <c r="AC209" s="127"/>
      <c r="AD209" s="127"/>
      <c r="AE209" s="127"/>
      <c r="AF209" s="127"/>
      <c r="AG209" s="127"/>
      <c r="AH209" s="127"/>
      <c r="AI209" s="127"/>
      <c r="AJ209" s="127"/>
      <c r="AK209" s="127"/>
    </row>
    <row r="210" spans="2:37">
      <c r="B210" s="127"/>
      <c r="C210" s="127"/>
      <c r="D210" s="127"/>
      <c r="E210" s="127"/>
      <c r="F210" s="127"/>
      <c r="G210" s="127"/>
      <c r="H210" s="127"/>
      <c r="I210" s="127"/>
      <c r="J210" s="141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  <c r="AK210" s="127"/>
    </row>
    <row r="211" spans="2:37">
      <c r="B211" s="127"/>
      <c r="C211" s="127"/>
      <c r="D211" s="127"/>
      <c r="E211" s="127"/>
      <c r="F211" s="127"/>
      <c r="G211" s="127"/>
      <c r="H211" s="127"/>
      <c r="I211" s="127"/>
      <c r="J211" s="141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  <c r="AB211" s="127"/>
      <c r="AC211" s="127"/>
      <c r="AD211" s="127"/>
      <c r="AE211" s="127"/>
      <c r="AF211" s="127"/>
      <c r="AG211" s="127"/>
      <c r="AH211" s="127"/>
      <c r="AI211" s="127"/>
      <c r="AJ211" s="127"/>
      <c r="AK211" s="127"/>
    </row>
    <row r="212" spans="2:37">
      <c r="B212" s="127"/>
      <c r="C212" s="127"/>
      <c r="D212" s="127"/>
      <c r="E212" s="127"/>
      <c r="F212" s="127"/>
      <c r="G212" s="127"/>
      <c r="H212" s="127"/>
      <c r="I212" s="127"/>
      <c r="J212" s="141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  <c r="AB212" s="127"/>
      <c r="AC212" s="127"/>
      <c r="AD212" s="127"/>
      <c r="AE212" s="127"/>
      <c r="AF212" s="127"/>
      <c r="AG212" s="127"/>
      <c r="AH212" s="127"/>
      <c r="AI212" s="127"/>
      <c r="AJ212" s="127"/>
      <c r="AK212" s="127"/>
    </row>
    <row r="213" spans="2:37">
      <c r="B213" s="127"/>
      <c r="C213" s="127"/>
      <c r="D213" s="127"/>
      <c r="E213" s="127"/>
      <c r="F213" s="127"/>
      <c r="G213" s="127"/>
      <c r="H213" s="127"/>
      <c r="I213" s="127"/>
      <c r="J213" s="141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  <c r="AB213" s="127"/>
      <c r="AC213" s="127"/>
      <c r="AD213" s="127"/>
      <c r="AE213" s="127"/>
      <c r="AF213" s="127"/>
      <c r="AG213" s="127"/>
      <c r="AH213" s="127"/>
      <c r="AI213" s="127"/>
      <c r="AJ213" s="127"/>
      <c r="AK213" s="127"/>
    </row>
    <row r="214" spans="2:37">
      <c r="B214" s="127"/>
      <c r="C214" s="127"/>
      <c r="D214" s="127"/>
      <c r="E214" s="127"/>
      <c r="F214" s="127"/>
      <c r="G214" s="127"/>
      <c r="H214" s="127"/>
      <c r="I214" s="127"/>
      <c r="J214" s="141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  <c r="AK214" s="127"/>
    </row>
    <row r="215" spans="2:37">
      <c r="B215" s="127"/>
      <c r="C215" s="127"/>
      <c r="D215" s="127"/>
      <c r="E215" s="127"/>
      <c r="F215" s="127"/>
      <c r="G215" s="127"/>
      <c r="H215" s="127"/>
      <c r="I215" s="127"/>
      <c r="J215" s="141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  <c r="AB215" s="127"/>
      <c r="AC215" s="127"/>
      <c r="AD215" s="127"/>
      <c r="AE215" s="127"/>
      <c r="AF215" s="127"/>
      <c r="AG215" s="127"/>
      <c r="AH215" s="127"/>
      <c r="AI215" s="127"/>
      <c r="AJ215" s="127"/>
      <c r="AK215" s="127"/>
    </row>
    <row r="216" spans="2:37">
      <c r="B216" s="127"/>
      <c r="C216" s="127"/>
      <c r="D216" s="127"/>
      <c r="E216" s="127"/>
      <c r="F216" s="127"/>
      <c r="G216" s="127"/>
      <c r="H216" s="127"/>
      <c r="I216" s="127"/>
      <c r="J216" s="141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  <c r="AC216" s="127"/>
      <c r="AD216" s="127"/>
      <c r="AE216" s="127"/>
      <c r="AF216" s="127"/>
      <c r="AG216" s="127"/>
      <c r="AH216" s="127"/>
      <c r="AI216" s="127"/>
      <c r="AJ216" s="127"/>
      <c r="AK216" s="127"/>
    </row>
    <row r="217" spans="2:37">
      <c r="B217" s="127"/>
      <c r="C217" s="127"/>
      <c r="D217" s="127"/>
      <c r="E217" s="127"/>
      <c r="F217" s="127"/>
      <c r="G217" s="127"/>
      <c r="H217" s="127"/>
      <c r="I217" s="127"/>
      <c r="J217" s="141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  <c r="AB217" s="127"/>
      <c r="AC217" s="127"/>
      <c r="AD217" s="127"/>
      <c r="AE217" s="127"/>
      <c r="AF217" s="127"/>
      <c r="AG217" s="127"/>
      <c r="AH217" s="127"/>
      <c r="AI217" s="127"/>
      <c r="AJ217" s="127"/>
      <c r="AK217" s="127"/>
    </row>
    <row r="218" spans="2:37">
      <c r="B218" s="127"/>
      <c r="C218" s="127"/>
      <c r="D218" s="127"/>
      <c r="E218" s="127"/>
      <c r="F218" s="127"/>
      <c r="G218" s="127"/>
      <c r="H218" s="127"/>
      <c r="I218" s="127"/>
      <c r="J218" s="141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127"/>
      <c r="AC218" s="127"/>
      <c r="AD218" s="127"/>
      <c r="AE218" s="127"/>
      <c r="AF218" s="127"/>
      <c r="AG218" s="127"/>
      <c r="AH218" s="127"/>
      <c r="AI218" s="127"/>
      <c r="AJ218" s="127"/>
      <c r="AK218" s="127"/>
    </row>
    <row r="219" spans="2:37">
      <c r="B219" s="127"/>
      <c r="C219" s="127"/>
      <c r="D219" s="127"/>
      <c r="E219" s="127"/>
      <c r="F219" s="127"/>
      <c r="G219" s="127"/>
      <c r="H219" s="127"/>
      <c r="I219" s="127"/>
      <c r="J219" s="141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  <c r="AC219" s="127"/>
      <c r="AD219" s="127"/>
      <c r="AE219" s="127"/>
      <c r="AF219" s="127"/>
      <c r="AG219" s="127"/>
      <c r="AH219" s="127"/>
      <c r="AI219" s="127"/>
      <c r="AJ219" s="127"/>
      <c r="AK219" s="127"/>
    </row>
    <row r="220" spans="2:37">
      <c r="B220" s="127"/>
      <c r="C220" s="127"/>
      <c r="D220" s="127"/>
      <c r="E220" s="127"/>
      <c r="F220" s="127"/>
      <c r="G220" s="127"/>
      <c r="H220" s="127"/>
      <c r="I220" s="127"/>
      <c r="J220" s="141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127"/>
      <c r="AC220" s="127"/>
      <c r="AD220" s="127"/>
      <c r="AE220" s="127"/>
      <c r="AF220" s="127"/>
      <c r="AG220" s="127"/>
      <c r="AH220" s="127"/>
      <c r="AI220" s="127"/>
      <c r="AJ220" s="127"/>
      <c r="AK220" s="127"/>
    </row>
    <row r="221" spans="2:37">
      <c r="B221" s="127"/>
      <c r="C221" s="127"/>
      <c r="D221" s="127"/>
      <c r="E221" s="127"/>
      <c r="F221" s="127"/>
      <c r="G221" s="127"/>
      <c r="H221" s="127"/>
      <c r="I221" s="127"/>
      <c r="J221" s="141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  <c r="AC221" s="127"/>
      <c r="AD221" s="127"/>
      <c r="AE221" s="127"/>
      <c r="AF221" s="127"/>
      <c r="AG221" s="127"/>
      <c r="AH221" s="127"/>
      <c r="AI221" s="127"/>
      <c r="AJ221" s="127"/>
      <c r="AK221" s="127"/>
    </row>
    <row r="222" spans="2:37">
      <c r="B222" s="127"/>
      <c r="C222" s="127"/>
      <c r="D222" s="127"/>
      <c r="E222" s="127"/>
      <c r="F222" s="127"/>
      <c r="G222" s="127"/>
      <c r="H222" s="127"/>
      <c r="I222" s="127"/>
      <c r="J222" s="141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127"/>
      <c r="AC222" s="127"/>
      <c r="AD222" s="127"/>
      <c r="AE222" s="127"/>
      <c r="AF222" s="127"/>
      <c r="AG222" s="127"/>
      <c r="AH222" s="127"/>
      <c r="AI222" s="127"/>
      <c r="AJ222" s="127"/>
      <c r="AK222" s="127"/>
    </row>
    <row r="223" spans="2:37">
      <c r="B223" s="127"/>
      <c r="C223" s="127"/>
      <c r="D223" s="127"/>
      <c r="E223" s="127"/>
      <c r="F223" s="127"/>
      <c r="G223" s="127"/>
      <c r="H223" s="127"/>
      <c r="I223" s="127"/>
      <c r="J223" s="141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  <c r="AC223" s="127"/>
      <c r="AD223" s="127"/>
      <c r="AE223" s="127"/>
      <c r="AF223" s="127"/>
      <c r="AG223" s="127"/>
      <c r="AH223" s="127"/>
      <c r="AI223" s="127"/>
      <c r="AJ223" s="127"/>
      <c r="AK223" s="127"/>
    </row>
    <row r="224" spans="2:37">
      <c r="B224" s="127"/>
      <c r="C224" s="127"/>
      <c r="D224" s="127"/>
      <c r="E224" s="127"/>
      <c r="F224" s="127"/>
      <c r="G224" s="127"/>
      <c r="H224" s="127"/>
      <c r="I224" s="127"/>
      <c r="J224" s="141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  <c r="AK224" s="127"/>
    </row>
    <row r="225" spans="2:37">
      <c r="B225" s="127"/>
      <c r="C225" s="127"/>
      <c r="D225" s="127"/>
      <c r="E225" s="127"/>
      <c r="F225" s="127"/>
      <c r="G225" s="127"/>
      <c r="H225" s="127"/>
      <c r="I225" s="127"/>
      <c r="J225" s="141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127"/>
      <c r="AC225" s="127"/>
      <c r="AD225" s="127"/>
      <c r="AE225" s="127"/>
      <c r="AF225" s="127"/>
      <c r="AG225" s="127"/>
      <c r="AH225" s="127"/>
      <c r="AI225" s="127"/>
      <c r="AJ225" s="127"/>
      <c r="AK225" s="127"/>
    </row>
    <row r="226" spans="2:37">
      <c r="B226" s="127"/>
      <c r="C226" s="127"/>
      <c r="D226" s="127"/>
      <c r="E226" s="127"/>
      <c r="F226" s="127"/>
      <c r="G226" s="127"/>
      <c r="H226" s="127"/>
      <c r="I226" s="127"/>
      <c r="J226" s="141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127"/>
      <c r="AC226" s="127"/>
      <c r="AD226" s="127"/>
      <c r="AE226" s="127"/>
      <c r="AF226" s="127"/>
      <c r="AG226" s="127"/>
      <c r="AH226" s="127"/>
      <c r="AI226" s="127"/>
      <c r="AJ226" s="127"/>
      <c r="AK226" s="127"/>
    </row>
    <row r="227" spans="2:37">
      <c r="B227" s="127"/>
      <c r="C227" s="127"/>
      <c r="D227" s="127"/>
      <c r="E227" s="127"/>
      <c r="F227" s="127"/>
      <c r="G227" s="127"/>
      <c r="H227" s="127"/>
      <c r="I227" s="127"/>
      <c r="J227" s="141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127"/>
      <c r="AC227" s="127"/>
      <c r="AD227" s="127"/>
      <c r="AE227" s="127"/>
      <c r="AF227" s="127"/>
      <c r="AG227" s="127"/>
      <c r="AH227" s="127"/>
      <c r="AI227" s="127"/>
      <c r="AJ227" s="127"/>
      <c r="AK227" s="127"/>
    </row>
    <row r="228" spans="2:37">
      <c r="B228" s="127"/>
      <c r="C228" s="127"/>
      <c r="D228" s="127"/>
      <c r="E228" s="127"/>
      <c r="F228" s="127"/>
      <c r="G228" s="127"/>
      <c r="H228" s="127"/>
      <c r="I228" s="127"/>
      <c r="J228" s="141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127"/>
      <c r="AC228" s="127"/>
      <c r="AD228" s="127"/>
      <c r="AE228" s="127"/>
      <c r="AF228" s="127"/>
      <c r="AG228" s="127"/>
      <c r="AH228" s="127"/>
      <c r="AI228" s="127"/>
      <c r="AJ228" s="127"/>
      <c r="AK228" s="127"/>
    </row>
    <row r="229" spans="2:37">
      <c r="B229" s="127"/>
      <c r="C229" s="127"/>
      <c r="D229" s="127"/>
      <c r="E229" s="127"/>
      <c r="F229" s="127"/>
      <c r="G229" s="127"/>
      <c r="H229" s="127"/>
      <c r="I229" s="127"/>
      <c r="J229" s="141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127"/>
      <c r="AC229" s="127"/>
      <c r="AD229" s="127"/>
      <c r="AE229" s="127"/>
      <c r="AF229" s="127"/>
      <c r="AG229" s="127"/>
      <c r="AH229" s="127"/>
      <c r="AI229" s="127"/>
      <c r="AJ229" s="127"/>
      <c r="AK229" s="127"/>
    </row>
    <row r="230" spans="2:37">
      <c r="B230" s="127"/>
      <c r="C230" s="127"/>
      <c r="D230" s="127"/>
      <c r="E230" s="127"/>
      <c r="F230" s="127"/>
      <c r="G230" s="127"/>
      <c r="H230" s="127"/>
      <c r="I230" s="127"/>
      <c r="J230" s="141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127"/>
      <c r="AC230" s="127"/>
      <c r="AD230" s="127"/>
      <c r="AE230" s="127"/>
      <c r="AF230" s="127"/>
      <c r="AG230" s="127"/>
      <c r="AH230" s="127"/>
      <c r="AI230" s="127"/>
      <c r="AJ230" s="127"/>
      <c r="AK230" s="127"/>
    </row>
    <row r="231" spans="2:37">
      <c r="B231" s="127"/>
      <c r="C231" s="127"/>
      <c r="D231" s="127"/>
      <c r="E231" s="127"/>
      <c r="F231" s="127"/>
      <c r="G231" s="127"/>
      <c r="H231" s="127"/>
      <c r="I231" s="127"/>
      <c r="J231" s="141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127"/>
      <c r="AC231" s="127"/>
      <c r="AD231" s="127"/>
      <c r="AE231" s="127"/>
      <c r="AF231" s="127"/>
      <c r="AG231" s="127"/>
      <c r="AH231" s="127"/>
      <c r="AI231" s="127"/>
      <c r="AJ231" s="127"/>
      <c r="AK231" s="127"/>
    </row>
    <row r="232" spans="2:37">
      <c r="B232" s="127"/>
      <c r="C232" s="127"/>
      <c r="D232" s="127"/>
      <c r="E232" s="127"/>
      <c r="F232" s="127"/>
      <c r="G232" s="127"/>
      <c r="H232" s="127"/>
      <c r="I232" s="127"/>
      <c r="J232" s="141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127"/>
      <c r="AC232" s="127"/>
      <c r="AD232" s="127"/>
      <c r="AE232" s="127"/>
      <c r="AF232" s="127"/>
      <c r="AG232" s="127"/>
      <c r="AH232" s="127"/>
      <c r="AI232" s="127"/>
      <c r="AJ232" s="127"/>
      <c r="AK232" s="127"/>
    </row>
    <row r="233" spans="2:37">
      <c r="B233" s="127"/>
      <c r="C233" s="127"/>
      <c r="D233" s="127"/>
      <c r="E233" s="127"/>
      <c r="F233" s="127"/>
      <c r="G233" s="127"/>
      <c r="H233" s="127"/>
      <c r="I233" s="127"/>
      <c r="J233" s="141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127"/>
      <c r="AC233" s="127"/>
      <c r="AD233" s="127"/>
      <c r="AE233" s="127"/>
      <c r="AF233" s="127"/>
      <c r="AG233" s="127"/>
      <c r="AH233" s="127"/>
      <c r="AI233" s="127"/>
      <c r="AJ233" s="127"/>
      <c r="AK233" s="127"/>
    </row>
    <row r="234" spans="2:37">
      <c r="B234" s="127"/>
      <c r="C234" s="127"/>
      <c r="D234" s="127"/>
      <c r="E234" s="127"/>
      <c r="F234" s="127"/>
      <c r="G234" s="127"/>
      <c r="H234" s="127"/>
      <c r="I234" s="127"/>
      <c r="J234" s="141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127"/>
      <c r="AC234" s="127"/>
      <c r="AD234" s="127"/>
      <c r="AE234" s="127"/>
      <c r="AF234" s="127"/>
      <c r="AG234" s="127"/>
      <c r="AH234" s="127"/>
      <c r="AI234" s="127"/>
      <c r="AJ234" s="127"/>
      <c r="AK234" s="127"/>
    </row>
    <row r="235" spans="2:37">
      <c r="B235" s="127"/>
      <c r="C235" s="127"/>
      <c r="D235" s="127"/>
      <c r="E235" s="127"/>
      <c r="F235" s="127"/>
      <c r="G235" s="127"/>
      <c r="H235" s="127"/>
      <c r="I235" s="127"/>
      <c r="J235" s="141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I235" s="127"/>
      <c r="AJ235" s="127"/>
      <c r="AK235" s="127"/>
    </row>
    <row r="236" spans="2:37">
      <c r="B236" s="127"/>
      <c r="C236" s="127"/>
      <c r="D236" s="127"/>
      <c r="E236" s="127"/>
      <c r="F236" s="127"/>
      <c r="G236" s="127"/>
      <c r="H236" s="127"/>
      <c r="I236" s="127"/>
      <c r="J236" s="141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127"/>
      <c r="AC236" s="127"/>
      <c r="AD236" s="127"/>
      <c r="AE236" s="127"/>
      <c r="AF236" s="127"/>
      <c r="AG236" s="127"/>
      <c r="AH236" s="127"/>
      <c r="AI236" s="127"/>
      <c r="AJ236" s="127"/>
      <c r="AK236" s="127"/>
    </row>
    <row r="237" spans="2:37">
      <c r="B237" s="127"/>
      <c r="C237" s="127"/>
      <c r="D237" s="127"/>
      <c r="E237" s="127"/>
      <c r="F237" s="127"/>
      <c r="G237" s="127"/>
      <c r="H237" s="127"/>
      <c r="I237" s="127"/>
      <c r="J237" s="141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127"/>
      <c r="AC237" s="127"/>
      <c r="AD237" s="127"/>
      <c r="AE237" s="127"/>
      <c r="AF237" s="127"/>
      <c r="AG237" s="127"/>
      <c r="AH237" s="127"/>
      <c r="AI237" s="127"/>
      <c r="AJ237" s="127"/>
      <c r="AK237" s="127"/>
    </row>
    <row r="238" spans="2:37">
      <c r="B238" s="127"/>
      <c r="C238" s="127"/>
      <c r="D238" s="127"/>
      <c r="E238" s="127"/>
      <c r="F238" s="127"/>
      <c r="G238" s="127"/>
      <c r="H238" s="127"/>
      <c r="I238" s="127"/>
      <c r="J238" s="141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127"/>
      <c r="AC238" s="127"/>
      <c r="AD238" s="127"/>
      <c r="AE238" s="127"/>
      <c r="AF238" s="127"/>
      <c r="AG238" s="127"/>
      <c r="AH238" s="127"/>
      <c r="AI238" s="127"/>
      <c r="AJ238" s="127"/>
      <c r="AK238" s="127"/>
    </row>
    <row r="239" spans="2:37">
      <c r="B239" s="127"/>
      <c r="C239" s="127"/>
      <c r="D239" s="127"/>
      <c r="E239" s="127"/>
      <c r="F239" s="127"/>
      <c r="G239" s="127"/>
      <c r="H239" s="127"/>
      <c r="I239" s="127"/>
      <c r="J239" s="141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127"/>
      <c r="AC239" s="127"/>
      <c r="AD239" s="127"/>
      <c r="AE239" s="127"/>
      <c r="AF239" s="127"/>
      <c r="AG239" s="127"/>
      <c r="AH239" s="127"/>
      <c r="AI239" s="127"/>
      <c r="AJ239" s="127"/>
      <c r="AK239" s="127"/>
    </row>
    <row r="240" spans="2:37">
      <c r="B240" s="127"/>
      <c r="C240" s="127"/>
      <c r="D240" s="127"/>
      <c r="E240" s="127"/>
      <c r="F240" s="127"/>
      <c r="G240" s="127"/>
      <c r="H240" s="127"/>
      <c r="I240" s="127"/>
      <c r="J240" s="141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  <c r="AC240" s="127"/>
      <c r="AD240" s="127"/>
      <c r="AE240" s="127"/>
      <c r="AF240" s="127"/>
      <c r="AG240" s="127"/>
      <c r="AH240" s="127"/>
      <c r="AI240" s="127"/>
      <c r="AJ240" s="127"/>
      <c r="AK240" s="127"/>
    </row>
    <row r="241" spans="2:37">
      <c r="B241" s="127"/>
      <c r="C241" s="127"/>
      <c r="D241" s="127"/>
      <c r="E241" s="127"/>
      <c r="F241" s="127"/>
      <c r="G241" s="127"/>
      <c r="H241" s="127"/>
      <c r="I241" s="127"/>
      <c r="J241" s="141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  <c r="AC241" s="127"/>
      <c r="AD241" s="127"/>
      <c r="AE241" s="127"/>
      <c r="AF241" s="127"/>
      <c r="AG241" s="127"/>
      <c r="AH241" s="127"/>
      <c r="AI241" s="127"/>
      <c r="AJ241" s="127"/>
      <c r="AK241" s="127"/>
    </row>
    <row r="242" spans="2:37">
      <c r="B242" s="127"/>
      <c r="C242" s="127"/>
      <c r="D242" s="127"/>
      <c r="E242" s="127"/>
      <c r="F242" s="127"/>
      <c r="G242" s="127"/>
      <c r="H242" s="127"/>
      <c r="I242" s="127"/>
      <c r="J242" s="141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  <c r="AC242" s="127"/>
      <c r="AD242" s="127"/>
      <c r="AE242" s="127"/>
      <c r="AF242" s="127"/>
      <c r="AG242" s="127"/>
      <c r="AH242" s="127"/>
      <c r="AI242" s="127"/>
      <c r="AJ242" s="127"/>
      <c r="AK242" s="127"/>
    </row>
    <row r="243" spans="2:37">
      <c r="B243" s="127"/>
      <c r="C243" s="127"/>
      <c r="D243" s="127"/>
      <c r="E243" s="127"/>
      <c r="F243" s="127"/>
      <c r="G243" s="127"/>
      <c r="H243" s="127"/>
      <c r="I243" s="127"/>
      <c r="J243" s="141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  <c r="AC243" s="127"/>
      <c r="AD243" s="127"/>
      <c r="AE243" s="127"/>
      <c r="AF243" s="127"/>
      <c r="AG243" s="127"/>
      <c r="AH243" s="127"/>
      <c r="AI243" s="127"/>
      <c r="AJ243" s="127"/>
      <c r="AK243" s="127"/>
    </row>
    <row r="244" spans="2:37">
      <c r="B244" s="127"/>
      <c r="C244" s="127"/>
      <c r="D244" s="127"/>
      <c r="E244" s="127"/>
      <c r="F244" s="127"/>
      <c r="G244" s="127"/>
      <c r="H244" s="127"/>
      <c r="I244" s="127"/>
      <c r="J244" s="141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  <c r="AC244" s="127"/>
      <c r="AD244" s="127"/>
      <c r="AE244" s="127"/>
      <c r="AF244" s="127"/>
      <c r="AG244" s="127"/>
      <c r="AH244" s="127"/>
      <c r="AI244" s="127"/>
      <c r="AJ244" s="127"/>
      <c r="AK244" s="127"/>
    </row>
    <row r="245" spans="2:37">
      <c r="B245" s="127"/>
      <c r="C245" s="127"/>
      <c r="D245" s="127"/>
      <c r="E245" s="127"/>
      <c r="F245" s="127"/>
      <c r="G245" s="127"/>
      <c r="H245" s="127"/>
      <c r="I245" s="127"/>
      <c r="J245" s="141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  <c r="AC245" s="127"/>
      <c r="AD245" s="127"/>
      <c r="AE245" s="127"/>
      <c r="AF245" s="127"/>
      <c r="AG245" s="127"/>
      <c r="AH245" s="127"/>
      <c r="AI245" s="127"/>
      <c r="AJ245" s="127"/>
      <c r="AK245" s="127"/>
    </row>
    <row r="246" spans="2:37">
      <c r="B246" s="127"/>
      <c r="C246" s="127"/>
      <c r="D246" s="127"/>
      <c r="E246" s="127"/>
      <c r="F246" s="127"/>
      <c r="G246" s="127"/>
      <c r="H246" s="127"/>
      <c r="I246" s="127"/>
      <c r="J246" s="141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  <c r="AC246" s="127"/>
      <c r="AD246" s="127"/>
      <c r="AE246" s="127"/>
      <c r="AF246" s="127"/>
      <c r="AG246" s="127"/>
      <c r="AH246" s="127"/>
      <c r="AI246" s="127"/>
      <c r="AJ246" s="127"/>
      <c r="AK246" s="127"/>
    </row>
    <row r="247" spans="2:37">
      <c r="B247" s="127"/>
      <c r="C247" s="127"/>
      <c r="D247" s="127"/>
      <c r="E247" s="127"/>
      <c r="F247" s="127"/>
      <c r="G247" s="127"/>
      <c r="H247" s="127"/>
      <c r="I247" s="127"/>
      <c r="J247" s="141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  <c r="AC247" s="127"/>
      <c r="AD247" s="127"/>
      <c r="AE247" s="127"/>
      <c r="AF247" s="127"/>
      <c r="AG247" s="127"/>
      <c r="AH247" s="127"/>
      <c r="AI247" s="127"/>
      <c r="AJ247" s="127"/>
      <c r="AK247" s="127"/>
    </row>
    <row r="248" spans="2:37">
      <c r="B248" s="127"/>
      <c r="C248" s="127"/>
      <c r="D248" s="127"/>
      <c r="E248" s="127"/>
      <c r="F248" s="127"/>
      <c r="G248" s="127"/>
      <c r="H248" s="127"/>
      <c r="I248" s="127"/>
      <c r="J248" s="141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  <c r="AF248" s="127"/>
      <c r="AG248" s="127"/>
      <c r="AH248" s="127"/>
      <c r="AI248" s="127"/>
      <c r="AJ248" s="127"/>
      <c r="AK248" s="127"/>
    </row>
    <row r="249" spans="2:37">
      <c r="B249" s="127"/>
      <c r="C249" s="127"/>
      <c r="D249" s="127"/>
      <c r="E249" s="127"/>
      <c r="F249" s="127"/>
      <c r="G249" s="127"/>
      <c r="H249" s="127"/>
      <c r="I249" s="127"/>
      <c r="J249" s="141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  <c r="AC249" s="127"/>
      <c r="AD249" s="127"/>
      <c r="AE249" s="127"/>
      <c r="AF249" s="127"/>
      <c r="AG249" s="127"/>
      <c r="AH249" s="127"/>
      <c r="AI249" s="127"/>
      <c r="AJ249" s="127"/>
      <c r="AK249" s="127"/>
    </row>
    <row r="250" spans="2:37">
      <c r="B250" s="127"/>
      <c r="C250" s="127"/>
      <c r="D250" s="127"/>
      <c r="E250" s="127"/>
      <c r="F250" s="127"/>
      <c r="G250" s="127"/>
      <c r="H250" s="127"/>
      <c r="I250" s="127"/>
      <c r="J250" s="141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  <c r="AC250" s="127"/>
      <c r="AD250" s="127"/>
      <c r="AE250" s="127"/>
      <c r="AF250" s="127"/>
      <c r="AG250" s="127"/>
      <c r="AH250" s="127"/>
      <c r="AI250" s="127"/>
      <c r="AJ250" s="127"/>
      <c r="AK250" s="127"/>
    </row>
    <row r="251" spans="2:37">
      <c r="B251" s="127"/>
      <c r="C251" s="127"/>
      <c r="D251" s="127"/>
      <c r="E251" s="127"/>
      <c r="F251" s="127"/>
      <c r="G251" s="127"/>
      <c r="H251" s="127"/>
      <c r="I251" s="127"/>
      <c r="J251" s="141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  <c r="AC251" s="127"/>
      <c r="AD251" s="127"/>
      <c r="AE251" s="127"/>
      <c r="AF251" s="127"/>
      <c r="AG251" s="127"/>
      <c r="AH251" s="127"/>
      <c r="AI251" s="127"/>
      <c r="AJ251" s="127"/>
      <c r="AK251" s="127"/>
    </row>
    <row r="252" spans="2:37">
      <c r="B252" s="127"/>
      <c r="C252" s="127"/>
      <c r="D252" s="127"/>
      <c r="E252" s="127"/>
      <c r="F252" s="127"/>
      <c r="G252" s="127"/>
      <c r="H252" s="127"/>
      <c r="I252" s="127"/>
      <c r="J252" s="141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  <c r="AC252" s="127"/>
      <c r="AD252" s="127"/>
      <c r="AE252" s="127"/>
      <c r="AF252" s="127"/>
      <c r="AG252" s="127"/>
      <c r="AH252" s="127"/>
      <c r="AI252" s="127"/>
      <c r="AJ252" s="127"/>
      <c r="AK252" s="127"/>
    </row>
    <row r="253" spans="2:37">
      <c r="B253" s="127"/>
      <c r="C253" s="127"/>
      <c r="D253" s="127"/>
      <c r="E253" s="127"/>
      <c r="F253" s="127"/>
      <c r="G253" s="127"/>
      <c r="H253" s="127"/>
      <c r="I253" s="127"/>
      <c r="J253" s="141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  <c r="AC253" s="127"/>
      <c r="AD253" s="127"/>
      <c r="AE253" s="127"/>
      <c r="AF253" s="127"/>
      <c r="AG253" s="127"/>
      <c r="AH253" s="127"/>
      <c r="AI253" s="127"/>
      <c r="AJ253" s="127"/>
      <c r="AK253" s="127"/>
    </row>
    <row r="254" spans="2:37">
      <c r="B254" s="127"/>
      <c r="C254" s="127"/>
      <c r="D254" s="127"/>
      <c r="E254" s="127"/>
      <c r="F254" s="127"/>
      <c r="G254" s="127"/>
      <c r="H254" s="127"/>
      <c r="I254" s="127"/>
      <c r="J254" s="141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  <c r="AK254" s="127"/>
    </row>
    <row r="255" spans="2:37">
      <c r="B255" s="127"/>
      <c r="C255" s="127"/>
      <c r="D255" s="127"/>
      <c r="E255" s="127"/>
      <c r="F255" s="127"/>
      <c r="G255" s="127"/>
      <c r="H255" s="127"/>
      <c r="I255" s="127"/>
      <c r="J255" s="141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  <c r="AK255" s="127"/>
    </row>
    <row r="256" spans="2:37">
      <c r="B256" s="127"/>
      <c r="C256" s="127"/>
      <c r="D256" s="127"/>
      <c r="E256" s="127"/>
      <c r="F256" s="127"/>
      <c r="G256" s="127"/>
      <c r="H256" s="127"/>
      <c r="I256" s="127"/>
      <c r="J256" s="141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  <c r="AK256" s="127"/>
    </row>
    <row r="257" spans="2:37">
      <c r="B257" s="127"/>
      <c r="C257" s="127"/>
      <c r="D257" s="127"/>
      <c r="E257" s="127"/>
      <c r="F257" s="127"/>
      <c r="G257" s="127"/>
      <c r="H257" s="127"/>
      <c r="I257" s="127"/>
      <c r="J257" s="141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  <c r="AK257" s="127"/>
    </row>
    <row r="258" spans="2:37">
      <c r="B258" s="127"/>
      <c r="C258" s="127"/>
      <c r="D258" s="127"/>
      <c r="E258" s="127"/>
      <c r="F258" s="127"/>
      <c r="G258" s="127"/>
      <c r="H258" s="127"/>
      <c r="I258" s="127"/>
      <c r="J258" s="141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  <c r="AK258" s="127"/>
    </row>
    <row r="259" spans="2:37">
      <c r="B259" s="127"/>
      <c r="C259" s="127"/>
      <c r="D259" s="127"/>
      <c r="E259" s="127"/>
      <c r="F259" s="127"/>
      <c r="G259" s="127"/>
      <c r="H259" s="127"/>
      <c r="I259" s="127"/>
      <c r="J259" s="141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</row>
    <row r="260" spans="2:37">
      <c r="B260" s="127"/>
      <c r="C260" s="127"/>
      <c r="D260" s="127"/>
      <c r="E260" s="127"/>
      <c r="F260" s="127"/>
      <c r="G260" s="127"/>
      <c r="H260" s="127"/>
      <c r="I260" s="127"/>
      <c r="J260" s="141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  <c r="AK260" s="127"/>
    </row>
    <row r="261" spans="2:37">
      <c r="B261" s="127"/>
      <c r="C261" s="127"/>
      <c r="D261" s="127"/>
      <c r="E261" s="127"/>
      <c r="F261" s="127"/>
      <c r="G261" s="127"/>
      <c r="H261" s="127"/>
      <c r="I261" s="127"/>
      <c r="J261" s="141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  <c r="AC261" s="127"/>
      <c r="AD261" s="127"/>
      <c r="AE261" s="127"/>
      <c r="AF261" s="127"/>
      <c r="AG261" s="127"/>
      <c r="AH261" s="127"/>
      <c r="AI261" s="127"/>
      <c r="AJ261" s="127"/>
      <c r="AK261" s="127"/>
    </row>
    <row r="262" spans="2:37">
      <c r="B262" s="127"/>
      <c r="C262" s="127"/>
      <c r="D262" s="127"/>
      <c r="E262" s="127"/>
      <c r="F262" s="127"/>
      <c r="G262" s="127"/>
      <c r="H262" s="127"/>
      <c r="I262" s="127"/>
      <c r="J262" s="141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  <c r="AC262" s="127"/>
      <c r="AD262" s="127"/>
      <c r="AE262" s="127"/>
      <c r="AF262" s="127"/>
      <c r="AG262" s="127"/>
      <c r="AH262" s="127"/>
      <c r="AI262" s="127"/>
      <c r="AJ262" s="127"/>
      <c r="AK262" s="127"/>
    </row>
    <row r="263" spans="2:37">
      <c r="B263" s="127"/>
      <c r="C263" s="127"/>
      <c r="D263" s="127"/>
      <c r="E263" s="127"/>
      <c r="F263" s="127"/>
      <c r="G263" s="127"/>
      <c r="H263" s="127"/>
      <c r="I263" s="127"/>
      <c r="J263" s="141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  <c r="AC263" s="127"/>
      <c r="AD263" s="127"/>
      <c r="AE263" s="127"/>
      <c r="AF263" s="127"/>
      <c r="AG263" s="127"/>
      <c r="AH263" s="127"/>
      <c r="AI263" s="127"/>
      <c r="AJ263" s="127"/>
      <c r="AK263" s="127"/>
    </row>
    <row r="264" spans="2:37">
      <c r="B264" s="127"/>
      <c r="C264" s="127"/>
      <c r="D264" s="127"/>
      <c r="E264" s="127"/>
      <c r="F264" s="127"/>
      <c r="G264" s="127"/>
      <c r="H264" s="127"/>
      <c r="I264" s="127"/>
      <c r="J264" s="141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  <c r="AC264" s="127"/>
      <c r="AD264" s="127"/>
      <c r="AE264" s="127"/>
      <c r="AF264" s="127"/>
      <c r="AG264" s="127"/>
      <c r="AH264" s="127"/>
      <c r="AI264" s="127"/>
      <c r="AJ264" s="127"/>
      <c r="AK264" s="127"/>
    </row>
    <row r="265" spans="2:37">
      <c r="B265" s="127"/>
      <c r="C265" s="127"/>
      <c r="D265" s="127"/>
      <c r="E265" s="127"/>
      <c r="F265" s="127"/>
      <c r="G265" s="127"/>
      <c r="H265" s="127"/>
      <c r="I265" s="127"/>
      <c r="J265" s="141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  <c r="AC265" s="127"/>
      <c r="AD265" s="127"/>
      <c r="AE265" s="127"/>
      <c r="AF265" s="127"/>
      <c r="AG265" s="127"/>
      <c r="AH265" s="127"/>
      <c r="AI265" s="127"/>
      <c r="AJ265" s="127"/>
      <c r="AK265" s="127"/>
    </row>
    <row r="266" spans="2:37">
      <c r="B266" s="127"/>
      <c r="C266" s="127"/>
      <c r="D266" s="127"/>
      <c r="E266" s="127"/>
      <c r="F266" s="127"/>
      <c r="G266" s="127"/>
      <c r="H266" s="127"/>
      <c r="I266" s="127"/>
      <c r="J266" s="141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  <c r="AC266" s="127"/>
      <c r="AD266" s="127"/>
      <c r="AE266" s="127"/>
      <c r="AF266" s="127"/>
      <c r="AG266" s="127"/>
      <c r="AH266" s="127"/>
      <c r="AI266" s="127"/>
      <c r="AJ266" s="127"/>
      <c r="AK266" s="127"/>
    </row>
    <row r="267" spans="2:37">
      <c r="B267" s="127"/>
      <c r="C267" s="127"/>
      <c r="D267" s="127"/>
      <c r="E267" s="127"/>
      <c r="F267" s="127"/>
      <c r="G267" s="127"/>
      <c r="H267" s="127"/>
      <c r="I267" s="127"/>
      <c r="J267" s="141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  <c r="AB267" s="127"/>
      <c r="AC267" s="127"/>
      <c r="AD267" s="127"/>
      <c r="AE267" s="127"/>
      <c r="AF267" s="127"/>
      <c r="AG267" s="127"/>
      <c r="AH267" s="127"/>
      <c r="AI267" s="127"/>
      <c r="AJ267" s="127"/>
      <c r="AK267" s="127"/>
    </row>
    <row r="268" spans="2:37">
      <c r="B268" s="127"/>
      <c r="C268" s="127"/>
      <c r="D268" s="127"/>
      <c r="E268" s="127"/>
      <c r="F268" s="127"/>
      <c r="G268" s="127"/>
      <c r="H268" s="127"/>
      <c r="I268" s="127"/>
      <c r="J268" s="141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  <c r="AB268" s="127"/>
      <c r="AC268" s="127"/>
      <c r="AD268" s="127"/>
      <c r="AE268" s="127"/>
      <c r="AF268" s="127"/>
      <c r="AG268" s="127"/>
      <c r="AH268" s="127"/>
      <c r="AI268" s="127"/>
      <c r="AJ268" s="127"/>
      <c r="AK268" s="127"/>
    </row>
    <row r="269" spans="2:37">
      <c r="B269" s="127"/>
      <c r="C269" s="127"/>
      <c r="D269" s="127"/>
      <c r="E269" s="127"/>
      <c r="F269" s="127"/>
      <c r="G269" s="127"/>
      <c r="H269" s="127"/>
      <c r="I269" s="127"/>
      <c r="J269" s="141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  <c r="AB269" s="127"/>
      <c r="AC269" s="127"/>
      <c r="AD269" s="127"/>
      <c r="AE269" s="127"/>
      <c r="AF269" s="127"/>
      <c r="AG269" s="127"/>
      <c r="AH269" s="127"/>
      <c r="AI269" s="127"/>
      <c r="AJ269" s="127"/>
      <c r="AK269" s="127"/>
    </row>
    <row r="270" spans="2:37">
      <c r="B270" s="127"/>
      <c r="C270" s="127"/>
      <c r="D270" s="127"/>
      <c r="E270" s="127"/>
      <c r="F270" s="127"/>
      <c r="G270" s="127"/>
      <c r="H270" s="127"/>
      <c r="I270" s="127"/>
      <c r="J270" s="141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127"/>
      <c r="AC270" s="127"/>
      <c r="AD270" s="127"/>
      <c r="AE270" s="127"/>
      <c r="AF270" s="127"/>
      <c r="AG270" s="127"/>
      <c r="AH270" s="127"/>
      <c r="AI270" s="127"/>
      <c r="AJ270" s="127"/>
      <c r="AK270" s="127"/>
    </row>
    <row r="271" spans="2:37">
      <c r="B271" s="127"/>
      <c r="C271" s="127"/>
      <c r="D271" s="127"/>
      <c r="E271" s="127"/>
      <c r="F271" s="127"/>
      <c r="G271" s="127"/>
      <c r="H271" s="127"/>
      <c r="I271" s="127"/>
      <c r="J271" s="141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  <c r="AB271" s="127"/>
      <c r="AC271" s="127"/>
      <c r="AD271" s="127"/>
      <c r="AE271" s="127"/>
      <c r="AF271" s="127"/>
      <c r="AG271" s="127"/>
      <c r="AH271" s="127"/>
      <c r="AI271" s="127"/>
      <c r="AJ271" s="127"/>
      <c r="AK271" s="127"/>
    </row>
    <row r="272" spans="2:37">
      <c r="B272" s="127"/>
      <c r="C272" s="127"/>
      <c r="D272" s="127"/>
      <c r="E272" s="127"/>
      <c r="F272" s="127"/>
      <c r="G272" s="127"/>
      <c r="H272" s="127"/>
      <c r="I272" s="127"/>
      <c r="J272" s="141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127"/>
      <c r="AC272" s="127"/>
      <c r="AD272" s="127"/>
      <c r="AE272" s="127"/>
      <c r="AF272" s="127"/>
      <c r="AG272" s="127"/>
      <c r="AH272" s="127"/>
      <c r="AI272" s="127"/>
      <c r="AJ272" s="127"/>
      <c r="AK272" s="127"/>
    </row>
    <row r="273" spans="2:37">
      <c r="B273" s="127"/>
      <c r="C273" s="127"/>
      <c r="D273" s="127"/>
      <c r="E273" s="127"/>
      <c r="F273" s="127"/>
      <c r="G273" s="127"/>
      <c r="H273" s="127"/>
      <c r="I273" s="127"/>
      <c r="J273" s="141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127"/>
      <c r="AC273" s="127"/>
      <c r="AD273" s="127"/>
      <c r="AE273" s="127"/>
      <c r="AF273" s="127"/>
      <c r="AG273" s="127"/>
      <c r="AH273" s="127"/>
      <c r="AI273" s="127"/>
      <c r="AJ273" s="127"/>
      <c r="AK273" s="127"/>
    </row>
    <row r="274" spans="2:37">
      <c r="B274" s="127"/>
      <c r="C274" s="127"/>
      <c r="D274" s="127"/>
      <c r="E274" s="127"/>
      <c r="F274" s="127"/>
      <c r="G274" s="127"/>
      <c r="H274" s="127"/>
      <c r="I274" s="127"/>
      <c r="J274" s="141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  <c r="AB274" s="127"/>
      <c r="AC274" s="127"/>
      <c r="AD274" s="127"/>
      <c r="AE274" s="127"/>
      <c r="AF274" s="127"/>
      <c r="AG274" s="127"/>
      <c r="AH274" s="127"/>
      <c r="AI274" s="127"/>
      <c r="AJ274" s="127"/>
      <c r="AK274" s="127"/>
    </row>
    <row r="275" spans="2:37">
      <c r="B275" s="127"/>
      <c r="C275" s="127"/>
      <c r="D275" s="127"/>
      <c r="E275" s="127"/>
      <c r="F275" s="127"/>
      <c r="G275" s="127"/>
      <c r="H275" s="127"/>
      <c r="I275" s="127"/>
      <c r="J275" s="141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127"/>
      <c r="AC275" s="127"/>
      <c r="AD275" s="127"/>
      <c r="AE275" s="127"/>
      <c r="AF275" s="127"/>
      <c r="AG275" s="127"/>
      <c r="AH275" s="127"/>
      <c r="AI275" s="127"/>
      <c r="AJ275" s="127"/>
      <c r="AK275" s="127"/>
    </row>
    <row r="276" spans="2:37">
      <c r="B276" s="127"/>
      <c r="C276" s="127"/>
      <c r="D276" s="127"/>
      <c r="E276" s="127"/>
      <c r="F276" s="127"/>
      <c r="G276" s="127"/>
      <c r="H276" s="127"/>
      <c r="I276" s="127"/>
      <c r="J276" s="141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  <c r="AB276" s="127"/>
      <c r="AC276" s="127"/>
      <c r="AD276" s="127"/>
      <c r="AE276" s="127"/>
      <c r="AF276" s="127"/>
      <c r="AG276" s="127"/>
      <c r="AH276" s="127"/>
      <c r="AI276" s="127"/>
      <c r="AJ276" s="127"/>
      <c r="AK276" s="127"/>
    </row>
    <row r="277" spans="2:37">
      <c r="B277" s="127"/>
      <c r="C277" s="127"/>
      <c r="D277" s="127"/>
      <c r="E277" s="127"/>
      <c r="F277" s="127"/>
      <c r="G277" s="127"/>
      <c r="H277" s="127"/>
      <c r="I277" s="127"/>
      <c r="J277" s="141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  <c r="AB277" s="127"/>
      <c r="AC277" s="127"/>
      <c r="AD277" s="127"/>
      <c r="AE277" s="127"/>
      <c r="AF277" s="127"/>
      <c r="AG277" s="127"/>
      <c r="AH277" s="127"/>
      <c r="AI277" s="127"/>
      <c r="AJ277" s="127"/>
      <c r="AK277" s="127"/>
    </row>
    <row r="278" spans="2:37">
      <c r="B278" s="127"/>
      <c r="C278" s="127"/>
      <c r="D278" s="127"/>
      <c r="E278" s="127"/>
      <c r="F278" s="127"/>
      <c r="G278" s="127"/>
      <c r="H278" s="127"/>
      <c r="I278" s="127"/>
      <c r="J278" s="141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  <c r="AB278" s="127"/>
      <c r="AC278" s="127"/>
      <c r="AD278" s="127"/>
      <c r="AE278" s="127"/>
      <c r="AF278" s="127"/>
      <c r="AG278" s="127"/>
      <c r="AH278" s="127"/>
      <c r="AI278" s="127"/>
      <c r="AJ278" s="127"/>
      <c r="AK278" s="127"/>
    </row>
    <row r="279" spans="2:37">
      <c r="B279" s="127"/>
      <c r="C279" s="127"/>
      <c r="D279" s="127"/>
      <c r="E279" s="127"/>
      <c r="F279" s="127"/>
      <c r="G279" s="127"/>
      <c r="H279" s="127"/>
      <c r="I279" s="127"/>
      <c r="J279" s="141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  <c r="AB279" s="127"/>
      <c r="AC279" s="127"/>
      <c r="AD279" s="127"/>
      <c r="AE279" s="127"/>
      <c r="AF279" s="127"/>
      <c r="AG279" s="127"/>
      <c r="AH279" s="127"/>
      <c r="AI279" s="127"/>
      <c r="AJ279" s="127"/>
      <c r="AK279" s="127"/>
    </row>
    <row r="280" spans="2:37">
      <c r="B280" s="127"/>
      <c r="C280" s="127"/>
      <c r="D280" s="127"/>
      <c r="E280" s="127"/>
      <c r="F280" s="127"/>
      <c r="G280" s="127"/>
      <c r="H280" s="127"/>
      <c r="I280" s="127"/>
      <c r="J280" s="141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  <c r="AB280" s="127"/>
      <c r="AC280" s="127"/>
      <c r="AD280" s="127"/>
      <c r="AE280" s="127"/>
      <c r="AF280" s="127"/>
      <c r="AG280" s="127"/>
      <c r="AH280" s="127"/>
      <c r="AI280" s="127"/>
      <c r="AJ280" s="127"/>
      <c r="AK280" s="127"/>
    </row>
    <row r="281" spans="2:37">
      <c r="B281" s="127"/>
      <c r="C281" s="127"/>
      <c r="D281" s="127"/>
      <c r="E281" s="127"/>
      <c r="F281" s="127"/>
      <c r="G281" s="127"/>
      <c r="H281" s="127"/>
      <c r="I281" s="127"/>
      <c r="J281" s="141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  <c r="AB281" s="127"/>
      <c r="AC281" s="127"/>
      <c r="AD281" s="127"/>
      <c r="AE281" s="127"/>
      <c r="AF281" s="127"/>
      <c r="AG281" s="127"/>
      <c r="AH281" s="127"/>
      <c r="AI281" s="127"/>
      <c r="AJ281" s="127"/>
      <c r="AK281" s="127"/>
    </row>
    <row r="282" spans="2:37">
      <c r="B282" s="127"/>
      <c r="C282" s="127"/>
      <c r="D282" s="127"/>
      <c r="E282" s="127"/>
      <c r="F282" s="127"/>
      <c r="G282" s="127"/>
      <c r="H282" s="127"/>
      <c r="I282" s="127"/>
      <c r="J282" s="141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  <c r="AB282" s="127"/>
      <c r="AC282" s="127"/>
      <c r="AD282" s="127"/>
      <c r="AE282" s="127"/>
      <c r="AF282" s="127"/>
      <c r="AG282" s="127"/>
      <c r="AH282" s="127"/>
      <c r="AI282" s="127"/>
      <c r="AJ282" s="127"/>
      <c r="AK282" s="127"/>
    </row>
    <row r="283" spans="2:37">
      <c r="B283" s="127"/>
      <c r="C283" s="127"/>
      <c r="D283" s="127"/>
      <c r="E283" s="127"/>
      <c r="F283" s="127"/>
      <c r="G283" s="127"/>
      <c r="H283" s="127"/>
      <c r="I283" s="127"/>
      <c r="J283" s="141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  <c r="AB283" s="127"/>
      <c r="AC283" s="127"/>
      <c r="AD283" s="127"/>
      <c r="AE283" s="127"/>
      <c r="AF283" s="127"/>
      <c r="AG283" s="127"/>
      <c r="AH283" s="127"/>
      <c r="AI283" s="127"/>
      <c r="AJ283" s="127"/>
      <c r="AK283" s="127"/>
    </row>
    <row r="284" spans="2:37">
      <c r="B284" s="127"/>
      <c r="C284" s="127"/>
      <c r="D284" s="127"/>
      <c r="E284" s="127"/>
      <c r="F284" s="127"/>
      <c r="G284" s="127"/>
      <c r="H284" s="127"/>
      <c r="I284" s="127"/>
      <c r="J284" s="141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  <c r="AB284" s="127"/>
      <c r="AC284" s="127"/>
      <c r="AD284" s="127"/>
      <c r="AE284" s="127"/>
      <c r="AF284" s="127"/>
      <c r="AG284" s="127"/>
      <c r="AH284" s="127"/>
      <c r="AI284" s="127"/>
      <c r="AJ284" s="127"/>
      <c r="AK284" s="127"/>
    </row>
    <row r="285" spans="2:37">
      <c r="B285" s="127"/>
      <c r="C285" s="127"/>
      <c r="D285" s="127"/>
      <c r="E285" s="127"/>
      <c r="F285" s="127"/>
      <c r="G285" s="127"/>
      <c r="H285" s="127"/>
      <c r="I285" s="127"/>
      <c r="J285" s="141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  <c r="AK285" s="127"/>
    </row>
    <row r="286" spans="2:37">
      <c r="B286" s="127"/>
      <c r="C286" s="127"/>
      <c r="D286" s="127"/>
      <c r="E286" s="127"/>
      <c r="F286" s="127"/>
      <c r="G286" s="127"/>
      <c r="H286" s="127"/>
      <c r="I286" s="127"/>
      <c r="J286" s="141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27"/>
      <c r="AK286" s="127"/>
    </row>
    <row r="287" spans="2:37">
      <c r="B287" s="127"/>
      <c r="C287" s="127"/>
      <c r="D287" s="127"/>
      <c r="E287" s="127"/>
      <c r="F287" s="127"/>
      <c r="G287" s="127"/>
      <c r="H287" s="127"/>
      <c r="I287" s="127"/>
      <c r="J287" s="141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  <c r="AB287" s="127"/>
      <c r="AC287" s="127"/>
      <c r="AD287" s="127"/>
      <c r="AE287" s="127"/>
      <c r="AF287" s="127"/>
      <c r="AG287" s="127"/>
      <c r="AH287" s="127"/>
      <c r="AI287" s="127"/>
      <c r="AJ287" s="127"/>
      <c r="AK287" s="127"/>
    </row>
    <row r="288" spans="2:37">
      <c r="B288" s="127"/>
      <c r="C288" s="127"/>
      <c r="D288" s="127"/>
      <c r="E288" s="127"/>
      <c r="F288" s="127"/>
      <c r="G288" s="127"/>
      <c r="H288" s="127"/>
      <c r="I288" s="127"/>
      <c r="J288" s="141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127"/>
      <c r="AC288" s="127"/>
      <c r="AD288" s="127"/>
      <c r="AE288" s="127"/>
      <c r="AF288" s="127"/>
      <c r="AG288" s="127"/>
      <c r="AH288" s="127"/>
      <c r="AI288" s="127"/>
      <c r="AJ288" s="127"/>
      <c r="AK288" s="127"/>
    </row>
    <row r="289" spans="2:37">
      <c r="B289" s="127"/>
      <c r="C289" s="127"/>
      <c r="D289" s="127"/>
      <c r="E289" s="127"/>
      <c r="F289" s="127"/>
      <c r="G289" s="127"/>
      <c r="H289" s="127"/>
      <c r="I289" s="127"/>
      <c r="J289" s="141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  <c r="AB289" s="127"/>
      <c r="AC289" s="127"/>
      <c r="AD289" s="127"/>
      <c r="AE289" s="127"/>
      <c r="AF289" s="127"/>
      <c r="AG289" s="127"/>
      <c r="AH289" s="127"/>
      <c r="AI289" s="127"/>
      <c r="AJ289" s="127"/>
      <c r="AK289" s="127"/>
    </row>
    <row r="290" spans="2:37">
      <c r="B290" s="127"/>
      <c r="C290" s="127"/>
      <c r="D290" s="127"/>
      <c r="E290" s="127"/>
      <c r="F290" s="127"/>
      <c r="G290" s="127"/>
      <c r="H290" s="127"/>
      <c r="I290" s="127"/>
      <c r="J290" s="141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  <c r="AB290" s="127"/>
      <c r="AC290" s="127"/>
      <c r="AD290" s="127"/>
      <c r="AE290" s="127"/>
      <c r="AF290" s="127"/>
      <c r="AG290" s="127"/>
      <c r="AH290" s="127"/>
      <c r="AI290" s="127"/>
      <c r="AJ290" s="127"/>
      <c r="AK290" s="127"/>
    </row>
    <row r="291" spans="2:37">
      <c r="B291" s="127"/>
      <c r="C291" s="127"/>
      <c r="D291" s="127"/>
      <c r="E291" s="127"/>
      <c r="F291" s="127"/>
      <c r="G291" s="127"/>
      <c r="H291" s="127"/>
      <c r="I291" s="127"/>
      <c r="J291" s="141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  <c r="AB291" s="127"/>
      <c r="AC291" s="127"/>
      <c r="AD291" s="127"/>
      <c r="AE291" s="127"/>
      <c r="AF291" s="127"/>
      <c r="AG291" s="127"/>
      <c r="AH291" s="127"/>
      <c r="AI291" s="127"/>
      <c r="AJ291" s="127"/>
      <c r="AK291" s="127"/>
    </row>
    <row r="292" spans="2:37">
      <c r="B292" s="127"/>
      <c r="C292" s="127"/>
      <c r="D292" s="127"/>
      <c r="E292" s="127"/>
      <c r="F292" s="127"/>
      <c r="G292" s="127"/>
      <c r="H292" s="127"/>
      <c r="I292" s="127"/>
      <c r="J292" s="141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  <c r="AB292" s="127"/>
      <c r="AC292" s="127"/>
      <c r="AD292" s="127"/>
      <c r="AE292" s="127"/>
      <c r="AF292" s="127"/>
      <c r="AG292" s="127"/>
      <c r="AH292" s="127"/>
      <c r="AI292" s="127"/>
      <c r="AJ292" s="127"/>
      <c r="AK292" s="127"/>
    </row>
    <row r="293" spans="2:37">
      <c r="B293" s="127"/>
      <c r="C293" s="127"/>
      <c r="D293" s="127"/>
      <c r="E293" s="127"/>
      <c r="F293" s="127"/>
      <c r="G293" s="127"/>
      <c r="H293" s="127"/>
      <c r="I293" s="127"/>
      <c r="J293" s="141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  <c r="AB293" s="127"/>
      <c r="AC293" s="127"/>
      <c r="AD293" s="127"/>
      <c r="AE293" s="127"/>
      <c r="AF293" s="127"/>
      <c r="AG293" s="127"/>
      <c r="AH293" s="127"/>
      <c r="AI293" s="127"/>
      <c r="AJ293" s="127"/>
      <c r="AK293" s="127"/>
    </row>
    <row r="294" spans="2:37">
      <c r="B294" s="127"/>
      <c r="C294" s="127"/>
      <c r="D294" s="127"/>
      <c r="E294" s="127"/>
      <c r="F294" s="127"/>
      <c r="G294" s="127"/>
      <c r="H294" s="127"/>
      <c r="I294" s="127"/>
      <c r="J294" s="141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  <c r="AB294" s="127"/>
      <c r="AC294" s="127"/>
      <c r="AD294" s="127"/>
      <c r="AE294" s="127"/>
      <c r="AF294" s="127"/>
      <c r="AG294" s="127"/>
      <c r="AH294" s="127"/>
      <c r="AI294" s="127"/>
      <c r="AJ294" s="127"/>
      <c r="AK294" s="127"/>
    </row>
    <row r="295" spans="2:37">
      <c r="B295" s="127"/>
      <c r="C295" s="127"/>
      <c r="D295" s="127"/>
      <c r="E295" s="127"/>
      <c r="F295" s="127"/>
      <c r="G295" s="127"/>
      <c r="H295" s="127"/>
      <c r="I295" s="127"/>
      <c r="J295" s="141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  <c r="AB295" s="127"/>
      <c r="AC295" s="127"/>
      <c r="AD295" s="127"/>
      <c r="AE295" s="127"/>
      <c r="AF295" s="127"/>
      <c r="AG295" s="127"/>
      <c r="AH295" s="127"/>
      <c r="AI295" s="127"/>
      <c r="AJ295" s="127"/>
      <c r="AK295" s="127"/>
    </row>
    <row r="296" spans="2:37">
      <c r="B296" s="127"/>
      <c r="C296" s="127"/>
      <c r="D296" s="127"/>
      <c r="E296" s="127"/>
      <c r="F296" s="127"/>
      <c r="G296" s="127"/>
      <c r="H296" s="127"/>
      <c r="I296" s="127"/>
      <c r="J296" s="141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  <c r="AB296" s="127"/>
      <c r="AC296" s="127"/>
      <c r="AD296" s="127"/>
      <c r="AE296" s="127"/>
      <c r="AF296" s="127"/>
      <c r="AG296" s="127"/>
      <c r="AH296" s="127"/>
      <c r="AI296" s="127"/>
      <c r="AJ296" s="127"/>
      <c r="AK296" s="127"/>
    </row>
    <row r="297" spans="2:37">
      <c r="B297" s="127"/>
      <c r="C297" s="127"/>
      <c r="D297" s="127"/>
      <c r="E297" s="127"/>
      <c r="F297" s="127"/>
      <c r="G297" s="127"/>
      <c r="H297" s="127"/>
      <c r="I297" s="127"/>
      <c r="J297" s="141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  <c r="AB297" s="127"/>
      <c r="AC297" s="127"/>
      <c r="AD297" s="127"/>
      <c r="AE297" s="127"/>
      <c r="AF297" s="127"/>
      <c r="AG297" s="127"/>
      <c r="AH297" s="127"/>
      <c r="AI297" s="127"/>
      <c r="AJ297" s="127"/>
      <c r="AK297" s="127"/>
    </row>
    <row r="298" spans="2:37">
      <c r="B298" s="127"/>
      <c r="C298" s="127"/>
      <c r="D298" s="127"/>
      <c r="E298" s="127"/>
      <c r="F298" s="127"/>
      <c r="G298" s="127"/>
      <c r="H298" s="127"/>
      <c r="I298" s="127"/>
      <c r="J298" s="141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  <c r="AB298" s="127"/>
      <c r="AC298" s="127"/>
      <c r="AD298" s="127"/>
      <c r="AE298" s="127"/>
      <c r="AF298" s="127"/>
      <c r="AG298" s="127"/>
      <c r="AH298" s="127"/>
      <c r="AI298" s="127"/>
      <c r="AJ298" s="127"/>
      <c r="AK298" s="127"/>
    </row>
    <row r="299" spans="2:37">
      <c r="B299" s="127"/>
      <c r="C299" s="127"/>
      <c r="D299" s="127"/>
      <c r="E299" s="127"/>
      <c r="F299" s="127"/>
      <c r="G299" s="127"/>
      <c r="H299" s="127"/>
      <c r="I299" s="127"/>
      <c r="J299" s="141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  <c r="AB299" s="127"/>
      <c r="AC299" s="127"/>
      <c r="AD299" s="127"/>
      <c r="AE299" s="127"/>
      <c r="AF299" s="127"/>
      <c r="AG299" s="127"/>
      <c r="AH299" s="127"/>
      <c r="AI299" s="127"/>
      <c r="AJ299" s="127"/>
      <c r="AK299" s="127"/>
    </row>
    <row r="300" spans="2:37">
      <c r="B300" s="127"/>
      <c r="C300" s="127"/>
      <c r="D300" s="127"/>
      <c r="E300" s="127"/>
      <c r="F300" s="127"/>
      <c r="G300" s="127"/>
      <c r="H300" s="127"/>
      <c r="I300" s="127"/>
      <c r="J300" s="141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  <c r="AB300" s="127"/>
      <c r="AC300" s="127"/>
      <c r="AD300" s="127"/>
      <c r="AE300" s="127"/>
      <c r="AF300" s="127"/>
      <c r="AG300" s="127"/>
      <c r="AH300" s="127"/>
      <c r="AI300" s="127"/>
      <c r="AJ300" s="127"/>
      <c r="AK300" s="127"/>
    </row>
    <row r="301" spans="2:37">
      <c r="B301" s="127"/>
      <c r="C301" s="127"/>
      <c r="D301" s="127"/>
      <c r="E301" s="127"/>
      <c r="F301" s="127"/>
      <c r="G301" s="127"/>
      <c r="H301" s="127"/>
      <c r="I301" s="127"/>
      <c r="J301" s="141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  <c r="AK301" s="127"/>
    </row>
    <row r="302" spans="2:37">
      <c r="B302" s="127"/>
      <c r="C302" s="127"/>
      <c r="D302" s="127"/>
      <c r="E302" s="127"/>
      <c r="F302" s="127"/>
      <c r="G302" s="127"/>
      <c r="H302" s="127"/>
      <c r="I302" s="127"/>
      <c r="J302" s="141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  <c r="AB302" s="127"/>
      <c r="AC302" s="127"/>
      <c r="AD302" s="127"/>
      <c r="AE302" s="127"/>
      <c r="AF302" s="127"/>
      <c r="AG302" s="127"/>
      <c r="AH302" s="127"/>
      <c r="AI302" s="127"/>
      <c r="AJ302" s="127"/>
      <c r="AK302" s="127"/>
    </row>
    <row r="303" spans="2:37">
      <c r="B303" s="127"/>
      <c r="C303" s="127"/>
      <c r="D303" s="127"/>
      <c r="E303" s="127"/>
      <c r="F303" s="127"/>
      <c r="G303" s="127"/>
      <c r="H303" s="127"/>
      <c r="I303" s="127"/>
      <c r="J303" s="141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  <c r="AB303" s="127"/>
      <c r="AC303" s="127"/>
      <c r="AD303" s="127"/>
      <c r="AE303" s="127"/>
      <c r="AF303" s="127"/>
      <c r="AG303" s="127"/>
      <c r="AH303" s="127"/>
      <c r="AI303" s="127"/>
      <c r="AJ303" s="127"/>
      <c r="AK303" s="127"/>
    </row>
    <row r="304" spans="2:37">
      <c r="B304" s="127"/>
      <c r="C304" s="127"/>
      <c r="D304" s="127"/>
      <c r="E304" s="127"/>
      <c r="F304" s="127"/>
      <c r="G304" s="127"/>
      <c r="H304" s="127"/>
      <c r="I304" s="127"/>
      <c r="J304" s="141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  <c r="AB304" s="127"/>
      <c r="AC304" s="127"/>
      <c r="AD304" s="127"/>
      <c r="AE304" s="127"/>
      <c r="AF304" s="127"/>
      <c r="AG304" s="127"/>
      <c r="AH304" s="127"/>
      <c r="AI304" s="127"/>
      <c r="AJ304" s="127"/>
      <c r="AK304" s="127"/>
    </row>
    <row r="305" spans="2:37">
      <c r="B305" s="127"/>
      <c r="C305" s="127"/>
      <c r="D305" s="127"/>
      <c r="E305" s="127"/>
      <c r="F305" s="127"/>
      <c r="G305" s="127"/>
      <c r="H305" s="127"/>
      <c r="I305" s="127"/>
      <c r="J305" s="141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  <c r="AB305" s="127"/>
      <c r="AC305" s="127"/>
      <c r="AD305" s="127"/>
      <c r="AE305" s="127"/>
      <c r="AF305" s="127"/>
      <c r="AG305" s="127"/>
      <c r="AH305" s="127"/>
      <c r="AI305" s="127"/>
      <c r="AJ305" s="127"/>
      <c r="AK305" s="127"/>
    </row>
    <row r="306" spans="2:37">
      <c r="B306" s="127"/>
      <c r="C306" s="127"/>
      <c r="D306" s="127"/>
      <c r="E306" s="127"/>
      <c r="F306" s="127"/>
      <c r="G306" s="127"/>
      <c r="H306" s="127"/>
      <c r="I306" s="127"/>
      <c r="J306" s="141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  <c r="AB306" s="127"/>
      <c r="AC306" s="127"/>
      <c r="AD306" s="127"/>
      <c r="AE306" s="127"/>
      <c r="AF306" s="127"/>
      <c r="AG306" s="127"/>
      <c r="AH306" s="127"/>
      <c r="AI306" s="127"/>
      <c r="AJ306" s="127"/>
      <c r="AK306" s="127"/>
    </row>
    <row r="307" spans="2:37">
      <c r="B307" s="127"/>
      <c r="C307" s="127"/>
      <c r="D307" s="127"/>
      <c r="E307" s="127"/>
      <c r="F307" s="127"/>
      <c r="G307" s="127"/>
      <c r="H307" s="127"/>
      <c r="I307" s="127"/>
      <c r="J307" s="141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  <c r="AB307" s="127"/>
      <c r="AC307" s="127"/>
      <c r="AD307" s="127"/>
      <c r="AE307" s="127"/>
      <c r="AF307" s="127"/>
      <c r="AG307" s="127"/>
      <c r="AH307" s="127"/>
      <c r="AI307" s="127"/>
      <c r="AJ307" s="127"/>
      <c r="AK307" s="127"/>
    </row>
    <row r="308" spans="2:37">
      <c r="B308" s="127"/>
      <c r="C308" s="127"/>
      <c r="D308" s="127"/>
      <c r="E308" s="127"/>
      <c r="F308" s="127"/>
      <c r="G308" s="127"/>
      <c r="H308" s="127"/>
      <c r="I308" s="127"/>
      <c r="J308" s="141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  <c r="AB308" s="127"/>
      <c r="AC308" s="127"/>
      <c r="AD308" s="127"/>
      <c r="AE308" s="127"/>
      <c r="AF308" s="127"/>
      <c r="AG308" s="127"/>
      <c r="AH308" s="127"/>
      <c r="AI308" s="127"/>
      <c r="AJ308" s="127"/>
      <c r="AK308" s="127"/>
    </row>
    <row r="309" spans="2:37">
      <c r="B309" s="127"/>
      <c r="C309" s="127"/>
      <c r="D309" s="127"/>
      <c r="E309" s="127"/>
      <c r="F309" s="127"/>
      <c r="G309" s="127"/>
      <c r="H309" s="127"/>
      <c r="I309" s="127"/>
      <c r="J309" s="141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127"/>
      <c r="AC309" s="127"/>
      <c r="AD309" s="127"/>
      <c r="AE309" s="127"/>
      <c r="AF309" s="127"/>
      <c r="AG309" s="127"/>
      <c r="AH309" s="127"/>
      <c r="AI309" s="127"/>
      <c r="AJ309" s="127"/>
      <c r="AK309" s="127"/>
    </row>
    <row r="310" spans="2:37">
      <c r="B310" s="127"/>
      <c r="C310" s="127"/>
      <c r="D310" s="127"/>
      <c r="E310" s="127"/>
      <c r="F310" s="127"/>
      <c r="G310" s="127"/>
      <c r="H310" s="127"/>
      <c r="I310" s="127"/>
      <c r="J310" s="141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  <c r="AC310" s="127"/>
      <c r="AD310" s="127"/>
      <c r="AE310" s="127"/>
      <c r="AF310" s="127"/>
      <c r="AG310" s="127"/>
      <c r="AH310" s="127"/>
      <c r="AI310" s="127"/>
      <c r="AJ310" s="127"/>
      <c r="AK310" s="127"/>
    </row>
    <row r="311" spans="2:37">
      <c r="B311" s="127"/>
      <c r="C311" s="127"/>
      <c r="D311" s="127"/>
      <c r="E311" s="127"/>
      <c r="F311" s="127"/>
      <c r="G311" s="127"/>
      <c r="H311" s="127"/>
      <c r="I311" s="127"/>
      <c r="J311" s="141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127"/>
      <c r="AC311" s="127"/>
      <c r="AD311" s="127"/>
      <c r="AE311" s="127"/>
      <c r="AF311" s="127"/>
      <c r="AG311" s="127"/>
      <c r="AH311" s="127"/>
      <c r="AI311" s="127"/>
      <c r="AJ311" s="127"/>
      <c r="AK311" s="127"/>
    </row>
    <row r="312" spans="2:37">
      <c r="B312" s="127"/>
      <c r="C312" s="127"/>
      <c r="D312" s="127"/>
      <c r="E312" s="127"/>
      <c r="F312" s="127"/>
      <c r="G312" s="127"/>
      <c r="H312" s="127"/>
      <c r="I312" s="127"/>
      <c r="J312" s="141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127"/>
      <c r="AC312" s="127"/>
      <c r="AD312" s="127"/>
      <c r="AE312" s="127"/>
      <c r="AF312" s="127"/>
      <c r="AG312" s="127"/>
      <c r="AH312" s="127"/>
      <c r="AI312" s="127"/>
      <c r="AJ312" s="127"/>
      <c r="AK312" s="127"/>
    </row>
    <row r="313" spans="2:37">
      <c r="B313" s="127"/>
      <c r="C313" s="127"/>
      <c r="D313" s="127"/>
      <c r="E313" s="127"/>
      <c r="F313" s="127"/>
      <c r="G313" s="127"/>
      <c r="H313" s="127"/>
      <c r="I313" s="127"/>
      <c r="J313" s="141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127"/>
      <c r="AC313" s="127"/>
      <c r="AD313" s="127"/>
      <c r="AE313" s="127"/>
      <c r="AF313" s="127"/>
      <c r="AG313" s="127"/>
      <c r="AH313" s="127"/>
      <c r="AI313" s="127"/>
      <c r="AJ313" s="127"/>
      <c r="AK313" s="127"/>
    </row>
    <row r="314" spans="2:37">
      <c r="B314" s="127"/>
      <c r="C314" s="127"/>
      <c r="D314" s="127"/>
      <c r="E314" s="127"/>
      <c r="F314" s="127"/>
      <c r="G314" s="127"/>
      <c r="H314" s="127"/>
      <c r="I314" s="127"/>
      <c r="J314" s="141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  <c r="AB314" s="127"/>
      <c r="AC314" s="127"/>
      <c r="AD314" s="127"/>
      <c r="AE314" s="127"/>
      <c r="AF314" s="127"/>
      <c r="AG314" s="127"/>
      <c r="AH314" s="127"/>
      <c r="AI314" s="127"/>
      <c r="AJ314" s="127"/>
      <c r="AK314" s="127"/>
    </row>
    <row r="315" spans="2:37">
      <c r="B315" s="127"/>
      <c r="C315" s="127"/>
      <c r="D315" s="127"/>
      <c r="E315" s="127"/>
      <c r="F315" s="127"/>
      <c r="G315" s="127"/>
      <c r="H315" s="127"/>
      <c r="I315" s="127"/>
      <c r="J315" s="141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  <c r="AB315" s="127"/>
      <c r="AC315" s="127"/>
      <c r="AD315" s="127"/>
      <c r="AE315" s="127"/>
      <c r="AF315" s="127"/>
      <c r="AG315" s="127"/>
      <c r="AH315" s="127"/>
      <c r="AI315" s="127"/>
      <c r="AJ315" s="127"/>
      <c r="AK315" s="127"/>
    </row>
    <row r="316" spans="2:37">
      <c r="B316" s="127"/>
      <c r="C316" s="127"/>
      <c r="D316" s="127"/>
      <c r="E316" s="127"/>
      <c r="F316" s="127"/>
      <c r="G316" s="127"/>
      <c r="H316" s="127"/>
      <c r="I316" s="127"/>
      <c r="J316" s="141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  <c r="AB316" s="127"/>
      <c r="AC316" s="127"/>
      <c r="AD316" s="127"/>
      <c r="AE316" s="127"/>
      <c r="AF316" s="127"/>
      <c r="AG316" s="127"/>
      <c r="AH316" s="127"/>
      <c r="AI316" s="127"/>
      <c r="AJ316" s="127"/>
      <c r="AK316" s="127"/>
    </row>
    <row r="317" spans="2:37">
      <c r="B317" s="127"/>
      <c r="C317" s="127"/>
      <c r="D317" s="127"/>
      <c r="E317" s="127"/>
      <c r="F317" s="127"/>
      <c r="G317" s="127"/>
      <c r="H317" s="127"/>
      <c r="I317" s="127"/>
      <c r="J317" s="141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  <c r="AB317" s="127"/>
      <c r="AC317" s="127"/>
      <c r="AD317" s="127"/>
      <c r="AE317" s="127"/>
      <c r="AF317" s="127"/>
      <c r="AG317" s="127"/>
      <c r="AH317" s="127"/>
      <c r="AI317" s="127"/>
      <c r="AJ317" s="127"/>
      <c r="AK317" s="127"/>
    </row>
    <row r="318" spans="2:37">
      <c r="B318" s="127"/>
      <c r="C318" s="127"/>
      <c r="D318" s="127"/>
      <c r="E318" s="127"/>
      <c r="F318" s="127"/>
      <c r="G318" s="127"/>
      <c r="H318" s="127"/>
      <c r="I318" s="127"/>
      <c r="J318" s="141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  <c r="AK318" s="127"/>
    </row>
    <row r="319" spans="2:37">
      <c r="B319" s="127"/>
      <c r="C319" s="127"/>
      <c r="D319" s="127"/>
      <c r="E319" s="127"/>
      <c r="F319" s="127"/>
      <c r="G319" s="127"/>
      <c r="H319" s="127"/>
      <c r="I319" s="127"/>
      <c r="J319" s="141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  <c r="AB319" s="127"/>
      <c r="AC319" s="127"/>
      <c r="AD319" s="127"/>
      <c r="AE319" s="127"/>
      <c r="AF319" s="127"/>
      <c r="AG319" s="127"/>
      <c r="AH319" s="127"/>
      <c r="AI319" s="127"/>
      <c r="AJ319" s="127"/>
      <c r="AK319" s="127"/>
    </row>
    <row r="320" spans="2:37">
      <c r="B320" s="127"/>
      <c r="C320" s="127"/>
      <c r="D320" s="127"/>
      <c r="E320" s="127"/>
      <c r="F320" s="127"/>
      <c r="G320" s="127"/>
      <c r="H320" s="127"/>
      <c r="I320" s="127"/>
      <c r="J320" s="141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  <c r="AK320" s="127"/>
    </row>
    <row r="321" spans="2:37">
      <c r="B321" s="127"/>
      <c r="C321" s="127"/>
      <c r="D321" s="127"/>
      <c r="E321" s="127"/>
      <c r="F321" s="127"/>
      <c r="G321" s="127"/>
      <c r="H321" s="127"/>
      <c r="I321" s="127"/>
      <c r="J321" s="141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  <c r="AB321" s="127"/>
      <c r="AC321" s="127"/>
      <c r="AD321" s="127"/>
      <c r="AE321" s="127"/>
      <c r="AF321" s="127"/>
      <c r="AG321" s="127"/>
      <c r="AH321" s="127"/>
      <c r="AI321" s="127"/>
      <c r="AJ321" s="127"/>
      <c r="AK321" s="127"/>
    </row>
    <row r="322" spans="2:37">
      <c r="B322" s="127"/>
      <c r="C322" s="127"/>
      <c r="D322" s="127"/>
      <c r="E322" s="127"/>
      <c r="F322" s="127"/>
      <c r="G322" s="127"/>
      <c r="H322" s="127"/>
      <c r="I322" s="127"/>
      <c r="J322" s="141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  <c r="AC322" s="127"/>
      <c r="AD322" s="127"/>
      <c r="AE322" s="127"/>
      <c r="AF322" s="127"/>
      <c r="AG322" s="127"/>
      <c r="AH322" s="127"/>
      <c r="AI322" s="127"/>
      <c r="AJ322" s="127"/>
      <c r="AK322" s="127"/>
    </row>
    <row r="323" spans="2:37">
      <c r="B323" s="127"/>
      <c r="C323" s="127"/>
      <c r="D323" s="127"/>
      <c r="E323" s="127"/>
      <c r="F323" s="127"/>
      <c r="G323" s="127"/>
      <c r="H323" s="127"/>
      <c r="I323" s="127"/>
      <c r="J323" s="141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  <c r="AC323" s="127"/>
      <c r="AD323" s="127"/>
      <c r="AE323" s="127"/>
      <c r="AF323" s="127"/>
      <c r="AG323" s="127"/>
      <c r="AH323" s="127"/>
      <c r="AI323" s="127"/>
      <c r="AJ323" s="127"/>
      <c r="AK323" s="127"/>
    </row>
    <row r="324" spans="2:37">
      <c r="B324" s="127"/>
      <c r="C324" s="127"/>
      <c r="D324" s="127"/>
      <c r="E324" s="127"/>
      <c r="F324" s="127"/>
      <c r="G324" s="127"/>
      <c r="H324" s="127"/>
      <c r="I324" s="127"/>
      <c r="J324" s="141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127"/>
      <c r="AC324" s="127"/>
      <c r="AD324" s="127"/>
      <c r="AE324" s="127"/>
      <c r="AF324" s="127"/>
      <c r="AG324" s="127"/>
      <c r="AH324" s="127"/>
      <c r="AI324" s="127"/>
      <c r="AJ324" s="127"/>
      <c r="AK324" s="127"/>
    </row>
    <row r="325" spans="2:37">
      <c r="B325" s="127"/>
      <c r="C325" s="127"/>
      <c r="D325" s="127"/>
      <c r="E325" s="127"/>
      <c r="F325" s="127"/>
      <c r="G325" s="127"/>
      <c r="H325" s="127"/>
      <c r="I325" s="127"/>
      <c r="J325" s="141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  <c r="AC325" s="127"/>
      <c r="AD325" s="127"/>
      <c r="AE325" s="127"/>
      <c r="AF325" s="127"/>
      <c r="AG325" s="127"/>
      <c r="AH325" s="127"/>
      <c r="AI325" s="127"/>
      <c r="AJ325" s="127"/>
      <c r="AK325" s="127"/>
    </row>
    <row r="326" spans="2:37">
      <c r="B326" s="127"/>
      <c r="C326" s="127"/>
      <c r="D326" s="127"/>
      <c r="E326" s="127"/>
      <c r="F326" s="127"/>
      <c r="G326" s="127"/>
      <c r="H326" s="127"/>
      <c r="I326" s="127"/>
      <c r="J326" s="141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  <c r="AB326" s="127"/>
      <c r="AC326" s="127"/>
      <c r="AD326" s="127"/>
      <c r="AE326" s="127"/>
      <c r="AF326" s="127"/>
      <c r="AG326" s="127"/>
      <c r="AH326" s="127"/>
      <c r="AI326" s="127"/>
      <c r="AJ326" s="127"/>
      <c r="AK326" s="127"/>
    </row>
    <row r="327" spans="2:37">
      <c r="B327" s="127"/>
      <c r="C327" s="127"/>
      <c r="D327" s="127"/>
      <c r="E327" s="127"/>
      <c r="F327" s="127"/>
      <c r="G327" s="127"/>
      <c r="H327" s="127"/>
      <c r="I327" s="127"/>
      <c r="J327" s="141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127"/>
      <c r="AC327" s="127"/>
      <c r="AD327" s="127"/>
      <c r="AE327" s="127"/>
      <c r="AF327" s="127"/>
      <c r="AG327" s="127"/>
      <c r="AH327" s="127"/>
      <c r="AI327" s="127"/>
      <c r="AJ327" s="127"/>
      <c r="AK327" s="127"/>
    </row>
    <row r="328" spans="2:37">
      <c r="B328" s="127"/>
      <c r="C328" s="127"/>
      <c r="D328" s="127"/>
      <c r="E328" s="127"/>
      <c r="F328" s="127"/>
      <c r="G328" s="127"/>
      <c r="H328" s="127"/>
      <c r="I328" s="127"/>
      <c r="J328" s="141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  <c r="AC328" s="127"/>
      <c r="AD328" s="127"/>
      <c r="AE328" s="127"/>
      <c r="AF328" s="127"/>
      <c r="AG328" s="127"/>
      <c r="AH328" s="127"/>
      <c r="AI328" s="127"/>
      <c r="AJ328" s="127"/>
      <c r="AK328" s="127"/>
    </row>
    <row r="329" spans="2:37">
      <c r="B329" s="127"/>
      <c r="C329" s="127"/>
      <c r="D329" s="127"/>
      <c r="E329" s="127"/>
      <c r="F329" s="127"/>
      <c r="G329" s="127"/>
      <c r="H329" s="127"/>
      <c r="I329" s="127"/>
      <c r="J329" s="141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  <c r="AB329" s="127"/>
      <c r="AC329" s="127"/>
      <c r="AD329" s="127"/>
      <c r="AE329" s="127"/>
      <c r="AF329" s="127"/>
      <c r="AG329" s="127"/>
      <c r="AH329" s="127"/>
      <c r="AI329" s="127"/>
      <c r="AJ329" s="127"/>
      <c r="AK329" s="127"/>
    </row>
    <row r="330" spans="2:37">
      <c r="B330" s="127"/>
      <c r="C330" s="127"/>
      <c r="D330" s="127"/>
      <c r="E330" s="127"/>
      <c r="F330" s="127"/>
      <c r="G330" s="127"/>
      <c r="H330" s="127"/>
      <c r="I330" s="127"/>
      <c r="J330" s="141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  <c r="AB330" s="127"/>
      <c r="AC330" s="127"/>
      <c r="AD330" s="127"/>
      <c r="AE330" s="127"/>
      <c r="AF330" s="127"/>
      <c r="AG330" s="127"/>
      <c r="AH330" s="127"/>
      <c r="AI330" s="127"/>
      <c r="AJ330" s="127"/>
      <c r="AK330" s="127"/>
    </row>
    <row r="331" spans="2:37">
      <c r="B331" s="127"/>
      <c r="C331" s="127"/>
      <c r="D331" s="127"/>
      <c r="E331" s="127"/>
      <c r="F331" s="127"/>
      <c r="G331" s="127"/>
      <c r="H331" s="127"/>
      <c r="I331" s="127"/>
      <c r="J331" s="141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  <c r="AK331" s="127"/>
    </row>
    <row r="332" spans="2:37">
      <c r="B332" s="127"/>
      <c r="C332" s="127"/>
      <c r="D332" s="127"/>
      <c r="E332" s="127"/>
      <c r="F332" s="127"/>
      <c r="G332" s="127"/>
      <c r="H332" s="127"/>
      <c r="I332" s="127"/>
      <c r="J332" s="141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  <c r="AB332" s="127"/>
      <c r="AC332" s="127"/>
      <c r="AD332" s="127"/>
      <c r="AE332" s="127"/>
      <c r="AF332" s="127"/>
      <c r="AG332" s="127"/>
      <c r="AH332" s="127"/>
      <c r="AI332" s="127"/>
      <c r="AJ332" s="127"/>
      <c r="AK332" s="127"/>
    </row>
    <row r="333" spans="2:37">
      <c r="B333" s="127"/>
      <c r="C333" s="127"/>
      <c r="D333" s="127"/>
      <c r="E333" s="127"/>
      <c r="F333" s="127"/>
      <c r="G333" s="127"/>
      <c r="H333" s="127"/>
      <c r="I333" s="127"/>
      <c r="J333" s="141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127"/>
      <c r="AB333" s="127"/>
      <c r="AC333" s="127"/>
      <c r="AD333" s="127"/>
      <c r="AE333" s="127"/>
      <c r="AF333" s="127"/>
      <c r="AG333" s="127"/>
      <c r="AH333" s="127"/>
      <c r="AI333" s="127"/>
      <c r="AJ333" s="127"/>
      <c r="AK333" s="127"/>
    </row>
    <row r="334" spans="2:37">
      <c r="B334" s="127"/>
      <c r="C334" s="127"/>
      <c r="D334" s="127"/>
      <c r="E334" s="127"/>
      <c r="F334" s="127"/>
      <c r="G334" s="127"/>
      <c r="H334" s="127"/>
      <c r="I334" s="127"/>
      <c r="J334" s="141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  <c r="AB334" s="127"/>
      <c r="AC334" s="127"/>
      <c r="AD334" s="127"/>
      <c r="AE334" s="127"/>
      <c r="AF334" s="127"/>
      <c r="AG334" s="127"/>
      <c r="AH334" s="127"/>
      <c r="AI334" s="127"/>
      <c r="AJ334" s="127"/>
      <c r="AK334" s="127"/>
    </row>
    <row r="335" spans="2:37">
      <c r="B335" s="127"/>
      <c r="C335" s="127"/>
      <c r="D335" s="127"/>
      <c r="E335" s="127"/>
      <c r="F335" s="127"/>
      <c r="G335" s="127"/>
      <c r="H335" s="127"/>
      <c r="I335" s="127"/>
      <c r="J335" s="141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127"/>
      <c r="AB335" s="127"/>
      <c r="AC335" s="127"/>
      <c r="AD335" s="127"/>
      <c r="AE335" s="127"/>
      <c r="AF335" s="127"/>
      <c r="AG335" s="127"/>
      <c r="AH335" s="127"/>
      <c r="AI335" s="127"/>
      <c r="AJ335" s="127"/>
      <c r="AK335" s="127"/>
    </row>
    <row r="336" spans="2:37">
      <c r="B336" s="127"/>
      <c r="C336" s="127"/>
      <c r="D336" s="127"/>
      <c r="E336" s="127"/>
      <c r="F336" s="127"/>
      <c r="G336" s="127"/>
      <c r="H336" s="127"/>
      <c r="I336" s="127"/>
      <c r="J336" s="141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  <c r="AE336" s="127"/>
      <c r="AF336" s="127"/>
      <c r="AG336" s="127"/>
      <c r="AH336" s="127"/>
      <c r="AI336" s="127"/>
      <c r="AJ336" s="127"/>
      <c r="AK336" s="127"/>
    </row>
    <row r="337" spans="2:37">
      <c r="B337" s="127"/>
      <c r="C337" s="127"/>
      <c r="D337" s="127"/>
      <c r="E337" s="127"/>
      <c r="F337" s="127"/>
      <c r="G337" s="127"/>
      <c r="H337" s="127"/>
      <c r="I337" s="127"/>
      <c r="J337" s="141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127"/>
      <c r="AB337" s="127"/>
      <c r="AC337" s="127"/>
      <c r="AD337" s="127"/>
      <c r="AE337" s="127"/>
      <c r="AF337" s="127"/>
      <c r="AG337" s="127"/>
      <c r="AH337" s="127"/>
      <c r="AI337" s="127"/>
      <c r="AJ337" s="127"/>
      <c r="AK337" s="127"/>
    </row>
    <row r="338" spans="2:37">
      <c r="B338" s="127"/>
      <c r="C338" s="127"/>
      <c r="D338" s="127"/>
      <c r="E338" s="127"/>
      <c r="F338" s="127"/>
      <c r="G338" s="127"/>
      <c r="H338" s="127"/>
      <c r="I338" s="127"/>
      <c r="J338" s="141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  <c r="AC338" s="127"/>
      <c r="AD338" s="127"/>
      <c r="AE338" s="127"/>
      <c r="AF338" s="127"/>
      <c r="AG338" s="127"/>
      <c r="AH338" s="127"/>
      <c r="AI338" s="127"/>
      <c r="AJ338" s="127"/>
      <c r="AK338" s="127"/>
    </row>
    <row r="339" spans="2:37">
      <c r="B339" s="127"/>
      <c r="C339" s="127"/>
      <c r="D339" s="127"/>
      <c r="E339" s="127"/>
      <c r="F339" s="127"/>
      <c r="G339" s="127"/>
      <c r="H339" s="127"/>
      <c r="I339" s="127"/>
      <c r="J339" s="141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127"/>
      <c r="AB339" s="127"/>
      <c r="AC339" s="127"/>
      <c r="AD339" s="127"/>
      <c r="AE339" s="127"/>
      <c r="AF339" s="127"/>
      <c r="AG339" s="127"/>
      <c r="AH339" s="127"/>
      <c r="AI339" s="127"/>
      <c r="AJ339" s="127"/>
      <c r="AK339" s="127"/>
    </row>
    <row r="340" spans="2:37">
      <c r="B340" s="127"/>
      <c r="C340" s="127"/>
      <c r="D340" s="127"/>
      <c r="E340" s="127"/>
      <c r="F340" s="127"/>
      <c r="G340" s="127"/>
      <c r="H340" s="127"/>
      <c r="I340" s="127"/>
      <c r="J340" s="141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127"/>
      <c r="AB340" s="127"/>
      <c r="AC340" s="127"/>
      <c r="AD340" s="127"/>
      <c r="AE340" s="127"/>
      <c r="AF340" s="127"/>
      <c r="AG340" s="127"/>
      <c r="AH340" s="127"/>
      <c r="AI340" s="127"/>
      <c r="AJ340" s="127"/>
      <c r="AK340" s="127"/>
    </row>
    <row r="341" spans="2:37">
      <c r="B341" s="127"/>
      <c r="C341" s="127"/>
      <c r="D341" s="127"/>
      <c r="E341" s="127"/>
      <c r="F341" s="127"/>
      <c r="G341" s="127"/>
      <c r="H341" s="127"/>
      <c r="I341" s="127"/>
      <c r="J341" s="141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  <c r="AC341" s="127"/>
      <c r="AD341" s="127"/>
      <c r="AE341" s="127"/>
      <c r="AF341" s="127"/>
      <c r="AG341" s="127"/>
      <c r="AH341" s="127"/>
      <c r="AI341" s="127"/>
      <c r="AJ341" s="127"/>
      <c r="AK341" s="127"/>
    </row>
    <row r="342" spans="2:37">
      <c r="B342" s="127"/>
      <c r="C342" s="127"/>
      <c r="D342" s="127"/>
      <c r="E342" s="127"/>
      <c r="F342" s="127"/>
      <c r="G342" s="127"/>
      <c r="H342" s="127"/>
      <c r="I342" s="127"/>
      <c r="J342" s="141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127"/>
      <c r="AB342" s="127"/>
      <c r="AC342" s="127"/>
      <c r="AD342" s="127"/>
      <c r="AE342" s="127"/>
      <c r="AF342" s="127"/>
      <c r="AG342" s="127"/>
      <c r="AH342" s="127"/>
      <c r="AI342" s="127"/>
      <c r="AJ342" s="127"/>
      <c r="AK342" s="127"/>
    </row>
    <row r="343" spans="2:37">
      <c r="B343" s="127"/>
      <c r="C343" s="127"/>
      <c r="D343" s="127"/>
      <c r="E343" s="127"/>
      <c r="F343" s="127"/>
      <c r="G343" s="127"/>
      <c r="H343" s="127"/>
      <c r="I343" s="127"/>
      <c r="J343" s="141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127"/>
      <c r="AB343" s="127"/>
      <c r="AC343" s="127"/>
      <c r="AD343" s="127"/>
      <c r="AE343" s="127"/>
      <c r="AF343" s="127"/>
      <c r="AG343" s="127"/>
      <c r="AH343" s="127"/>
      <c r="AI343" s="127"/>
      <c r="AJ343" s="127"/>
      <c r="AK343" s="127"/>
    </row>
    <row r="344" spans="2:37">
      <c r="B344" s="127"/>
      <c r="C344" s="127"/>
      <c r="D344" s="127"/>
      <c r="E344" s="127"/>
      <c r="F344" s="127"/>
      <c r="G344" s="127"/>
      <c r="H344" s="127"/>
      <c r="I344" s="127"/>
      <c r="J344" s="141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  <c r="AK344" s="127"/>
    </row>
    <row r="345" spans="2:37">
      <c r="B345" s="127"/>
      <c r="C345" s="127"/>
      <c r="D345" s="127"/>
      <c r="E345" s="127"/>
      <c r="F345" s="127"/>
      <c r="G345" s="127"/>
      <c r="H345" s="127"/>
      <c r="I345" s="127"/>
      <c r="J345" s="141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27"/>
      <c r="AK345" s="127"/>
    </row>
    <row r="346" spans="2:37">
      <c r="B346" s="127"/>
      <c r="C346" s="127"/>
      <c r="D346" s="127"/>
      <c r="E346" s="127"/>
      <c r="F346" s="127"/>
      <c r="G346" s="127"/>
      <c r="H346" s="127"/>
      <c r="I346" s="127"/>
      <c r="J346" s="141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127"/>
      <c r="AB346" s="127"/>
      <c r="AC346" s="127"/>
      <c r="AD346" s="127"/>
      <c r="AE346" s="127"/>
      <c r="AF346" s="127"/>
      <c r="AG346" s="127"/>
      <c r="AH346" s="127"/>
      <c r="AI346" s="127"/>
      <c r="AJ346" s="127"/>
      <c r="AK346" s="127"/>
    </row>
    <row r="347" spans="2:37">
      <c r="B347" s="127"/>
      <c r="C347" s="127"/>
      <c r="D347" s="127"/>
      <c r="E347" s="127"/>
      <c r="F347" s="127"/>
      <c r="G347" s="127"/>
      <c r="H347" s="127"/>
      <c r="I347" s="127"/>
      <c r="J347" s="141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  <c r="AB347" s="127"/>
      <c r="AC347" s="127"/>
      <c r="AD347" s="127"/>
      <c r="AE347" s="127"/>
      <c r="AF347" s="127"/>
      <c r="AG347" s="127"/>
      <c r="AH347" s="127"/>
      <c r="AI347" s="127"/>
      <c r="AJ347" s="127"/>
      <c r="AK347" s="127"/>
    </row>
    <row r="348" spans="2:37">
      <c r="B348" s="127"/>
      <c r="C348" s="127"/>
      <c r="D348" s="127"/>
      <c r="E348" s="127"/>
      <c r="F348" s="127"/>
      <c r="G348" s="127"/>
      <c r="H348" s="127"/>
      <c r="I348" s="127"/>
      <c r="J348" s="141"/>
      <c r="K348" s="127"/>
      <c r="L348" s="127"/>
      <c r="M348" s="127"/>
      <c r="N348" s="127"/>
      <c r="O348" s="127"/>
      <c r="P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  <c r="AB348" s="127"/>
      <c r="AC348" s="127"/>
      <c r="AD348" s="127"/>
      <c r="AE348" s="127"/>
      <c r="AF348" s="127"/>
      <c r="AG348" s="127"/>
      <c r="AH348" s="127"/>
      <c r="AI348" s="127"/>
      <c r="AJ348" s="127"/>
      <c r="AK348" s="127"/>
    </row>
    <row r="349" spans="2:37">
      <c r="B349" s="127"/>
      <c r="C349" s="127"/>
      <c r="D349" s="127"/>
      <c r="E349" s="127"/>
      <c r="F349" s="127"/>
      <c r="G349" s="127"/>
      <c r="H349" s="127"/>
      <c r="I349" s="127"/>
      <c r="J349" s="141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  <c r="AB349" s="127"/>
      <c r="AC349" s="127"/>
      <c r="AD349" s="127"/>
      <c r="AE349" s="127"/>
      <c r="AF349" s="127"/>
      <c r="AG349" s="127"/>
      <c r="AH349" s="127"/>
      <c r="AI349" s="127"/>
      <c r="AJ349" s="127"/>
      <c r="AK349" s="127"/>
    </row>
    <row r="350" spans="2:37">
      <c r="B350" s="127"/>
      <c r="C350" s="127"/>
      <c r="D350" s="127"/>
      <c r="E350" s="127"/>
      <c r="F350" s="127"/>
      <c r="G350" s="127"/>
      <c r="H350" s="127"/>
      <c r="I350" s="127"/>
      <c r="J350" s="141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  <c r="AB350" s="127"/>
      <c r="AC350" s="127"/>
      <c r="AD350" s="127"/>
      <c r="AE350" s="127"/>
      <c r="AF350" s="127"/>
      <c r="AG350" s="127"/>
      <c r="AH350" s="127"/>
      <c r="AI350" s="127"/>
      <c r="AJ350" s="127"/>
      <c r="AK350" s="127"/>
    </row>
    <row r="351" spans="2:37">
      <c r="B351" s="127"/>
      <c r="C351" s="127"/>
      <c r="D351" s="127"/>
      <c r="E351" s="127"/>
      <c r="F351" s="127"/>
      <c r="G351" s="127"/>
      <c r="H351" s="127"/>
      <c r="I351" s="127"/>
      <c r="J351" s="141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  <c r="AB351" s="127"/>
      <c r="AC351" s="127"/>
      <c r="AD351" s="127"/>
      <c r="AE351" s="127"/>
      <c r="AF351" s="127"/>
      <c r="AG351" s="127"/>
      <c r="AH351" s="127"/>
      <c r="AI351" s="127"/>
      <c r="AJ351" s="127"/>
      <c r="AK351" s="127"/>
    </row>
    <row r="352" spans="2:37">
      <c r="B352" s="127"/>
      <c r="C352" s="127"/>
      <c r="D352" s="127"/>
      <c r="E352" s="127"/>
      <c r="F352" s="127"/>
      <c r="G352" s="127"/>
      <c r="H352" s="127"/>
      <c r="I352" s="127"/>
      <c r="J352" s="141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  <c r="AC352" s="127"/>
      <c r="AD352" s="127"/>
      <c r="AE352" s="127"/>
      <c r="AF352" s="127"/>
      <c r="AG352" s="127"/>
      <c r="AH352" s="127"/>
      <c r="AI352" s="127"/>
      <c r="AJ352" s="127"/>
      <c r="AK352" s="127"/>
    </row>
    <row r="353" spans="2:37">
      <c r="B353" s="127"/>
      <c r="C353" s="127"/>
      <c r="D353" s="127"/>
      <c r="E353" s="127"/>
      <c r="F353" s="127"/>
      <c r="G353" s="127"/>
      <c r="H353" s="127"/>
      <c r="I353" s="127"/>
      <c r="J353" s="141"/>
      <c r="K353" s="127"/>
      <c r="L353" s="127"/>
      <c r="M353" s="127"/>
      <c r="N353" s="127"/>
      <c r="O353" s="127"/>
      <c r="P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  <c r="AB353" s="127"/>
      <c r="AC353" s="127"/>
      <c r="AD353" s="127"/>
      <c r="AE353" s="127"/>
      <c r="AF353" s="127"/>
      <c r="AG353" s="127"/>
      <c r="AH353" s="127"/>
      <c r="AI353" s="127"/>
      <c r="AJ353" s="127"/>
      <c r="AK353" s="127"/>
    </row>
    <row r="354" spans="2:37">
      <c r="B354" s="127"/>
      <c r="C354" s="127"/>
      <c r="D354" s="127"/>
      <c r="E354" s="127"/>
      <c r="F354" s="127"/>
      <c r="G354" s="127"/>
      <c r="H354" s="127"/>
      <c r="I354" s="127"/>
      <c r="J354" s="141"/>
      <c r="K354" s="127"/>
      <c r="L354" s="127"/>
      <c r="M354" s="127"/>
      <c r="N354" s="127"/>
      <c r="O354" s="127"/>
      <c r="P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  <c r="AB354" s="127"/>
      <c r="AC354" s="127"/>
      <c r="AD354" s="127"/>
      <c r="AE354" s="127"/>
      <c r="AF354" s="127"/>
      <c r="AG354" s="127"/>
      <c r="AH354" s="127"/>
      <c r="AI354" s="127"/>
      <c r="AJ354" s="127"/>
      <c r="AK354" s="127"/>
    </row>
    <row r="355" spans="2:37">
      <c r="B355" s="127"/>
      <c r="C355" s="127"/>
      <c r="D355" s="127"/>
      <c r="E355" s="127"/>
      <c r="F355" s="127"/>
      <c r="G355" s="127"/>
      <c r="H355" s="127"/>
      <c r="I355" s="127"/>
      <c r="J355" s="141"/>
      <c r="K355" s="127"/>
      <c r="L355" s="127"/>
      <c r="M355" s="127"/>
      <c r="N355" s="127"/>
      <c r="O355" s="127"/>
      <c r="P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  <c r="AB355" s="127"/>
      <c r="AC355" s="127"/>
      <c r="AD355" s="127"/>
      <c r="AE355" s="127"/>
      <c r="AF355" s="127"/>
      <c r="AG355" s="127"/>
      <c r="AH355" s="127"/>
      <c r="AI355" s="127"/>
      <c r="AJ355" s="127"/>
      <c r="AK355" s="127"/>
    </row>
    <row r="356" spans="2:37">
      <c r="B356" s="127"/>
      <c r="C356" s="127"/>
      <c r="D356" s="127"/>
      <c r="E356" s="127"/>
      <c r="F356" s="127"/>
      <c r="G356" s="127"/>
      <c r="H356" s="127"/>
      <c r="I356" s="127"/>
      <c r="J356" s="141"/>
      <c r="K356" s="127"/>
      <c r="L356" s="127"/>
      <c r="M356" s="127"/>
      <c r="N356" s="127"/>
      <c r="O356" s="127"/>
      <c r="P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  <c r="AB356" s="127"/>
      <c r="AC356" s="127"/>
      <c r="AD356" s="127"/>
      <c r="AE356" s="127"/>
      <c r="AF356" s="127"/>
      <c r="AG356" s="127"/>
      <c r="AH356" s="127"/>
      <c r="AI356" s="127"/>
      <c r="AJ356" s="127"/>
      <c r="AK356" s="127"/>
    </row>
    <row r="357" spans="2:37">
      <c r="B357" s="127"/>
      <c r="C357" s="127"/>
      <c r="D357" s="127"/>
      <c r="E357" s="127"/>
      <c r="F357" s="127"/>
      <c r="G357" s="127"/>
      <c r="H357" s="127"/>
      <c r="I357" s="127"/>
      <c r="J357" s="141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  <c r="AB357" s="127"/>
      <c r="AC357" s="127"/>
      <c r="AD357" s="127"/>
      <c r="AE357" s="127"/>
      <c r="AF357" s="127"/>
      <c r="AG357" s="127"/>
      <c r="AH357" s="127"/>
      <c r="AI357" s="127"/>
      <c r="AJ357" s="127"/>
      <c r="AK357" s="127"/>
    </row>
    <row r="358" spans="2:37">
      <c r="B358" s="127"/>
      <c r="C358" s="127"/>
      <c r="D358" s="127"/>
      <c r="E358" s="127"/>
      <c r="F358" s="127"/>
      <c r="G358" s="127"/>
      <c r="H358" s="127"/>
      <c r="I358" s="127"/>
      <c r="J358" s="141"/>
      <c r="K358" s="127"/>
      <c r="L358" s="127"/>
      <c r="M358" s="127"/>
      <c r="N358" s="127"/>
      <c r="O358" s="127"/>
      <c r="P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  <c r="AB358" s="127"/>
      <c r="AC358" s="127"/>
      <c r="AD358" s="127"/>
      <c r="AE358" s="127"/>
      <c r="AF358" s="127"/>
      <c r="AG358" s="127"/>
      <c r="AH358" s="127"/>
      <c r="AI358" s="127"/>
      <c r="AJ358" s="127"/>
      <c r="AK358" s="127"/>
    </row>
    <row r="359" spans="2:37">
      <c r="B359" s="127"/>
      <c r="C359" s="127"/>
      <c r="D359" s="127"/>
      <c r="E359" s="127"/>
      <c r="F359" s="127"/>
      <c r="G359" s="127"/>
      <c r="H359" s="127"/>
      <c r="I359" s="127"/>
      <c r="J359" s="141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27"/>
      <c r="AK359" s="127"/>
    </row>
    <row r="360" spans="2:37">
      <c r="B360" s="127"/>
      <c r="C360" s="127"/>
      <c r="D360" s="127"/>
      <c r="E360" s="127"/>
      <c r="F360" s="127"/>
      <c r="G360" s="127"/>
      <c r="H360" s="127"/>
      <c r="I360" s="127"/>
      <c r="J360" s="141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  <c r="AB360" s="127"/>
      <c r="AC360" s="127"/>
      <c r="AD360" s="127"/>
      <c r="AE360" s="127"/>
      <c r="AF360" s="127"/>
      <c r="AG360" s="127"/>
      <c r="AH360" s="127"/>
      <c r="AI360" s="127"/>
      <c r="AJ360" s="127"/>
      <c r="AK360" s="127"/>
    </row>
    <row r="361" spans="2:37">
      <c r="B361" s="127"/>
      <c r="C361" s="127"/>
      <c r="D361" s="127"/>
      <c r="E361" s="127"/>
      <c r="F361" s="127"/>
      <c r="G361" s="127"/>
      <c r="H361" s="127"/>
      <c r="I361" s="127"/>
      <c r="J361" s="141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  <c r="AB361" s="127"/>
      <c r="AC361" s="127"/>
      <c r="AD361" s="127"/>
      <c r="AE361" s="127"/>
      <c r="AF361" s="127"/>
      <c r="AG361" s="127"/>
      <c r="AH361" s="127"/>
      <c r="AI361" s="127"/>
      <c r="AJ361" s="127"/>
      <c r="AK361" s="127"/>
    </row>
    <row r="362" spans="2:37">
      <c r="B362" s="127"/>
      <c r="C362" s="127"/>
      <c r="D362" s="127"/>
      <c r="E362" s="127"/>
      <c r="F362" s="127"/>
      <c r="G362" s="127"/>
      <c r="H362" s="127"/>
      <c r="I362" s="127"/>
      <c r="J362" s="141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  <c r="AB362" s="127"/>
      <c r="AC362" s="127"/>
      <c r="AD362" s="127"/>
      <c r="AE362" s="127"/>
      <c r="AF362" s="127"/>
      <c r="AG362" s="127"/>
      <c r="AH362" s="127"/>
      <c r="AI362" s="127"/>
      <c r="AJ362" s="127"/>
      <c r="AK362" s="127"/>
    </row>
    <row r="363" spans="2:37">
      <c r="B363" s="127"/>
      <c r="C363" s="127"/>
      <c r="D363" s="127"/>
      <c r="E363" s="127"/>
      <c r="F363" s="127"/>
      <c r="G363" s="127"/>
      <c r="H363" s="127"/>
      <c r="I363" s="127"/>
      <c r="J363" s="141"/>
      <c r="K363" s="127"/>
      <c r="L363" s="127"/>
      <c r="M363" s="127"/>
      <c r="N363" s="127"/>
      <c r="O363" s="127"/>
      <c r="P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  <c r="AB363" s="127"/>
      <c r="AC363" s="127"/>
      <c r="AD363" s="127"/>
      <c r="AE363" s="127"/>
      <c r="AF363" s="127"/>
      <c r="AG363" s="127"/>
      <c r="AH363" s="127"/>
      <c r="AI363" s="127"/>
      <c r="AJ363" s="127"/>
      <c r="AK363" s="127"/>
    </row>
    <row r="364" spans="2:37">
      <c r="B364" s="127"/>
      <c r="C364" s="127"/>
      <c r="D364" s="127"/>
      <c r="E364" s="127"/>
      <c r="F364" s="127"/>
      <c r="G364" s="127"/>
      <c r="H364" s="127"/>
      <c r="I364" s="127"/>
      <c r="J364" s="141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  <c r="AB364" s="127"/>
      <c r="AC364" s="127"/>
      <c r="AD364" s="127"/>
      <c r="AE364" s="127"/>
      <c r="AF364" s="127"/>
      <c r="AG364" s="127"/>
      <c r="AH364" s="127"/>
      <c r="AI364" s="127"/>
      <c r="AJ364" s="127"/>
      <c r="AK364" s="127"/>
    </row>
    <row r="365" spans="2:37">
      <c r="B365" s="127"/>
      <c r="C365" s="127"/>
      <c r="D365" s="127"/>
      <c r="E365" s="127"/>
      <c r="F365" s="127"/>
      <c r="G365" s="127"/>
      <c r="H365" s="127"/>
      <c r="I365" s="127"/>
      <c r="J365" s="141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  <c r="AB365" s="127"/>
      <c r="AC365" s="127"/>
      <c r="AD365" s="127"/>
      <c r="AE365" s="127"/>
      <c r="AF365" s="127"/>
      <c r="AG365" s="127"/>
      <c r="AH365" s="127"/>
      <c r="AI365" s="127"/>
      <c r="AJ365" s="127"/>
      <c r="AK365" s="127"/>
    </row>
  </sheetData>
  <mergeCells count="6">
    <mergeCell ref="AI4:AL4"/>
    <mergeCell ref="J4:M4"/>
    <mergeCell ref="O4:R4"/>
    <mergeCell ref="T4:W4"/>
    <mergeCell ref="Y4:AB4"/>
    <mergeCell ref="AD4:A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rgb="FFFF0000"/>
  </sheetPr>
  <dimension ref="A1:AN366"/>
  <sheetViews>
    <sheetView showGridLines="0" workbookViewId="0">
      <pane xSplit="1" ySplit="6" topLeftCell="Z85" activePane="bottomRight" state="frozen"/>
      <selection activeCell="H28" sqref="H27:H28"/>
      <selection pane="topRight" activeCell="H28" sqref="H27:H28"/>
      <selection pane="bottomLeft" activeCell="H28" sqref="H27:H28"/>
      <selection pane="bottomRight" activeCell="H28" sqref="H27:H28"/>
    </sheetView>
  </sheetViews>
  <sheetFormatPr defaultRowHeight="12.75"/>
  <cols>
    <col min="1" max="1" width="73.6640625" style="99" customWidth="1"/>
    <col min="2" max="8" width="9.33203125" customWidth="1"/>
    <col min="9" max="9" width="1.5" customWidth="1"/>
    <col min="10" max="12" width="9.6640625" style="144" customWidth="1"/>
    <col min="13" max="13" width="9.33203125" style="144" customWidth="1"/>
    <col min="14" max="14" width="1.83203125" style="144" customWidth="1"/>
    <col min="15" max="18" width="9.33203125" style="144" customWidth="1"/>
    <col min="19" max="19" width="1.83203125" style="144" customWidth="1"/>
    <col min="20" max="23" width="9.33203125" style="144" customWidth="1"/>
    <col min="24" max="24" width="2" style="144" customWidth="1"/>
    <col min="25" max="28" width="9.33203125" style="144" customWidth="1"/>
    <col min="29" max="29" width="1.6640625" style="144" customWidth="1"/>
    <col min="30" max="33" width="9.33203125" style="144"/>
    <col min="34" max="34" width="1.5" style="144" customWidth="1"/>
    <col min="35" max="37" width="9.33203125" style="144"/>
    <col min="38" max="38" width="0" hidden="1" customWidth="1"/>
    <col min="40" max="40" width="76.5" customWidth="1"/>
  </cols>
  <sheetData>
    <row r="1" spans="1:40" ht="14.25">
      <c r="A1" s="82" t="s">
        <v>136</v>
      </c>
    </row>
    <row r="2" spans="1:40" ht="14.25">
      <c r="A2" s="83" t="s">
        <v>19</v>
      </c>
    </row>
    <row r="3" spans="1:40">
      <c r="A3" s="84" t="s">
        <v>137</v>
      </c>
      <c r="J3" s="144">
        <v>1</v>
      </c>
      <c r="K3" s="144">
        <v>2</v>
      </c>
      <c r="L3" s="144">
        <v>3</v>
      </c>
      <c r="M3" s="144">
        <v>4</v>
      </c>
      <c r="N3" s="144">
        <v>5</v>
      </c>
      <c r="O3" s="144">
        <v>6</v>
      </c>
      <c r="P3" s="144">
        <v>7</v>
      </c>
      <c r="Q3" s="144">
        <v>8</v>
      </c>
      <c r="R3" s="144">
        <v>9</v>
      </c>
      <c r="S3" s="144">
        <v>10</v>
      </c>
      <c r="T3" s="144">
        <v>11</v>
      </c>
      <c r="U3" s="144">
        <v>12</v>
      </c>
      <c r="V3" s="144">
        <v>13</v>
      </c>
      <c r="W3" s="144">
        <v>14</v>
      </c>
      <c r="X3" s="144">
        <v>15</v>
      </c>
      <c r="Y3" s="144">
        <v>16</v>
      </c>
      <c r="Z3" s="144">
        <v>17</v>
      </c>
      <c r="AA3" s="144">
        <v>18</v>
      </c>
      <c r="AB3" s="144">
        <v>19</v>
      </c>
      <c r="AC3" s="144">
        <v>20</v>
      </c>
      <c r="AD3" s="144">
        <v>21</v>
      </c>
      <c r="AE3" s="144">
        <v>22</v>
      </c>
      <c r="AF3" s="144">
        <v>23</v>
      </c>
      <c r="AG3" s="144">
        <v>24</v>
      </c>
      <c r="AH3" s="144">
        <v>25</v>
      </c>
      <c r="AI3" s="144">
        <v>26</v>
      </c>
      <c r="AJ3" s="144">
        <v>27</v>
      </c>
      <c r="AK3" s="144">
        <v>28</v>
      </c>
    </row>
    <row r="4" spans="1:40" ht="5.25" customHeight="1">
      <c r="A4" s="85"/>
    </row>
    <row r="5" spans="1:40" ht="20.25" customHeight="1">
      <c r="A5" s="79"/>
      <c r="B5" s="67">
        <v>2015</v>
      </c>
      <c r="C5" s="67">
        <v>2016</v>
      </c>
      <c r="D5" s="67">
        <v>2017</v>
      </c>
      <c r="E5" s="67">
        <v>2018</v>
      </c>
      <c r="F5" s="67">
        <v>2019</v>
      </c>
      <c r="G5" s="67">
        <v>2018</v>
      </c>
      <c r="H5" s="67">
        <v>2019</v>
      </c>
      <c r="I5" s="72"/>
      <c r="J5" s="979">
        <v>2015</v>
      </c>
      <c r="K5" s="979"/>
      <c r="L5" s="979"/>
      <c r="M5" s="979"/>
      <c r="N5" s="151"/>
      <c r="O5" s="979">
        <v>2016</v>
      </c>
      <c r="P5" s="979"/>
      <c r="Q5" s="979"/>
      <c r="R5" s="979"/>
      <c r="S5" s="151"/>
      <c r="T5" s="979">
        <v>2017</v>
      </c>
      <c r="U5" s="979"/>
      <c r="V5" s="979"/>
      <c r="W5" s="979"/>
      <c r="X5" s="151"/>
      <c r="Y5" s="979">
        <v>2018</v>
      </c>
      <c r="Z5" s="979"/>
      <c r="AA5" s="979"/>
      <c r="AB5" s="979"/>
      <c r="AC5" s="151"/>
      <c r="AD5" s="979">
        <v>2019</v>
      </c>
      <c r="AE5" s="979"/>
      <c r="AF5" s="979"/>
      <c r="AG5" s="979"/>
      <c r="AH5" s="151"/>
      <c r="AI5" s="979">
        <v>2020</v>
      </c>
      <c r="AJ5" s="979"/>
      <c r="AK5" s="979"/>
      <c r="AL5" s="979"/>
      <c r="AM5" s="80"/>
      <c r="AN5" s="80"/>
    </row>
    <row r="6" spans="1:40" ht="23.25" customHeight="1">
      <c r="A6" s="81"/>
      <c r="B6" s="1"/>
      <c r="C6" s="74"/>
      <c r="D6" s="74"/>
      <c r="E6" s="74"/>
      <c r="F6" s="74"/>
      <c r="G6" s="55" t="s">
        <v>107</v>
      </c>
      <c r="H6" s="55" t="s">
        <v>107</v>
      </c>
      <c r="I6" s="75"/>
      <c r="J6" s="145" t="s">
        <v>7</v>
      </c>
      <c r="K6" s="145" t="s">
        <v>8</v>
      </c>
      <c r="L6" s="145" t="s">
        <v>9</v>
      </c>
      <c r="M6" s="145" t="s">
        <v>10</v>
      </c>
      <c r="N6" s="145"/>
      <c r="O6" s="145" t="s">
        <v>7</v>
      </c>
      <c r="P6" s="145" t="s">
        <v>8</v>
      </c>
      <c r="Q6" s="145" t="s">
        <v>9</v>
      </c>
      <c r="R6" s="145" t="s">
        <v>10</v>
      </c>
      <c r="S6" s="145"/>
      <c r="T6" s="145" t="s">
        <v>7</v>
      </c>
      <c r="U6" s="145" t="s">
        <v>8</v>
      </c>
      <c r="V6" s="145" t="s">
        <v>9</v>
      </c>
      <c r="W6" s="145" t="s">
        <v>10</v>
      </c>
      <c r="X6" s="145"/>
      <c r="Y6" s="145" t="s">
        <v>7</v>
      </c>
      <c r="Z6" s="145" t="s">
        <v>8</v>
      </c>
      <c r="AA6" s="145" t="s">
        <v>9</v>
      </c>
      <c r="AB6" s="145" t="s">
        <v>10</v>
      </c>
      <c r="AC6" s="145"/>
      <c r="AD6" s="145" t="s">
        <v>7</v>
      </c>
      <c r="AE6" s="146" t="s">
        <v>8</v>
      </c>
      <c r="AF6" s="146" t="s">
        <v>9</v>
      </c>
      <c r="AG6" s="145" t="s">
        <v>10</v>
      </c>
      <c r="AH6" s="145"/>
      <c r="AI6" s="145" t="s">
        <v>7</v>
      </c>
      <c r="AJ6" s="146" t="s">
        <v>8</v>
      </c>
      <c r="AK6" s="146" t="s">
        <v>9</v>
      </c>
      <c r="AL6" s="76" t="s">
        <v>10</v>
      </c>
      <c r="AM6" s="80"/>
      <c r="AN6" s="80"/>
    </row>
    <row r="7" spans="1:40">
      <c r="A7" s="86" t="s">
        <v>11</v>
      </c>
      <c r="B7" s="10" t="str">
        <f>IF(ABS(SUM(J7:M7))&lt;0.05,"—",SUM(J7:M7))</f>
        <v>—</v>
      </c>
      <c r="C7" s="10" t="str">
        <f>IF(ABS(SUM(O7:R7))&lt;0.05,"—",SUM(O7:R7))</f>
        <v>—</v>
      </c>
      <c r="D7" s="10" t="str">
        <f>IF(ABS(SUM(T7:W7))&lt;0.05,"—",SUM(T7:W7))</f>
        <v>—</v>
      </c>
      <c r="E7" s="10" t="str">
        <f>IF(ABS(SUM(Y7:AB7))&lt;0.05,"—",SUM(Y7:AB7))</f>
        <v>—</v>
      </c>
      <c r="F7" s="10" t="str">
        <f>IF(ABS(SUM(AD7:AG7))&lt;0.05,"—",SUM(AD7:AG7))</f>
        <v>—</v>
      </c>
      <c r="G7" s="10" t="str">
        <f>IF(ABS(SUM(AD7:AF7))&lt;0.05,"—",SUM(AD7:AF7))</f>
        <v>—</v>
      </c>
      <c r="H7" s="10">
        <f t="shared" ref="H7:H70" si="0">IF(ABS(SUM(AI7:AK7))&lt;0.05,"—",SUM(AI7:AK7))</f>
        <v>336.83360487455855</v>
      </c>
      <c r="I7" s="10"/>
      <c r="J7" s="152">
        <v>0</v>
      </c>
      <c r="K7" s="152">
        <v>0</v>
      </c>
      <c r="L7" s="152">
        <v>0</v>
      </c>
      <c r="M7" s="152">
        <v>0</v>
      </c>
      <c r="N7" s="152"/>
      <c r="O7" s="152">
        <v>0</v>
      </c>
      <c r="P7" s="152">
        <v>0</v>
      </c>
      <c r="Q7" s="152">
        <v>0</v>
      </c>
      <c r="R7" s="152">
        <v>0</v>
      </c>
      <c r="S7" s="152"/>
      <c r="T7" s="152">
        <v>0</v>
      </c>
      <c r="U7" s="152">
        <v>0</v>
      </c>
      <c r="V7" s="152">
        <v>0</v>
      </c>
      <c r="W7" s="152">
        <v>0</v>
      </c>
      <c r="X7" s="152"/>
      <c r="Y7" s="152">
        <v>0</v>
      </c>
      <c r="Z7" s="152">
        <v>0</v>
      </c>
      <c r="AA7" s="152">
        <v>0</v>
      </c>
      <c r="AB7" s="152">
        <v>0</v>
      </c>
      <c r="AC7" s="152"/>
      <c r="AD7" s="152">
        <v>0</v>
      </c>
      <c r="AE7" s="152">
        <v>0</v>
      </c>
      <c r="AF7" s="152">
        <v>0</v>
      </c>
      <c r="AG7" s="152">
        <v>0</v>
      </c>
      <c r="AH7" s="152"/>
      <c r="AI7" s="152">
        <v>-27.403040558027669</v>
      </c>
      <c r="AJ7" s="152">
        <v>191.48132739588129</v>
      </c>
      <c r="AK7" s="152">
        <v>172.75531803670492</v>
      </c>
      <c r="AL7" s="10">
        <v>37.4234007579646</v>
      </c>
      <c r="AN7" s="86" t="s">
        <v>11</v>
      </c>
    </row>
    <row r="8" spans="1:40">
      <c r="A8" s="87" t="s">
        <v>138</v>
      </c>
      <c r="B8" s="10" t="str">
        <f t="shared" ref="B8:B71" si="1">IF(ABS(SUM(J8:M8))&lt;0.05,"—",SUM(J8:M8))</f>
        <v>—</v>
      </c>
      <c r="C8" s="10" t="str">
        <f t="shared" ref="C8:C71" si="2">IF(ABS(SUM(O8:R8))&lt;0.05,"—",SUM(O8:R8))</f>
        <v>—</v>
      </c>
      <c r="D8" s="10" t="str">
        <f t="shared" ref="D8:D71" si="3">IF(ABS(SUM(T8:W8))&lt;0.05,"—",SUM(T8:W8))</f>
        <v>—</v>
      </c>
      <c r="E8" s="10" t="str">
        <f t="shared" ref="E8:E71" si="4">IF(ABS(SUM(Y8:AB8))&lt;0.05,"—",SUM(Y8:AB8))</f>
        <v>—</v>
      </c>
      <c r="F8" s="10" t="str">
        <f t="shared" ref="F8:F71" si="5">IF(ABS(SUM(AD8:AG8))&lt;0.05,"—",SUM(AD8:AG8))</f>
        <v>—</v>
      </c>
      <c r="G8" s="10" t="str">
        <f>IF(ABS(SUM(AD8:AF8))&lt;0.05,"—",SUM(AD8:AF8))</f>
        <v>—</v>
      </c>
      <c r="H8" s="10">
        <f t="shared" si="0"/>
        <v>-1057.549926919497</v>
      </c>
      <c r="I8" s="10"/>
      <c r="J8" s="152">
        <v>0</v>
      </c>
      <c r="K8" s="152">
        <v>0</v>
      </c>
      <c r="L8" s="152">
        <v>0</v>
      </c>
      <c r="M8" s="152">
        <v>0</v>
      </c>
      <c r="N8" s="152"/>
      <c r="O8" s="152">
        <v>0</v>
      </c>
      <c r="P8" s="152">
        <v>0</v>
      </c>
      <c r="Q8" s="152">
        <v>0</v>
      </c>
      <c r="R8" s="152">
        <v>0</v>
      </c>
      <c r="S8" s="152"/>
      <c r="T8" s="152">
        <v>0</v>
      </c>
      <c r="U8" s="152">
        <v>0</v>
      </c>
      <c r="V8" s="152">
        <v>0</v>
      </c>
      <c r="W8" s="152">
        <v>0</v>
      </c>
      <c r="X8" s="152"/>
      <c r="Y8" s="152">
        <v>0</v>
      </c>
      <c r="Z8" s="152">
        <v>0</v>
      </c>
      <c r="AA8" s="152">
        <v>0</v>
      </c>
      <c r="AB8" s="152">
        <v>0</v>
      </c>
      <c r="AC8" s="152"/>
      <c r="AD8" s="152">
        <v>0</v>
      </c>
      <c r="AE8" s="152">
        <v>0</v>
      </c>
      <c r="AF8" s="152">
        <v>0</v>
      </c>
      <c r="AG8" s="152">
        <v>0</v>
      </c>
      <c r="AH8" s="152"/>
      <c r="AI8" s="152">
        <v>-450.36140197610052</v>
      </c>
      <c r="AJ8" s="152">
        <v>-185.01452966265981</v>
      </c>
      <c r="AK8" s="152">
        <v>-422.17399528073656</v>
      </c>
      <c r="AL8" s="10">
        <v>-557.88202998705606</v>
      </c>
      <c r="AN8" s="87" t="s">
        <v>138</v>
      </c>
    </row>
    <row r="9" spans="1:40">
      <c r="A9" s="100" t="s">
        <v>108</v>
      </c>
      <c r="B9" s="10" t="str">
        <f t="shared" si="1"/>
        <v>—</v>
      </c>
      <c r="C9" s="10" t="str">
        <f t="shared" si="2"/>
        <v>—</v>
      </c>
      <c r="D9" s="10" t="str">
        <f t="shared" si="3"/>
        <v>—</v>
      </c>
      <c r="E9" s="10" t="str">
        <f t="shared" si="4"/>
        <v>—</v>
      </c>
      <c r="F9" s="10" t="str">
        <f t="shared" si="5"/>
        <v>—</v>
      </c>
      <c r="G9" s="10" t="str">
        <f t="shared" ref="G9:G71" si="6">IF(ABS(SUM(AD9:AF9))&lt;0.05,"—",SUM(AD9:AF9))</f>
        <v>—</v>
      </c>
      <c r="H9" s="10">
        <f t="shared" si="0"/>
        <v>1891.1628082751706</v>
      </c>
      <c r="I9" s="10"/>
      <c r="J9" s="152">
        <v>0</v>
      </c>
      <c r="K9" s="152">
        <v>0</v>
      </c>
      <c r="L9" s="152">
        <v>0</v>
      </c>
      <c r="M9" s="152">
        <v>0</v>
      </c>
      <c r="N9" s="152"/>
      <c r="O9" s="152">
        <v>0</v>
      </c>
      <c r="P9" s="152">
        <v>0</v>
      </c>
      <c r="Q9" s="152">
        <v>0</v>
      </c>
      <c r="R9" s="152">
        <v>0</v>
      </c>
      <c r="S9" s="152"/>
      <c r="T9" s="152">
        <v>0</v>
      </c>
      <c r="U9" s="152">
        <v>0</v>
      </c>
      <c r="V9" s="152">
        <v>0</v>
      </c>
      <c r="W9" s="152">
        <v>0</v>
      </c>
      <c r="X9" s="152"/>
      <c r="Y9" s="152">
        <v>0</v>
      </c>
      <c r="Z9" s="152">
        <v>0</v>
      </c>
      <c r="AA9" s="152">
        <v>0</v>
      </c>
      <c r="AB9" s="152">
        <v>0</v>
      </c>
      <c r="AC9" s="152"/>
      <c r="AD9" s="152">
        <v>0</v>
      </c>
      <c r="AE9" s="152">
        <v>0</v>
      </c>
      <c r="AF9" s="152">
        <v>0</v>
      </c>
      <c r="AG9" s="152">
        <v>0</v>
      </c>
      <c r="AH9" s="152"/>
      <c r="AI9" s="152">
        <v>658.54837638058598</v>
      </c>
      <c r="AJ9" s="152">
        <v>587.11518077330038</v>
      </c>
      <c r="AK9" s="152">
        <v>645.49925112128426</v>
      </c>
      <c r="AL9" s="10">
        <v>544.25497511017306</v>
      </c>
      <c r="AN9" s="100" t="s">
        <v>108</v>
      </c>
    </row>
    <row r="10" spans="1:40">
      <c r="A10" s="100" t="s">
        <v>109</v>
      </c>
      <c r="B10" s="10" t="str">
        <f t="shared" si="1"/>
        <v>—</v>
      </c>
      <c r="C10" s="10" t="str">
        <f t="shared" si="2"/>
        <v>—</v>
      </c>
      <c r="D10" s="10" t="str">
        <f t="shared" si="3"/>
        <v>—</v>
      </c>
      <c r="E10" s="10" t="str">
        <f t="shared" si="4"/>
        <v>—</v>
      </c>
      <c r="F10" s="10" t="str">
        <f t="shared" si="5"/>
        <v>—</v>
      </c>
      <c r="G10" s="10" t="str">
        <f t="shared" si="6"/>
        <v>—</v>
      </c>
      <c r="H10" s="10">
        <f t="shared" si="0"/>
        <v>2948.7127351946674</v>
      </c>
      <c r="I10" s="10"/>
      <c r="J10" s="152">
        <v>0</v>
      </c>
      <c r="K10" s="152">
        <v>0</v>
      </c>
      <c r="L10" s="152">
        <v>0</v>
      </c>
      <c r="M10" s="152">
        <v>0</v>
      </c>
      <c r="N10" s="152"/>
      <c r="O10" s="152">
        <v>0</v>
      </c>
      <c r="P10" s="152">
        <v>0</v>
      </c>
      <c r="Q10" s="152">
        <v>0</v>
      </c>
      <c r="R10" s="152">
        <v>0</v>
      </c>
      <c r="S10" s="152"/>
      <c r="T10" s="152">
        <v>0</v>
      </c>
      <c r="U10" s="152">
        <v>0</v>
      </c>
      <c r="V10" s="152">
        <v>0</v>
      </c>
      <c r="W10" s="152">
        <v>0</v>
      </c>
      <c r="X10" s="152"/>
      <c r="Y10" s="152">
        <v>0</v>
      </c>
      <c r="Z10" s="152">
        <v>0</v>
      </c>
      <c r="AA10" s="152">
        <v>0</v>
      </c>
      <c r="AB10" s="152">
        <v>0</v>
      </c>
      <c r="AC10" s="152"/>
      <c r="AD10" s="152">
        <v>0</v>
      </c>
      <c r="AE10" s="152">
        <v>0</v>
      </c>
      <c r="AF10" s="152">
        <v>0</v>
      </c>
      <c r="AG10" s="152">
        <v>0</v>
      </c>
      <c r="AH10" s="152"/>
      <c r="AI10" s="152">
        <v>1108.9097783566865</v>
      </c>
      <c r="AJ10" s="152">
        <v>772.12971043596019</v>
      </c>
      <c r="AK10" s="152">
        <v>1067.6732464020208</v>
      </c>
      <c r="AL10" s="10">
        <v>1102.1370050972291</v>
      </c>
      <c r="AN10" s="100" t="s">
        <v>109</v>
      </c>
    </row>
    <row r="11" spans="1:40">
      <c r="A11" s="96" t="s">
        <v>139</v>
      </c>
      <c r="B11" s="10" t="str">
        <f t="shared" si="1"/>
        <v>—</v>
      </c>
      <c r="C11" s="10" t="str">
        <f t="shared" si="2"/>
        <v>—</v>
      </c>
      <c r="D11" s="10" t="str">
        <f t="shared" si="3"/>
        <v>—</v>
      </c>
      <c r="E11" s="10" t="str">
        <f t="shared" si="4"/>
        <v>—</v>
      </c>
      <c r="F11" s="10" t="str">
        <f t="shared" si="5"/>
        <v>—</v>
      </c>
      <c r="G11" s="10" t="str">
        <f t="shared" si="6"/>
        <v>—</v>
      </c>
      <c r="H11" s="10">
        <f t="shared" si="0"/>
        <v>-930.87378691949664</v>
      </c>
      <c r="I11" s="10"/>
      <c r="J11" s="152">
        <v>0</v>
      </c>
      <c r="K11" s="152">
        <v>0</v>
      </c>
      <c r="L11" s="152">
        <v>0</v>
      </c>
      <c r="M11" s="152">
        <v>0</v>
      </c>
      <c r="N11" s="152"/>
      <c r="O11" s="152">
        <v>0</v>
      </c>
      <c r="P11" s="152">
        <v>0</v>
      </c>
      <c r="Q11" s="152">
        <v>0</v>
      </c>
      <c r="R11" s="152">
        <v>0</v>
      </c>
      <c r="S11" s="152"/>
      <c r="T11" s="152">
        <v>0</v>
      </c>
      <c r="U11" s="152">
        <v>0</v>
      </c>
      <c r="V11" s="152">
        <v>0</v>
      </c>
      <c r="W11" s="152">
        <v>0</v>
      </c>
      <c r="X11" s="152"/>
      <c r="Y11" s="152">
        <v>0</v>
      </c>
      <c r="Z11" s="152">
        <v>0</v>
      </c>
      <c r="AA11" s="152">
        <v>0</v>
      </c>
      <c r="AB11" s="152">
        <v>0</v>
      </c>
      <c r="AC11" s="152"/>
      <c r="AD11" s="152">
        <v>0</v>
      </c>
      <c r="AE11" s="152">
        <v>0</v>
      </c>
      <c r="AF11" s="152">
        <v>0</v>
      </c>
      <c r="AG11" s="152">
        <v>0</v>
      </c>
      <c r="AH11" s="152"/>
      <c r="AI11" s="152">
        <v>-443.17895597610038</v>
      </c>
      <c r="AJ11" s="152">
        <v>-121.14136466265984</v>
      </c>
      <c r="AK11" s="152">
        <v>-366.55346628073642</v>
      </c>
      <c r="AL11" s="10">
        <v>-508.70025198705605</v>
      </c>
      <c r="AN11" s="96" t="s">
        <v>139</v>
      </c>
    </row>
    <row r="12" spans="1:40">
      <c r="A12" s="101" t="s">
        <v>108</v>
      </c>
      <c r="B12" s="10" t="str">
        <f t="shared" si="1"/>
        <v>—</v>
      </c>
      <c r="C12" s="10" t="str">
        <f t="shared" si="2"/>
        <v>—</v>
      </c>
      <c r="D12" s="10" t="str">
        <f t="shared" si="3"/>
        <v>—</v>
      </c>
      <c r="E12" s="10" t="str">
        <f t="shared" si="4"/>
        <v>—</v>
      </c>
      <c r="F12" s="10" t="str">
        <f t="shared" si="5"/>
        <v>—</v>
      </c>
      <c r="G12" s="10" t="str">
        <f t="shared" si="6"/>
        <v>—</v>
      </c>
      <c r="H12" s="10">
        <f t="shared" si="0"/>
        <v>1562.5738862751707</v>
      </c>
      <c r="I12" s="10"/>
      <c r="J12" s="152">
        <v>0</v>
      </c>
      <c r="K12" s="152">
        <v>0</v>
      </c>
      <c r="L12" s="152">
        <v>0</v>
      </c>
      <c r="M12" s="152">
        <v>0</v>
      </c>
      <c r="N12" s="152"/>
      <c r="O12" s="152">
        <v>0</v>
      </c>
      <c r="P12" s="152">
        <v>0</v>
      </c>
      <c r="Q12" s="152">
        <v>0</v>
      </c>
      <c r="R12" s="152">
        <v>0</v>
      </c>
      <c r="S12" s="152"/>
      <c r="T12" s="152">
        <v>0</v>
      </c>
      <c r="U12" s="152">
        <v>0</v>
      </c>
      <c r="V12" s="152">
        <v>0</v>
      </c>
      <c r="W12" s="152">
        <v>0</v>
      </c>
      <c r="X12" s="152"/>
      <c r="Y12" s="152">
        <v>0</v>
      </c>
      <c r="Z12" s="152">
        <v>0</v>
      </c>
      <c r="AA12" s="152">
        <v>0</v>
      </c>
      <c r="AB12" s="152">
        <v>0</v>
      </c>
      <c r="AC12" s="152"/>
      <c r="AD12" s="152">
        <v>0</v>
      </c>
      <c r="AE12" s="152">
        <v>0</v>
      </c>
      <c r="AF12" s="152">
        <v>0</v>
      </c>
      <c r="AG12" s="152">
        <v>0</v>
      </c>
      <c r="AH12" s="152"/>
      <c r="AI12" s="152">
        <v>493.86465238058599</v>
      </c>
      <c r="AJ12" s="152">
        <v>517.66479277330041</v>
      </c>
      <c r="AK12" s="152">
        <v>551.04444112128431</v>
      </c>
      <c r="AL12" s="10">
        <v>444.60380711017308</v>
      </c>
      <c r="AN12" s="101" t="s">
        <v>108</v>
      </c>
    </row>
    <row r="13" spans="1:40">
      <c r="A13" s="101" t="s">
        <v>109</v>
      </c>
      <c r="B13" s="10" t="str">
        <f t="shared" si="1"/>
        <v>—</v>
      </c>
      <c r="C13" s="10" t="str">
        <f t="shared" si="2"/>
        <v>—</v>
      </c>
      <c r="D13" s="10" t="str">
        <f t="shared" si="3"/>
        <v>—</v>
      </c>
      <c r="E13" s="10" t="str">
        <f t="shared" si="4"/>
        <v>—</v>
      </c>
      <c r="F13" s="10" t="str">
        <f t="shared" si="5"/>
        <v>—</v>
      </c>
      <c r="G13" s="10" t="str">
        <f t="shared" si="6"/>
        <v>—</v>
      </c>
      <c r="H13" s="10">
        <f t="shared" si="0"/>
        <v>2493.4476731946675</v>
      </c>
      <c r="I13" s="10"/>
      <c r="J13" s="152">
        <v>0</v>
      </c>
      <c r="K13" s="152">
        <v>0</v>
      </c>
      <c r="L13" s="152">
        <v>0</v>
      </c>
      <c r="M13" s="152">
        <v>0</v>
      </c>
      <c r="N13" s="152"/>
      <c r="O13" s="152">
        <v>0</v>
      </c>
      <c r="P13" s="152">
        <v>0</v>
      </c>
      <c r="Q13" s="152">
        <v>0</v>
      </c>
      <c r="R13" s="152">
        <v>0</v>
      </c>
      <c r="S13" s="152"/>
      <c r="T13" s="152">
        <v>0</v>
      </c>
      <c r="U13" s="152">
        <v>0</v>
      </c>
      <c r="V13" s="152">
        <v>0</v>
      </c>
      <c r="W13" s="152">
        <v>0</v>
      </c>
      <c r="X13" s="152"/>
      <c r="Y13" s="152">
        <v>0</v>
      </c>
      <c r="Z13" s="152">
        <v>0</v>
      </c>
      <c r="AA13" s="152">
        <v>0</v>
      </c>
      <c r="AB13" s="152">
        <v>0</v>
      </c>
      <c r="AC13" s="152"/>
      <c r="AD13" s="152">
        <v>0</v>
      </c>
      <c r="AE13" s="152">
        <v>0</v>
      </c>
      <c r="AF13" s="152">
        <v>0</v>
      </c>
      <c r="AG13" s="152">
        <v>0</v>
      </c>
      <c r="AH13" s="152"/>
      <c r="AI13" s="152">
        <v>937.04360835668638</v>
      </c>
      <c r="AJ13" s="152">
        <v>638.80615743596024</v>
      </c>
      <c r="AK13" s="152">
        <v>917.59790740202072</v>
      </c>
      <c r="AL13" s="10">
        <v>953.30405909722913</v>
      </c>
      <c r="AN13" s="101" t="s">
        <v>109</v>
      </c>
    </row>
    <row r="14" spans="1:40" ht="12" customHeight="1">
      <c r="A14" s="88" t="s">
        <v>224</v>
      </c>
      <c r="B14" s="10" t="str">
        <f t="shared" si="1"/>
        <v>—</v>
      </c>
      <c r="C14" s="10" t="str">
        <f t="shared" si="2"/>
        <v>—</v>
      </c>
      <c r="D14" s="10" t="str">
        <f t="shared" si="3"/>
        <v>—</v>
      </c>
      <c r="E14" s="10" t="str">
        <f t="shared" si="4"/>
        <v>—</v>
      </c>
      <c r="F14" s="10" t="str">
        <f t="shared" si="5"/>
        <v>—</v>
      </c>
      <c r="G14" s="10" t="str">
        <f t="shared" si="6"/>
        <v>—</v>
      </c>
      <c r="H14" s="10">
        <f t="shared" si="0"/>
        <v>-1738.5628799194967</v>
      </c>
      <c r="I14" s="10"/>
      <c r="J14" s="152">
        <v>0</v>
      </c>
      <c r="K14" s="152">
        <v>0</v>
      </c>
      <c r="L14" s="152">
        <v>0</v>
      </c>
      <c r="M14" s="152">
        <v>0</v>
      </c>
      <c r="N14" s="152"/>
      <c r="O14" s="152">
        <v>0</v>
      </c>
      <c r="P14" s="152">
        <v>0</v>
      </c>
      <c r="Q14" s="152">
        <v>0</v>
      </c>
      <c r="R14" s="152">
        <v>0</v>
      </c>
      <c r="S14" s="152"/>
      <c r="T14" s="152">
        <v>0</v>
      </c>
      <c r="U14" s="152">
        <v>0</v>
      </c>
      <c r="V14" s="152">
        <v>0</v>
      </c>
      <c r="W14" s="152">
        <v>0</v>
      </c>
      <c r="X14" s="152"/>
      <c r="Y14" s="152">
        <v>0</v>
      </c>
      <c r="Z14" s="152">
        <v>0</v>
      </c>
      <c r="AA14" s="152">
        <v>0</v>
      </c>
      <c r="AB14" s="152">
        <v>0</v>
      </c>
      <c r="AC14" s="152"/>
      <c r="AD14" s="152">
        <v>0</v>
      </c>
      <c r="AE14" s="152">
        <v>0</v>
      </c>
      <c r="AF14" s="152">
        <v>0</v>
      </c>
      <c r="AG14" s="152">
        <v>0</v>
      </c>
      <c r="AH14" s="152"/>
      <c r="AI14" s="152">
        <v>-656.07913597610036</v>
      </c>
      <c r="AJ14" s="152">
        <v>-446.31312266265979</v>
      </c>
      <c r="AK14" s="152">
        <v>-636.17062128073644</v>
      </c>
      <c r="AL14" s="10">
        <v>-688.00868898705608</v>
      </c>
      <c r="AN14" s="88" t="s">
        <v>224</v>
      </c>
    </row>
    <row r="15" spans="1:40">
      <c r="A15" s="102" t="s">
        <v>108</v>
      </c>
      <c r="B15" s="10" t="str">
        <f t="shared" si="1"/>
        <v>—</v>
      </c>
      <c r="C15" s="10" t="str">
        <f t="shared" si="2"/>
        <v>—</v>
      </c>
      <c r="D15" s="10" t="str">
        <f t="shared" si="3"/>
        <v>—</v>
      </c>
      <c r="E15" s="10" t="str">
        <f t="shared" si="4"/>
        <v>—</v>
      </c>
      <c r="F15" s="10" t="str">
        <f t="shared" si="5"/>
        <v>—</v>
      </c>
      <c r="G15" s="10" t="str">
        <f t="shared" si="6"/>
        <v>—</v>
      </c>
      <c r="H15" s="10">
        <f t="shared" si="0"/>
        <v>754.88479327517075</v>
      </c>
      <c r="I15" s="10"/>
      <c r="J15" s="152">
        <v>0</v>
      </c>
      <c r="K15" s="152">
        <v>0</v>
      </c>
      <c r="L15" s="152">
        <v>0</v>
      </c>
      <c r="M15" s="152">
        <v>0</v>
      </c>
      <c r="N15" s="152"/>
      <c r="O15" s="152">
        <v>0</v>
      </c>
      <c r="P15" s="152">
        <v>0</v>
      </c>
      <c r="Q15" s="152">
        <v>0</v>
      </c>
      <c r="R15" s="152">
        <v>0</v>
      </c>
      <c r="S15" s="152"/>
      <c r="T15" s="152">
        <v>0</v>
      </c>
      <c r="U15" s="152">
        <v>0</v>
      </c>
      <c r="V15" s="152">
        <v>0</v>
      </c>
      <c r="W15" s="152">
        <v>0</v>
      </c>
      <c r="X15" s="152"/>
      <c r="Y15" s="152">
        <v>0</v>
      </c>
      <c r="Z15" s="152">
        <v>0</v>
      </c>
      <c r="AA15" s="152">
        <v>0</v>
      </c>
      <c r="AB15" s="152">
        <v>0</v>
      </c>
      <c r="AC15" s="152"/>
      <c r="AD15" s="152">
        <v>0</v>
      </c>
      <c r="AE15" s="152">
        <v>0</v>
      </c>
      <c r="AF15" s="152">
        <v>0</v>
      </c>
      <c r="AG15" s="152">
        <v>0</v>
      </c>
      <c r="AH15" s="152"/>
      <c r="AI15" s="152">
        <v>280.96447238058602</v>
      </c>
      <c r="AJ15" s="152">
        <v>192.49303477330048</v>
      </c>
      <c r="AK15" s="152">
        <v>281.42728612128434</v>
      </c>
      <c r="AL15" s="10">
        <v>265.29537011017311</v>
      </c>
      <c r="AN15" s="102" t="s">
        <v>108</v>
      </c>
    </row>
    <row r="16" spans="1:40">
      <c r="A16" s="102" t="s">
        <v>109</v>
      </c>
      <c r="B16" s="10" t="str">
        <f t="shared" si="1"/>
        <v>—</v>
      </c>
      <c r="C16" s="10" t="str">
        <f t="shared" si="2"/>
        <v>—</v>
      </c>
      <c r="D16" s="10" t="str">
        <f t="shared" si="3"/>
        <v>—</v>
      </c>
      <c r="E16" s="10" t="str">
        <f t="shared" si="4"/>
        <v>—</v>
      </c>
      <c r="F16" s="10" t="str">
        <f t="shared" si="5"/>
        <v>—</v>
      </c>
      <c r="G16" s="10" t="str">
        <f t="shared" si="6"/>
        <v>—</v>
      </c>
      <c r="H16" s="10">
        <f t="shared" si="0"/>
        <v>2493.4476731946675</v>
      </c>
      <c r="I16" s="10"/>
      <c r="J16" s="152">
        <v>0</v>
      </c>
      <c r="K16" s="152">
        <v>0</v>
      </c>
      <c r="L16" s="152">
        <v>0</v>
      </c>
      <c r="M16" s="152">
        <v>0</v>
      </c>
      <c r="N16" s="152"/>
      <c r="O16" s="152">
        <v>0</v>
      </c>
      <c r="P16" s="152">
        <v>0</v>
      </c>
      <c r="Q16" s="152">
        <v>0</v>
      </c>
      <c r="R16" s="152">
        <v>0</v>
      </c>
      <c r="S16" s="152"/>
      <c r="T16" s="152">
        <v>0</v>
      </c>
      <c r="U16" s="152">
        <v>0</v>
      </c>
      <c r="V16" s="152">
        <v>0</v>
      </c>
      <c r="W16" s="152">
        <v>0</v>
      </c>
      <c r="X16" s="152"/>
      <c r="Y16" s="152">
        <v>0</v>
      </c>
      <c r="Z16" s="152">
        <v>0</v>
      </c>
      <c r="AA16" s="152">
        <v>0</v>
      </c>
      <c r="AB16" s="152">
        <v>0</v>
      </c>
      <c r="AC16" s="152"/>
      <c r="AD16" s="152">
        <v>0</v>
      </c>
      <c r="AE16" s="152">
        <v>0</v>
      </c>
      <c r="AF16" s="152">
        <v>0</v>
      </c>
      <c r="AG16" s="152">
        <v>0</v>
      </c>
      <c r="AH16" s="152"/>
      <c r="AI16" s="152">
        <v>937.04360835668638</v>
      </c>
      <c r="AJ16" s="152">
        <v>638.80615743596024</v>
      </c>
      <c r="AK16" s="152">
        <v>917.59790740202072</v>
      </c>
      <c r="AL16" s="10">
        <v>953.30405909722913</v>
      </c>
      <c r="AN16" s="102" t="s">
        <v>109</v>
      </c>
    </row>
    <row r="17" spans="1:40">
      <c r="A17" s="103" t="s">
        <v>124</v>
      </c>
      <c r="B17" s="10" t="str">
        <f t="shared" si="1"/>
        <v>—</v>
      </c>
      <c r="C17" s="10" t="str">
        <f t="shared" si="2"/>
        <v>—</v>
      </c>
      <c r="D17" s="10" t="str">
        <f t="shared" si="3"/>
        <v>—</v>
      </c>
      <c r="E17" s="10" t="str">
        <f t="shared" si="4"/>
        <v>—</v>
      </c>
      <c r="F17" s="10" t="str">
        <f t="shared" si="5"/>
        <v>—</v>
      </c>
      <c r="G17" s="10" t="str">
        <f t="shared" si="6"/>
        <v>—</v>
      </c>
      <c r="H17" s="10">
        <f t="shared" si="0"/>
        <v>54.953916</v>
      </c>
      <c r="I17" s="10"/>
      <c r="J17" s="152">
        <v>0</v>
      </c>
      <c r="K17" s="152">
        <v>0</v>
      </c>
      <c r="L17" s="152">
        <v>0</v>
      </c>
      <c r="M17" s="152">
        <v>0</v>
      </c>
      <c r="N17" s="152"/>
      <c r="O17" s="152">
        <v>0</v>
      </c>
      <c r="P17" s="152">
        <v>0</v>
      </c>
      <c r="Q17" s="152">
        <v>0</v>
      </c>
      <c r="R17" s="152">
        <v>0</v>
      </c>
      <c r="S17" s="152"/>
      <c r="T17" s="152">
        <v>0</v>
      </c>
      <c r="U17" s="152">
        <v>0</v>
      </c>
      <c r="V17" s="152">
        <v>0</v>
      </c>
      <c r="W17" s="152">
        <v>0</v>
      </c>
      <c r="X17" s="152"/>
      <c r="Y17" s="152">
        <v>0</v>
      </c>
      <c r="Z17" s="152">
        <v>0</v>
      </c>
      <c r="AA17" s="152">
        <v>0</v>
      </c>
      <c r="AB17" s="152">
        <v>0</v>
      </c>
      <c r="AC17" s="152"/>
      <c r="AD17" s="152">
        <v>0</v>
      </c>
      <c r="AE17" s="152">
        <v>0</v>
      </c>
      <c r="AF17" s="152">
        <v>0</v>
      </c>
      <c r="AG17" s="152">
        <v>0</v>
      </c>
      <c r="AH17" s="152"/>
      <c r="AI17" s="152">
        <v>16.627399999999991</v>
      </c>
      <c r="AJ17" s="152">
        <v>20.647081</v>
      </c>
      <c r="AK17" s="152">
        <v>17.679435000000005</v>
      </c>
      <c r="AL17" s="10">
        <v>12.758606999999998</v>
      </c>
      <c r="AN17" s="103" t="s">
        <v>124</v>
      </c>
    </row>
    <row r="18" spans="1:40">
      <c r="A18" s="88" t="s">
        <v>140</v>
      </c>
      <c r="B18" s="10" t="str">
        <f t="shared" si="1"/>
        <v>—</v>
      </c>
      <c r="C18" s="10" t="str">
        <f t="shared" si="2"/>
        <v>—</v>
      </c>
      <c r="D18" s="10" t="str">
        <f t="shared" si="3"/>
        <v>—</v>
      </c>
      <c r="E18" s="10" t="str">
        <f t="shared" si="4"/>
        <v>—</v>
      </c>
      <c r="F18" s="10" t="str">
        <f t="shared" si="5"/>
        <v>—</v>
      </c>
      <c r="G18" s="10" t="str">
        <f t="shared" si="6"/>
        <v>—</v>
      </c>
      <c r="H18" s="10" t="str">
        <f t="shared" si="0"/>
        <v>—</v>
      </c>
      <c r="I18" s="10"/>
      <c r="J18" s="152">
        <v>0</v>
      </c>
      <c r="K18" s="152">
        <v>0</v>
      </c>
      <c r="L18" s="152">
        <v>0</v>
      </c>
      <c r="M18" s="152">
        <v>0</v>
      </c>
      <c r="N18" s="152"/>
      <c r="O18" s="152">
        <v>0</v>
      </c>
      <c r="P18" s="152">
        <v>0</v>
      </c>
      <c r="Q18" s="152">
        <v>0</v>
      </c>
      <c r="R18" s="152">
        <v>0</v>
      </c>
      <c r="S18" s="152"/>
      <c r="T18" s="152">
        <v>0</v>
      </c>
      <c r="U18" s="152">
        <v>0</v>
      </c>
      <c r="V18" s="152">
        <v>0</v>
      </c>
      <c r="W18" s="152">
        <v>0</v>
      </c>
      <c r="X18" s="152"/>
      <c r="Y18" s="152">
        <v>0</v>
      </c>
      <c r="Z18" s="152">
        <v>0</v>
      </c>
      <c r="AA18" s="152">
        <v>0</v>
      </c>
      <c r="AB18" s="152">
        <v>0</v>
      </c>
      <c r="AC18" s="152"/>
      <c r="AD18" s="152">
        <v>0</v>
      </c>
      <c r="AE18" s="152">
        <v>0</v>
      </c>
      <c r="AF18" s="152">
        <v>0</v>
      </c>
      <c r="AG18" s="152">
        <v>0</v>
      </c>
      <c r="AH18" s="152"/>
      <c r="AI18" s="152">
        <v>0</v>
      </c>
      <c r="AJ18" s="152">
        <v>0</v>
      </c>
      <c r="AK18" s="152">
        <v>0</v>
      </c>
      <c r="AL18" s="10" t="s">
        <v>255</v>
      </c>
      <c r="AN18" s="88" t="s">
        <v>140</v>
      </c>
    </row>
    <row r="19" spans="1:40">
      <c r="A19" s="88" t="s">
        <v>125</v>
      </c>
      <c r="B19" s="10" t="str">
        <f t="shared" si="1"/>
        <v>—</v>
      </c>
      <c r="C19" s="10" t="str">
        <f t="shared" si="2"/>
        <v>—</v>
      </c>
      <c r="D19" s="10" t="str">
        <f t="shared" si="3"/>
        <v>—</v>
      </c>
      <c r="E19" s="10" t="str">
        <f t="shared" si="4"/>
        <v>—</v>
      </c>
      <c r="F19" s="10" t="str">
        <f t="shared" si="5"/>
        <v>—</v>
      </c>
      <c r="G19" s="10" t="str">
        <f t="shared" si="6"/>
        <v>—</v>
      </c>
      <c r="H19" s="10">
        <f t="shared" si="0"/>
        <v>807.68909299999996</v>
      </c>
      <c r="I19" s="10"/>
      <c r="J19" s="152">
        <v>0</v>
      </c>
      <c r="K19" s="152">
        <v>0</v>
      </c>
      <c r="L19" s="152">
        <v>0</v>
      </c>
      <c r="M19" s="152">
        <v>0</v>
      </c>
      <c r="N19" s="152"/>
      <c r="O19" s="152">
        <v>0</v>
      </c>
      <c r="P19" s="152">
        <v>0</v>
      </c>
      <c r="Q19" s="152">
        <v>0</v>
      </c>
      <c r="R19" s="152">
        <v>0</v>
      </c>
      <c r="S19" s="152"/>
      <c r="T19" s="152">
        <v>0</v>
      </c>
      <c r="U19" s="152">
        <v>0</v>
      </c>
      <c r="V19" s="152">
        <v>0</v>
      </c>
      <c r="W19" s="152">
        <v>0</v>
      </c>
      <c r="X19" s="152"/>
      <c r="Y19" s="152">
        <v>0</v>
      </c>
      <c r="Z19" s="152">
        <v>0</v>
      </c>
      <c r="AA19" s="152">
        <v>0</v>
      </c>
      <c r="AB19" s="152">
        <v>0</v>
      </c>
      <c r="AC19" s="152"/>
      <c r="AD19" s="152">
        <v>0</v>
      </c>
      <c r="AE19" s="152">
        <v>0</v>
      </c>
      <c r="AF19" s="152">
        <v>0</v>
      </c>
      <c r="AG19" s="152">
        <v>0</v>
      </c>
      <c r="AH19" s="152"/>
      <c r="AI19" s="152">
        <v>212.90017999999998</v>
      </c>
      <c r="AJ19" s="152">
        <v>325.17175799999995</v>
      </c>
      <c r="AK19" s="152">
        <v>269.61715500000003</v>
      </c>
      <c r="AL19" s="10">
        <v>179.30843699999997</v>
      </c>
      <c r="AN19" s="88" t="s">
        <v>125</v>
      </c>
    </row>
    <row r="20" spans="1:40">
      <c r="A20" s="102" t="s">
        <v>108</v>
      </c>
      <c r="B20" s="10" t="str">
        <f t="shared" si="1"/>
        <v>—</v>
      </c>
      <c r="C20" s="10" t="str">
        <f t="shared" si="2"/>
        <v>—</v>
      </c>
      <c r="D20" s="10" t="str">
        <f t="shared" si="3"/>
        <v>—</v>
      </c>
      <c r="E20" s="10" t="str">
        <f t="shared" si="4"/>
        <v>—</v>
      </c>
      <c r="F20" s="10" t="str">
        <f t="shared" si="5"/>
        <v>—</v>
      </c>
      <c r="G20" s="10" t="str">
        <f t="shared" si="6"/>
        <v>—</v>
      </c>
      <c r="H20" s="10">
        <f t="shared" si="0"/>
        <v>807.68909299999996</v>
      </c>
      <c r="I20" s="10"/>
      <c r="J20" s="152">
        <v>0</v>
      </c>
      <c r="K20" s="152">
        <v>0</v>
      </c>
      <c r="L20" s="152">
        <v>0</v>
      </c>
      <c r="M20" s="152">
        <v>0</v>
      </c>
      <c r="N20" s="152"/>
      <c r="O20" s="152">
        <v>0</v>
      </c>
      <c r="P20" s="152">
        <v>0</v>
      </c>
      <c r="Q20" s="152">
        <v>0</v>
      </c>
      <c r="R20" s="152">
        <v>0</v>
      </c>
      <c r="S20" s="152"/>
      <c r="T20" s="152">
        <v>0</v>
      </c>
      <c r="U20" s="152">
        <v>0</v>
      </c>
      <c r="V20" s="152">
        <v>0</v>
      </c>
      <c r="W20" s="152">
        <v>0</v>
      </c>
      <c r="X20" s="152"/>
      <c r="Y20" s="152">
        <v>0</v>
      </c>
      <c r="Z20" s="152">
        <v>0</v>
      </c>
      <c r="AA20" s="152">
        <v>0</v>
      </c>
      <c r="AB20" s="152">
        <v>0</v>
      </c>
      <c r="AC20" s="152"/>
      <c r="AD20" s="152">
        <v>0</v>
      </c>
      <c r="AE20" s="152">
        <v>0</v>
      </c>
      <c r="AF20" s="152">
        <v>0</v>
      </c>
      <c r="AG20" s="152">
        <v>0</v>
      </c>
      <c r="AH20" s="152"/>
      <c r="AI20" s="152">
        <v>212.90017999999998</v>
      </c>
      <c r="AJ20" s="152">
        <v>325.17175799999995</v>
      </c>
      <c r="AK20" s="152">
        <v>269.61715500000003</v>
      </c>
      <c r="AL20" s="10">
        <v>179.30843699999997</v>
      </c>
      <c r="AN20" s="102" t="s">
        <v>108</v>
      </c>
    </row>
    <row r="21" spans="1:40">
      <c r="A21" s="102" t="s">
        <v>109</v>
      </c>
      <c r="B21" s="10" t="str">
        <f t="shared" si="1"/>
        <v>—</v>
      </c>
      <c r="C21" s="10" t="str">
        <f t="shared" si="2"/>
        <v>—</v>
      </c>
      <c r="D21" s="10" t="str">
        <f t="shared" si="3"/>
        <v>—</v>
      </c>
      <c r="E21" s="10" t="str">
        <f t="shared" si="4"/>
        <v>—</v>
      </c>
      <c r="F21" s="10" t="str">
        <f t="shared" si="5"/>
        <v>—</v>
      </c>
      <c r="G21" s="10" t="str">
        <f t="shared" si="6"/>
        <v>—</v>
      </c>
      <c r="H21" s="10" t="str">
        <f t="shared" si="0"/>
        <v>—</v>
      </c>
      <c r="I21" s="10"/>
      <c r="J21" s="152">
        <v>0</v>
      </c>
      <c r="K21" s="152">
        <v>0</v>
      </c>
      <c r="L21" s="152">
        <v>0</v>
      </c>
      <c r="M21" s="152">
        <v>0</v>
      </c>
      <c r="N21" s="152"/>
      <c r="O21" s="152">
        <v>0</v>
      </c>
      <c r="P21" s="152">
        <v>0</v>
      </c>
      <c r="Q21" s="152">
        <v>0</v>
      </c>
      <c r="R21" s="152">
        <v>0</v>
      </c>
      <c r="S21" s="152"/>
      <c r="T21" s="152">
        <v>0</v>
      </c>
      <c r="U21" s="152">
        <v>0</v>
      </c>
      <c r="V21" s="152">
        <v>0</v>
      </c>
      <c r="W21" s="152">
        <v>0</v>
      </c>
      <c r="X21" s="152"/>
      <c r="Y21" s="152">
        <v>0</v>
      </c>
      <c r="Z21" s="152">
        <v>0</v>
      </c>
      <c r="AA21" s="152">
        <v>0</v>
      </c>
      <c r="AB21" s="152">
        <v>0</v>
      </c>
      <c r="AC21" s="152"/>
      <c r="AD21" s="152">
        <v>0</v>
      </c>
      <c r="AE21" s="152">
        <v>0</v>
      </c>
      <c r="AF21" s="152">
        <v>0</v>
      </c>
      <c r="AG21" s="152">
        <v>0</v>
      </c>
      <c r="AH21" s="152"/>
      <c r="AI21" s="152">
        <v>0</v>
      </c>
      <c r="AJ21" s="152">
        <v>0</v>
      </c>
      <c r="AK21" s="152">
        <v>0</v>
      </c>
      <c r="AL21" s="10" t="s">
        <v>255</v>
      </c>
      <c r="AN21" s="102" t="s">
        <v>109</v>
      </c>
    </row>
    <row r="22" spans="1:40">
      <c r="A22" s="96" t="s">
        <v>141</v>
      </c>
      <c r="B22" s="10" t="str">
        <f t="shared" si="1"/>
        <v>—</v>
      </c>
      <c r="C22" s="10" t="str">
        <f t="shared" si="2"/>
        <v>—</v>
      </c>
      <c r="D22" s="10" t="str">
        <f t="shared" si="3"/>
        <v>—</v>
      </c>
      <c r="E22" s="10" t="str">
        <f t="shared" si="4"/>
        <v>—</v>
      </c>
      <c r="F22" s="10" t="str">
        <f t="shared" si="5"/>
        <v>—</v>
      </c>
      <c r="G22" s="10" t="str">
        <f t="shared" si="6"/>
        <v>—</v>
      </c>
      <c r="H22" s="10">
        <f t="shared" si="0"/>
        <v>-126.67614000000003</v>
      </c>
      <c r="I22" s="10"/>
      <c r="J22" s="152">
        <v>0</v>
      </c>
      <c r="K22" s="152">
        <v>0</v>
      </c>
      <c r="L22" s="152">
        <v>0</v>
      </c>
      <c r="M22" s="152">
        <v>0</v>
      </c>
      <c r="N22" s="152"/>
      <c r="O22" s="152">
        <v>0</v>
      </c>
      <c r="P22" s="152">
        <v>0</v>
      </c>
      <c r="Q22" s="152">
        <v>0</v>
      </c>
      <c r="R22" s="152">
        <v>0</v>
      </c>
      <c r="S22" s="152"/>
      <c r="T22" s="152">
        <v>0</v>
      </c>
      <c r="U22" s="152">
        <v>0</v>
      </c>
      <c r="V22" s="152">
        <v>0</v>
      </c>
      <c r="W22" s="152">
        <v>0</v>
      </c>
      <c r="X22" s="152"/>
      <c r="Y22" s="152">
        <v>0</v>
      </c>
      <c r="Z22" s="152">
        <v>0</v>
      </c>
      <c r="AA22" s="152">
        <v>0</v>
      </c>
      <c r="AB22" s="152">
        <v>0</v>
      </c>
      <c r="AC22" s="152"/>
      <c r="AD22" s="152">
        <v>0</v>
      </c>
      <c r="AE22" s="152">
        <v>0</v>
      </c>
      <c r="AF22" s="152">
        <v>0</v>
      </c>
      <c r="AG22" s="152">
        <v>0</v>
      </c>
      <c r="AH22" s="152"/>
      <c r="AI22" s="152">
        <v>-7.1824460000000556</v>
      </c>
      <c r="AJ22" s="152">
        <v>-63.873164999999972</v>
      </c>
      <c r="AK22" s="152">
        <v>-55.620529000000005</v>
      </c>
      <c r="AL22" s="10">
        <v>-49.181777999999994</v>
      </c>
      <c r="AN22" s="96" t="s">
        <v>141</v>
      </c>
    </row>
    <row r="23" spans="1:40">
      <c r="A23" s="101" t="s">
        <v>108</v>
      </c>
      <c r="B23" s="10" t="str">
        <f t="shared" si="1"/>
        <v>—</v>
      </c>
      <c r="C23" s="10" t="str">
        <f t="shared" si="2"/>
        <v>—</v>
      </c>
      <c r="D23" s="10" t="str">
        <f t="shared" si="3"/>
        <v>—</v>
      </c>
      <c r="E23" s="10" t="str">
        <f t="shared" si="4"/>
        <v>—</v>
      </c>
      <c r="F23" s="10" t="str">
        <f t="shared" si="5"/>
        <v>—</v>
      </c>
      <c r="G23" s="10" t="str">
        <f t="shared" si="6"/>
        <v>—</v>
      </c>
      <c r="H23" s="10">
        <f t="shared" si="0"/>
        <v>328.58892200000003</v>
      </c>
      <c r="I23" s="10"/>
      <c r="J23" s="152">
        <v>0</v>
      </c>
      <c r="K23" s="152">
        <v>0</v>
      </c>
      <c r="L23" s="152">
        <v>0</v>
      </c>
      <c r="M23" s="152">
        <v>0</v>
      </c>
      <c r="N23" s="152"/>
      <c r="O23" s="152">
        <v>0</v>
      </c>
      <c r="P23" s="152">
        <v>0</v>
      </c>
      <c r="Q23" s="152">
        <v>0</v>
      </c>
      <c r="R23" s="152">
        <v>0</v>
      </c>
      <c r="S23" s="152"/>
      <c r="T23" s="152">
        <v>0</v>
      </c>
      <c r="U23" s="152">
        <v>0</v>
      </c>
      <c r="V23" s="152">
        <v>0</v>
      </c>
      <c r="W23" s="152">
        <v>0</v>
      </c>
      <c r="X23" s="152"/>
      <c r="Y23" s="152">
        <v>0</v>
      </c>
      <c r="Z23" s="152">
        <v>0</v>
      </c>
      <c r="AA23" s="152">
        <v>0</v>
      </c>
      <c r="AB23" s="152">
        <v>0</v>
      </c>
      <c r="AC23" s="152"/>
      <c r="AD23" s="152">
        <v>0</v>
      </c>
      <c r="AE23" s="152">
        <v>0</v>
      </c>
      <c r="AF23" s="152">
        <v>0</v>
      </c>
      <c r="AG23" s="152">
        <v>0</v>
      </c>
      <c r="AH23" s="152"/>
      <c r="AI23" s="152">
        <v>164.68372399999998</v>
      </c>
      <c r="AJ23" s="152">
        <v>69.450388000000004</v>
      </c>
      <c r="AK23" s="152">
        <v>94.454810000000009</v>
      </c>
      <c r="AL23" s="10">
        <v>99.651167999999998</v>
      </c>
      <c r="AN23" s="101" t="s">
        <v>108</v>
      </c>
    </row>
    <row r="24" spans="1:40">
      <c r="A24" s="101" t="s">
        <v>109</v>
      </c>
      <c r="B24" s="10" t="str">
        <f t="shared" si="1"/>
        <v>—</v>
      </c>
      <c r="C24" s="10" t="str">
        <f t="shared" si="2"/>
        <v>—</v>
      </c>
      <c r="D24" s="10" t="str">
        <f t="shared" si="3"/>
        <v>—</v>
      </c>
      <c r="E24" s="10" t="str">
        <f t="shared" si="4"/>
        <v>—</v>
      </c>
      <c r="F24" s="10" t="str">
        <f t="shared" si="5"/>
        <v>—</v>
      </c>
      <c r="G24" s="10" t="str">
        <f t="shared" si="6"/>
        <v>—</v>
      </c>
      <c r="H24" s="10">
        <f t="shared" si="0"/>
        <v>455.26506200000006</v>
      </c>
      <c r="I24" s="10"/>
      <c r="J24" s="152">
        <v>0</v>
      </c>
      <c r="K24" s="152">
        <v>0</v>
      </c>
      <c r="L24" s="152">
        <v>0</v>
      </c>
      <c r="M24" s="152">
        <v>0</v>
      </c>
      <c r="N24" s="152"/>
      <c r="O24" s="152">
        <v>0</v>
      </c>
      <c r="P24" s="152">
        <v>0</v>
      </c>
      <c r="Q24" s="152">
        <v>0</v>
      </c>
      <c r="R24" s="152">
        <v>0</v>
      </c>
      <c r="S24" s="152"/>
      <c r="T24" s="152">
        <v>0</v>
      </c>
      <c r="U24" s="152">
        <v>0</v>
      </c>
      <c r="V24" s="152">
        <v>0</v>
      </c>
      <c r="W24" s="152">
        <v>0</v>
      </c>
      <c r="X24" s="152"/>
      <c r="Y24" s="152">
        <v>0</v>
      </c>
      <c r="Z24" s="152">
        <v>0</v>
      </c>
      <c r="AA24" s="152">
        <v>0</v>
      </c>
      <c r="AB24" s="152">
        <v>0</v>
      </c>
      <c r="AC24" s="152"/>
      <c r="AD24" s="152">
        <v>0</v>
      </c>
      <c r="AE24" s="152">
        <v>0</v>
      </c>
      <c r="AF24" s="152">
        <v>0</v>
      </c>
      <c r="AG24" s="152">
        <v>0</v>
      </c>
      <c r="AH24" s="152"/>
      <c r="AI24" s="152">
        <v>171.86617000000004</v>
      </c>
      <c r="AJ24" s="152">
        <v>133.32355299999998</v>
      </c>
      <c r="AK24" s="152">
        <v>150.07533900000001</v>
      </c>
      <c r="AL24" s="10">
        <v>148.83294599999999</v>
      </c>
      <c r="AN24" s="101" t="s">
        <v>109</v>
      </c>
    </row>
    <row r="25" spans="1:40" ht="24.75" customHeight="1">
      <c r="A25" s="88" t="s">
        <v>142</v>
      </c>
      <c r="B25" s="10" t="str">
        <f t="shared" si="1"/>
        <v>—</v>
      </c>
      <c r="C25" s="10" t="str">
        <f t="shared" si="2"/>
        <v>—</v>
      </c>
      <c r="D25" s="10" t="str">
        <f t="shared" si="3"/>
        <v>—</v>
      </c>
      <c r="E25" s="10" t="str">
        <f t="shared" si="4"/>
        <v>—</v>
      </c>
      <c r="F25" s="10" t="str">
        <f t="shared" si="5"/>
        <v>—</v>
      </c>
      <c r="G25" s="10" t="str">
        <f t="shared" si="6"/>
        <v>—</v>
      </c>
      <c r="H25" s="10" t="str">
        <f t="shared" si="0"/>
        <v>—</v>
      </c>
      <c r="I25" s="10"/>
      <c r="J25" s="152">
        <v>0</v>
      </c>
      <c r="K25" s="152">
        <v>0</v>
      </c>
      <c r="L25" s="152">
        <v>0</v>
      </c>
      <c r="M25" s="152">
        <v>0</v>
      </c>
      <c r="N25" s="152"/>
      <c r="O25" s="152">
        <v>0</v>
      </c>
      <c r="P25" s="152">
        <v>0</v>
      </c>
      <c r="Q25" s="152">
        <v>0</v>
      </c>
      <c r="R25" s="152">
        <v>0</v>
      </c>
      <c r="S25" s="152"/>
      <c r="T25" s="152">
        <v>0</v>
      </c>
      <c r="U25" s="152">
        <v>0</v>
      </c>
      <c r="V25" s="152">
        <v>0</v>
      </c>
      <c r="W25" s="152">
        <v>0</v>
      </c>
      <c r="X25" s="152"/>
      <c r="Y25" s="152">
        <v>0</v>
      </c>
      <c r="Z25" s="152">
        <v>0</v>
      </c>
      <c r="AA25" s="152">
        <v>0</v>
      </c>
      <c r="AB25" s="152">
        <v>0</v>
      </c>
      <c r="AC25" s="152"/>
      <c r="AD25" s="152">
        <v>0</v>
      </c>
      <c r="AE25" s="152">
        <v>0</v>
      </c>
      <c r="AF25" s="152">
        <v>0</v>
      </c>
      <c r="AG25" s="152">
        <v>0</v>
      </c>
      <c r="AH25" s="152"/>
      <c r="AI25" s="152">
        <v>0</v>
      </c>
      <c r="AJ25" s="152">
        <v>0</v>
      </c>
      <c r="AK25" s="152">
        <v>0</v>
      </c>
      <c r="AL25" s="10" t="s">
        <v>255</v>
      </c>
      <c r="AN25" s="88" t="s">
        <v>142</v>
      </c>
    </row>
    <row r="26" spans="1:40">
      <c r="A26" s="102" t="s">
        <v>108</v>
      </c>
      <c r="B26" s="10" t="str">
        <f t="shared" si="1"/>
        <v>—</v>
      </c>
      <c r="C26" s="10" t="str">
        <f t="shared" si="2"/>
        <v>—</v>
      </c>
      <c r="D26" s="10" t="str">
        <f t="shared" si="3"/>
        <v>—</v>
      </c>
      <c r="E26" s="10" t="str">
        <f t="shared" si="4"/>
        <v>—</v>
      </c>
      <c r="F26" s="10" t="str">
        <f t="shared" si="5"/>
        <v>—</v>
      </c>
      <c r="G26" s="10" t="str">
        <f t="shared" si="6"/>
        <v>—</v>
      </c>
      <c r="H26" s="10" t="str">
        <f t="shared" si="0"/>
        <v>—</v>
      </c>
      <c r="I26" s="10"/>
      <c r="J26" s="152">
        <v>0</v>
      </c>
      <c r="K26" s="152">
        <v>0</v>
      </c>
      <c r="L26" s="152">
        <v>0</v>
      </c>
      <c r="M26" s="152">
        <v>0</v>
      </c>
      <c r="N26" s="152"/>
      <c r="O26" s="152">
        <v>0</v>
      </c>
      <c r="P26" s="152">
        <v>0</v>
      </c>
      <c r="Q26" s="152">
        <v>0</v>
      </c>
      <c r="R26" s="152">
        <v>0</v>
      </c>
      <c r="S26" s="152"/>
      <c r="T26" s="152">
        <v>0</v>
      </c>
      <c r="U26" s="152">
        <v>0</v>
      </c>
      <c r="V26" s="152">
        <v>0</v>
      </c>
      <c r="W26" s="152">
        <v>0</v>
      </c>
      <c r="X26" s="152"/>
      <c r="Y26" s="152">
        <v>0</v>
      </c>
      <c r="Z26" s="152">
        <v>0</v>
      </c>
      <c r="AA26" s="152">
        <v>0</v>
      </c>
      <c r="AB26" s="152">
        <v>0</v>
      </c>
      <c r="AC26" s="152"/>
      <c r="AD26" s="152">
        <v>0</v>
      </c>
      <c r="AE26" s="152">
        <v>0</v>
      </c>
      <c r="AF26" s="152">
        <v>0</v>
      </c>
      <c r="AG26" s="152">
        <v>0</v>
      </c>
      <c r="AH26" s="152"/>
      <c r="AI26" s="152">
        <v>0</v>
      </c>
      <c r="AJ26" s="152">
        <v>0</v>
      </c>
      <c r="AK26" s="152">
        <v>0</v>
      </c>
      <c r="AL26" s="10" t="s">
        <v>255</v>
      </c>
      <c r="AN26" s="102" t="s">
        <v>108</v>
      </c>
    </row>
    <row r="27" spans="1:40">
      <c r="A27" s="102" t="s">
        <v>109</v>
      </c>
      <c r="B27" s="10" t="str">
        <f t="shared" si="1"/>
        <v>—</v>
      </c>
      <c r="C27" s="10" t="str">
        <f t="shared" si="2"/>
        <v>—</v>
      </c>
      <c r="D27" s="10" t="str">
        <f t="shared" si="3"/>
        <v>—</v>
      </c>
      <c r="E27" s="10" t="str">
        <f t="shared" si="4"/>
        <v>—</v>
      </c>
      <c r="F27" s="10" t="str">
        <f t="shared" si="5"/>
        <v>—</v>
      </c>
      <c r="G27" s="10" t="str">
        <f t="shared" si="6"/>
        <v>—</v>
      </c>
      <c r="H27" s="10" t="str">
        <f t="shared" si="0"/>
        <v>—</v>
      </c>
      <c r="I27" s="10"/>
      <c r="J27" s="152">
        <v>0</v>
      </c>
      <c r="K27" s="152">
        <v>0</v>
      </c>
      <c r="L27" s="152">
        <v>0</v>
      </c>
      <c r="M27" s="152">
        <v>0</v>
      </c>
      <c r="N27" s="152"/>
      <c r="O27" s="152">
        <v>0</v>
      </c>
      <c r="P27" s="152">
        <v>0</v>
      </c>
      <c r="Q27" s="152">
        <v>0</v>
      </c>
      <c r="R27" s="152">
        <v>0</v>
      </c>
      <c r="S27" s="152"/>
      <c r="T27" s="152">
        <v>0</v>
      </c>
      <c r="U27" s="152">
        <v>0</v>
      </c>
      <c r="V27" s="152">
        <v>0</v>
      </c>
      <c r="W27" s="152">
        <v>0</v>
      </c>
      <c r="X27" s="152"/>
      <c r="Y27" s="152">
        <v>0</v>
      </c>
      <c r="Z27" s="152">
        <v>0</v>
      </c>
      <c r="AA27" s="152">
        <v>0</v>
      </c>
      <c r="AB27" s="152">
        <v>0</v>
      </c>
      <c r="AC27" s="152"/>
      <c r="AD27" s="152">
        <v>0</v>
      </c>
      <c r="AE27" s="152">
        <v>0</v>
      </c>
      <c r="AF27" s="152">
        <v>0</v>
      </c>
      <c r="AG27" s="152">
        <v>0</v>
      </c>
      <c r="AH27" s="152"/>
      <c r="AI27" s="152">
        <v>0</v>
      </c>
      <c r="AJ27" s="152">
        <v>0</v>
      </c>
      <c r="AK27" s="152">
        <v>0</v>
      </c>
      <c r="AL27" s="10" t="s">
        <v>255</v>
      </c>
      <c r="AN27" s="102" t="s">
        <v>109</v>
      </c>
    </row>
    <row r="28" spans="1:40" ht="40.5" customHeight="1">
      <c r="A28" s="104" t="s">
        <v>143</v>
      </c>
      <c r="B28" s="10" t="str">
        <f t="shared" si="1"/>
        <v>—</v>
      </c>
      <c r="C28" s="10" t="str">
        <f t="shared" si="2"/>
        <v>—</v>
      </c>
      <c r="D28" s="10" t="str">
        <f t="shared" si="3"/>
        <v>—</v>
      </c>
      <c r="E28" s="10" t="str">
        <f t="shared" si="4"/>
        <v>—</v>
      </c>
      <c r="F28" s="10" t="str">
        <f t="shared" si="5"/>
        <v>—</v>
      </c>
      <c r="G28" s="10" t="str">
        <f t="shared" si="6"/>
        <v>—</v>
      </c>
      <c r="H28" s="10">
        <f t="shared" si="0"/>
        <v>-5.7862999999999998E-2</v>
      </c>
      <c r="I28" s="10"/>
      <c r="J28" s="152">
        <v>0</v>
      </c>
      <c r="K28" s="152">
        <v>0</v>
      </c>
      <c r="L28" s="152">
        <v>0</v>
      </c>
      <c r="M28" s="152">
        <v>0</v>
      </c>
      <c r="N28" s="152"/>
      <c r="O28" s="152">
        <v>0</v>
      </c>
      <c r="P28" s="152">
        <v>0</v>
      </c>
      <c r="Q28" s="152">
        <v>0</v>
      </c>
      <c r="R28" s="152">
        <v>0</v>
      </c>
      <c r="S28" s="152"/>
      <c r="T28" s="152">
        <v>0</v>
      </c>
      <c r="U28" s="152">
        <v>0</v>
      </c>
      <c r="V28" s="152">
        <v>0</v>
      </c>
      <c r="W28" s="152">
        <v>0</v>
      </c>
      <c r="X28" s="152"/>
      <c r="Y28" s="152">
        <v>0</v>
      </c>
      <c r="Z28" s="152">
        <v>0</v>
      </c>
      <c r="AA28" s="152">
        <v>0</v>
      </c>
      <c r="AB28" s="152">
        <v>0</v>
      </c>
      <c r="AC28" s="152"/>
      <c r="AD28" s="152">
        <v>0</v>
      </c>
      <c r="AE28" s="152">
        <v>0</v>
      </c>
      <c r="AF28" s="152">
        <v>0</v>
      </c>
      <c r="AG28" s="152">
        <v>0</v>
      </c>
      <c r="AH28" s="152"/>
      <c r="AI28" s="152">
        <v>-0.10599099999999997</v>
      </c>
      <c r="AJ28" s="152">
        <v>1.1379000000000004E-2</v>
      </c>
      <c r="AK28" s="152">
        <v>3.6748999999999976E-2</v>
      </c>
      <c r="AL28" s="10">
        <v>0.44655400000000006</v>
      </c>
      <c r="AN28" s="104" t="s">
        <v>143</v>
      </c>
    </row>
    <row r="29" spans="1:40">
      <c r="A29" s="105" t="s">
        <v>108</v>
      </c>
      <c r="B29" s="10" t="str">
        <f t="shared" si="1"/>
        <v>—</v>
      </c>
      <c r="C29" s="10" t="str">
        <f t="shared" si="2"/>
        <v>—</v>
      </c>
      <c r="D29" s="10" t="str">
        <f t="shared" si="3"/>
        <v>—</v>
      </c>
      <c r="E29" s="10" t="str">
        <f t="shared" si="4"/>
        <v>—</v>
      </c>
      <c r="F29" s="10" t="str">
        <f t="shared" si="5"/>
        <v>—</v>
      </c>
      <c r="G29" s="10" t="str">
        <f t="shared" si="6"/>
        <v>—</v>
      </c>
      <c r="H29" s="10">
        <f t="shared" si="0"/>
        <v>0.14531899999999998</v>
      </c>
      <c r="I29" s="10"/>
      <c r="J29" s="152">
        <v>0</v>
      </c>
      <c r="K29" s="152">
        <v>0</v>
      </c>
      <c r="L29" s="152">
        <v>0</v>
      </c>
      <c r="M29" s="152">
        <v>0</v>
      </c>
      <c r="N29" s="152"/>
      <c r="O29" s="152">
        <v>0</v>
      </c>
      <c r="P29" s="152">
        <v>0</v>
      </c>
      <c r="Q29" s="152">
        <v>0</v>
      </c>
      <c r="R29" s="152">
        <v>0</v>
      </c>
      <c r="S29" s="152"/>
      <c r="T29" s="152">
        <v>0</v>
      </c>
      <c r="U29" s="152">
        <v>0</v>
      </c>
      <c r="V29" s="152">
        <v>0</v>
      </c>
      <c r="W29" s="152">
        <v>0</v>
      </c>
      <c r="X29" s="152"/>
      <c r="Y29" s="152">
        <v>0</v>
      </c>
      <c r="Z29" s="152">
        <v>0</v>
      </c>
      <c r="AA29" s="152">
        <v>0</v>
      </c>
      <c r="AB29" s="152">
        <v>0</v>
      </c>
      <c r="AC29" s="152"/>
      <c r="AD29" s="152">
        <v>0</v>
      </c>
      <c r="AE29" s="152">
        <v>0</v>
      </c>
      <c r="AF29" s="152">
        <v>0</v>
      </c>
      <c r="AG29" s="152">
        <v>0</v>
      </c>
      <c r="AH29" s="152"/>
      <c r="AI29" s="152">
        <v>2.5847000000000002E-2</v>
      </c>
      <c r="AJ29" s="152">
        <v>1.8579000000000002E-2</v>
      </c>
      <c r="AK29" s="152">
        <v>0.10089299999999998</v>
      </c>
      <c r="AL29" s="10">
        <v>0.49888000000000005</v>
      </c>
      <c r="AN29" s="105" t="s">
        <v>108</v>
      </c>
    </row>
    <row r="30" spans="1:40">
      <c r="A30" s="105" t="s">
        <v>109</v>
      </c>
      <c r="B30" s="10" t="str">
        <f t="shared" si="1"/>
        <v>—</v>
      </c>
      <c r="C30" s="10" t="str">
        <f t="shared" si="2"/>
        <v>—</v>
      </c>
      <c r="D30" s="10" t="str">
        <f t="shared" si="3"/>
        <v>—</v>
      </c>
      <c r="E30" s="10" t="str">
        <f t="shared" si="4"/>
        <v>—</v>
      </c>
      <c r="F30" s="10" t="str">
        <f t="shared" si="5"/>
        <v>—</v>
      </c>
      <c r="G30" s="10" t="str">
        <f t="shared" si="6"/>
        <v>—</v>
      </c>
      <c r="H30" s="10">
        <f t="shared" si="0"/>
        <v>0.203182</v>
      </c>
      <c r="I30" s="10"/>
      <c r="J30" s="152">
        <v>0</v>
      </c>
      <c r="K30" s="152">
        <v>0</v>
      </c>
      <c r="L30" s="152">
        <v>0</v>
      </c>
      <c r="M30" s="152">
        <v>0</v>
      </c>
      <c r="N30" s="152"/>
      <c r="O30" s="152">
        <v>0</v>
      </c>
      <c r="P30" s="152">
        <v>0</v>
      </c>
      <c r="Q30" s="152">
        <v>0</v>
      </c>
      <c r="R30" s="152">
        <v>0</v>
      </c>
      <c r="S30" s="152"/>
      <c r="T30" s="152">
        <v>0</v>
      </c>
      <c r="U30" s="152">
        <v>0</v>
      </c>
      <c r="V30" s="152">
        <v>0</v>
      </c>
      <c r="W30" s="152">
        <v>0</v>
      </c>
      <c r="X30" s="152"/>
      <c r="Y30" s="152">
        <v>0</v>
      </c>
      <c r="Z30" s="152">
        <v>0</v>
      </c>
      <c r="AA30" s="152">
        <v>0</v>
      </c>
      <c r="AB30" s="152">
        <v>0</v>
      </c>
      <c r="AC30" s="152"/>
      <c r="AD30" s="152">
        <v>0</v>
      </c>
      <c r="AE30" s="152">
        <v>0</v>
      </c>
      <c r="AF30" s="152">
        <v>0</v>
      </c>
      <c r="AG30" s="152">
        <v>0</v>
      </c>
      <c r="AH30" s="152"/>
      <c r="AI30" s="152">
        <v>0.13183799999999998</v>
      </c>
      <c r="AJ30" s="152">
        <v>7.1999999999999989E-3</v>
      </c>
      <c r="AK30" s="152">
        <v>6.4144000000000007E-2</v>
      </c>
      <c r="AL30" s="10">
        <v>5.2325999999999998E-2</v>
      </c>
      <c r="AN30" s="105" t="s">
        <v>109</v>
      </c>
    </row>
    <row r="31" spans="1:40" ht="45" customHeight="1">
      <c r="A31" s="104" t="s">
        <v>144</v>
      </c>
      <c r="B31" s="10" t="str">
        <f t="shared" si="1"/>
        <v>—</v>
      </c>
      <c r="C31" s="10" t="str">
        <f t="shared" si="2"/>
        <v>—</v>
      </c>
      <c r="D31" s="10" t="str">
        <f t="shared" si="3"/>
        <v>—</v>
      </c>
      <c r="E31" s="10" t="str">
        <f t="shared" si="4"/>
        <v>—</v>
      </c>
      <c r="F31" s="10" t="str">
        <f t="shared" si="5"/>
        <v>—</v>
      </c>
      <c r="G31" s="10" t="str">
        <f t="shared" si="6"/>
        <v>—</v>
      </c>
      <c r="H31" s="10">
        <f t="shared" si="0"/>
        <v>-0.65604299999999927</v>
      </c>
      <c r="I31" s="10"/>
      <c r="J31" s="152">
        <v>0</v>
      </c>
      <c r="K31" s="152">
        <v>0</v>
      </c>
      <c r="L31" s="152">
        <v>0</v>
      </c>
      <c r="M31" s="152">
        <v>0</v>
      </c>
      <c r="N31" s="152"/>
      <c r="O31" s="152">
        <v>0</v>
      </c>
      <c r="P31" s="152">
        <v>0</v>
      </c>
      <c r="Q31" s="152">
        <v>0</v>
      </c>
      <c r="R31" s="152">
        <v>0</v>
      </c>
      <c r="S31" s="152"/>
      <c r="T31" s="152">
        <v>0</v>
      </c>
      <c r="U31" s="152">
        <v>0</v>
      </c>
      <c r="V31" s="152">
        <v>0</v>
      </c>
      <c r="W31" s="152">
        <v>0</v>
      </c>
      <c r="X31" s="152"/>
      <c r="Y31" s="152">
        <v>0</v>
      </c>
      <c r="Z31" s="152">
        <v>0</v>
      </c>
      <c r="AA31" s="152">
        <v>0</v>
      </c>
      <c r="AB31" s="152">
        <v>0</v>
      </c>
      <c r="AC31" s="152"/>
      <c r="AD31" s="152">
        <v>0</v>
      </c>
      <c r="AE31" s="152">
        <v>0</v>
      </c>
      <c r="AF31" s="152">
        <v>0</v>
      </c>
      <c r="AG31" s="152">
        <v>0</v>
      </c>
      <c r="AH31" s="152"/>
      <c r="AI31" s="152">
        <v>2.1999469999999999</v>
      </c>
      <c r="AJ31" s="152">
        <v>-2.8709709999999991</v>
      </c>
      <c r="AK31" s="152">
        <v>1.4980999999999967E-2</v>
      </c>
      <c r="AL31" s="10">
        <v>9.8945000000000061E-2</v>
      </c>
      <c r="AN31" s="104" t="s">
        <v>144</v>
      </c>
    </row>
    <row r="32" spans="1:40">
      <c r="A32" s="105" t="s">
        <v>108</v>
      </c>
      <c r="B32" s="10" t="str">
        <f t="shared" si="1"/>
        <v>—</v>
      </c>
      <c r="C32" s="10" t="str">
        <f t="shared" si="2"/>
        <v>—</v>
      </c>
      <c r="D32" s="10" t="str">
        <f t="shared" si="3"/>
        <v>—</v>
      </c>
      <c r="E32" s="10" t="str">
        <f t="shared" si="4"/>
        <v>—</v>
      </c>
      <c r="F32" s="10" t="str">
        <f t="shared" si="5"/>
        <v>—</v>
      </c>
      <c r="G32" s="10" t="str">
        <f t="shared" si="6"/>
        <v>—</v>
      </c>
      <c r="H32" s="10">
        <f t="shared" si="0"/>
        <v>7.5201400000000005</v>
      </c>
      <c r="I32" s="10"/>
      <c r="J32" s="152">
        <v>0</v>
      </c>
      <c r="K32" s="152">
        <v>0</v>
      </c>
      <c r="L32" s="152">
        <v>0</v>
      </c>
      <c r="M32" s="152">
        <v>0</v>
      </c>
      <c r="N32" s="152"/>
      <c r="O32" s="152">
        <v>0</v>
      </c>
      <c r="P32" s="152">
        <v>0</v>
      </c>
      <c r="Q32" s="152">
        <v>0</v>
      </c>
      <c r="R32" s="152">
        <v>0</v>
      </c>
      <c r="S32" s="152"/>
      <c r="T32" s="152">
        <v>0</v>
      </c>
      <c r="U32" s="152">
        <v>0</v>
      </c>
      <c r="V32" s="152">
        <v>0</v>
      </c>
      <c r="W32" s="152">
        <v>0</v>
      </c>
      <c r="X32" s="152"/>
      <c r="Y32" s="152">
        <v>0</v>
      </c>
      <c r="Z32" s="152">
        <v>0</v>
      </c>
      <c r="AA32" s="152">
        <v>0</v>
      </c>
      <c r="AB32" s="152">
        <v>0</v>
      </c>
      <c r="AC32" s="152"/>
      <c r="AD32" s="152">
        <v>0</v>
      </c>
      <c r="AE32" s="152">
        <v>0</v>
      </c>
      <c r="AF32" s="152">
        <v>0</v>
      </c>
      <c r="AG32" s="152">
        <v>0</v>
      </c>
      <c r="AH32" s="152"/>
      <c r="AI32" s="152">
        <v>2.5371479999999997</v>
      </c>
      <c r="AJ32" s="152">
        <v>4.6825130000000001</v>
      </c>
      <c r="AK32" s="152">
        <v>0.300479</v>
      </c>
      <c r="AL32" s="10">
        <v>0.47748000000000002</v>
      </c>
      <c r="AN32" s="105" t="s">
        <v>108</v>
      </c>
    </row>
    <row r="33" spans="1:40">
      <c r="A33" s="105" t="s">
        <v>109</v>
      </c>
      <c r="B33" s="10" t="str">
        <f t="shared" si="1"/>
        <v>—</v>
      </c>
      <c r="C33" s="10" t="str">
        <f t="shared" si="2"/>
        <v>—</v>
      </c>
      <c r="D33" s="10" t="str">
        <f t="shared" si="3"/>
        <v>—</v>
      </c>
      <c r="E33" s="10" t="str">
        <f t="shared" si="4"/>
        <v>—</v>
      </c>
      <c r="F33" s="10" t="str">
        <f t="shared" si="5"/>
        <v>—</v>
      </c>
      <c r="G33" s="10" t="str">
        <f t="shared" si="6"/>
        <v>—</v>
      </c>
      <c r="H33" s="10">
        <f t="shared" si="0"/>
        <v>8.176183</v>
      </c>
      <c r="I33" s="10"/>
      <c r="J33" s="152">
        <v>0</v>
      </c>
      <c r="K33" s="152">
        <v>0</v>
      </c>
      <c r="L33" s="152">
        <v>0</v>
      </c>
      <c r="M33" s="152">
        <v>0</v>
      </c>
      <c r="N33" s="152"/>
      <c r="O33" s="152">
        <v>0</v>
      </c>
      <c r="P33" s="152">
        <v>0</v>
      </c>
      <c r="Q33" s="152">
        <v>0</v>
      </c>
      <c r="R33" s="152">
        <v>0</v>
      </c>
      <c r="S33" s="152"/>
      <c r="T33" s="152">
        <v>0</v>
      </c>
      <c r="U33" s="152">
        <v>0</v>
      </c>
      <c r="V33" s="152">
        <v>0</v>
      </c>
      <c r="W33" s="152">
        <v>0</v>
      </c>
      <c r="X33" s="152"/>
      <c r="Y33" s="152">
        <v>0</v>
      </c>
      <c r="Z33" s="152">
        <v>0</v>
      </c>
      <c r="AA33" s="152">
        <v>0</v>
      </c>
      <c r="AB33" s="152">
        <v>0</v>
      </c>
      <c r="AC33" s="152"/>
      <c r="AD33" s="152">
        <v>0</v>
      </c>
      <c r="AE33" s="152">
        <v>0</v>
      </c>
      <c r="AF33" s="152">
        <v>0</v>
      </c>
      <c r="AG33" s="152">
        <v>0</v>
      </c>
      <c r="AH33" s="152"/>
      <c r="AI33" s="152">
        <v>0.33720100000000003</v>
      </c>
      <c r="AJ33" s="152">
        <v>7.5534839999999992</v>
      </c>
      <c r="AK33" s="152">
        <v>0.28549800000000003</v>
      </c>
      <c r="AL33" s="10">
        <v>0.37853499999999995</v>
      </c>
      <c r="AN33" s="105" t="s">
        <v>109</v>
      </c>
    </row>
    <row r="34" spans="1:40" ht="24">
      <c r="A34" s="88" t="s">
        <v>145</v>
      </c>
      <c r="B34" s="10" t="str">
        <f t="shared" si="1"/>
        <v>—</v>
      </c>
      <c r="C34" s="10" t="str">
        <f t="shared" si="2"/>
        <v>—</v>
      </c>
      <c r="D34" s="10" t="str">
        <f t="shared" si="3"/>
        <v>—</v>
      </c>
      <c r="E34" s="10" t="str">
        <f t="shared" si="4"/>
        <v>—</v>
      </c>
      <c r="F34" s="10" t="str">
        <f t="shared" si="5"/>
        <v>—</v>
      </c>
      <c r="G34" s="10" t="str">
        <f t="shared" si="6"/>
        <v>—</v>
      </c>
      <c r="H34" s="10" t="str">
        <f t="shared" si="0"/>
        <v>—</v>
      </c>
      <c r="I34" s="10"/>
      <c r="J34" s="152">
        <v>0</v>
      </c>
      <c r="K34" s="152">
        <v>0</v>
      </c>
      <c r="L34" s="152">
        <v>0</v>
      </c>
      <c r="M34" s="152">
        <v>0</v>
      </c>
      <c r="N34" s="152"/>
      <c r="O34" s="152">
        <v>0</v>
      </c>
      <c r="P34" s="152">
        <v>0</v>
      </c>
      <c r="Q34" s="152">
        <v>0</v>
      </c>
      <c r="R34" s="152">
        <v>0</v>
      </c>
      <c r="S34" s="152"/>
      <c r="T34" s="152">
        <v>0</v>
      </c>
      <c r="U34" s="152">
        <v>0</v>
      </c>
      <c r="V34" s="152">
        <v>0</v>
      </c>
      <c r="W34" s="152">
        <v>0</v>
      </c>
      <c r="X34" s="152"/>
      <c r="Y34" s="152">
        <v>0</v>
      </c>
      <c r="Z34" s="152">
        <v>0</v>
      </c>
      <c r="AA34" s="152">
        <v>0</v>
      </c>
      <c r="AB34" s="152">
        <v>0</v>
      </c>
      <c r="AC34" s="152"/>
      <c r="AD34" s="152">
        <v>0</v>
      </c>
      <c r="AE34" s="152">
        <v>0</v>
      </c>
      <c r="AF34" s="152">
        <v>0</v>
      </c>
      <c r="AG34" s="152">
        <v>0</v>
      </c>
      <c r="AH34" s="152"/>
      <c r="AI34" s="152">
        <v>0</v>
      </c>
      <c r="AJ34" s="152">
        <v>0</v>
      </c>
      <c r="AK34" s="152">
        <v>0</v>
      </c>
      <c r="AL34" s="10" t="s">
        <v>255</v>
      </c>
      <c r="AN34" s="88" t="s">
        <v>145</v>
      </c>
    </row>
    <row r="35" spans="1:40">
      <c r="A35" s="102" t="s">
        <v>108</v>
      </c>
      <c r="B35" s="10" t="str">
        <f t="shared" si="1"/>
        <v>—</v>
      </c>
      <c r="C35" s="10" t="str">
        <f t="shared" si="2"/>
        <v>—</v>
      </c>
      <c r="D35" s="10" t="str">
        <f t="shared" si="3"/>
        <v>—</v>
      </c>
      <c r="E35" s="10" t="str">
        <f t="shared" si="4"/>
        <v>—</v>
      </c>
      <c r="F35" s="10" t="str">
        <f t="shared" si="5"/>
        <v>—</v>
      </c>
      <c r="G35" s="10" t="str">
        <f t="shared" si="6"/>
        <v>—</v>
      </c>
      <c r="H35" s="10" t="str">
        <f t="shared" si="0"/>
        <v>—</v>
      </c>
      <c r="I35" s="10"/>
      <c r="J35" s="152">
        <v>0</v>
      </c>
      <c r="K35" s="152">
        <v>0</v>
      </c>
      <c r="L35" s="152">
        <v>0</v>
      </c>
      <c r="M35" s="152">
        <v>0</v>
      </c>
      <c r="N35" s="152"/>
      <c r="O35" s="152">
        <v>0</v>
      </c>
      <c r="P35" s="152">
        <v>0</v>
      </c>
      <c r="Q35" s="152">
        <v>0</v>
      </c>
      <c r="R35" s="152">
        <v>0</v>
      </c>
      <c r="S35" s="152"/>
      <c r="T35" s="152">
        <v>0</v>
      </c>
      <c r="U35" s="152">
        <v>0</v>
      </c>
      <c r="V35" s="152">
        <v>0</v>
      </c>
      <c r="W35" s="152">
        <v>0</v>
      </c>
      <c r="X35" s="152"/>
      <c r="Y35" s="152">
        <v>0</v>
      </c>
      <c r="Z35" s="152">
        <v>0</v>
      </c>
      <c r="AA35" s="152">
        <v>0</v>
      </c>
      <c r="AB35" s="152">
        <v>0</v>
      </c>
      <c r="AC35" s="152"/>
      <c r="AD35" s="152">
        <v>0</v>
      </c>
      <c r="AE35" s="152">
        <v>0</v>
      </c>
      <c r="AF35" s="152">
        <v>0</v>
      </c>
      <c r="AG35" s="152">
        <v>0</v>
      </c>
      <c r="AH35" s="152"/>
      <c r="AI35" s="152">
        <v>0</v>
      </c>
      <c r="AJ35" s="152">
        <v>0</v>
      </c>
      <c r="AK35" s="152">
        <v>0</v>
      </c>
      <c r="AL35" s="10" t="s">
        <v>255</v>
      </c>
      <c r="AN35" s="102" t="s">
        <v>108</v>
      </c>
    </row>
    <row r="36" spans="1:40">
      <c r="A36" s="102" t="s">
        <v>109</v>
      </c>
      <c r="B36" s="10" t="str">
        <f t="shared" si="1"/>
        <v>—</v>
      </c>
      <c r="C36" s="10" t="str">
        <f t="shared" si="2"/>
        <v>—</v>
      </c>
      <c r="D36" s="10" t="str">
        <f t="shared" si="3"/>
        <v>—</v>
      </c>
      <c r="E36" s="10" t="str">
        <f t="shared" si="4"/>
        <v>—</v>
      </c>
      <c r="F36" s="10" t="str">
        <f t="shared" si="5"/>
        <v>—</v>
      </c>
      <c r="G36" s="10" t="str">
        <f t="shared" si="6"/>
        <v>—</v>
      </c>
      <c r="H36" s="10" t="str">
        <f t="shared" si="0"/>
        <v>—</v>
      </c>
      <c r="I36" s="10"/>
      <c r="J36" s="152">
        <v>0</v>
      </c>
      <c r="K36" s="152">
        <v>0</v>
      </c>
      <c r="L36" s="152">
        <v>0</v>
      </c>
      <c r="M36" s="152">
        <v>0</v>
      </c>
      <c r="N36" s="152"/>
      <c r="O36" s="152">
        <v>0</v>
      </c>
      <c r="P36" s="152">
        <v>0</v>
      </c>
      <c r="Q36" s="152">
        <v>0</v>
      </c>
      <c r="R36" s="152">
        <v>0</v>
      </c>
      <c r="S36" s="152"/>
      <c r="T36" s="152">
        <v>0</v>
      </c>
      <c r="U36" s="152">
        <v>0</v>
      </c>
      <c r="V36" s="152">
        <v>0</v>
      </c>
      <c r="W36" s="152">
        <v>0</v>
      </c>
      <c r="X36" s="152"/>
      <c r="Y36" s="152">
        <v>0</v>
      </c>
      <c r="Z36" s="152">
        <v>0</v>
      </c>
      <c r="AA36" s="152">
        <v>0</v>
      </c>
      <c r="AB36" s="152">
        <v>0</v>
      </c>
      <c r="AC36" s="152"/>
      <c r="AD36" s="152">
        <v>0</v>
      </c>
      <c r="AE36" s="152">
        <v>0</v>
      </c>
      <c r="AF36" s="152">
        <v>0</v>
      </c>
      <c r="AG36" s="152">
        <v>0</v>
      </c>
      <c r="AH36" s="152"/>
      <c r="AI36" s="152">
        <v>0</v>
      </c>
      <c r="AJ36" s="152">
        <v>0</v>
      </c>
      <c r="AK36" s="152">
        <v>0</v>
      </c>
      <c r="AL36" s="10" t="s">
        <v>255</v>
      </c>
      <c r="AN36" s="102" t="s">
        <v>109</v>
      </c>
    </row>
    <row r="37" spans="1:40">
      <c r="A37" s="88" t="s">
        <v>146</v>
      </c>
      <c r="B37" s="10" t="str">
        <f t="shared" si="1"/>
        <v>—</v>
      </c>
      <c r="C37" s="10" t="str">
        <f t="shared" si="2"/>
        <v>—</v>
      </c>
      <c r="D37" s="10" t="str">
        <f t="shared" si="3"/>
        <v>—</v>
      </c>
      <c r="E37" s="10" t="str">
        <f t="shared" si="4"/>
        <v>—</v>
      </c>
      <c r="F37" s="10" t="str">
        <f t="shared" si="5"/>
        <v>—</v>
      </c>
      <c r="G37" s="10" t="str">
        <f t="shared" si="6"/>
        <v>—</v>
      </c>
      <c r="H37" s="10">
        <f t="shared" si="0"/>
        <v>-141.612404</v>
      </c>
      <c r="I37" s="10"/>
      <c r="J37" s="152">
        <v>0</v>
      </c>
      <c r="K37" s="152">
        <v>0</v>
      </c>
      <c r="L37" s="152">
        <v>0</v>
      </c>
      <c r="M37" s="152">
        <v>0</v>
      </c>
      <c r="N37" s="152"/>
      <c r="O37" s="152">
        <v>0</v>
      </c>
      <c r="P37" s="152">
        <v>0</v>
      </c>
      <c r="Q37" s="152">
        <v>0</v>
      </c>
      <c r="R37" s="152">
        <v>0</v>
      </c>
      <c r="S37" s="152"/>
      <c r="T37" s="152">
        <v>0</v>
      </c>
      <c r="U37" s="152">
        <v>0</v>
      </c>
      <c r="V37" s="152">
        <v>0</v>
      </c>
      <c r="W37" s="152">
        <v>0</v>
      </c>
      <c r="X37" s="152"/>
      <c r="Y37" s="152">
        <v>0</v>
      </c>
      <c r="Z37" s="152">
        <v>0</v>
      </c>
      <c r="AA37" s="152">
        <v>0</v>
      </c>
      <c r="AB37" s="152">
        <v>0</v>
      </c>
      <c r="AC37" s="152"/>
      <c r="AD37" s="152">
        <v>0</v>
      </c>
      <c r="AE37" s="152">
        <v>0</v>
      </c>
      <c r="AF37" s="152">
        <v>0</v>
      </c>
      <c r="AG37" s="152">
        <v>0</v>
      </c>
      <c r="AH37" s="152"/>
      <c r="AI37" s="152">
        <v>-35.884010000000004</v>
      </c>
      <c r="AJ37" s="152">
        <v>-48.424375999999995</v>
      </c>
      <c r="AK37" s="152">
        <v>-57.304018000000006</v>
      </c>
      <c r="AL37" s="10">
        <v>-57.983637000000002</v>
      </c>
      <c r="AN37" s="88" t="s">
        <v>146</v>
      </c>
    </row>
    <row r="38" spans="1:40">
      <c r="A38" s="102" t="s">
        <v>108</v>
      </c>
      <c r="B38" s="10" t="str">
        <f t="shared" si="1"/>
        <v>—</v>
      </c>
      <c r="C38" s="10" t="str">
        <f t="shared" si="2"/>
        <v>—</v>
      </c>
      <c r="D38" s="10" t="str">
        <f t="shared" si="3"/>
        <v>—</v>
      </c>
      <c r="E38" s="10" t="str">
        <f t="shared" si="4"/>
        <v>—</v>
      </c>
      <c r="F38" s="10" t="str">
        <f t="shared" si="5"/>
        <v>—</v>
      </c>
      <c r="G38" s="10" t="str">
        <f t="shared" si="6"/>
        <v>—</v>
      </c>
      <c r="H38" s="10">
        <f t="shared" si="0"/>
        <v>112.351654</v>
      </c>
      <c r="I38" s="10"/>
      <c r="J38" s="152">
        <v>0</v>
      </c>
      <c r="K38" s="152">
        <v>0</v>
      </c>
      <c r="L38" s="152">
        <v>0</v>
      </c>
      <c r="M38" s="152">
        <v>0</v>
      </c>
      <c r="N38" s="152"/>
      <c r="O38" s="152">
        <v>0</v>
      </c>
      <c r="P38" s="152">
        <v>0</v>
      </c>
      <c r="Q38" s="152">
        <v>0</v>
      </c>
      <c r="R38" s="152">
        <v>0</v>
      </c>
      <c r="S38" s="152"/>
      <c r="T38" s="152">
        <v>0</v>
      </c>
      <c r="U38" s="152">
        <v>0</v>
      </c>
      <c r="V38" s="152">
        <v>0</v>
      </c>
      <c r="W38" s="152">
        <v>0</v>
      </c>
      <c r="X38" s="152"/>
      <c r="Y38" s="152">
        <v>0</v>
      </c>
      <c r="Z38" s="152">
        <v>0</v>
      </c>
      <c r="AA38" s="152">
        <v>0</v>
      </c>
      <c r="AB38" s="152">
        <v>0</v>
      </c>
      <c r="AC38" s="152"/>
      <c r="AD38" s="152">
        <v>0</v>
      </c>
      <c r="AE38" s="152">
        <v>0</v>
      </c>
      <c r="AF38" s="152">
        <v>0</v>
      </c>
      <c r="AG38" s="152">
        <v>0</v>
      </c>
      <c r="AH38" s="152"/>
      <c r="AI38" s="152">
        <v>38.038734000000005</v>
      </c>
      <c r="AJ38" s="152">
        <v>34.589310999999995</v>
      </c>
      <c r="AK38" s="152">
        <v>39.723609000000003</v>
      </c>
      <c r="AL38" s="10">
        <v>40.765906000000001</v>
      </c>
      <c r="AN38" s="102" t="s">
        <v>108</v>
      </c>
    </row>
    <row r="39" spans="1:40">
      <c r="A39" s="102" t="s">
        <v>109</v>
      </c>
      <c r="B39" s="10" t="str">
        <f t="shared" si="1"/>
        <v>—</v>
      </c>
      <c r="C39" s="10" t="str">
        <f t="shared" si="2"/>
        <v>—</v>
      </c>
      <c r="D39" s="10" t="str">
        <f t="shared" si="3"/>
        <v>—</v>
      </c>
      <c r="E39" s="10" t="str">
        <f t="shared" si="4"/>
        <v>—</v>
      </c>
      <c r="F39" s="10" t="str">
        <f t="shared" si="5"/>
        <v>—</v>
      </c>
      <c r="G39" s="10" t="str">
        <f t="shared" si="6"/>
        <v>—</v>
      </c>
      <c r="H39" s="10">
        <f t="shared" si="0"/>
        <v>253.96405800000002</v>
      </c>
      <c r="I39" s="10"/>
      <c r="J39" s="152">
        <v>0</v>
      </c>
      <c r="K39" s="152">
        <v>0</v>
      </c>
      <c r="L39" s="152">
        <v>0</v>
      </c>
      <c r="M39" s="152">
        <v>0</v>
      </c>
      <c r="N39" s="152"/>
      <c r="O39" s="152">
        <v>0</v>
      </c>
      <c r="P39" s="152">
        <v>0</v>
      </c>
      <c r="Q39" s="152">
        <v>0</v>
      </c>
      <c r="R39" s="152">
        <v>0</v>
      </c>
      <c r="S39" s="152"/>
      <c r="T39" s="152">
        <v>0</v>
      </c>
      <c r="U39" s="152">
        <v>0</v>
      </c>
      <c r="V39" s="152">
        <v>0</v>
      </c>
      <c r="W39" s="152">
        <v>0</v>
      </c>
      <c r="X39" s="152"/>
      <c r="Y39" s="152">
        <v>0</v>
      </c>
      <c r="Z39" s="152">
        <v>0</v>
      </c>
      <c r="AA39" s="152">
        <v>0</v>
      </c>
      <c r="AB39" s="152">
        <v>0</v>
      </c>
      <c r="AC39" s="152"/>
      <c r="AD39" s="152">
        <v>0</v>
      </c>
      <c r="AE39" s="152">
        <v>0</v>
      </c>
      <c r="AF39" s="152">
        <v>0</v>
      </c>
      <c r="AG39" s="152">
        <v>0</v>
      </c>
      <c r="AH39" s="152"/>
      <c r="AI39" s="152">
        <v>73.922744000000009</v>
      </c>
      <c r="AJ39" s="152">
        <v>83.01368699999999</v>
      </c>
      <c r="AK39" s="152">
        <v>97.02762700000001</v>
      </c>
      <c r="AL39" s="10">
        <v>98.749543000000003</v>
      </c>
      <c r="AN39" s="102" t="s">
        <v>109</v>
      </c>
    </row>
    <row r="40" spans="1:40">
      <c r="A40" s="103" t="s">
        <v>147</v>
      </c>
      <c r="B40" s="10" t="str">
        <f t="shared" si="1"/>
        <v>—</v>
      </c>
      <c r="C40" s="10" t="str">
        <f t="shared" si="2"/>
        <v>—</v>
      </c>
      <c r="D40" s="10" t="str">
        <f t="shared" si="3"/>
        <v>—</v>
      </c>
      <c r="E40" s="10" t="str">
        <f t="shared" si="4"/>
        <v>—</v>
      </c>
      <c r="F40" s="10" t="str">
        <f t="shared" si="5"/>
        <v>—</v>
      </c>
      <c r="G40" s="10" t="str">
        <f t="shared" si="6"/>
        <v>—</v>
      </c>
      <c r="H40" s="10">
        <f t="shared" si="0"/>
        <v>-35.935685326400005</v>
      </c>
      <c r="I40" s="10"/>
      <c r="J40" s="152">
        <v>0</v>
      </c>
      <c r="K40" s="152">
        <v>0</v>
      </c>
      <c r="L40" s="152">
        <v>0</v>
      </c>
      <c r="M40" s="152">
        <v>0</v>
      </c>
      <c r="N40" s="152"/>
      <c r="O40" s="152">
        <v>0</v>
      </c>
      <c r="P40" s="152">
        <v>0</v>
      </c>
      <c r="Q40" s="152">
        <v>0</v>
      </c>
      <c r="R40" s="152">
        <v>0</v>
      </c>
      <c r="S40" s="152"/>
      <c r="T40" s="152">
        <v>0</v>
      </c>
      <c r="U40" s="152">
        <v>0</v>
      </c>
      <c r="V40" s="152">
        <v>0</v>
      </c>
      <c r="W40" s="152">
        <v>0</v>
      </c>
      <c r="X40" s="152"/>
      <c r="Y40" s="152">
        <v>0</v>
      </c>
      <c r="Z40" s="152">
        <v>0</v>
      </c>
      <c r="AA40" s="152">
        <v>0</v>
      </c>
      <c r="AB40" s="152">
        <v>0</v>
      </c>
      <c r="AC40" s="152"/>
      <c r="AD40" s="152">
        <v>0</v>
      </c>
      <c r="AE40" s="152">
        <v>0</v>
      </c>
      <c r="AF40" s="152">
        <v>0</v>
      </c>
      <c r="AG40" s="152">
        <v>0</v>
      </c>
      <c r="AH40" s="152"/>
      <c r="AI40" s="152">
        <v>-9.3572805494000022</v>
      </c>
      <c r="AJ40" s="152">
        <v>-11.264281009199998</v>
      </c>
      <c r="AK40" s="152">
        <v>-15.314123767800004</v>
      </c>
      <c r="AL40" s="10">
        <v>-16.750944411999999</v>
      </c>
      <c r="AN40" s="103" t="s">
        <v>147</v>
      </c>
    </row>
    <row r="41" spans="1:40">
      <c r="A41" s="106" t="s">
        <v>108</v>
      </c>
      <c r="B41" s="10" t="str">
        <f t="shared" si="1"/>
        <v>—</v>
      </c>
      <c r="C41" s="10" t="str">
        <f t="shared" si="2"/>
        <v>—</v>
      </c>
      <c r="D41" s="10" t="str">
        <f t="shared" si="3"/>
        <v>—</v>
      </c>
      <c r="E41" s="10" t="str">
        <f t="shared" si="4"/>
        <v>—</v>
      </c>
      <c r="F41" s="10" t="str">
        <f t="shared" si="5"/>
        <v>—</v>
      </c>
      <c r="G41" s="10" t="str">
        <f t="shared" si="6"/>
        <v>—</v>
      </c>
      <c r="H41" s="10">
        <f t="shared" si="0"/>
        <v>33.431793384000002</v>
      </c>
      <c r="I41" s="10"/>
      <c r="J41" s="152">
        <v>0</v>
      </c>
      <c r="K41" s="152">
        <v>0</v>
      </c>
      <c r="L41" s="152">
        <v>0</v>
      </c>
      <c r="M41" s="152">
        <v>0</v>
      </c>
      <c r="N41" s="152"/>
      <c r="O41" s="152">
        <v>0</v>
      </c>
      <c r="P41" s="152">
        <v>0</v>
      </c>
      <c r="Q41" s="152">
        <v>0</v>
      </c>
      <c r="R41" s="152">
        <v>0</v>
      </c>
      <c r="S41" s="152"/>
      <c r="T41" s="152">
        <v>0</v>
      </c>
      <c r="U41" s="152">
        <v>0</v>
      </c>
      <c r="V41" s="152">
        <v>0</v>
      </c>
      <c r="W41" s="152">
        <v>0</v>
      </c>
      <c r="X41" s="152"/>
      <c r="Y41" s="152">
        <v>0</v>
      </c>
      <c r="Z41" s="152">
        <v>0</v>
      </c>
      <c r="AA41" s="152">
        <v>0</v>
      </c>
      <c r="AB41" s="152">
        <v>0</v>
      </c>
      <c r="AC41" s="152"/>
      <c r="AD41" s="152">
        <v>0</v>
      </c>
      <c r="AE41" s="152">
        <v>0</v>
      </c>
      <c r="AF41" s="152">
        <v>0</v>
      </c>
      <c r="AG41" s="152">
        <v>0</v>
      </c>
      <c r="AH41" s="152"/>
      <c r="AI41" s="152">
        <v>11.518333675000001</v>
      </c>
      <c r="AJ41" s="152">
        <v>11.103335619999999</v>
      </c>
      <c r="AK41" s="152">
        <v>10.810124089</v>
      </c>
      <c r="AL41" s="10">
        <v>10.345241382000001</v>
      </c>
      <c r="AM41" s="10">
        <f>AD41+AD44+AD47</f>
        <v>0</v>
      </c>
      <c r="AN41" s="106" t="s">
        <v>108</v>
      </c>
    </row>
    <row r="42" spans="1:40">
      <c r="A42" s="106" t="s">
        <v>109</v>
      </c>
      <c r="B42" s="10" t="str">
        <f t="shared" si="1"/>
        <v>—</v>
      </c>
      <c r="C42" s="10" t="str">
        <f t="shared" si="2"/>
        <v>—</v>
      </c>
      <c r="D42" s="10" t="str">
        <f t="shared" si="3"/>
        <v>—</v>
      </c>
      <c r="E42" s="10" t="str">
        <f t="shared" si="4"/>
        <v>—</v>
      </c>
      <c r="F42" s="10" t="str">
        <f t="shared" si="5"/>
        <v>—</v>
      </c>
      <c r="G42" s="10" t="str">
        <f t="shared" si="6"/>
        <v>—</v>
      </c>
      <c r="H42" s="10">
        <f t="shared" si="0"/>
        <v>69.367478710400007</v>
      </c>
      <c r="I42" s="10"/>
      <c r="J42" s="152">
        <v>0</v>
      </c>
      <c r="K42" s="152">
        <v>0</v>
      </c>
      <c r="L42" s="152">
        <v>0</v>
      </c>
      <c r="M42" s="152">
        <v>0</v>
      </c>
      <c r="N42" s="152"/>
      <c r="O42" s="152">
        <v>0</v>
      </c>
      <c r="P42" s="152">
        <v>0</v>
      </c>
      <c r="Q42" s="152">
        <v>0</v>
      </c>
      <c r="R42" s="152">
        <v>0</v>
      </c>
      <c r="S42" s="152"/>
      <c r="T42" s="152">
        <v>0</v>
      </c>
      <c r="U42" s="152">
        <v>0</v>
      </c>
      <c r="V42" s="152">
        <v>0</v>
      </c>
      <c r="W42" s="152">
        <v>0</v>
      </c>
      <c r="X42" s="152"/>
      <c r="Y42" s="152">
        <v>0</v>
      </c>
      <c r="Z42" s="152">
        <v>0</v>
      </c>
      <c r="AA42" s="152">
        <v>0</v>
      </c>
      <c r="AB42" s="152">
        <v>0</v>
      </c>
      <c r="AC42" s="152"/>
      <c r="AD42" s="152">
        <v>0</v>
      </c>
      <c r="AE42" s="152">
        <v>0</v>
      </c>
      <c r="AF42" s="152">
        <v>0</v>
      </c>
      <c r="AG42" s="152">
        <v>0</v>
      </c>
      <c r="AH42" s="152"/>
      <c r="AI42" s="152">
        <v>20.875614224400003</v>
      </c>
      <c r="AJ42" s="152">
        <v>22.367616629199997</v>
      </c>
      <c r="AK42" s="152">
        <v>26.124247856800004</v>
      </c>
      <c r="AL42" s="10">
        <v>27.096185794</v>
      </c>
      <c r="AN42" s="106" t="s">
        <v>109</v>
      </c>
    </row>
    <row r="43" spans="1:40">
      <c r="A43" s="103" t="s">
        <v>148</v>
      </c>
      <c r="B43" s="10" t="str">
        <f t="shared" si="1"/>
        <v>—</v>
      </c>
      <c r="C43" s="10" t="str">
        <f t="shared" si="2"/>
        <v>—</v>
      </c>
      <c r="D43" s="10" t="str">
        <f t="shared" si="3"/>
        <v>—</v>
      </c>
      <c r="E43" s="10" t="str">
        <f t="shared" si="4"/>
        <v>—</v>
      </c>
      <c r="F43" s="10" t="str">
        <f t="shared" si="5"/>
        <v>—</v>
      </c>
      <c r="G43" s="10" t="str">
        <f t="shared" si="6"/>
        <v>—</v>
      </c>
      <c r="H43" s="10">
        <f t="shared" si="0"/>
        <v>-41.235138570799997</v>
      </c>
      <c r="I43" s="10"/>
      <c r="J43" s="152">
        <v>0</v>
      </c>
      <c r="K43" s="152">
        <v>0</v>
      </c>
      <c r="L43" s="152">
        <v>0</v>
      </c>
      <c r="M43" s="152">
        <v>0</v>
      </c>
      <c r="N43" s="152"/>
      <c r="O43" s="152">
        <v>0</v>
      </c>
      <c r="P43" s="152">
        <v>0</v>
      </c>
      <c r="Q43" s="152">
        <v>0</v>
      </c>
      <c r="R43" s="152">
        <v>0</v>
      </c>
      <c r="S43" s="152"/>
      <c r="T43" s="152">
        <v>0</v>
      </c>
      <c r="U43" s="152">
        <v>0</v>
      </c>
      <c r="V43" s="152">
        <v>0</v>
      </c>
      <c r="W43" s="152">
        <v>0</v>
      </c>
      <c r="X43" s="152"/>
      <c r="Y43" s="152">
        <v>0</v>
      </c>
      <c r="Z43" s="152">
        <v>0</v>
      </c>
      <c r="AA43" s="152">
        <v>0</v>
      </c>
      <c r="AB43" s="152">
        <v>0</v>
      </c>
      <c r="AC43" s="152"/>
      <c r="AD43" s="152">
        <v>0</v>
      </c>
      <c r="AE43" s="152">
        <v>0</v>
      </c>
      <c r="AF43" s="152">
        <v>0</v>
      </c>
      <c r="AG43" s="152">
        <v>0</v>
      </c>
      <c r="AH43" s="152"/>
      <c r="AI43" s="152">
        <v>-10.099578313799999</v>
      </c>
      <c r="AJ43" s="152">
        <v>-14.358304948399997</v>
      </c>
      <c r="AK43" s="152">
        <v>-16.777255308600001</v>
      </c>
      <c r="AL43" s="10">
        <v>-14.558056968000006</v>
      </c>
      <c r="AN43" s="103" t="s">
        <v>148</v>
      </c>
    </row>
    <row r="44" spans="1:40">
      <c r="A44" s="106" t="s">
        <v>108</v>
      </c>
      <c r="B44" s="10" t="str">
        <f t="shared" si="1"/>
        <v>—</v>
      </c>
      <c r="C44" s="10" t="str">
        <f t="shared" si="2"/>
        <v>—</v>
      </c>
      <c r="D44" s="10" t="str">
        <f t="shared" si="3"/>
        <v>—</v>
      </c>
      <c r="E44" s="10" t="str">
        <f t="shared" si="4"/>
        <v>—</v>
      </c>
      <c r="F44" s="10" t="str">
        <f t="shared" si="5"/>
        <v>—</v>
      </c>
      <c r="G44" s="10" t="str">
        <f t="shared" si="6"/>
        <v>—</v>
      </c>
      <c r="H44" s="10">
        <f t="shared" si="0"/>
        <v>46.684960930000003</v>
      </c>
      <c r="I44" s="10"/>
      <c r="J44" s="152">
        <v>0</v>
      </c>
      <c r="K44" s="152">
        <v>0</v>
      </c>
      <c r="L44" s="152">
        <v>0</v>
      </c>
      <c r="M44" s="152">
        <v>0</v>
      </c>
      <c r="N44" s="152"/>
      <c r="O44" s="152">
        <v>0</v>
      </c>
      <c r="P44" s="152">
        <v>0</v>
      </c>
      <c r="Q44" s="152">
        <v>0</v>
      </c>
      <c r="R44" s="152">
        <v>0</v>
      </c>
      <c r="S44" s="152"/>
      <c r="T44" s="152">
        <v>0</v>
      </c>
      <c r="U44" s="152">
        <v>0</v>
      </c>
      <c r="V44" s="152">
        <v>0</v>
      </c>
      <c r="W44" s="152">
        <v>0</v>
      </c>
      <c r="X44" s="152"/>
      <c r="Y44" s="152">
        <v>0</v>
      </c>
      <c r="Z44" s="152">
        <v>0</v>
      </c>
      <c r="AA44" s="152">
        <v>0</v>
      </c>
      <c r="AB44" s="152">
        <v>0</v>
      </c>
      <c r="AC44" s="152"/>
      <c r="AD44" s="152">
        <v>0</v>
      </c>
      <c r="AE44" s="152">
        <v>0</v>
      </c>
      <c r="AF44" s="152">
        <v>0</v>
      </c>
      <c r="AG44" s="152">
        <v>0</v>
      </c>
      <c r="AH44" s="152"/>
      <c r="AI44" s="152">
        <v>16.314236415</v>
      </c>
      <c r="AJ44" s="152">
        <v>14.11316665</v>
      </c>
      <c r="AK44" s="152">
        <v>16.257557864999999</v>
      </c>
      <c r="AL44" s="10">
        <v>18.288395619999999</v>
      </c>
      <c r="AN44" s="106" t="s">
        <v>108</v>
      </c>
    </row>
    <row r="45" spans="1:40">
      <c r="A45" s="106" t="s">
        <v>109</v>
      </c>
      <c r="B45" s="10" t="str">
        <f t="shared" si="1"/>
        <v>—</v>
      </c>
      <c r="C45" s="10" t="str">
        <f t="shared" si="2"/>
        <v>—</v>
      </c>
      <c r="D45" s="10" t="str">
        <f t="shared" si="3"/>
        <v>—</v>
      </c>
      <c r="E45" s="10" t="str">
        <f t="shared" si="4"/>
        <v>—</v>
      </c>
      <c r="F45" s="10" t="str">
        <f t="shared" si="5"/>
        <v>—</v>
      </c>
      <c r="G45" s="10" t="str">
        <f t="shared" si="6"/>
        <v>—</v>
      </c>
      <c r="H45" s="10">
        <f t="shared" si="0"/>
        <v>87.920099500799992</v>
      </c>
      <c r="I45" s="10"/>
      <c r="J45" s="152">
        <v>0</v>
      </c>
      <c r="K45" s="152">
        <v>0</v>
      </c>
      <c r="L45" s="152">
        <v>0</v>
      </c>
      <c r="M45" s="152">
        <v>0</v>
      </c>
      <c r="N45" s="152"/>
      <c r="O45" s="152">
        <v>0</v>
      </c>
      <c r="P45" s="152">
        <v>0</v>
      </c>
      <c r="Q45" s="152">
        <v>0</v>
      </c>
      <c r="R45" s="152">
        <v>0</v>
      </c>
      <c r="S45" s="152"/>
      <c r="T45" s="152">
        <v>0</v>
      </c>
      <c r="U45" s="152">
        <v>0</v>
      </c>
      <c r="V45" s="152">
        <v>0</v>
      </c>
      <c r="W45" s="152">
        <v>0</v>
      </c>
      <c r="X45" s="152"/>
      <c r="Y45" s="152">
        <v>0</v>
      </c>
      <c r="Z45" s="152">
        <v>0</v>
      </c>
      <c r="AA45" s="152">
        <v>0</v>
      </c>
      <c r="AB45" s="152">
        <v>0</v>
      </c>
      <c r="AC45" s="152"/>
      <c r="AD45" s="152">
        <v>0</v>
      </c>
      <c r="AE45" s="152">
        <v>0</v>
      </c>
      <c r="AF45" s="152">
        <v>0</v>
      </c>
      <c r="AG45" s="152">
        <v>0</v>
      </c>
      <c r="AH45" s="152"/>
      <c r="AI45" s="152">
        <v>26.413814728799998</v>
      </c>
      <c r="AJ45" s="152">
        <v>28.471471598399997</v>
      </c>
      <c r="AK45" s="152">
        <v>33.0348131736</v>
      </c>
      <c r="AL45" s="10">
        <v>32.846452588000005</v>
      </c>
      <c r="AN45" s="106" t="s">
        <v>109</v>
      </c>
    </row>
    <row r="46" spans="1:40">
      <c r="A46" s="103" t="s">
        <v>149</v>
      </c>
      <c r="B46" s="10" t="str">
        <f t="shared" si="1"/>
        <v>—</v>
      </c>
      <c r="C46" s="10" t="str">
        <f t="shared" si="2"/>
        <v>—</v>
      </c>
      <c r="D46" s="10" t="str">
        <f t="shared" si="3"/>
        <v>—</v>
      </c>
      <c r="E46" s="10" t="str">
        <f t="shared" si="4"/>
        <v>—</v>
      </c>
      <c r="F46" s="10" t="str">
        <f t="shared" si="5"/>
        <v>—</v>
      </c>
      <c r="G46" s="10" t="str">
        <f t="shared" si="6"/>
        <v>—</v>
      </c>
      <c r="H46" s="10">
        <f t="shared" si="0"/>
        <v>-64.185680102800006</v>
      </c>
      <c r="I46" s="10"/>
      <c r="J46" s="152">
        <v>0</v>
      </c>
      <c r="K46" s="152">
        <v>0</v>
      </c>
      <c r="L46" s="152">
        <v>0</v>
      </c>
      <c r="M46" s="152">
        <v>0</v>
      </c>
      <c r="N46" s="152"/>
      <c r="O46" s="152">
        <v>0</v>
      </c>
      <c r="P46" s="152">
        <v>0</v>
      </c>
      <c r="Q46" s="152">
        <v>0</v>
      </c>
      <c r="R46" s="152">
        <v>0</v>
      </c>
      <c r="S46" s="152"/>
      <c r="T46" s="152">
        <v>0</v>
      </c>
      <c r="U46" s="152">
        <v>0</v>
      </c>
      <c r="V46" s="152">
        <v>0</v>
      </c>
      <c r="W46" s="152">
        <v>0</v>
      </c>
      <c r="X46" s="152"/>
      <c r="Y46" s="152">
        <v>0</v>
      </c>
      <c r="Z46" s="152">
        <v>0</v>
      </c>
      <c r="AA46" s="152">
        <v>0</v>
      </c>
      <c r="AB46" s="152">
        <v>0</v>
      </c>
      <c r="AC46" s="152"/>
      <c r="AD46" s="152">
        <v>0</v>
      </c>
      <c r="AE46" s="152">
        <v>0</v>
      </c>
      <c r="AF46" s="152">
        <v>0</v>
      </c>
      <c r="AG46" s="152">
        <v>0</v>
      </c>
      <c r="AH46" s="152"/>
      <c r="AI46" s="152">
        <v>-16.296551136800005</v>
      </c>
      <c r="AJ46" s="152">
        <v>-22.7423900424</v>
      </c>
      <c r="AK46" s="152">
        <v>-25.146738923599997</v>
      </c>
      <c r="AL46" s="10">
        <v>-27.385135619999993</v>
      </c>
      <c r="AN46" s="103" t="s">
        <v>149</v>
      </c>
    </row>
    <row r="47" spans="1:40">
      <c r="A47" s="106" t="s">
        <v>108</v>
      </c>
      <c r="B47" s="10" t="str">
        <f t="shared" si="1"/>
        <v>—</v>
      </c>
      <c r="C47" s="10" t="str">
        <f t="shared" si="2"/>
        <v>—</v>
      </c>
      <c r="D47" s="10" t="str">
        <f t="shared" si="3"/>
        <v>—</v>
      </c>
      <c r="E47" s="10" t="str">
        <f t="shared" si="4"/>
        <v>—</v>
      </c>
      <c r="F47" s="10" t="str">
        <f t="shared" si="5"/>
        <v>—</v>
      </c>
      <c r="G47" s="10" t="str">
        <f t="shared" si="6"/>
        <v>—</v>
      </c>
      <c r="H47" s="10">
        <f t="shared" si="0"/>
        <v>32.081399686000005</v>
      </c>
      <c r="I47" s="10"/>
      <c r="J47" s="152">
        <v>0</v>
      </c>
      <c r="K47" s="152">
        <v>0</v>
      </c>
      <c r="L47" s="152">
        <v>0</v>
      </c>
      <c r="M47" s="152">
        <v>0</v>
      </c>
      <c r="N47" s="152"/>
      <c r="O47" s="152">
        <v>0</v>
      </c>
      <c r="P47" s="152">
        <v>0</v>
      </c>
      <c r="Q47" s="152">
        <v>0</v>
      </c>
      <c r="R47" s="152">
        <v>0</v>
      </c>
      <c r="S47" s="152"/>
      <c r="T47" s="152">
        <v>0</v>
      </c>
      <c r="U47" s="152">
        <v>0</v>
      </c>
      <c r="V47" s="152">
        <v>0</v>
      </c>
      <c r="W47" s="152">
        <v>0</v>
      </c>
      <c r="X47" s="152"/>
      <c r="Y47" s="152">
        <v>0</v>
      </c>
      <c r="Z47" s="152">
        <v>0</v>
      </c>
      <c r="AA47" s="152">
        <v>0</v>
      </c>
      <c r="AB47" s="152">
        <v>0</v>
      </c>
      <c r="AC47" s="152"/>
      <c r="AD47" s="152">
        <v>0</v>
      </c>
      <c r="AE47" s="152">
        <v>0</v>
      </c>
      <c r="AF47" s="152">
        <v>0</v>
      </c>
      <c r="AG47" s="152">
        <v>0</v>
      </c>
      <c r="AH47" s="152"/>
      <c r="AI47" s="152">
        <v>10.17996391</v>
      </c>
      <c r="AJ47" s="152">
        <v>9.3634087299999997</v>
      </c>
      <c r="AK47" s="152">
        <v>12.538027046000002</v>
      </c>
      <c r="AL47" s="10">
        <v>11.207268998000002</v>
      </c>
      <c r="AN47" s="106" t="s">
        <v>108</v>
      </c>
    </row>
    <row r="48" spans="1:40">
      <c r="A48" s="106" t="s">
        <v>109</v>
      </c>
      <c r="B48" s="10" t="str">
        <f t="shared" si="1"/>
        <v>—</v>
      </c>
      <c r="C48" s="10" t="str">
        <f t="shared" si="2"/>
        <v>—</v>
      </c>
      <c r="D48" s="10" t="str">
        <f t="shared" si="3"/>
        <v>—</v>
      </c>
      <c r="E48" s="10" t="str">
        <f t="shared" si="4"/>
        <v>—</v>
      </c>
      <c r="F48" s="10" t="str">
        <f t="shared" si="5"/>
        <v>—</v>
      </c>
      <c r="G48" s="10" t="str">
        <f t="shared" si="6"/>
        <v>—</v>
      </c>
      <c r="H48" s="10">
        <f t="shared" si="0"/>
        <v>96.267079788800004</v>
      </c>
      <c r="I48" s="10"/>
      <c r="J48" s="152">
        <v>0</v>
      </c>
      <c r="K48" s="152">
        <v>0</v>
      </c>
      <c r="L48" s="152">
        <v>0</v>
      </c>
      <c r="M48" s="152">
        <v>0</v>
      </c>
      <c r="N48" s="152"/>
      <c r="O48" s="152">
        <v>0</v>
      </c>
      <c r="P48" s="152">
        <v>0</v>
      </c>
      <c r="Q48" s="152">
        <v>0</v>
      </c>
      <c r="R48" s="152">
        <v>0</v>
      </c>
      <c r="S48" s="152"/>
      <c r="T48" s="152">
        <v>0</v>
      </c>
      <c r="U48" s="152">
        <v>0</v>
      </c>
      <c r="V48" s="152">
        <v>0</v>
      </c>
      <c r="W48" s="152">
        <v>0</v>
      </c>
      <c r="X48" s="152"/>
      <c r="Y48" s="152">
        <v>0</v>
      </c>
      <c r="Z48" s="152">
        <v>0</v>
      </c>
      <c r="AA48" s="152">
        <v>0</v>
      </c>
      <c r="AB48" s="152">
        <v>0</v>
      </c>
      <c r="AC48" s="152"/>
      <c r="AD48" s="152">
        <v>0</v>
      </c>
      <c r="AE48" s="152">
        <v>0</v>
      </c>
      <c r="AF48" s="152">
        <v>0</v>
      </c>
      <c r="AG48" s="152">
        <v>0</v>
      </c>
      <c r="AH48" s="152"/>
      <c r="AI48" s="152">
        <v>26.476515046800003</v>
      </c>
      <c r="AJ48" s="152">
        <v>32.1057987724</v>
      </c>
      <c r="AK48" s="152">
        <v>37.684765969600001</v>
      </c>
      <c r="AL48" s="10">
        <v>38.592404617999996</v>
      </c>
      <c r="AN48" s="106" t="s">
        <v>109</v>
      </c>
    </row>
    <row r="49" spans="1:40" hidden="1">
      <c r="A49" s="90" t="s">
        <v>150</v>
      </c>
      <c r="B49" s="10" t="str">
        <f t="shared" si="1"/>
        <v>—</v>
      </c>
      <c r="C49" s="10" t="str">
        <f t="shared" si="2"/>
        <v>—</v>
      </c>
      <c r="D49" s="10" t="str">
        <f t="shared" si="3"/>
        <v>—</v>
      </c>
      <c r="E49" s="10" t="str">
        <f t="shared" si="4"/>
        <v>—</v>
      </c>
      <c r="F49" s="10" t="str">
        <f t="shared" si="5"/>
        <v>—</v>
      </c>
      <c r="G49" s="10" t="str">
        <f t="shared" si="6"/>
        <v>—</v>
      </c>
      <c r="H49" s="10" t="str">
        <f t="shared" si="0"/>
        <v>—</v>
      </c>
      <c r="I49" s="10"/>
      <c r="J49" s="152">
        <v>0</v>
      </c>
      <c r="K49" s="152">
        <v>0</v>
      </c>
      <c r="L49" s="152">
        <v>0</v>
      </c>
      <c r="M49" s="152">
        <v>0</v>
      </c>
      <c r="N49" s="152"/>
      <c r="O49" s="152">
        <v>0</v>
      </c>
      <c r="P49" s="152">
        <v>0</v>
      </c>
      <c r="Q49" s="152">
        <v>0</v>
      </c>
      <c r="R49" s="152">
        <v>0</v>
      </c>
      <c r="S49" s="152"/>
      <c r="T49" s="152">
        <v>0</v>
      </c>
      <c r="U49" s="152">
        <v>0</v>
      </c>
      <c r="V49" s="152">
        <v>0</v>
      </c>
      <c r="W49" s="152">
        <v>0</v>
      </c>
      <c r="X49" s="152"/>
      <c r="Y49" s="152">
        <v>0</v>
      </c>
      <c r="Z49" s="152">
        <v>0</v>
      </c>
      <c r="AA49" s="152">
        <v>0</v>
      </c>
      <c r="AB49" s="152">
        <v>0</v>
      </c>
      <c r="AC49" s="152"/>
      <c r="AD49" s="152">
        <v>0</v>
      </c>
      <c r="AE49" s="152">
        <v>0</v>
      </c>
      <c r="AF49" s="152">
        <v>0</v>
      </c>
      <c r="AG49" s="152">
        <v>0</v>
      </c>
      <c r="AH49" s="152"/>
      <c r="AI49" s="152">
        <v>0</v>
      </c>
      <c r="AJ49" s="152">
        <v>0</v>
      </c>
      <c r="AK49" s="152">
        <v>0</v>
      </c>
      <c r="AL49" s="10" t="s">
        <v>255</v>
      </c>
      <c r="AN49" s="90" t="s">
        <v>150</v>
      </c>
    </row>
    <row r="50" spans="1:40" hidden="1">
      <c r="A50" s="92" t="s">
        <v>108</v>
      </c>
      <c r="B50" s="10" t="str">
        <f t="shared" si="1"/>
        <v>—</v>
      </c>
      <c r="C50" s="10" t="str">
        <f t="shared" si="2"/>
        <v>—</v>
      </c>
      <c r="D50" s="10" t="str">
        <f t="shared" si="3"/>
        <v>—</v>
      </c>
      <c r="E50" s="10" t="str">
        <f t="shared" si="4"/>
        <v>—</v>
      </c>
      <c r="F50" s="10" t="str">
        <f t="shared" si="5"/>
        <v>—</v>
      </c>
      <c r="G50" s="10" t="str">
        <f t="shared" si="6"/>
        <v>—</v>
      </c>
      <c r="H50" s="10" t="str">
        <f t="shared" si="0"/>
        <v>—</v>
      </c>
      <c r="I50" s="10"/>
      <c r="J50" s="152">
        <v>0</v>
      </c>
      <c r="K50" s="152">
        <v>0</v>
      </c>
      <c r="L50" s="152">
        <v>0</v>
      </c>
      <c r="M50" s="152">
        <v>0</v>
      </c>
      <c r="N50" s="152"/>
      <c r="O50" s="152">
        <v>0</v>
      </c>
      <c r="P50" s="152">
        <v>0</v>
      </c>
      <c r="Q50" s="152">
        <v>0</v>
      </c>
      <c r="R50" s="152">
        <v>0</v>
      </c>
      <c r="S50" s="152"/>
      <c r="T50" s="152">
        <v>0</v>
      </c>
      <c r="U50" s="152">
        <v>0</v>
      </c>
      <c r="V50" s="152">
        <v>0</v>
      </c>
      <c r="W50" s="152">
        <v>0</v>
      </c>
      <c r="X50" s="152"/>
      <c r="Y50" s="152">
        <v>0</v>
      </c>
      <c r="Z50" s="152">
        <v>0</v>
      </c>
      <c r="AA50" s="152">
        <v>0</v>
      </c>
      <c r="AB50" s="152">
        <v>0</v>
      </c>
      <c r="AC50" s="152"/>
      <c r="AD50" s="152">
        <v>0</v>
      </c>
      <c r="AE50" s="152">
        <v>0</v>
      </c>
      <c r="AF50" s="152">
        <v>0</v>
      </c>
      <c r="AG50" s="152">
        <v>0</v>
      </c>
      <c r="AH50" s="152"/>
      <c r="AI50" s="152">
        <v>0</v>
      </c>
      <c r="AJ50" s="152">
        <v>0</v>
      </c>
      <c r="AK50" s="152">
        <v>0</v>
      </c>
      <c r="AL50" s="10" t="s">
        <v>255</v>
      </c>
      <c r="AN50" s="92" t="s">
        <v>108</v>
      </c>
    </row>
    <row r="51" spans="1:40" hidden="1">
      <c r="A51" s="92" t="s">
        <v>109</v>
      </c>
      <c r="B51" s="10" t="str">
        <f t="shared" si="1"/>
        <v>—</v>
      </c>
      <c r="C51" s="10" t="str">
        <f t="shared" si="2"/>
        <v>—</v>
      </c>
      <c r="D51" s="10" t="str">
        <f t="shared" si="3"/>
        <v>—</v>
      </c>
      <c r="E51" s="10" t="str">
        <f t="shared" si="4"/>
        <v>—</v>
      </c>
      <c r="F51" s="10" t="str">
        <f t="shared" si="5"/>
        <v>—</v>
      </c>
      <c r="G51" s="10" t="str">
        <f t="shared" si="6"/>
        <v>—</v>
      </c>
      <c r="H51" s="10" t="str">
        <f t="shared" si="0"/>
        <v>—</v>
      </c>
      <c r="I51" s="10"/>
      <c r="J51" s="152">
        <v>0</v>
      </c>
      <c r="K51" s="152">
        <v>0</v>
      </c>
      <c r="L51" s="152">
        <v>0</v>
      </c>
      <c r="M51" s="152">
        <v>0</v>
      </c>
      <c r="N51" s="152"/>
      <c r="O51" s="152">
        <v>0</v>
      </c>
      <c r="P51" s="152">
        <v>0</v>
      </c>
      <c r="Q51" s="152">
        <v>0</v>
      </c>
      <c r="R51" s="152">
        <v>0</v>
      </c>
      <c r="S51" s="152"/>
      <c r="T51" s="152">
        <v>0</v>
      </c>
      <c r="U51" s="152">
        <v>0</v>
      </c>
      <c r="V51" s="152">
        <v>0</v>
      </c>
      <c r="W51" s="152">
        <v>0</v>
      </c>
      <c r="X51" s="152"/>
      <c r="Y51" s="152">
        <v>0</v>
      </c>
      <c r="Z51" s="152">
        <v>0</v>
      </c>
      <c r="AA51" s="152">
        <v>0</v>
      </c>
      <c r="AB51" s="152">
        <v>0</v>
      </c>
      <c r="AC51" s="152"/>
      <c r="AD51" s="152">
        <v>0</v>
      </c>
      <c r="AE51" s="152">
        <v>0</v>
      </c>
      <c r="AF51" s="152">
        <v>0</v>
      </c>
      <c r="AG51" s="152">
        <v>0</v>
      </c>
      <c r="AH51" s="152"/>
      <c r="AI51" s="152">
        <v>0</v>
      </c>
      <c r="AJ51" s="152">
        <v>0</v>
      </c>
      <c r="AK51" s="152">
        <v>0</v>
      </c>
      <c r="AL51" s="10" t="s">
        <v>255</v>
      </c>
      <c r="AN51" s="92" t="s">
        <v>109</v>
      </c>
    </row>
    <row r="52" spans="1:40" hidden="1">
      <c r="A52" s="107" t="s">
        <v>147</v>
      </c>
      <c r="B52" s="10" t="str">
        <f t="shared" si="1"/>
        <v>—</v>
      </c>
      <c r="C52" s="10" t="str">
        <f t="shared" si="2"/>
        <v>—</v>
      </c>
      <c r="D52" s="10" t="str">
        <f t="shared" si="3"/>
        <v>—</v>
      </c>
      <c r="E52" s="10" t="str">
        <f t="shared" si="4"/>
        <v>—</v>
      </c>
      <c r="F52" s="10" t="str">
        <f t="shared" si="5"/>
        <v>—</v>
      </c>
      <c r="G52" s="10" t="str">
        <f t="shared" si="6"/>
        <v>—</v>
      </c>
      <c r="H52" s="10" t="str">
        <f t="shared" si="0"/>
        <v>—</v>
      </c>
      <c r="I52" s="10"/>
      <c r="J52" s="152">
        <v>0</v>
      </c>
      <c r="K52" s="152">
        <v>0</v>
      </c>
      <c r="L52" s="152">
        <v>0</v>
      </c>
      <c r="M52" s="152">
        <v>0</v>
      </c>
      <c r="N52" s="152"/>
      <c r="O52" s="152">
        <v>0</v>
      </c>
      <c r="P52" s="152">
        <v>0</v>
      </c>
      <c r="Q52" s="152">
        <v>0</v>
      </c>
      <c r="R52" s="152">
        <v>0</v>
      </c>
      <c r="S52" s="152"/>
      <c r="T52" s="152">
        <v>0</v>
      </c>
      <c r="U52" s="152">
        <v>0</v>
      </c>
      <c r="V52" s="152">
        <v>0</v>
      </c>
      <c r="W52" s="152">
        <v>0</v>
      </c>
      <c r="X52" s="152"/>
      <c r="Y52" s="152">
        <v>0</v>
      </c>
      <c r="Z52" s="152">
        <v>0</v>
      </c>
      <c r="AA52" s="152">
        <v>0</v>
      </c>
      <c r="AB52" s="152">
        <v>0</v>
      </c>
      <c r="AC52" s="152"/>
      <c r="AD52" s="152">
        <v>0</v>
      </c>
      <c r="AE52" s="152">
        <v>0</v>
      </c>
      <c r="AF52" s="152">
        <v>0</v>
      </c>
      <c r="AG52" s="152">
        <v>0</v>
      </c>
      <c r="AH52" s="152"/>
      <c r="AI52" s="152">
        <v>0</v>
      </c>
      <c r="AJ52" s="152">
        <v>0</v>
      </c>
      <c r="AK52" s="152">
        <v>0</v>
      </c>
      <c r="AL52" s="10" t="s">
        <v>255</v>
      </c>
      <c r="AN52" s="107" t="s">
        <v>147</v>
      </c>
    </row>
    <row r="53" spans="1:40" hidden="1">
      <c r="A53" s="89" t="s">
        <v>108</v>
      </c>
      <c r="B53" s="10" t="str">
        <f t="shared" si="1"/>
        <v>—</v>
      </c>
      <c r="C53" s="10" t="str">
        <f t="shared" si="2"/>
        <v>—</v>
      </c>
      <c r="D53" s="10" t="str">
        <f t="shared" si="3"/>
        <v>—</v>
      </c>
      <c r="E53" s="10" t="str">
        <f t="shared" si="4"/>
        <v>—</v>
      </c>
      <c r="F53" s="10" t="str">
        <f t="shared" si="5"/>
        <v>—</v>
      </c>
      <c r="G53" s="10" t="str">
        <f t="shared" si="6"/>
        <v>—</v>
      </c>
      <c r="H53" s="10" t="str">
        <f t="shared" si="0"/>
        <v>—</v>
      </c>
      <c r="I53" s="10"/>
      <c r="J53" s="152">
        <v>0</v>
      </c>
      <c r="K53" s="152">
        <v>0</v>
      </c>
      <c r="L53" s="152">
        <v>0</v>
      </c>
      <c r="M53" s="152">
        <v>0</v>
      </c>
      <c r="N53" s="152"/>
      <c r="O53" s="152">
        <v>0</v>
      </c>
      <c r="P53" s="152">
        <v>0</v>
      </c>
      <c r="Q53" s="152">
        <v>0</v>
      </c>
      <c r="R53" s="152">
        <v>0</v>
      </c>
      <c r="S53" s="152"/>
      <c r="T53" s="152">
        <v>0</v>
      </c>
      <c r="U53" s="152">
        <v>0</v>
      </c>
      <c r="V53" s="152">
        <v>0</v>
      </c>
      <c r="W53" s="152">
        <v>0</v>
      </c>
      <c r="X53" s="152"/>
      <c r="Y53" s="152">
        <v>0</v>
      </c>
      <c r="Z53" s="152">
        <v>0</v>
      </c>
      <c r="AA53" s="152">
        <v>0</v>
      </c>
      <c r="AB53" s="152">
        <v>0</v>
      </c>
      <c r="AC53" s="152"/>
      <c r="AD53" s="152">
        <v>0</v>
      </c>
      <c r="AE53" s="152">
        <v>0</v>
      </c>
      <c r="AF53" s="152">
        <v>0</v>
      </c>
      <c r="AG53" s="152">
        <v>0</v>
      </c>
      <c r="AH53" s="152"/>
      <c r="AI53" s="152">
        <v>0</v>
      </c>
      <c r="AJ53" s="152">
        <v>0</v>
      </c>
      <c r="AK53" s="152">
        <v>0</v>
      </c>
      <c r="AL53" s="10" t="s">
        <v>255</v>
      </c>
      <c r="AN53" s="89" t="s">
        <v>108</v>
      </c>
    </row>
    <row r="54" spans="1:40" hidden="1">
      <c r="A54" s="89" t="s">
        <v>109</v>
      </c>
      <c r="B54" s="10" t="str">
        <f t="shared" si="1"/>
        <v>—</v>
      </c>
      <c r="C54" s="10" t="str">
        <f t="shared" si="2"/>
        <v>—</v>
      </c>
      <c r="D54" s="10" t="str">
        <f t="shared" si="3"/>
        <v>—</v>
      </c>
      <c r="E54" s="10" t="str">
        <f t="shared" si="4"/>
        <v>—</v>
      </c>
      <c r="F54" s="10" t="str">
        <f t="shared" si="5"/>
        <v>—</v>
      </c>
      <c r="G54" s="10" t="str">
        <f t="shared" si="6"/>
        <v>—</v>
      </c>
      <c r="H54" s="10" t="str">
        <f t="shared" si="0"/>
        <v>—</v>
      </c>
      <c r="I54" s="10"/>
      <c r="J54" s="152">
        <v>0</v>
      </c>
      <c r="K54" s="152">
        <v>0</v>
      </c>
      <c r="L54" s="152">
        <v>0</v>
      </c>
      <c r="M54" s="152">
        <v>0</v>
      </c>
      <c r="N54" s="152"/>
      <c r="O54" s="152">
        <v>0</v>
      </c>
      <c r="P54" s="152">
        <v>0</v>
      </c>
      <c r="Q54" s="152">
        <v>0</v>
      </c>
      <c r="R54" s="152">
        <v>0</v>
      </c>
      <c r="S54" s="152"/>
      <c r="T54" s="152">
        <v>0</v>
      </c>
      <c r="U54" s="152">
        <v>0</v>
      </c>
      <c r="V54" s="152">
        <v>0</v>
      </c>
      <c r="W54" s="152">
        <v>0</v>
      </c>
      <c r="X54" s="152"/>
      <c r="Y54" s="152">
        <v>0</v>
      </c>
      <c r="Z54" s="152">
        <v>0</v>
      </c>
      <c r="AA54" s="152">
        <v>0</v>
      </c>
      <c r="AB54" s="152">
        <v>0</v>
      </c>
      <c r="AC54" s="152"/>
      <c r="AD54" s="152">
        <v>0</v>
      </c>
      <c r="AE54" s="152">
        <v>0</v>
      </c>
      <c r="AF54" s="152">
        <v>0</v>
      </c>
      <c r="AG54" s="152">
        <v>0</v>
      </c>
      <c r="AH54" s="152"/>
      <c r="AI54" s="152">
        <v>0</v>
      </c>
      <c r="AJ54" s="152">
        <v>0</v>
      </c>
      <c r="AK54" s="152">
        <v>0</v>
      </c>
      <c r="AL54" s="10" t="s">
        <v>255</v>
      </c>
      <c r="AN54" s="89" t="s">
        <v>109</v>
      </c>
    </row>
    <row r="55" spans="1:40" hidden="1">
      <c r="A55" s="107" t="s">
        <v>148</v>
      </c>
      <c r="B55" s="10" t="str">
        <f t="shared" si="1"/>
        <v>—</v>
      </c>
      <c r="C55" s="10" t="str">
        <f t="shared" si="2"/>
        <v>—</v>
      </c>
      <c r="D55" s="10" t="str">
        <f t="shared" si="3"/>
        <v>—</v>
      </c>
      <c r="E55" s="10" t="str">
        <f t="shared" si="4"/>
        <v>—</v>
      </c>
      <c r="F55" s="10" t="str">
        <f t="shared" si="5"/>
        <v>—</v>
      </c>
      <c r="G55" s="10" t="str">
        <f t="shared" si="6"/>
        <v>—</v>
      </c>
      <c r="H55" s="10" t="str">
        <f t="shared" si="0"/>
        <v>—</v>
      </c>
      <c r="I55" s="10"/>
      <c r="J55" s="152">
        <v>0</v>
      </c>
      <c r="K55" s="152">
        <v>0</v>
      </c>
      <c r="L55" s="152">
        <v>0</v>
      </c>
      <c r="M55" s="152">
        <v>0</v>
      </c>
      <c r="N55" s="152"/>
      <c r="O55" s="152">
        <v>0</v>
      </c>
      <c r="P55" s="152">
        <v>0</v>
      </c>
      <c r="Q55" s="152">
        <v>0</v>
      </c>
      <c r="R55" s="152">
        <v>0</v>
      </c>
      <c r="S55" s="152"/>
      <c r="T55" s="152">
        <v>0</v>
      </c>
      <c r="U55" s="152">
        <v>0</v>
      </c>
      <c r="V55" s="152">
        <v>0</v>
      </c>
      <c r="W55" s="152">
        <v>0</v>
      </c>
      <c r="X55" s="152"/>
      <c r="Y55" s="152">
        <v>0</v>
      </c>
      <c r="Z55" s="152">
        <v>0</v>
      </c>
      <c r="AA55" s="152">
        <v>0</v>
      </c>
      <c r="AB55" s="152">
        <v>0</v>
      </c>
      <c r="AC55" s="152"/>
      <c r="AD55" s="152">
        <v>0</v>
      </c>
      <c r="AE55" s="152">
        <v>0</v>
      </c>
      <c r="AF55" s="152">
        <v>0</v>
      </c>
      <c r="AG55" s="152">
        <v>0</v>
      </c>
      <c r="AH55" s="152"/>
      <c r="AI55" s="152">
        <v>0</v>
      </c>
      <c r="AJ55" s="152">
        <v>0</v>
      </c>
      <c r="AK55" s="152">
        <v>0</v>
      </c>
      <c r="AL55" s="10" t="s">
        <v>255</v>
      </c>
      <c r="AN55" s="107" t="s">
        <v>148</v>
      </c>
    </row>
    <row r="56" spans="1:40" hidden="1">
      <c r="A56" s="89" t="s">
        <v>108</v>
      </c>
      <c r="B56" s="10" t="str">
        <f t="shared" si="1"/>
        <v>—</v>
      </c>
      <c r="C56" s="10" t="str">
        <f t="shared" si="2"/>
        <v>—</v>
      </c>
      <c r="D56" s="10" t="str">
        <f t="shared" si="3"/>
        <v>—</v>
      </c>
      <c r="E56" s="10" t="str">
        <f t="shared" si="4"/>
        <v>—</v>
      </c>
      <c r="F56" s="10" t="str">
        <f t="shared" si="5"/>
        <v>—</v>
      </c>
      <c r="G56" s="10" t="str">
        <f t="shared" si="6"/>
        <v>—</v>
      </c>
      <c r="H56" s="10" t="str">
        <f t="shared" si="0"/>
        <v>—</v>
      </c>
      <c r="I56" s="10"/>
      <c r="J56" s="152">
        <v>0</v>
      </c>
      <c r="K56" s="152">
        <v>0</v>
      </c>
      <c r="L56" s="152">
        <v>0</v>
      </c>
      <c r="M56" s="152">
        <v>0</v>
      </c>
      <c r="N56" s="152"/>
      <c r="O56" s="152">
        <v>0</v>
      </c>
      <c r="P56" s="152">
        <v>0</v>
      </c>
      <c r="Q56" s="152">
        <v>0</v>
      </c>
      <c r="R56" s="152">
        <v>0</v>
      </c>
      <c r="S56" s="152"/>
      <c r="T56" s="152">
        <v>0</v>
      </c>
      <c r="U56" s="152">
        <v>0</v>
      </c>
      <c r="V56" s="152">
        <v>0</v>
      </c>
      <c r="W56" s="152">
        <v>0</v>
      </c>
      <c r="X56" s="152"/>
      <c r="Y56" s="152">
        <v>0</v>
      </c>
      <c r="Z56" s="152">
        <v>0</v>
      </c>
      <c r="AA56" s="152">
        <v>0</v>
      </c>
      <c r="AB56" s="152">
        <v>0</v>
      </c>
      <c r="AC56" s="152"/>
      <c r="AD56" s="152">
        <v>0</v>
      </c>
      <c r="AE56" s="152">
        <v>0</v>
      </c>
      <c r="AF56" s="152">
        <v>0</v>
      </c>
      <c r="AG56" s="152">
        <v>0</v>
      </c>
      <c r="AH56" s="152"/>
      <c r="AI56" s="152">
        <v>0</v>
      </c>
      <c r="AJ56" s="152">
        <v>0</v>
      </c>
      <c r="AK56" s="152">
        <v>0</v>
      </c>
      <c r="AL56" s="10" t="s">
        <v>255</v>
      </c>
      <c r="AN56" s="89" t="s">
        <v>108</v>
      </c>
    </row>
    <row r="57" spans="1:40" hidden="1">
      <c r="A57" s="89" t="s">
        <v>109</v>
      </c>
      <c r="B57" s="10" t="str">
        <f t="shared" si="1"/>
        <v>—</v>
      </c>
      <c r="C57" s="10" t="str">
        <f t="shared" si="2"/>
        <v>—</v>
      </c>
      <c r="D57" s="10" t="str">
        <f t="shared" si="3"/>
        <v>—</v>
      </c>
      <c r="E57" s="10" t="str">
        <f t="shared" si="4"/>
        <v>—</v>
      </c>
      <c r="F57" s="10" t="str">
        <f t="shared" si="5"/>
        <v>—</v>
      </c>
      <c r="G57" s="10" t="str">
        <f t="shared" si="6"/>
        <v>—</v>
      </c>
      <c r="H57" s="10" t="str">
        <f t="shared" si="0"/>
        <v>—</v>
      </c>
      <c r="I57" s="10"/>
      <c r="J57" s="152">
        <v>0</v>
      </c>
      <c r="K57" s="152">
        <v>0</v>
      </c>
      <c r="L57" s="152">
        <v>0</v>
      </c>
      <c r="M57" s="152">
        <v>0</v>
      </c>
      <c r="N57" s="152"/>
      <c r="O57" s="152">
        <v>0</v>
      </c>
      <c r="P57" s="152">
        <v>0</v>
      </c>
      <c r="Q57" s="152">
        <v>0</v>
      </c>
      <c r="R57" s="152">
        <v>0</v>
      </c>
      <c r="S57" s="152"/>
      <c r="T57" s="152">
        <v>0</v>
      </c>
      <c r="U57" s="152">
        <v>0</v>
      </c>
      <c r="V57" s="152">
        <v>0</v>
      </c>
      <c r="W57" s="152">
        <v>0</v>
      </c>
      <c r="X57" s="152"/>
      <c r="Y57" s="152">
        <v>0</v>
      </c>
      <c r="Z57" s="152">
        <v>0</v>
      </c>
      <c r="AA57" s="152">
        <v>0</v>
      </c>
      <c r="AB57" s="152">
        <v>0</v>
      </c>
      <c r="AC57" s="152"/>
      <c r="AD57" s="152">
        <v>0</v>
      </c>
      <c r="AE57" s="152">
        <v>0</v>
      </c>
      <c r="AF57" s="152">
        <v>0</v>
      </c>
      <c r="AG57" s="152">
        <v>0</v>
      </c>
      <c r="AH57" s="152"/>
      <c r="AI57" s="152">
        <v>0</v>
      </c>
      <c r="AJ57" s="152">
        <v>0</v>
      </c>
      <c r="AK57" s="152">
        <v>0</v>
      </c>
      <c r="AL57" s="10" t="s">
        <v>255</v>
      </c>
      <c r="AN57" s="89" t="s">
        <v>109</v>
      </c>
    </row>
    <row r="58" spans="1:40" hidden="1">
      <c r="A58" s="107" t="s">
        <v>149</v>
      </c>
      <c r="B58" s="10" t="str">
        <f t="shared" si="1"/>
        <v>—</v>
      </c>
      <c r="C58" s="10" t="str">
        <f t="shared" si="2"/>
        <v>—</v>
      </c>
      <c r="D58" s="10" t="str">
        <f t="shared" si="3"/>
        <v>—</v>
      </c>
      <c r="E58" s="10" t="str">
        <f t="shared" si="4"/>
        <v>—</v>
      </c>
      <c r="F58" s="10" t="str">
        <f t="shared" si="5"/>
        <v>—</v>
      </c>
      <c r="G58" s="10" t="str">
        <f t="shared" si="6"/>
        <v>—</v>
      </c>
      <c r="H58" s="10" t="str">
        <f t="shared" si="0"/>
        <v>—</v>
      </c>
      <c r="I58" s="10"/>
      <c r="J58" s="152">
        <v>0</v>
      </c>
      <c r="K58" s="152">
        <v>0</v>
      </c>
      <c r="L58" s="152">
        <v>0</v>
      </c>
      <c r="M58" s="152">
        <v>0</v>
      </c>
      <c r="N58" s="152"/>
      <c r="O58" s="152">
        <v>0</v>
      </c>
      <c r="P58" s="152">
        <v>0</v>
      </c>
      <c r="Q58" s="152">
        <v>0</v>
      </c>
      <c r="R58" s="152">
        <v>0</v>
      </c>
      <c r="S58" s="152"/>
      <c r="T58" s="152">
        <v>0</v>
      </c>
      <c r="U58" s="152">
        <v>0</v>
      </c>
      <c r="V58" s="152">
        <v>0</v>
      </c>
      <c r="W58" s="152">
        <v>0</v>
      </c>
      <c r="X58" s="152"/>
      <c r="Y58" s="152">
        <v>0</v>
      </c>
      <c r="Z58" s="152">
        <v>0</v>
      </c>
      <c r="AA58" s="152">
        <v>0</v>
      </c>
      <c r="AB58" s="152">
        <v>0</v>
      </c>
      <c r="AC58" s="152"/>
      <c r="AD58" s="152">
        <v>0</v>
      </c>
      <c r="AE58" s="152">
        <v>0</v>
      </c>
      <c r="AF58" s="152">
        <v>0</v>
      </c>
      <c r="AG58" s="152">
        <v>0</v>
      </c>
      <c r="AH58" s="152"/>
      <c r="AI58" s="152">
        <v>0</v>
      </c>
      <c r="AJ58" s="152">
        <v>0</v>
      </c>
      <c r="AK58" s="152">
        <v>0</v>
      </c>
      <c r="AL58" s="10" t="s">
        <v>255</v>
      </c>
      <c r="AN58" s="107" t="s">
        <v>149</v>
      </c>
    </row>
    <row r="59" spans="1:40" hidden="1">
      <c r="A59" s="89" t="s">
        <v>108</v>
      </c>
      <c r="B59" s="10" t="str">
        <f t="shared" si="1"/>
        <v>—</v>
      </c>
      <c r="C59" s="10" t="str">
        <f t="shared" si="2"/>
        <v>—</v>
      </c>
      <c r="D59" s="10" t="str">
        <f t="shared" si="3"/>
        <v>—</v>
      </c>
      <c r="E59" s="10" t="str">
        <f t="shared" si="4"/>
        <v>—</v>
      </c>
      <c r="F59" s="10" t="str">
        <f t="shared" si="5"/>
        <v>—</v>
      </c>
      <c r="G59" s="10" t="str">
        <f t="shared" si="6"/>
        <v>—</v>
      </c>
      <c r="H59" s="10" t="str">
        <f t="shared" si="0"/>
        <v>—</v>
      </c>
      <c r="I59" s="10"/>
      <c r="J59" s="152">
        <v>0</v>
      </c>
      <c r="K59" s="152">
        <v>0</v>
      </c>
      <c r="L59" s="152">
        <v>0</v>
      </c>
      <c r="M59" s="152">
        <v>0</v>
      </c>
      <c r="N59" s="152"/>
      <c r="O59" s="152">
        <v>0</v>
      </c>
      <c r="P59" s="152">
        <v>0</v>
      </c>
      <c r="Q59" s="152">
        <v>0</v>
      </c>
      <c r="R59" s="152">
        <v>0</v>
      </c>
      <c r="S59" s="152"/>
      <c r="T59" s="152">
        <v>0</v>
      </c>
      <c r="U59" s="152">
        <v>0</v>
      </c>
      <c r="V59" s="152">
        <v>0</v>
      </c>
      <c r="W59" s="152">
        <v>0</v>
      </c>
      <c r="X59" s="152"/>
      <c r="Y59" s="152">
        <v>0</v>
      </c>
      <c r="Z59" s="152">
        <v>0</v>
      </c>
      <c r="AA59" s="152">
        <v>0</v>
      </c>
      <c r="AB59" s="152">
        <v>0</v>
      </c>
      <c r="AC59" s="152"/>
      <c r="AD59" s="152">
        <v>0</v>
      </c>
      <c r="AE59" s="152">
        <v>0</v>
      </c>
      <c r="AF59" s="152">
        <v>0</v>
      </c>
      <c r="AG59" s="152">
        <v>0</v>
      </c>
      <c r="AH59" s="152"/>
      <c r="AI59" s="152">
        <v>0</v>
      </c>
      <c r="AJ59" s="152">
        <v>0</v>
      </c>
      <c r="AK59" s="152">
        <v>0</v>
      </c>
      <c r="AL59" s="10" t="s">
        <v>255</v>
      </c>
      <c r="AN59" s="89" t="s">
        <v>108</v>
      </c>
    </row>
    <row r="60" spans="1:40" hidden="1">
      <c r="A60" s="89" t="s">
        <v>109</v>
      </c>
      <c r="B60" s="10" t="str">
        <f t="shared" si="1"/>
        <v>—</v>
      </c>
      <c r="C60" s="10" t="str">
        <f t="shared" si="2"/>
        <v>—</v>
      </c>
      <c r="D60" s="10" t="str">
        <f t="shared" si="3"/>
        <v>—</v>
      </c>
      <c r="E60" s="10" t="str">
        <f t="shared" si="4"/>
        <v>—</v>
      </c>
      <c r="F60" s="10" t="str">
        <f t="shared" si="5"/>
        <v>—</v>
      </c>
      <c r="G60" s="10" t="str">
        <f t="shared" si="6"/>
        <v>—</v>
      </c>
      <c r="H60" s="10" t="str">
        <f t="shared" si="0"/>
        <v>—</v>
      </c>
      <c r="I60" s="10"/>
      <c r="J60" s="152">
        <v>0</v>
      </c>
      <c r="K60" s="152">
        <v>0</v>
      </c>
      <c r="L60" s="152">
        <v>0</v>
      </c>
      <c r="M60" s="152">
        <v>0</v>
      </c>
      <c r="N60" s="152"/>
      <c r="O60" s="152">
        <v>0</v>
      </c>
      <c r="P60" s="152">
        <v>0</v>
      </c>
      <c r="Q60" s="152">
        <v>0</v>
      </c>
      <c r="R60" s="152">
        <v>0</v>
      </c>
      <c r="S60" s="152"/>
      <c r="T60" s="152">
        <v>0</v>
      </c>
      <c r="U60" s="152">
        <v>0</v>
      </c>
      <c r="V60" s="152">
        <v>0</v>
      </c>
      <c r="W60" s="152">
        <v>0</v>
      </c>
      <c r="X60" s="152"/>
      <c r="Y60" s="152">
        <v>0</v>
      </c>
      <c r="Z60" s="152">
        <v>0</v>
      </c>
      <c r="AA60" s="152">
        <v>0</v>
      </c>
      <c r="AB60" s="152">
        <v>0</v>
      </c>
      <c r="AC60" s="152"/>
      <c r="AD60" s="152">
        <v>0</v>
      </c>
      <c r="AE60" s="152">
        <v>0</v>
      </c>
      <c r="AF60" s="152">
        <v>0</v>
      </c>
      <c r="AG60" s="152">
        <v>0</v>
      </c>
      <c r="AH60" s="152"/>
      <c r="AI60" s="152">
        <v>0</v>
      </c>
      <c r="AJ60" s="152">
        <v>0</v>
      </c>
      <c r="AK60" s="152">
        <v>0</v>
      </c>
      <c r="AL60" s="10" t="s">
        <v>255</v>
      </c>
      <c r="AN60" s="89" t="s">
        <v>109</v>
      </c>
    </row>
    <row r="61" spans="1:40">
      <c r="A61" s="90" t="s">
        <v>151</v>
      </c>
      <c r="B61" s="10" t="str">
        <f t="shared" si="1"/>
        <v>—</v>
      </c>
      <c r="C61" s="10" t="str">
        <f t="shared" si="2"/>
        <v>—</v>
      </c>
      <c r="D61" s="10" t="str">
        <f t="shared" si="3"/>
        <v>—</v>
      </c>
      <c r="E61" s="10" t="str">
        <f t="shared" si="4"/>
        <v>—</v>
      </c>
      <c r="F61" s="10" t="str">
        <f t="shared" si="5"/>
        <v>—</v>
      </c>
      <c r="G61" s="10" t="str">
        <f t="shared" si="6"/>
        <v>—</v>
      </c>
      <c r="H61" s="10">
        <f t="shared" si="0"/>
        <v>19.952245999999995</v>
      </c>
      <c r="I61" s="10"/>
      <c r="J61" s="152">
        <v>0</v>
      </c>
      <c r="K61" s="152">
        <v>0</v>
      </c>
      <c r="L61" s="152">
        <v>0</v>
      </c>
      <c r="M61" s="152">
        <v>0</v>
      </c>
      <c r="N61" s="152"/>
      <c r="O61" s="152">
        <v>0</v>
      </c>
      <c r="P61" s="152">
        <v>0</v>
      </c>
      <c r="Q61" s="152">
        <v>0</v>
      </c>
      <c r="R61" s="152">
        <v>0</v>
      </c>
      <c r="S61" s="152"/>
      <c r="T61" s="152">
        <v>0</v>
      </c>
      <c r="U61" s="152">
        <v>0</v>
      </c>
      <c r="V61" s="152">
        <v>0</v>
      </c>
      <c r="W61" s="152">
        <v>0</v>
      </c>
      <c r="X61" s="152"/>
      <c r="Y61" s="152">
        <v>0</v>
      </c>
      <c r="Z61" s="152">
        <v>0</v>
      </c>
      <c r="AA61" s="152">
        <v>0</v>
      </c>
      <c r="AB61" s="152">
        <v>0</v>
      </c>
      <c r="AC61" s="152"/>
      <c r="AD61" s="152">
        <v>0</v>
      </c>
      <c r="AE61" s="152">
        <v>0</v>
      </c>
      <c r="AF61" s="152">
        <v>0</v>
      </c>
      <c r="AG61" s="152">
        <v>0</v>
      </c>
      <c r="AH61" s="152"/>
      <c r="AI61" s="152">
        <v>6.8167029999999968</v>
      </c>
      <c r="AJ61" s="152">
        <v>4.4341089999999976</v>
      </c>
      <c r="AK61" s="152">
        <v>8.7014340000000008</v>
      </c>
      <c r="AL61" s="10">
        <v>3.5638340000000035</v>
      </c>
      <c r="AN61" s="90" t="s">
        <v>151</v>
      </c>
    </row>
    <row r="62" spans="1:40">
      <c r="A62" s="92" t="s">
        <v>108</v>
      </c>
      <c r="B62" s="10" t="str">
        <f t="shared" si="1"/>
        <v>—</v>
      </c>
      <c r="C62" s="10" t="str">
        <f t="shared" si="2"/>
        <v>—</v>
      </c>
      <c r="D62" s="10" t="str">
        <f t="shared" si="3"/>
        <v>—</v>
      </c>
      <c r="E62" s="10" t="str">
        <f t="shared" si="4"/>
        <v>—</v>
      </c>
      <c r="F62" s="10" t="str">
        <f t="shared" si="5"/>
        <v>—</v>
      </c>
      <c r="G62" s="10" t="str">
        <f t="shared" si="6"/>
        <v>—</v>
      </c>
      <c r="H62" s="10">
        <f t="shared" si="0"/>
        <v>42.346367999999998</v>
      </c>
      <c r="I62" s="10"/>
      <c r="J62" s="152">
        <v>0</v>
      </c>
      <c r="K62" s="152">
        <v>0</v>
      </c>
      <c r="L62" s="152">
        <v>0</v>
      </c>
      <c r="M62" s="152">
        <v>0</v>
      </c>
      <c r="N62" s="152"/>
      <c r="O62" s="152">
        <v>0</v>
      </c>
      <c r="P62" s="152">
        <v>0</v>
      </c>
      <c r="Q62" s="152">
        <v>0</v>
      </c>
      <c r="R62" s="152">
        <v>0</v>
      </c>
      <c r="S62" s="152"/>
      <c r="T62" s="152">
        <v>0</v>
      </c>
      <c r="U62" s="152">
        <v>0</v>
      </c>
      <c r="V62" s="152">
        <v>0</v>
      </c>
      <c r="W62" s="152">
        <v>0</v>
      </c>
      <c r="X62" s="152"/>
      <c r="Y62" s="152">
        <v>0</v>
      </c>
      <c r="Z62" s="152">
        <v>0</v>
      </c>
      <c r="AA62" s="152">
        <v>0</v>
      </c>
      <c r="AB62" s="152">
        <v>0</v>
      </c>
      <c r="AC62" s="152"/>
      <c r="AD62" s="152">
        <v>0</v>
      </c>
      <c r="AE62" s="152">
        <v>0</v>
      </c>
      <c r="AF62" s="152">
        <v>0</v>
      </c>
      <c r="AG62" s="152">
        <v>0</v>
      </c>
      <c r="AH62" s="152"/>
      <c r="AI62" s="152">
        <v>14.180094999999998</v>
      </c>
      <c r="AJ62" s="152">
        <v>10.411739999999998</v>
      </c>
      <c r="AK62" s="152">
        <v>17.754533000000002</v>
      </c>
      <c r="AL62" s="10">
        <v>14.803254000000003</v>
      </c>
      <c r="AN62" s="92" t="s">
        <v>108</v>
      </c>
    </row>
    <row r="63" spans="1:40">
      <c r="A63" s="92" t="s">
        <v>109</v>
      </c>
      <c r="B63" s="10" t="str">
        <f t="shared" si="1"/>
        <v>—</v>
      </c>
      <c r="C63" s="10" t="str">
        <f t="shared" si="2"/>
        <v>—</v>
      </c>
      <c r="D63" s="10" t="str">
        <f t="shared" si="3"/>
        <v>—</v>
      </c>
      <c r="E63" s="10" t="str">
        <f t="shared" si="4"/>
        <v>—</v>
      </c>
      <c r="F63" s="10" t="str">
        <f t="shared" si="5"/>
        <v>—</v>
      </c>
      <c r="G63" s="10" t="str">
        <f t="shared" si="6"/>
        <v>—</v>
      </c>
      <c r="H63" s="10">
        <f t="shared" si="0"/>
        <v>22.394122000000003</v>
      </c>
      <c r="I63" s="10"/>
      <c r="J63" s="152">
        <v>0</v>
      </c>
      <c r="K63" s="152">
        <v>0</v>
      </c>
      <c r="L63" s="152">
        <v>0</v>
      </c>
      <c r="M63" s="152">
        <v>0</v>
      </c>
      <c r="N63" s="152"/>
      <c r="O63" s="152">
        <v>0</v>
      </c>
      <c r="P63" s="152">
        <v>0</v>
      </c>
      <c r="Q63" s="152">
        <v>0</v>
      </c>
      <c r="R63" s="152">
        <v>0</v>
      </c>
      <c r="S63" s="152"/>
      <c r="T63" s="152">
        <v>0</v>
      </c>
      <c r="U63" s="152">
        <v>0</v>
      </c>
      <c r="V63" s="152">
        <v>0</v>
      </c>
      <c r="W63" s="152">
        <v>0</v>
      </c>
      <c r="X63" s="152"/>
      <c r="Y63" s="152">
        <v>0</v>
      </c>
      <c r="Z63" s="152">
        <v>0</v>
      </c>
      <c r="AA63" s="152">
        <v>0</v>
      </c>
      <c r="AB63" s="152">
        <v>0</v>
      </c>
      <c r="AC63" s="152"/>
      <c r="AD63" s="152">
        <v>0</v>
      </c>
      <c r="AE63" s="152">
        <v>0</v>
      </c>
      <c r="AF63" s="152">
        <v>0</v>
      </c>
      <c r="AG63" s="152">
        <v>0</v>
      </c>
      <c r="AH63" s="152"/>
      <c r="AI63" s="152">
        <v>7.363392000000001</v>
      </c>
      <c r="AJ63" s="152">
        <v>5.9776310000000006</v>
      </c>
      <c r="AK63" s="152">
        <v>9.0530990000000013</v>
      </c>
      <c r="AL63" s="10">
        <v>11.239419999999999</v>
      </c>
      <c r="AN63" s="92" t="s">
        <v>109</v>
      </c>
    </row>
    <row r="64" spans="1:40">
      <c r="A64" s="107" t="s">
        <v>147</v>
      </c>
      <c r="B64" s="10" t="str">
        <f t="shared" si="1"/>
        <v>—</v>
      </c>
      <c r="C64" s="10" t="str">
        <f t="shared" si="2"/>
        <v>—</v>
      </c>
      <c r="D64" s="10" t="str">
        <f t="shared" si="3"/>
        <v>—</v>
      </c>
      <c r="E64" s="10" t="str">
        <f t="shared" si="4"/>
        <v>—</v>
      </c>
      <c r="F64" s="10" t="str">
        <f t="shared" si="5"/>
        <v>—</v>
      </c>
      <c r="G64" s="10" t="str">
        <f t="shared" si="6"/>
        <v>—</v>
      </c>
      <c r="H64" s="10">
        <f t="shared" si="0"/>
        <v>0.88623127359999865</v>
      </c>
      <c r="I64" s="10"/>
      <c r="J64" s="152">
        <v>0</v>
      </c>
      <c r="K64" s="152">
        <v>0</v>
      </c>
      <c r="L64" s="152">
        <v>0</v>
      </c>
      <c r="M64" s="152">
        <v>0</v>
      </c>
      <c r="N64" s="152"/>
      <c r="O64" s="152">
        <v>0</v>
      </c>
      <c r="P64" s="152">
        <v>0</v>
      </c>
      <c r="Q64" s="152">
        <v>0</v>
      </c>
      <c r="R64" s="152">
        <v>0</v>
      </c>
      <c r="S64" s="152"/>
      <c r="T64" s="152">
        <v>0</v>
      </c>
      <c r="U64" s="152">
        <v>0</v>
      </c>
      <c r="V64" s="152">
        <v>0</v>
      </c>
      <c r="W64" s="152">
        <v>0</v>
      </c>
      <c r="X64" s="152"/>
      <c r="Y64" s="152">
        <v>0</v>
      </c>
      <c r="Z64" s="152">
        <v>0</v>
      </c>
      <c r="AA64" s="152">
        <v>0</v>
      </c>
      <c r="AB64" s="152">
        <v>0</v>
      </c>
      <c r="AC64" s="152"/>
      <c r="AD64" s="152">
        <v>0</v>
      </c>
      <c r="AE64" s="152">
        <v>0</v>
      </c>
      <c r="AF64" s="152">
        <v>0</v>
      </c>
      <c r="AG64" s="152">
        <v>0</v>
      </c>
      <c r="AH64" s="152"/>
      <c r="AI64" s="152">
        <v>0.34597626059999964</v>
      </c>
      <c r="AJ64" s="152">
        <v>4.6625040799999073E-2</v>
      </c>
      <c r="AK64" s="152">
        <v>0.49362997219999993</v>
      </c>
      <c r="AL64" s="10">
        <v>-0.9290642419999986</v>
      </c>
      <c r="AN64" s="107" t="s">
        <v>147</v>
      </c>
    </row>
    <row r="65" spans="1:40">
      <c r="A65" s="89" t="s">
        <v>108</v>
      </c>
      <c r="B65" s="10" t="str">
        <f t="shared" si="1"/>
        <v>—</v>
      </c>
      <c r="C65" s="10" t="str">
        <f t="shared" si="2"/>
        <v>—</v>
      </c>
      <c r="D65" s="10" t="str">
        <f t="shared" si="3"/>
        <v>—</v>
      </c>
      <c r="E65" s="10" t="str">
        <f t="shared" si="4"/>
        <v>—</v>
      </c>
      <c r="F65" s="10" t="str">
        <f t="shared" si="5"/>
        <v>—</v>
      </c>
      <c r="G65" s="10" t="str">
        <f t="shared" si="6"/>
        <v>—</v>
      </c>
      <c r="H65" s="10">
        <f t="shared" si="0"/>
        <v>9.019776384</v>
      </c>
      <c r="I65" s="10"/>
      <c r="J65" s="152">
        <v>0</v>
      </c>
      <c r="K65" s="152">
        <v>0</v>
      </c>
      <c r="L65" s="152">
        <v>0</v>
      </c>
      <c r="M65" s="152">
        <v>0</v>
      </c>
      <c r="N65" s="152"/>
      <c r="O65" s="152">
        <v>0</v>
      </c>
      <c r="P65" s="152">
        <v>0</v>
      </c>
      <c r="Q65" s="152">
        <v>0</v>
      </c>
      <c r="R65" s="152">
        <v>0</v>
      </c>
      <c r="S65" s="152"/>
      <c r="T65" s="152">
        <v>0</v>
      </c>
      <c r="U65" s="152">
        <v>0</v>
      </c>
      <c r="V65" s="152">
        <v>0</v>
      </c>
      <c r="W65" s="152">
        <v>0</v>
      </c>
      <c r="X65" s="152"/>
      <c r="Y65" s="152">
        <v>0</v>
      </c>
      <c r="Z65" s="152">
        <v>0</v>
      </c>
      <c r="AA65" s="152">
        <v>0</v>
      </c>
      <c r="AB65" s="152">
        <v>0</v>
      </c>
      <c r="AC65" s="152"/>
      <c r="AD65" s="152">
        <v>0</v>
      </c>
      <c r="AE65" s="152">
        <v>0</v>
      </c>
      <c r="AF65" s="152">
        <v>0</v>
      </c>
      <c r="AG65" s="152">
        <v>0</v>
      </c>
      <c r="AH65" s="152"/>
      <c r="AI65" s="152">
        <v>3.0203602349999996</v>
      </c>
      <c r="AJ65" s="152">
        <v>2.2177006199999996</v>
      </c>
      <c r="AK65" s="152">
        <v>3.7817155290000004</v>
      </c>
      <c r="AL65" s="10">
        <v>3.153093102000001</v>
      </c>
      <c r="AN65" s="89" t="s">
        <v>108</v>
      </c>
    </row>
    <row r="66" spans="1:40">
      <c r="A66" s="89" t="s">
        <v>109</v>
      </c>
      <c r="B66" s="10" t="str">
        <f t="shared" si="1"/>
        <v>—</v>
      </c>
      <c r="C66" s="10" t="str">
        <f t="shared" si="2"/>
        <v>—</v>
      </c>
      <c r="D66" s="10" t="str">
        <f t="shared" si="3"/>
        <v>—</v>
      </c>
      <c r="E66" s="10" t="str">
        <f t="shared" si="4"/>
        <v>—</v>
      </c>
      <c r="F66" s="10" t="str">
        <f t="shared" si="5"/>
        <v>—</v>
      </c>
      <c r="G66" s="10" t="str">
        <f t="shared" si="6"/>
        <v>—</v>
      </c>
      <c r="H66" s="10">
        <f t="shared" si="0"/>
        <v>8.1335451104000001</v>
      </c>
      <c r="I66" s="10"/>
      <c r="J66" s="152">
        <v>0</v>
      </c>
      <c r="K66" s="152">
        <v>0</v>
      </c>
      <c r="L66" s="152">
        <v>0</v>
      </c>
      <c r="M66" s="152">
        <v>0</v>
      </c>
      <c r="N66" s="152"/>
      <c r="O66" s="152">
        <v>0</v>
      </c>
      <c r="P66" s="152">
        <v>0</v>
      </c>
      <c r="Q66" s="152">
        <v>0</v>
      </c>
      <c r="R66" s="152">
        <v>0</v>
      </c>
      <c r="S66" s="152"/>
      <c r="T66" s="152">
        <v>0</v>
      </c>
      <c r="U66" s="152">
        <v>0</v>
      </c>
      <c r="V66" s="152">
        <v>0</v>
      </c>
      <c r="W66" s="152">
        <v>0</v>
      </c>
      <c r="X66" s="152"/>
      <c r="Y66" s="152">
        <v>0</v>
      </c>
      <c r="Z66" s="152">
        <v>0</v>
      </c>
      <c r="AA66" s="152">
        <v>0</v>
      </c>
      <c r="AB66" s="152">
        <v>0</v>
      </c>
      <c r="AC66" s="152"/>
      <c r="AD66" s="152">
        <v>0</v>
      </c>
      <c r="AE66" s="152">
        <v>0</v>
      </c>
      <c r="AF66" s="152">
        <v>0</v>
      </c>
      <c r="AG66" s="152">
        <v>0</v>
      </c>
      <c r="AH66" s="152"/>
      <c r="AI66" s="152">
        <v>2.6743839744</v>
      </c>
      <c r="AJ66" s="152">
        <v>2.1710755792000005</v>
      </c>
      <c r="AK66" s="152">
        <v>3.2880855568000005</v>
      </c>
      <c r="AL66" s="10">
        <v>4.0821573439999996</v>
      </c>
      <c r="AN66" s="89" t="s">
        <v>109</v>
      </c>
    </row>
    <row r="67" spans="1:40">
      <c r="A67" s="107" t="s">
        <v>148</v>
      </c>
      <c r="B67" s="10" t="str">
        <f t="shared" si="1"/>
        <v>—</v>
      </c>
      <c r="C67" s="10" t="str">
        <f t="shared" si="2"/>
        <v>—</v>
      </c>
      <c r="D67" s="10" t="str">
        <f t="shared" si="3"/>
        <v>—</v>
      </c>
      <c r="E67" s="10" t="str">
        <f t="shared" si="4"/>
        <v>—</v>
      </c>
      <c r="F67" s="10" t="str">
        <f t="shared" si="5"/>
        <v>—</v>
      </c>
      <c r="G67" s="10" t="str">
        <f t="shared" si="6"/>
        <v>—</v>
      </c>
      <c r="H67" s="10">
        <f t="shared" si="0"/>
        <v>14.816381979199999</v>
      </c>
      <c r="I67" s="10"/>
      <c r="J67" s="152">
        <v>0</v>
      </c>
      <c r="K67" s="152">
        <v>0</v>
      </c>
      <c r="L67" s="152">
        <v>0</v>
      </c>
      <c r="M67" s="152">
        <v>0</v>
      </c>
      <c r="N67" s="152"/>
      <c r="O67" s="152">
        <v>0</v>
      </c>
      <c r="P67" s="152">
        <v>0</v>
      </c>
      <c r="Q67" s="152">
        <v>0</v>
      </c>
      <c r="R67" s="152">
        <v>0</v>
      </c>
      <c r="S67" s="152"/>
      <c r="T67" s="152">
        <v>0</v>
      </c>
      <c r="U67" s="152">
        <v>0</v>
      </c>
      <c r="V67" s="152">
        <v>0</v>
      </c>
      <c r="W67" s="152">
        <v>0</v>
      </c>
      <c r="X67" s="152"/>
      <c r="Y67" s="152">
        <v>0</v>
      </c>
      <c r="Z67" s="152">
        <v>0</v>
      </c>
      <c r="AA67" s="152">
        <v>0</v>
      </c>
      <c r="AB67" s="152">
        <v>0</v>
      </c>
      <c r="AC67" s="152"/>
      <c r="AD67" s="152">
        <v>0</v>
      </c>
      <c r="AE67" s="152">
        <v>0</v>
      </c>
      <c r="AF67" s="152">
        <v>0</v>
      </c>
      <c r="AG67" s="152">
        <v>0</v>
      </c>
      <c r="AH67" s="152"/>
      <c r="AI67" s="152">
        <v>4.9704073461999982</v>
      </c>
      <c r="AJ67" s="152">
        <v>3.6116052015999998</v>
      </c>
      <c r="AK67" s="152">
        <v>6.2343694314000011</v>
      </c>
      <c r="AL67" s="10">
        <v>4.9529553020000003</v>
      </c>
      <c r="AN67" s="107" t="s">
        <v>148</v>
      </c>
    </row>
    <row r="68" spans="1:40">
      <c r="A68" s="89" t="s">
        <v>108</v>
      </c>
      <c r="B68" s="10" t="str">
        <f t="shared" si="1"/>
        <v>—</v>
      </c>
      <c r="C68" s="10" t="str">
        <f t="shared" si="2"/>
        <v>—</v>
      </c>
      <c r="D68" s="10" t="str">
        <f t="shared" si="3"/>
        <v>—</v>
      </c>
      <c r="E68" s="10" t="str">
        <f t="shared" si="4"/>
        <v>—</v>
      </c>
      <c r="F68" s="10" t="str">
        <f t="shared" si="5"/>
        <v>—</v>
      </c>
      <c r="G68" s="10" t="str">
        <f t="shared" si="6"/>
        <v>—</v>
      </c>
      <c r="H68" s="10">
        <f t="shared" si="0"/>
        <v>16.303351679999999</v>
      </c>
      <c r="I68" s="10"/>
      <c r="J68" s="152">
        <v>0</v>
      </c>
      <c r="K68" s="152">
        <v>0</v>
      </c>
      <c r="L68" s="152">
        <v>0</v>
      </c>
      <c r="M68" s="152">
        <v>0</v>
      </c>
      <c r="N68" s="152"/>
      <c r="O68" s="152">
        <v>0</v>
      </c>
      <c r="P68" s="152">
        <v>0</v>
      </c>
      <c r="Q68" s="152">
        <v>0</v>
      </c>
      <c r="R68" s="152">
        <v>0</v>
      </c>
      <c r="S68" s="152"/>
      <c r="T68" s="152">
        <v>0</v>
      </c>
      <c r="U68" s="152">
        <v>0</v>
      </c>
      <c r="V68" s="152">
        <v>0</v>
      </c>
      <c r="W68" s="152">
        <v>0</v>
      </c>
      <c r="X68" s="152"/>
      <c r="Y68" s="152">
        <v>0</v>
      </c>
      <c r="Z68" s="152">
        <v>0</v>
      </c>
      <c r="AA68" s="152">
        <v>0</v>
      </c>
      <c r="AB68" s="152">
        <v>0</v>
      </c>
      <c r="AC68" s="152"/>
      <c r="AD68" s="152">
        <v>0</v>
      </c>
      <c r="AE68" s="152">
        <v>0</v>
      </c>
      <c r="AF68" s="152">
        <v>0</v>
      </c>
      <c r="AG68" s="152">
        <v>0</v>
      </c>
      <c r="AH68" s="152"/>
      <c r="AI68" s="152">
        <v>5.4593365749999982</v>
      </c>
      <c r="AJ68" s="152">
        <v>4.0085198999999996</v>
      </c>
      <c r="AK68" s="152">
        <v>6.8354952050000009</v>
      </c>
      <c r="AL68" s="10">
        <v>5.6992527900000001</v>
      </c>
      <c r="AN68" s="89" t="s">
        <v>108</v>
      </c>
    </row>
    <row r="69" spans="1:40">
      <c r="A69" s="89" t="s">
        <v>109</v>
      </c>
      <c r="B69" s="10" t="str">
        <f t="shared" si="1"/>
        <v>—</v>
      </c>
      <c r="C69" s="10" t="str">
        <f t="shared" si="2"/>
        <v>—</v>
      </c>
      <c r="D69" s="10" t="str">
        <f t="shared" si="3"/>
        <v>—</v>
      </c>
      <c r="E69" s="10" t="str">
        <f t="shared" si="4"/>
        <v>—</v>
      </c>
      <c r="F69" s="10" t="str">
        <f t="shared" si="5"/>
        <v>—</v>
      </c>
      <c r="G69" s="10" t="str">
        <f t="shared" si="6"/>
        <v>—</v>
      </c>
      <c r="H69" s="10">
        <f t="shared" si="0"/>
        <v>1.4869697008</v>
      </c>
      <c r="I69" s="10"/>
      <c r="J69" s="152">
        <v>0</v>
      </c>
      <c r="K69" s="152">
        <v>0</v>
      </c>
      <c r="L69" s="152">
        <v>0</v>
      </c>
      <c r="M69" s="152">
        <v>0</v>
      </c>
      <c r="N69" s="152"/>
      <c r="O69" s="152">
        <v>0</v>
      </c>
      <c r="P69" s="152">
        <v>0</v>
      </c>
      <c r="Q69" s="152">
        <v>0</v>
      </c>
      <c r="R69" s="152">
        <v>0</v>
      </c>
      <c r="S69" s="152"/>
      <c r="T69" s="152">
        <v>0</v>
      </c>
      <c r="U69" s="152">
        <v>0</v>
      </c>
      <c r="V69" s="152">
        <v>0</v>
      </c>
      <c r="W69" s="152">
        <v>0</v>
      </c>
      <c r="X69" s="152"/>
      <c r="Y69" s="152">
        <v>0</v>
      </c>
      <c r="Z69" s="152">
        <v>0</v>
      </c>
      <c r="AA69" s="152">
        <v>0</v>
      </c>
      <c r="AB69" s="152">
        <v>0</v>
      </c>
      <c r="AC69" s="152"/>
      <c r="AD69" s="152">
        <v>0</v>
      </c>
      <c r="AE69" s="152">
        <v>0</v>
      </c>
      <c r="AF69" s="152">
        <v>0</v>
      </c>
      <c r="AG69" s="152">
        <v>0</v>
      </c>
      <c r="AH69" s="152"/>
      <c r="AI69" s="152">
        <v>0.4889292288</v>
      </c>
      <c r="AJ69" s="152">
        <v>0.39691469840000004</v>
      </c>
      <c r="AK69" s="152">
        <v>0.60112577360000008</v>
      </c>
      <c r="AL69" s="10">
        <v>0.74629748799999984</v>
      </c>
      <c r="AN69" s="89" t="s">
        <v>109</v>
      </c>
    </row>
    <row r="70" spans="1:40">
      <c r="A70" s="107" t="s">
        <v>149</v>
      </c>
      <c r="B70" s="10" t="str">
        <f t="shared" si="1"/>
        <v>—</v>
      </c>
      <c r="C70" s="10" t="str">
        <f t="shared" si="2"/>
        <v>—</v>
      </c>
      <c r="D70" s="10" t="str">
        <f t="shared" si="3"/>
        <v>—</v>
      </c>
      <c r="E70" s="10" t="str">
        <f t="shared" si="4"/>
        <v>—</v>
      </c>
      <c r="F70" s="10" t="str">
        <f t="shared" si="5"/>
        <v>—</v>
      </c>
      <c r="G70" s="10" t="str">
        <f t="shared" si="6"/>
        <v>—</v>
      </c>
      <c r="H70" s="10">
        <f t="shared" si="0"/>
        <v>4.249632747199998</v>
      </c>
      <c r="I70" s="10"/>
      <c r="J70" s="152">
        <v>0</v>
      </c>
      <c r="K70" s="152">
        <v>0</v>
      </c>
      <c r="L70" s="152">
        <v>0</v>
      </c>
      <c r="M70" s="152">
        <v>0</v>
      </c>
      <c r="N70" s="152"/>
      <c r="O70" s="152">
        <v>0</v>
      </c>
      <c r="P70" s="152">
        <v>0</v>
      </c>
      <c r="Q70" s="152">
        <v>0</v>
      </c>
      <c r="R70" s="152">
        <v>0</v>
      </c>
      <c r="S70" s="152"/>
      <c r="T70" s="152">
        <v>0</v>
      </c>
      <c r="U70" s="152">
        <v>0</v>
      </c>
      <c r="V70" s="152">
        <v>0</v>
      </c>
      <c r="W70" s="152">
        <v>0</v>
      </c>
      <c r="X70" s="152"/>
      <c r="Y70" s="152">
        <v>0</v>
      </c>
      <c r="Z70" s="152">
        <v>0</v>
      </c>
      <c r="AA70" s="152">
        <v>0</v>
      </c>
      <c r="AB70" s="152">
        <v>0</v>
      </c>
      <c r="AC70" s="152"/>
      <c r="AD70" s="152">
        <v>0</v>
      </c>
      <c r="AE70" s="152">
        <v>0</v>
      </c>
      <c r="AF70" s="152">
        <v>0</v>
      </c>
      <c r="AG70" s="152">
        <v>0</v>
      </c>
      <c r="AH70" s="152"/>
      <c r="AI70" s="152">
        <v>1.500319393199999</v>
      </c>
      <c r="AJ70" s="152">
        <v>0.77587875759999969</v>
      </c>
      <c r="AK70" s="152">
        <v>1.9734345963999997</v>
      </c>
      <c r="AL70" s="10">
        <v>-0.4600570599999978</v>
      </c>
      <c r="AN70" s="107" t="s">
        <v>149</v>
      </c>
    </row>
    <row r="71" spans="1:40">
      <c r="A71" s="89" t="s">
        <v>108</v>
      </c>
      <c r="B71" s="10" t="str">
        <f t="shared" si="1"/>
        <v>—</v>
      </c>
      <c r="C71" s="10" t="str">
        <f t="shared" si="2"/>
        <v>—</v>
      </c>
      <c r="D71" s="10" t="str">
        <f t="shared" si="3"/>
        <v>—</v>
      </c>
      <c r="E71" s="10" t="str">
        <f t="shared" si="4"/>
        <v>—</v>
      </c>
      <c r="F71" s="10" t="str">
        <f t="shared" si="5"/>
        <v>—</v>
      </c>
      <c r="G71" s="10" t="str">
        <f t="shared" si="6"/>
        <v>—</v>
      </c>
      <c r="H71" s="10">
        <f t="shared" ref="H71:H134" si="7">IF(ABS(SUM(AI71:AK71))&lt;0.05,"—",SUM(AI71:AK71))</f>
        <v>17.023239936</v>
      </c>
      <c r="I71" s="10"/>
      <c r="J71" s="152">
        <v>0</v>
      </c>
      <c r="K71" s="152">
        <v>0</v>
      </c>
      <c r="L71" s="152">
        <v>0</v>
      </c>
      <c r="M71" s="152">
        <v>0</v>
      </c>
      <c r="N71" s="152"/>
      <c r="O71" s="152">
        <v>0</v>
      </c>
      <c r="P71" s="152">
        <v>0</v>
      </c>
      <c r="Q71" s="152">
        <v>0</v>
      </c>
      <c r="R71" s="152">
        <v>0</v>
      </c>
      <c r="S71" s="152"/>
      <c r="T71" s="152">
        <v>0</v>
      </c>
      <c r="U71" s="152">
        <v>0</v>
      </c>
      <c r="V71" s="152">
        <v>0</v>
      </c>
      <c r="W71" s="152">
        <v>0</v>
      </c>
      <c r="X71" s="152"/>
      <c r="Y71" s="152">
        <v>0</v>
      </c>
      <c r="Z71" s="152">
        <v>0</v>
      </c>
      <c r="AA71" s="152">
        <v>0</v>
      </c>
      <c r="AB71" s="152">
        <v>0</v>
      </c>
      <c r="AC71" s="152"/>
      <c r="AD71" s="152">
        <v>0</v>
      </c>
      <c r="AE71" s="152">
        <v>0</v>
      </c>
      <c r="AF71" s="152">
        <v>0</v>
      </c>
      <c r="AG71" s="152">
        <v>0</v>
      </c>
      <c r="AH71" s="152"/>
      <c r="AI71" s="152">
        <v>5.7003981899999996</v>
      </c>
      <c r="AJ71" s="152">
        <v>4.18551948</v>
      </c>
      <c r="AK71" s="152">
        <v>7.1373222660000009</v>
      </c>
      <c r="AL71" s="10">
        <v>5.950908108000001</v>
      </c>
      <c r="AN71" s="89" t="s">
        <v>108</v>
      </c>
    </row>
    <row r="72" spans="1:40">
      <c r="A72" s="89" t="s">
        <v>109</v>
      </c>
      <c r="B72" s="10" t="str">
        <f t="shared" ref="B72:B135" si="8">IF(ABS(SUM(J72:M72))&lt;0.05,"—",SUM(J72:M72))</f>
        <v>—</v>
      </c>
      <c r="C72" s="10" t="str">
        <f t="shared" ref="C72:C135" si="9">IF(ABS(SUM(O72:R72))&lt;0.05,"—",SUM(O72:R72))</f>
        <v>—</v>
      </c>
      <c r="D72" s="10" t="str">
        <f t="shared" ref="D72:D135" si="10">IF(ABS(SUM(T72:W72))&lt;0.05,"—",SUM(T72:W72))</f>
        <v>—</v>
      </c>
      <c r="E72" s="10" t="str">
        <f t="shared" ref="E72:E135" si="11">IF(ABS(SUM(Y72:AB72))&lt;0.05,"—",SUM(Y72:AB72))</f>
        <v>—</v>
      </c>
      <c r="F72" s="10" t="str">
        <f t="shared" ref="F72:F135" si="12">IF(ABS(SUM(AD72:AG72))&lt;0.05,"—",SUM(AD72:AG72))</f>
        <v>—</v>
      </c>
      <c r="G72" s="10" t="str">
        <f t="shared" ref="G72:G135" si="13">IF(ABS(SUM(AD72:AF72))&lt;0.05,"—",SUM(AD72:AF72))</f>
        <v>—</v>
      </c>
      <c r="H72" s="10">
        <f t="shared" si="7"/>
        <v>12.773607188800002</v>
      </c>
      <c r="I72" s="10"/>
      <c r="J72" s="152">
        <v>0</v>
      </c>
      <c r="K72" s="152">
        <v>0</v>
      </c>
      <c r="L72" s="152">
        <v>0</v>
      </c>
      <c r="M72" s="152">
        <v>0</v>
      </c>
      <c r="N72" s="152"/>
      <c r="O72" s="152">
        <v>0</v>
      </c>
      <c r="P72" s="152">
        <v>0</v>
      </c>
      <c r="Q72" s="152">
        <v>0</v>
      </c>
      <c r="R72" s="152">
        <v>0</v>
      </c>
      <c r="S72" s="152"/>
      <c r="T72" s="152">
        <v>0</v>
      </c>
      <c r="U72" s="152">
        <v>0</v>
      </c>
      <c r="V72" s="152">
        <v>0</v>
      </c>
      <c r="W72" s="152">
        <v>0</v>
      </c>
      <c r="X72" s="152"/>
      <c r="Y72" s="152">
        <v>0</v>
      </c>
      <c r="Z72" s="152">
        <v>0</v>
      </c>
      <c r="AA72" s="152">
        <v>0</v>
      </c>
      <c r="AB72" s="152">
        <v>0</v>
      </c>
      <c r="AC72" s="152"/>
      <c r="AD72" s="152">
        <v>0</v>
      </c>
      <c r="AE72" s="152">
        <v>0</v>
      </c>
      <c r="AF72" s="152">
        <v>0</v>
      </c>
      <c r="AG72" s="152">
        <v>0</v>
      </c>
      <c r="AH72" s="152"/>
      <c r="AI72" s="152">
        <v>4.2000787968000006</v>
      </c>
      <c r="AJ72" s="152">
        <v>3.4096407224000003</v>
      </c>
      <c r="AK72" s="152">
        <v>5.1638876696000011</v>
      </c>
      <c r="AL72" s="10">
        <v>6.4109651679999988</v>
      </c>
      <c r="AN72" s="89" t="s">
        <v>109</v>
      </c>
    </row>
    <row r="73" spans="1:40">
      <c r="A73" s="90" t="s">
        <v>152</v>
      </c>
      <c r="B73" s="10" t="str">
        <f t="shared" si="8"/>
        <v>—</v>
      </c>
      <c r="C73" s="10" t="str">
        <f t="shared" si="9"/>
        <v>—</v>
      </c>
      <c r="D73" s="10" t="str">
        <f t="shared" si="10"/>
        <v>—</v>
      </c>
      <c r="E73" s="10" t="str">
        <f t="shared" si="11"/>
        <v>—</v>
      </c>
      <c r="F73" s="10" t="str">
        <f t="shared" si="12"/>
        <v>—</v>
      </c>
      <c r="G73" s="10" t="str">
        <f t="shared" si="13"/>
        <v>—</v>
      </c>
      <c r="H73" s="10" t="str">
        <f t="shared" si="7"/>
        <v>—</v>
      </c>
      <c r="I73" s="10"/>
      <c r="J73" s="152">
        <v>0</v>
      </c>
      <c r="K73" s="152">
        <v>0</v>
      </c>
      <c r="L73" s="152">
        <v>0</v>
      </c>
      <c r="M73" s="152">
        <v>0</v>
      </c>
      <c r="N73" s="152"/>
      <c r="O73" s="152">
        <v>0</v>
      </c>
      <c r="P73" s="152">
        <v>0</v>
      </c>
      <c r="Q73" s="152">
        <v>0</v>
      </c>
      <c r="R73" s="152">
        <v>0</v>
      </c>
      <c r="S73" s="152"/>
      <c r="T73" s="152">
        <v>0</v>
      </c>
      <c r="U73" s="152">
        <v>0</v>
      </c>
      <c r="V73" s="152">
        <v>0</v>
      </c>
      <c r="W73" s="152">
        <v>0</v>
      </c>
      <c r="X73" s="152"/>
      <c r="Y73" s="152">
        <v>0</v>
      </c>
      <c r="Z73" s="152">
        <v>0</v>
      </c>
      <c r="AA73" s="152">
        <v>0</v>
      </c>
      <c r="AB73" s="152">
        <v>0</v>
      </c>
      <c r="AC73" s="152"/>
      <c r="AD73" s="152">
        <v>0</v>
      </c>
      <c r="AE73" s="152">
        <v>0</v>
      </c>
      <c r="AF73" s="152">
        <v>0</v>
      </c>
      <c r="AG73" s="152">
        <v>0</v>
      </c>
      <c r="AH73" s="152"/>
      <c r="AI73" s="152">
        <v>0</v>
      </c>
      <c r="AJ73" s="152">
        <v>0</v>
      </c>
      <c r="AK73" s="152">
        <v>0</v>
      </c>
      <c r="AL73" s="10" t="s">
        <v>255</v>
      </c>
      <c r="AN73" s="90" t="s">
        <v>152</v>
      </c>
    </row>
    <row r="74" spans="1:40">
      <c r="A74" s="92" t="s">
        <v>108</v>
      </c>
      <c r="B74" s="10" t="str">
        <f t="shared" si="8"/>
        <v>—</v>
      </c>
      <c r="C74" s="10" t="str">
        <f t="shared" si="9"/>
        <v>—</v>
      </c>
      <c r="D74" s="10" t="str">
        <f t="shared" si="10"/>
        <v>—</v>
      </c>
      <c r="E74" s="10" t="str">
        <f t="shared" si="11"/>
        <v>—</v>
      </c>
      <c r="F74" s="10" t="str">
        <f t="shared" si="12"/>
        <v>—</v>
      </c>
      <c r="G74" s="10" t="str">
        <f t="shared" si="13"/>
        <v>—</v>
      </c>
      <c r="H74" s="10" t="str">
        <f t="shared" si="7"/>
        <v>—</v>
      </c>
      <c r="I74" s="10"/>
      <c r="J74" s="152">
        <v>0</v>
      </c>
      <c r="K74" s="152">
        <v>0</v>
      </c>
      <c r="L74" s="152">
        <v>0</v>
      </c>
      <c r="M74" s="152">
        <v>0</v>
      </c>
      <c r="N74" s="152"/>
      <c r="O74" s="152">
        <v>0</v>
      </c>
      <c r="P74" s="152">
        <v>0</v>
      </c>
      <c r="Q74" s="152">
        <v>0</v>
      </c>
      <c r="R74" s="152">
        <v>0</v>
      </c>
      <c r="S74" s="152"/>
      <c r="T74" s="152">
        <v>0</v>
      </c>
      <c r="U74" s="152">
        <v>0</v>
      </c>
      <c r="V74" s="152">
        <v>0</v>
      </c>
      <c r="W74" s="152">
        <v>0</v>
      </c>
      <c r="X74" s="152"/>
      <c r="Y74" s="152">
        <v>0</v>
      </c>
      <c r="Z74" s="152">
        <v>0</v>
      </c>
      <c r="AA74" s="152">
        <v>0</v>
      </c>
      <c r="AB74" s="152">
        <v>0</v>
      </c>
      <c r="AC74" s="152"/>
      <c r="AD74" s="152">
        <v>0</v>
      </c>
      <c r="AE74" s="152">
        <v>0</v>
      </c>
      <c r="AF74" s="152">
        <v>0</v>
      </c>
      <c r="AG74" s="152">
        <v>0</v>
      </c>
      <c r="AH74" s="152"/>
      <c r="AI74" s="152">
        <v>0</v>
      </c>
      <c r="AJ74" s="152">
        <v>0</v>
      </c>
      <c r="AK74" s="152">
        <v>0</v>
      </c>
      <c r="AL74" s="10" t="s">
        <v>255</v>
      </c>
      <c r="AN74" s="92" t="s">
        <v>108</v>
      </c>
    </row>
    <row r="75" spans="1:40">
      <c r="A75" s="92" t="s">
        <v>109</v>
      </c>
      <c r="B75" s="10" t="str">
        <f t="shared" si="8"/>
        <v>—</v>
      </c>
      <c r="C75" s="10" t="str">
        <f t="shared" si="9"/>
        <v>—</v>
      </c>
      <c r="D75" s="10" t="str">
        <f t="shared" si="10"/>
        <v>—</v>
      </c>
      <c r="E75" s="10" t="str">
        <f t="shared" si="11"/>
        <v>—</v>
      </c>
      <c r="F75" s="10" t="str">
        <f t="shared" si="12"/>
        <v>—</v>
      </c>
      <c r="G75" s="10" t="str">
        <f t="shared" si="13"/>
        <v>—</v>
      </c>
      <c r="H75" s="10" t="str">
        <f t="shared" si="7"/>
        <v>—</v>
      </c>
      <c r="I75" s="10"/>
      <c r="J75" s="152">
        <v>0</v>
      </c>
      <c r="K75" s="152">
        <v>0</v>
      </c>
      <c r="L75" s="152">
        <v>0</v>
      </c>
      <c r="M75" s="152">
        <v>0</v>
      </c>
      <c r="N75" s="152"/>
      <c r="O75" s="152">
        <v>0</v>
      </c>
      <c r="P75" s="152">
        <v>0</v>
      </c>
      <c r="Q75" s="152">
        <v>0</v>
      </c>
      <c r="R75" s="152">
        <v>0</v>
      </c>
      <c r="S75" s="152"/>
      <c r="T75" s="152">
        <v>0</v>
      </c>
      <c r="U75" s="152">
        <v>0</v>
      </c>
      <c r="V75" s="152">
        <v>0</v>
      </c>
      <c r="W75" s="152">
        <v>0</v>
      </c>
      <c r="X75" s="152"/>
      <c r="Y75" s="152">
        <v>0</v>
      </c>
      <c r="Z75" s="152">
        <v>0</v>
      </c>
      <c r="AA75" s="152">
        <v>0</v>
      </c>
      <c r="AB75" s="152">
        <v>0</v>
      </c>
      <c r="AC75" s="152"/>
      <c r="AD75" s="152">
        <v>0</v>
      </c>
      <c r="AE75" s="152">
        <v>0</v>
      </c>
      <c r="AF75" s="152">
        <v>0</v>
      </c>
      <c r="AG75" s="152">
        <v>0</v>
      </c>
      <c r="AH75" s="152"/>
      <c r="AI75" s="152">
        <v>0</v>
      </c>
      <c r="AJ75" s="152">
        <v>0</v>
      </c>
      <c r="AK75" s="152">
        <v>0</v>
      </c>
      <c r="AL75" s="10" t="s">
        <v>255</v>
      </c>
      <c r="AN75" s="92" t="s">
        <v>109</v>
      </c>
    </row>
    <row r="76" spans="1:40">
      <c r="A76" s="107" t="s">
        <v>147</v>
      </c>
      <c r="B76" s="10" t="str">
        <f t="shared" si="8"/>
        <v>—</v>
      </c>
      <c r="C76" s="10" t="str">
        <f t="shared" si="9"/>
        <v>—</v>
      </c>
      <c r="D76" s="10" t="str">
        <f t="shared" si="10"/>
        <v>—</v>
      </c>
      <c r="E76" s="10" t="str">
        <f t="shared" si="11"/>
        <v>—</v>
      </c>
      <c r="F76" s="10" t="str">
        <f t="shared" si="12"/>
        <v>—</v>
      </c>
      <c r="G76" s="10" t="str">
        <f t="shared" si="13"/>
        <v>—</v>
      </c>
      <c r="H76" s="10" t="str">
        <f t="shared" si="7"/>
        <v>—</v>
      </c>
      <c r="I76" s="10"/>
      <c r="J76" s="152">
        <v>0</v>
      </c>
      <c r="K76" s="152">
        <v>0</v>
      </c>
      <c r="L76" s="152">
        <v>0</v>
      </c>
      <c r="M76" s="152">
        <v>0</v>
      </c>
      <c r="N76" s="152"/>
      <c r="O76" s="152">
        <v>0</v>
      </c>
      <c r="P76" s="152">
        <v>0</v>
      </c>
      <c r="Q76" s="152">
        <v>0</v>
      </c>
      <c r="R76" s="152">
        <v>0</v>
      </c>
      <c r="S76" s="152"/>
      <c r="T76" s="152">
        <v>0</v>
      </c>
      <c r="U76" s="152">
        <v>0</v>
      </c>
      <c r="V76" s="152">
        <v>0</v>
      </c>
      <c r="W76" s="152">
        <v>0</v>
      </c>
      <c r="X76" s="152"/>
      <c r="Y76" s="152">
        <v>0</v>
      </c>
      <c r="Z76" s="152">
        <v>0</v>
      </c>
      <c r="AA76" s="152">
        <v>0</v>
      </c>
      <c r="AB76" s="152">
        <v>0</v>
      </c>
      <c r="AC76" s="152"/>
      <c r="AD76" s="152">
        <v>0</v>
      </c>
      <c r="AE76" s="152">
        <v>0</v>
      </c>
      <c r="AF76" s="152">
        <v>0</v>
      </c>
      <c r="AG76" s="152">
        <v>0</v>
      </c>
      <c r="AH76" s="152"/>
      <c r="AI76" s="152">
        <v>0</v>
      </c>
      <c r="AJ76" s="152">
        <v>0</v>
      </c>
      <c r="AK76" s="152">
        <v>0</v>
      </c>
      <c r="AL76" s="10" t="s">
        <v>255</v>
      </c>
      <c r="AN76" s="107" t="s">
        <v>147</v>
      </c>
    </row>
    <row r="77" spans="1:40">
      <c r="A77" s="89" t="s">
        <v>108</v>
      </c>
      <c r="B77" s="10" t="str">
        <f t="shared" si="8"/>
        <v>—</v>
      </c>
      <c r="C77" s="10" t="str">
        <f t="shared" si="9"/>
        <v>—</v>
      </c>
      <c r="D77" s="10" t="str">
        <f t="shared" si="10"/>
        <v>—</v>
      </c>
      <c r="E77" s="10" t="str">
        <f t="shared" si="11"/>
        <v>—</v>
      </c>
      <c r="F77" s="10" t="str">
        <f t="shared" si="12"/>
        <v>—</v>
      </c>
      <c r="G77" s="10" t="str">
        <f t="shared" si="13"/>
        <v>—</v>
      </c>
      <c r="H77" s="10" t="str">
        <f t="shared" si="7"/>
        <v>—</v>
      </c>
      <c r="I77" s="10"/>
      <c r="J77" s="152">
        <v>0</v>
      </c>
      <c r="K77" s="152">
        <v>0</v>
      </c>
      <c r="L77" s="152">
        <v>0</v>
      </c>
      <c r="M77" s="152">
        <v>0</v>
      </c>
      <c r="N77" s="152"/>
      <c r="O77" s="152">
        <v>0</v>
      </c>
      <c r="P77" s="152">
        <v>0</v>
      </c>
      <c r="Q77" s="152">
        <v>0</v>
      </c>
      <c r="R77" s="152">
        <v>0</v>
      </c>
      <c r="S77" s="152"/>
      <c r="T77" s="152">
        <v>0</v>
      </c>
      <c r="U77" s="152">
        <v>0</v>
      </c>
      <c r="V77" s="152">
        <v>0</v>
      </c>
      <c r="W77" s="152">
        <v>0</v>
      </c>
      <c r="X77" s="152"/>
      <c r="Y77" s="152">
        <v>0</v>
      </c>
      <c r="Z77" s="152">
        <v>0</v>
      </c>
      <c r="AA77" s="152">
        <v>0</v>
      </c>
      <c r="AB77" s="152">
        <v>0</v>
      </c>
      <c r="AC77" s="152"/>
      <c r="AD77" s="152">
        <v>0</v>
      </c>
      <c r="AE77" s="152">
        <v>0</v>
      </c>
      <c r="AF77" s="152">
        <v>0</v>
      </c>
      <c r="AG77" s="152">
        <v>0</v>
      </c>
      <c r="AH77" s="152"/>
      <c r="AI77" s="152">
        <v>0</v>
      </c>
      <c r="AJ77" s="152">
        <v>0</v>
      </c>
      <c r="AK77" s="152">
        <v>0</v>
      </c>
      <c r="AL77" s="10" t="s">
        <v>255</v>
      </c>
      <c r="AN77" s="89" t="s">
        <v>108</v>
      </c>
    </row>
    <row r="78" spans="1:40">
      <c r="A78" s="89" t="s">
        <v>109</v>
      </c>
      <c r="B78" s="10" t="str">
        <f t="shared" si="8"/>
        <v>—</v>
      </c>
      <c r="C78" s="10" t="str">
        <f t="shared" si="9"/>
        <v>—</v>
      </c>
      <c r="D78" s="10" t="str">
        <f t="shared" si="10"/>
        <v>—</v>
      </c>
      <c r="E78" s="10" t="str">
        <f t="shared" si="11"/>
        <v>—</v>
      </c>
      <c r="F78" s="10" t="str">
        <f t="shared" si="12"/>
        <v>—</v>
      </c>
      <c r="G78" s="10" t="str">
        <f t="shared" si="13"/>
        <v>—</v>
      </c>
      <c r="H78" s="10" t="str">
        <f t="shared" si="7"/>
        <v>—</v>
      </c>
      <c r="I78" s="10"/>
      <c r="J78" s="152">
        <v>0</v>
      </c>
      <c r="K78" s="152">
        <v>0</v>
      </c>
      <c r="L78" s="152">
        <v>0</v>
      </c>
      <c r="M78" s="152">
        <v>0</v>
      </c>
      <c r="N78" s="152"/>
      <c r="O78" s="152">
        <v>0</v>
      </c>
      <c r="P78" s="152">
        <v>0</v>
      </c>
      <c r="Q78" s="152">
        <v>0</v>
      </c>
      <c r="R78" s="152">
        <v>0</v>
      </c>
      <c r="S78" s="152"/>
      <c r="T78" s="152">
        <v>0</v>
      </c>
      <c r="U78" s="152">
        <v>0</v>
      </c>
      <c r="V78" s="152">
        <v>0</v>
      </c>
      <c r="W78" s="152">
        <v>0</v>
      </c>
      <c r="X78" s="152"/>
      <c r="Y78" s="152">
        <v>0</v>
      </c>
      <c r="Z78" s="152">
        <v>0</v>
      </c>
      <c r="AA78" s="152">
        <v>0</v>
      </c>
      <c r="AB78" s="152">
        <v>0</v>
      </c>
      <c r="AC78" s="152"/>
      <c r="AD78" s="152">
        <v>0</v>
      </c>
      <c r="AE78" s="152">
        <v>0</v>
      </c>
      <c r="AF78" s="152">
        <v>0</v>
      </c>
      <c r="AG78" s="152">
        <v>0</v>
      </c>
      <c r="AH78" s="152"/>
      <c r="AI78" s="152">
        <v>0</v>
      </c>
      <c r="AJ78" s="152">
        <v>0</v>
      </c>
      <c r="AK78" s="152">
        <v>0</v>
      </c>
      <c r="AL78" s="10" t="s">
        <v>255</v>
      </c>
      <c r="AN78" s="89" t="s">
        <v>109</v>
      </c>
    </row>
    <row r="79" spans="1:40">
      <c r="A79" s="107" t="s">
        <v>148</v>
      </c>
      <c r="B79" s="10" t="str">
        <f t="shared" si="8"/>
        <v>—</v>
      </c>
      <c r="C79" s="10" t="str">
        <f t="shared" si="9"/>
        <v>—</v>
      </c>
      <c r="D79" s="10" t="str">
        <f t="shared" si="10"/>
        <v>—</v>
      </c>
      <c r="E79" s="10" t="str">
        <f t="shared" si="11"/>
        <v>—</v>
      </c>
      <c r="F79" s="10" t="str">
        <f t="shared" si="12"/>
        <v>—</v>
      </c>
      <c r="G79" s="10" t="str">
        <f t="shared" si="13"/>
        <v>—</v>
      </c>
      <c r="H79" s="10" t="str">
        <f t="shared" si="7"/>
        <v>—</v>
      </c>
      <c r="I79" s="10"/>
      <c r="J79" s="152">
        <v>0</v>
      </c>
      <c r="K79" s="152">
        <v>0</v>
      </c>
      <c r="L79" s="152">
        <v>0</v>
      </c>
      <c r="M79" s="152">
        <v>0</v>
      </c>
      <c r="N79" s="152"/>
      <c r="O79" s="152">
        <v>0</v>
      </c>
      <c r="P79" s="152">
        <v>0</v>
      </c>
      <c r="Q79" s="152">
        <v>0</v>
      </c>
      <c r="R79" s="152">
        <v>0</v>
      </c>
      <c r="S79" s="152"/>
      <c r="T79" s="152">
        <v>0</v>
      </c>
      <c r="U79" s="152">
        <v>0</v>
      </c>
      <c r="V79" s="152">
        <v>0</v>
      </c>
      <c r="W79" s="152">
        <v>0</v>
      </c>
      <c r="X79" s="152"/>
      <c r="Y79" s="152">
        <v>0</v>
      </c>
      <c r="Z79" s="152">
        <v>0</v>
      </c>
      <c r="AA79" s="152">
        <v>0</v>
      </c>
      <c r="AB79" s="152">
        <v>0</v>
      </c>
      <c r="AC79" s="152"/>
      <c r="AD79" s="152">
        <v>0</v>
      </c>
      <c r="AE79" s="152">
        <v>0</v>
      </c>
      <c r="AF79" s="152">
        <v>0</v>
      </c>
      <c r="AG79" s="152">
        <v>0</v>
      </c>
      <c r="AH79" s="152"/>
      <c r="AI79" s="152">
        <v>0</v>
      </c>
      <c r="AJ79" s="152">
        <v>0</v>
      </c>
      <c r="AK79" s="152">
        <v>0</v>
      </c>
      <c r="AL79" s="10" t="s">
        <v>255</v>
      </c>
      <c r="AN79" s="107" t="s">
        <v>148</v>
      </c>
    </row>
    <row r="80" spans="1:40">
      <c r="A80" s="89" t="s">
        <v>108</v>
      </c>
      <c r="B80" s="10" t="str">
        <f t="shared" si="8"/>
        <v>—</v>
      </c>
      <c r="C80" s="10" t="str">
        <f t="shared" si="9"/>
        <v>—</v>
      </c>
      <c r="D80" s="10" t="str">
        <f t="shared" si="10"/>
        <v>—</v>
      </c>
      <c r="E80" s="10" t="str">
        <f t="shared" si="11"/>
        <v>—</v>
      </c>
      <c r="F80" s="10" t="str">
        <f t="shared" si="12"/>
        <v>—</v>
      </c>
      <c r="G80" s="10" t="str">
        <f t="shared" si="13"/>
        <v>—</v>
      </c>
      <c r="H80" s="10" t="str">
        <f t="shared" si="7"/>
        <v>—</v>
      </c>
      <c r="I80" s="10"/>
      <c r="J80" s="152">
        <v>0</v>
      </c>
      <c r="K80" s="152">
        <v>0</v>
      </c>
      <c r="L80" s="152">
        <v>0</v>
      </c>
      <c r="M80" s="152">
        <v>0</v>
      </c>
      <c r="N80" s="152"/>
      <c r="O80" s="152">
        <v>0</v>
      </c>
      <c r="P80" s="152">
        <v>0</v>
      </c>
      <c r="Q80" s="152">
        <v>0</v>
      </c>
      <c r="R80" s="152">
        <v>0</v>
      </c>
      <c r="S80" s="152"/>
      <c r="T80" s="152">
        <v>0</v>
      </c>
      <c r="U80" s="152">
        <v>0</v>
      </c>
      <c r="V80" s="152">
        <v>0</v>
      </c>
      <c r="W80" s="152">
        <v>0</v>
      </c>
      <c r="X80" s="152"/>
      <c r="Y80" s="152">
        <v>0</v>
      </c>
      <c r="Z80" s="152">
        <v>0</v>
      </c>
      <c r="AA80" s="152">
        <v>0</v>
      </c>
      <c r="AB80" s="152">
        <v>0</v>
      </c>
      <c r="AC80" s="152"/>
      <c r="AD80" s="152">
        <v>0</v>
      </c>
      <c r="AE80" s="152">
        <v>0</v>
      </c>
      <c r="AF80" s="152">
        <v>0</v>
      </c>
      <c r="AG80" s="152">
        <v>0</v>
      </c>
      <c r="AH80" s="152"/>
      <c r="AI80" s="152">
        <v>0</v>
      </c>
      <c r="AJ80" s="152">
        <v>0</v>
      </c>
      <c r="AK80" s="152">
        <v>0</v>
      </c>
      <c r="AL80" s="10" t="s">
        <v>255</v>
      </c>
      <c r="AN80" s="89" t="s">
        <v>108</v>
      </c>
    </row>
    <row r="81" spans="1:40">
      <c r="A81" s="89" t="s">
        <v>109</v>
      </c>
      <c r="B81" s="10" t="str">
        <f t="shared" si="8"/>
        <v>—</v>
      </c>
      <c r="C81" s="10" t="str">
        <f t="shared" si="9"/>
        <v>—</v>
      </c>
      <c r="D81" s="10" t="str">
        <f t="shared" si="10"/>
        <v>—</v>
      </c>
      <c r="E81" s="10" t="str">
        <f t="shared" si="11"/>
        <v>—</v>
      </c>
      <c r="F81" s="10" t="str">
        <f t="shared" si="12"/>
        <v>—</v>
      </c>
      <c r="G81" s="10" t="str">
        <f t="shared" si="13"/>
        <v>—</v>
      </c>
      <c r="H81" s="10" t="str">
        <f t="shared" si="7"/>
        <v>—</v>
      </c>
      <c r="I81" s="10"/>
      <c r="J81" s="152">
        <v>0</v>
      </c>
      <c r="K81" s="152">
        <v>0</v>
      </c>
      <c r="L81" s="152">
        <v>0</v>
      </c>
      <c r="M81" s="152">
        <v>0</v>
      </c>
      <c r="N81" s="152"/>
      <c r="O81" s="152">
        <v>0</v>
      </c>
      <c r="P81" s="152">
        <v>0</v>
      </c>
      <c r="Q81" s="152">
        <v>0</v>
      </c>
      <c r="R81" s="152">
        <v>0</v>
      </c>
      <c r="S81" s="152"/>
      <c r="T81" s="152">
        <v>0</v>
      </c>
      <c r="U81" s="152">
        <v>0</v>
      </c>
      <c r="V81" s="152">
        <v>0</v>
      </c>
      <c r="W81" s="152">
        <v>0</v>
      </c>
      <c r="X81" s="152"/>
      <c r="Y81" s="152">
        <v>0</v>
      </c>
      <c r="Z81" s="152">
        <v>0</v>
      </c>
      <c r="AA81" s="152">
        <v>0</v>
      </c>
      <c r="AB81" s="152">
        <v>0</v>
      </c>
      <c r="AC81" s="152"/>
      <c r="AD81" s="152">
        <v>0</v>
      </c>
      <c r="AE81" s="152">
        <v>0</v>
      </c>
      <c r="AF81" s="152">
        <v>0</v>
      </c>
      <c r="AG81" s="152">
        <v>0</v>
      </c>
      <c r="AH81" s="152"/>
      <c r="AI81" s="152">
        <v>0</v>
      </c>
      <c r="AJ81" s="152">
        <v>0</v>
      </c>
      <c r="AK81" s="152">
        <v>0</v>
      </c>
      <c r="AL81" s="10" t="s">
        <v>255</v>
      </c>
      <c r="AN81" s="89" t="s">
        <v>109</v>
      </c>
    </row>
    <row r="82" spans="1:40">
      <c r="A82" s="107" t="s">
        <v>149</v>
      </c>
      <c r="B82" s="10" t="str">
        <f t="shared" si="8"/>
        <v>—</v>
      </c>
      <c r="C82" s="10" t="str">
        <f t="shared" si="9"/>
        <v>—</v>
      </c>
      <c r="D82" s="10" t="str">
        <f t="shared" si="10"/>
        <v>—</v>
      </c>
      <c r="E82" s="10" t="str">
        <f t="shared" si="11"/>
        <v>—</v>
      </c>
      <c r="F82" s="10" t="str">
        <f t="shared" si="12"/>
        <v>—</v>
      </c>
      <c r="G82" s="10" t="str">
        <f t="shared" si="13"/>
        <v>—</v>
      </c>
      <c r="H82" s="10" t="str">
        <f t="shared" si="7"/>
        <v>—</v>
      </c>
      <c r="I82" s="10"/>
      <c r="J82" s="152">
        <v>0</v>
      </c>
      <c r="K82" s="152">
        <v>0</v>
      </c>
      <c r="L82" s="152">
        <v>0</v>
      </c>
      <c r="M82" s="152">
        <v>0</v>
      </c>
      <c r="N82" s="152"/>
      <c r="O82" s="152">
        <v>0</v>
      </c>
      <c r="P82" s="152">
        <v>0</v>
      </c>
      <c r="Q82" s="152">
        <v>0</v>
      </c>
      <c r="R82" s="152">
        <v>0</v>
      </c>
      <c r="S82" s="152"/>
      <c r="T82" s="152">
        <v>0</v>
      </c>
      <c r="U82" s="152">
        <v>0</v>
      </c>
      <c r="V82" s="152">
        <v>0</v>
      </c>
      <c r="W82" s="152">
        <v>0</v>
      </c>
      <c r="X82" s="152"/>
      <c r="Y82" s="152">
        <v>0</v>
      </c>
      <c r="Z82" s="152">
        <v>0</v>
      </c>
      <c r="AA82" s="152">
        <v>0</v>
      </c>
      <c r="AB82" s="152">
        <v>0</v>
      </c>
      <c r="AC82" s="152"/>
      <c r="AD82" s="152">
        <v>0</v>
      </c>
      <c r="AE82" s="152">
        <v>0</v>
      </c>
      <c r="AF82" s="152">
        <v>0</v>
      </c>
      <c r="AG82" s="152">
        <v>0</v>
      </c>
      <c r="AH82" s="152"/>
      <c r="AI82" s="152">
        <v>0</v>
      </c>
      <c r="AJ82" s="152">
        <v>0</v>
      </c>
      <c r="AK82" s="152">
        <v>0</v>
      </c>
      <c r="AL82" s="10" t="s">
        <v>255</v>
      </c>
      <c r="AN82" s="107" t="s">
        <v>149</v>
      </c>
    </row>
    <row r="83" spans="1:40">
      <c r="A83" s="89" t="s">
        <v>108</v>
      </c>
      <c r="B83" s="10" t="str">
        <f t="shared" si="8"/>
        <v>—</v>
      </c>
      <c r="C83" s="10" t="str">
        <f t="shared" si="9"/>
        <v>—</v>
      </c>
      <c r="D83" s="10" t="str">
        <f t="shared" si="10"/>
        <v>—</v>
      </c>
      <c r="E83" s="10" t="str">
        <f t="shared" si="11"/>
        <v>—</v>
      </c>
      <c r="F83" s="10" t="str">
        <f t="shared" si="12"/>
        <v>—</v>
      </c>
      <c r="G83" s="10" t="str">
        <f t="shared" si="13"/>
        <v>—</v>
      </c>
      <c r="H83" s="10" t="str">
        <f t="shared" si="7"/>
        <v>—</v>
      </c>
      <c r="I83" s="10"/>
      <c r="J83" s="152">
        <v>0</v>
      </c>
      <c r="K83" s="152">
        <v>0</v>
      </c>
      <c r="L83" s="152">
        <v>0</v>
      </c>
      <c r="M83" s="152">
        <v>0</v>
      </c>
      <c r="N83" s="152"/>
      <c r="O83" s="152">
        <v>0</v>
      </c>
      <c r="P83" s="152">
        <v>0</v>
      </c>
      <c r="Q83" s="152">
        <v>0</v>
      </c>
      <c r="R83" s="152">
        <v>0</v>
      </c>
      <c r="S83" s="152"/>
      <c r="T83" s="152">
        <v>0</v>
      </c>
      <c r="U83" s="152">
        <v>0</v>
      </c>
      <c r="V83" s="152">
        <v>0</v>
      </c>
      <c r="W83" s="152">
        <v>0</v>
      </c>
      <c r="X83" s="152"/>
      <c r="Y83" s="152">
        <v>0</v>
      </c>
      <c r="Z83" s="152">
        <v>0</v>
      </c>
      <c r="AA83" s="152">
        <v>0</v>
      </c>
      <c r="AB83" s="152">
        <v>0</v>
      </c>
      <c r="AC83" s="152"/>
      <c r="AD83" s="152">
        <v>0</v>
      </c>
      <c r="AE83" s="152">
        <v>0</v>
      </c>
      <c r="AF83" s="152">
        <v>0</v>
      </c>
      <c r="AG83" s="152">
        <v>0</v>
      </c>
      <c r="AH83" s="152"/>
      <c r="AI83" s="152">
        <v>0</v>
      </c>
      <c r="AJ83" s="152">
        <v>0</v>
      </c>
      <c r="AK83" s="152">
        <v>0</v>
      </c>
      <c r="AL83" s="10" t="s">
        <v>255</v>
      </c>
      <c r="AN83" s="89" t="s">
        <v>108</v>
      </c>
    </row>
    <row r="84" spans="1:40">
      <c r="A84" s="89" t="s">
        <v>109</v>
      </c>
      <c r="B84" s="10" t="str">
        <f t="shared" si="8"/>
        <v>—</v>
      </c>
      <c r="C84" s="10" t="str">
        <f t="shared" si="9"/>
        <v>—</v>
      </c>
      <c r="D84" s="10" t="str">
        <f t="shared" si="10"/>
        <v>—</v>
      </c>
      <c r="E84" s="10" t="str">
        <f t="shared" si="11"/>
        <v>—</v>
      </c>
      <c r="F84" s="10" t="str">
        <f t="shared" si="12"/>
        <v>—</v>
      </c>
      <c r="G84" s="10" t="str">
        <f t="shared" si="13"/>
        <v>—</v>
      </c>
      <c r="H84" s="10" t="str">
        <f t="shared" si="7"/>
        <v>—</v>
      </c>
      <c r="I84" s="10"/>
      <c r="J84" s="152">
        <v>0</v>
      </c>
      <c r="K84" s="152">
        <v>0</v>
      </c>
      <c r="L84" s="152">
        <v>0</v>
      </c>
      <c r="M84" s="152">
        <v>0</v>
      </c>
      <c r="N84" s="152"/>
      <c r="O84" s="152">
        <v>0</v>
      </c>
      <c r="P84" s="152">
        <v>0</v>
      </c>
      <c r="Q84" s="152">
        <v>0</v>
      </c>
      <c r="R84" s="152">
        <v>0</v>
      </c>
      <c r="S84" s="152"/>
      <c r="T84" s="152">
        <v>0</v>
      </c>
      <c r="U84" s="152">
        <v>0</v>
      </c>
      <c r="V84" s="152">
        <v>0</v>
      </c>
      <c r="W84" s="152">
        <v>0</v>
      </c>
      <c r="X84" s="152"/>
      <c r="Y84" s="152">
        <v>0</v>
      </c>
      <c r="Z84" s="152">
        <v>0</v>
      </c>
      <c r="AA84" s="152">
        <v>0</v>
      </c>
      <c r="AB84" s="152">
        <v>0</v>
      </c>
      <c r="AC84" s="152"/>
      <c r="AD84" s="152">
        <v>0</v>
      </c>
      <c r="AE84" s="152">
        <v>0</v>
      </c>
      <c r="AF84" s="152">
        <v>0</v>
      </c>
      <c r="AG84" s="152">
        <v>0</v>
      </c>
      <c r="AH84" s="152"/>
      <c r="AI84" s="152">
        <v>0</v>
      </c>
      <c r="AJ84" s="152">
        <v>0</v>
      </c>
      <c r="AK84" s="152">
        <v>0</v>
      </c>
      <c r="AL84" s="10" t="s">
        <v>255</v>
      </c>
      <c r="AN84" s="89" t="s">
        <v>109</v>
      </c>
    </row>
    <row r="85" spans="1:40">
      <c r="A85" s="90" t="s">
        <v>153</v>
      </c>
      <c r="B85" s="10" t="str">
        <f t="shared" si="8"/>
        <v>—</v>
      </c>
      <c r="C85" s="10" t="str">
        <f t="shared" si="9"/>
        <v>—</v>
      </c>
      <c r="D85" s="10" t="str">
        <f t="shared" si="10"/>
        <v>—</v>
      </c>
      <c r="E85" s="10" t="str">
        <f t="shared" si="11"/>
        <v>—</v>
      </c>
      <c r="F85" s="10" t="str">
        <f t="shared" si="12"/>
        <v>—</v>
      </c>
      <c r="G85" s="10" t="str">
        <f t="shared" si="13"/>
        <v>—</v>
      </c>
      <c r="H85" s="10">
        <f t="shared" si="7"/>
        <v>-0.25590000000000002</v>
      </c>
      <c r="I85" s="10"/>
      <c r="J85" s="152">
        <v>0</v>
      </c>
      <c r="K85" s="152">
        <v>0</v>
      </c>
      <c r="L85" s="152">
        <v>0</v>
      </c>
      <c r="M85" s="152">
        <v>0</v>
      </c>
      <c r="N85" s="152"/>
      <c r="O85" s="152">
        <v>0</v>
      </c>
      <c r="P85" s="152">
        <v>0</v>
      </c>
      <c r="Q85" s="152">
        <v>0</v>
      </c>
      <c r="R85" s="152">
        <v>0</v>
      </c>
      <c r="S85" s="152"/>
      <c r="T85" s="152">
        <v>0</v>
      </c>
      <c r="U85" s="152">
        <v>0</v>
      </c>
      <c r="V85" s="152">
        <v>0</v>
      </c>
      <c r="W85" s="152">
        <v>0</v>
      </c>
      <c r="X85" s="152"/>
      <c r="Y85" s="152">
        <v>0</v>
      </c>
      <c r="Z85" s="152">
        <v>0</v>
      </c>
      <c r="AA85" s="152">
        <v>0</v>
      </c>
      <c r="AB85" s="152">
        <v>0</v>
      </c>
      <c r="AC85" s="152"/>
      <c r="AD85" s="152">
        <v>0</v>
      </c>
      <c r="AE85" s="152">
        <v>0</v>
      </c>
      <c r="AF85" s="152">
        <v>0</v>
      </c>
      <c r="AG85" s="152">
        <v>0</v>
      </c>
      <c r="AH85" s="152"/>
      <c r="AI85" s="152">
        <v>-0.13060000000000002</v>
      </c>
      <c r="AJ85" s="152">
        <v>-5.9400000000000001E-2</v>
      </c>
      <c r="AK85" s="152">
        <v>-6.5900000000000014E-2</v>
      </c>
      <c r="AL85" s="10">
        <v>0.71050000000000002</v>
      </c>
      <c r="AN85" s="90" t="s">
        <v>153</v>
      </c>
    </row>
    <row r="86" spans="1:40">
      <c r="A86" s="92" t="s">
        <v>108</v>
      </c>
      <c r="B86" s="10" t="str">
        <f t="shared" si="8"/>
        <v>—</v>
      </c>
      <c r="C86" s="10" t="str">
        <f t="shared" si="9"/>
        <v>—</v>
      </c>
      <c r="D86" s="10" t="str">
        <f t="shared" si="10"/>
        <v>—</v>
      </c>
      <c r="E86" s="10" t="str">
        <f t="shared" si="11"/>
        <v>—</v>
      </c>
      <c r="F86" s="10" t="str">
        <f t="shared" si="12"/>
        <v>—</v>
      </c>
      <c r="G86" s="10" t="str">
        <f t="shared" si="13"/>
        <v>—</v>
      </c>
      <c r="H86" s="10">
        <f t="shared" si="7"/>
        <v>0.1535</v>
      </c>
      <c r="I86" s="10"/>
      <c r="J86" s="152">
        <v>0</v>
      </c>
      <c r="K86" s="152">
        <v>0</v>
      </c>
      <c r="L86" s="152">
        <v>0</v>
      </c>
      <c r="M86" s="152">
        <v>0</v>
      </c>
      <c r="N86" s="152"/>
      <c r="O86" s="152">
        <v>0</v>
      </c>
      <c r="P86" s="152">
        <v>0</v>
      </c>
      <c r="Q86" s="152">
        <v>0</v>
      </c>
      <c r="R86" s="152">
        <v>0</v>
      </c>
      <c r="S86" s="152"/>
      <c r="T86" s="152">
        <v>0</v>
      </c>
      <c r="U86" s="152">
        <v>0</v>
      </c>
      <c r="V86" s="152">
        <v>0</v>
      </c>
      <c r="W86" s="152">
        <v>0</v>
      </c>
      <c r="X86" s="152"/>
      <c r="Y86" s="152">
        <v>0</v>
      </c>
      <c r="Z86" s="152">
        <v>0</v>
      </c>
      <c r="AA86" s="152">
        <v>0</v>
      </c>
      <c r="AB86" s="152">
        <v>0</v>
      </c>
      <c r="AC86" s="152"/>
      <c r="AD86" s="152">
        <v>0</v>
      </c>
      <c r="AE86" s="152">
        <v>0</v>
      </c>
      <c r="AF86" s="152">
        <v>0</v>
      </c>
      <c r="AG86" s="152">
        <v>0</v>
      </c>
      <c r="AH86" s="152"/>
      <c r="AI86" s="152">
        <v>2.6199999999999998E-2</v>
      </c>
      <c r="AJ86" s="152">
        <v>9.4000000000000004E-3</v>
      </c>
      <c r="AK86" s="152">
        <v>0.1179</v>
      </c>
      <c r="AL86" s="10">
        <v>0.92500000000000004</v>
      </c>
      <c r="AN86" s="92" t="s">
        <v>108</v>
      </c>
    </row>
    <row r="87" spans="1:40">
      <c r="A87" s="92" t="s">
        <v>109</v>
      </c>
      <c r="B87" s="10" t="str">
        <f t="shared" si="8"/>
        <v>—</v>
      </c>
      <c r="C87" s="10" t="str">
        <f t="shared" si="9"/>
        <v>—</v>
      </c>
      <c r="D87" s="10" t="str">
        <f t="shared" si="10"/>
        <v>—</v>
      </c>
      <c r="E87" s="10" t="str">
        <f t="shared" si="11"/>
        <v>—</v>
      </c>
      <c r="F87" s="10" t="str">
        <f t="shared" si="12"/>
        <v>—</v>
      </c>
      <c r="G87" s="10" t="str">
        <f t="shared" si="13"/>
        <v>—</v>
      </c>
      <c r="H87" s="10">
        <f t="shared" si="7"/>
        <v>0.40940000000000004</v>
      </c>
      <c r="I87" s="10"/>
      <c r="J87" s="152">
        <v>0</v>
      </c>
      <c r="K87" s="152">
        <v>0</v>
      </c>
      <c r="L87" s="152">
        <v>0</v>
      </c>
      <c r="M87" s="152">
        <v>0</v>
      </c>
      <c r="N87" s="152"/>
      <c r="O87" s="152">
        <v>0</v>
      </c>
      <c r="P87" s="152">
        <v>0</v>
      </c>
      <c r="Q87" s="152">
        <v>0</v>
      </c>
      <c r="R87" s="152">
        <v>0</v>
      </c>
      <c r="S87" s="152"/>
      <c r="T87" s="152">
        <v>0</v>
      </c>
      <c r="U87" s="152">
        <v>0</v>
      </c>
      <c r="V87" s="152">
        <v>0</v>
      </c>
      <c r="W87" s="152">
        <v>0</v>
      </c>
      <c r="X87" s="152"/>
      <c r="Y87" s="152">
        <v>0</v>
      </c>
      <c r="Z87" s="152">
        <v>0</v>
      </c>
      <c r="AA87" s="152">
        <v>0</v>
      </c>
      <c r="AB87" s="152">
        <v>0</v>
      </c>
      <c r="AC87" s="152"/>
      <c r="AD87" s="152">
        <v>0</v>
      </c>
      <c r="AE87" s="152">
        <v>0</v>
      </c>
      <c r="AF87" s="152">
        <v>0</v>
      </c>
      <c r="AG87" s="152">
        <v>0</v>
      </c>
      <c r="AH87" s="152"/>
      <c r="AI87" s="152">
        <v>0.15680000000000002</v>
      </c>
      <c r="AJ87" s="152">
        <v>6.88E-2</v>
      </c>
      <c r="AK87" s="152">
        <v>0.18380000000000002</v>
      </c>
      <c r="AL87" s="10">
        <v>0.2145</v>
      </c>
      <c r="AN87" s="92" t="s">
        <v>109</v>
      </c>
    </row>
    <row r="88" spans="1:40">
      <c r="A88" s="88" t="s">
        <v>154</v>
      </c>
      <c r="B88" s="10" t="str">
        <f t="shared" si="8"/>
        <v>—</v>
      </c>
      <c r="C88" s="10" t="str">
        <f t="shared" si="9"/>
        <v>—</v>
      </c>
      <c r="D88" s="10" t="str">
        <f t="shared" si="10"/>
        <v>—</v>
      </c>
      <c r="E88" s="10" t="str">
        <f t="shared" si="11"/>
        <v>—</v>
      </c>
      <c r="F88" s="10" t="str">
        <f t="shared" si="12"/>
        <v>—</v>
      </c>
      <c r="G88" s="10" t="str">
        <f t="shared" si="13"/>
        <v>—</v>
      </c>
      <c r="H88" s="10">
        <f t="shared" si="7"/>
        <v>39.15927700000001</v>
      </c>
      <c r="I88" s="10"/>
      <c r="J88" s="152">
        <v>0</v>
      </c>
      <c r="K88" s="152">
        <v>0</v>
      </c>
      <c r="L88" s="152">
        <v>0</v>
      </c>
      <c r="M88" s="152">
        <v>0</v>
      </c>
      <c r="N88" s="152"/>
      <c r="O88" s="152">
        <v>0</v>
      </c>
      <c r="P88" s="152">
        <v>0</v>
      </c>
      <c r="Q88" s="152">
        <v>0</v>
      </c>
      <c r="R88" s="152">
        <v>0</v>
      </c>
      <c r="S88" s="152"/>
      <c r="T88" s="152">
        <v>0</v>
      </c>
      <c r="U88" s="152">
        <v>0</v>
      </c>
      <c r="V88" s="152">
        <v>0</v>
      </c>
      <c r="W88" s="152">
        <v>0</v>
      </c>
      <c r="X88" s="152"/>
      <c r="Y88" s="152">
        <v>0</v>
      </c>
      <c r="Z88" s="152">
        <v>0</v>
      </c>
      <c r="AA88" s="152">
        <v>0</v>
      </c>
      <c r="AB88" s="152">
        <v>0</v>
      </c>
      <c r="AC88" s="152"/>
      <c r="AD88" s="152">
        <v>0</v>
      </c>
      <c r="AE88" s="152">
        <v>0</v>
      </c>
      <c r="AF88" s="152">
        <v>0</v>
      </c>
      <c r="AG88" s="152">
        <v>0</v>
      </c>
      <c r="AH88" s="152"/>
      <c r="AI88" s="152">
        <v>36.202961000000009</v>
      </c>
      <c r="AJ88" s="152">
        <v>3.2688429999999995</v>
      </c>
      <c r="AK88" s="152">
        <v>-0.31252699999999578</v>
      </c>
      <c r="AL88" s="10">
        <v>23.304734000000003</v>
      </c>
      <c r="AN88" s="88" t="s">
        <v>154</v>
      </c>
    </row>
    <row r="89" spans="1:40">
      <c r="A89" s="102" t="s">
        <v>108</v>
      </c>
      <c r="B89" s="10" t="str">
        <f t="shared" si="8"/>
        <v>—</v>
      </c>
      <c r="C89" s="10" t="str">
        <f t="shared" si="9"/>
        <v>—</v>
      </c>
      <c r="D89" s="10" t="str">
        <f t="shared" si="10"/>
        <v>—</v>
      </c>
      <c r="E89" s="10" t="str">
        <f t="shared" si="11"/>
        <v>—</v>
      </c>
      <c r="F89" s="10" t="str">
        <f t="shared" si="12"/>
        <v>—</v>
      </c>
      <c r="G89" s="10" t="str">
        <f t="shared" si="13"/>
        <v>—</v>
      </c>
      <c r="H89" s="10">
        <f t="shared" si="7"/>
        <v>122.94638800000001</v>
      </c>
      <c r="I89" s="10"/>
      <c r="J89" s="152">
        <v>0</v>
      </c>
      <c r="K89" s="152">
        <v>0</v>
      </c>
      <c r="L89" s="152">
        <v>0</v>
      </c>
      <c r="M89" s="152">
        <v>0</v>
      </c>
      <c r="N89" s="152"/>
      <c r="O89" s="152">
        <v>0</v>
      </c>
      <c r="P89" s="152">
        <v>0</v>
      </c>
      <c r="Q89" s="152">
        <v>0</v>
      </c>
      <c r="R89" s="152">
        <v>0</v>
      </c>
      <c r="S89" s="152"/>
      <c r="T89" s="152">
        <v>0</v>
      </c>
      <c r="U89" s="152">
        <v>0</v>
      </c>
      <c r="V89" s="152">
        <v>0</v>
      </c>
      <c r="W89" s="152">
        <v>0</v>
      </c>
      <c r="X89" s="152"/>
      <c r="Y89" s="152">
        <v>0</v>
      </c>
      <c r="Z89" s="152">
        <v>0</v>
      </c>
      <c r="AA89" s="152">
        <v>0</v>
      </c>
      <c r="AB89" s="152">
        <v>0</v>
      </c>
      <c r="AC89" s="152"/>
      <c r="AD89" s="152">
        <v>0</v>
      </c>
      <c r="AE89" s="152">
        <v>0</v>
      </c>
      <c r="AF89" s="152">
        <v>0</v>
      </c>
      <c r="AG89" s="152">
        <v>0</v>
      </c>
      <c r="AH89" s="152"/>
      <c r="AI89" s="152">
        <v>100.08096800000001</v>
      </c>
      <c r="AJ89" s="152">
        <v>6.5055079999999998</v>
      </c>
      <c r="AK89" s="152">
        <v>16.359912000000001</v>
      </c>
      <c r="AL89" s="10">
        <v>28.360479000000002</v>
      </c>
      <c r="AN89" s="102" t="s">
        <v>108</v>
      </c>
    </row>
    <row r="90" spans="1:40">
      <c r="A90" s="102" t="s">
        <v>109</v>
      </c>
      <c r="B90" s="10" t="str">
        <f t="shared" si="8"/>
        <v>—</v>
      </c>
      <c r="C90" s="10" t="str">
        <f t="shared" si="9"/>
        <v>—</v>
      </c>
      <c r="D90" s="10" t="str">
        <f t="shared" si="10"/>
        <v>—</v>
      </c>
      <c r="E90" s="10" t="str">
        <f t="shared" si="11"/>
        <v>—</v>
      </c>
      <c r="F90" s="10" t="str">
        <f t="shared" si="12"/>
        <v>—</v>
      </c>
      <c r="G90" s="10" t="str">
        <f t="shared" si="13"/>
        <v>—</v>
      </c>
      <c r="H90" s="10">
        <f t="shared" si="7"/>
        <v>83.787110999999996</v>
      </c>
      <c r="I90" s="10"/>
      <c r="J90" s="152">
        <v>0</v>
      </c>
      <c r="K90" s="152">
        <v>0</v>
      </c>
      <c r="L90" s="152">
        <v>0</v>
      </c>
      <c r="M90" s="152">
        <v>0</v>
      </c>
      <c r="N90" s="152"/>
      <c r="O90" s="152">
        <v>0</v>
      </c>
      <c r="P90" s="152">
        <v>0</v>
      </c>
      <c r="Q90" s="152">
        <v>0</v>
      </c>
      <c r="R90" s="152">
        <v>0</v>
      </c>
      <c r="S90" s="152"/>
      <c r="T90" s="152">
        <v>0</v>
      </c>
      <c r="U90" s="152">
        <v>0</v>
      </c>
      <c r="V90" s="152">
        <v>0</v>
      </c>
      <c r="W90" s="152">
        <v>0</v>
      </c>
      <c r="X90" s="152"/>
      <c r="Y90" s="152">
        <v>0</v>
      </c>
      <c r="Z90" s="152">
        <v>0</v>
      </c>
      <c r="AA90" s="152">
        <v>0</v>
      </c>
      <c r="AB90" s="152">
        <v>0</v>
      </c>
      <c r="AC90" s="152"/>
      <c r="AD90" s="152">
        <v>0</v>
      </c>
      <c r="AE90" s="152">
        <v>0</v>
      </c>
      <c r="AF90" s="152">
        <v>0</v>
      </c>
      <c r="AG90" s="152">
        <v>0</v>
      </c>
      <c r="AH90" s="152"/>
      <c r="AI90" s="152">
        <v>63.878007000000004</v>
      </c>
      <c r="AJ90" s="152">
        <v>3.2366650000000003</v>
      </c>
      <c r="AK90" s="152">
        <v>16.672438999999997</v>
      </c>
      <c r="AL90" s="10">
        <v>5.0557449999999999</v>
      </c>
      <c r="AN90" s="102" t="s">
        <v>109</v>
      </c>
    </row>
    <row r="91" spans="1:40">
      <c r="A91" s="97" t="s">
        <v>155</v>
      </c>
      <c r="B91" s="10" t="str">
        <f t="shared" si="8"/>
        <v>—</v>
      </c>
      <c r="C91" s="10" t="str">
        <f t="shared" si="9"/>
        <v>—</v>
      </c>
      <c r="D91" s="10" t="str">
        <f t="shared" si="10"/>
        <v>—</v>
      </c>
      <c r="E91" s="10" t="str">
        <f t="shared" si="11"/>
        <v>—</v>
      </c>
      <c r="F91" s="10" t="str">
        <f t="shared" si="12"/>
        <v>—</v>
      </c>
      <c r="G91" s="10" t="str">
        <f t="shared" si="13"/>
        <v>—</v>
      </c>
      <c r="H91" s="10">
        <f t="shared" si="7"/>
        <v>8.4597780100000008</v>
      </c>
      <c r="I91" s="10"/>
      <c r="J91" s="152">
        <v>0</v>
      </c>
      <c r="K91" s="152">
        <v>0</v>
      </c>
      <c r="L91" s="152">
        <v>0</v>
      </c>
      <c r="M91" s="152">
        <v>0</v>
      </c>
      <c r="N91" s="152"/>
      <c r="O91" s="152">
        <v>0</v>
      </c>
      <c r="P91" s="152">
        <v>0</v>
      </c>
      <c r="Q91" s="152">
        <v>0</v>
      </c>
      <c r="R91" s="152">
        <v>0</v>
      </c>
      <c r="S91" s="152"/>
      <c r="T91" s="152">
        <v>0</v>
      </c>
      <c r="U91" s="152">
        <v>0</v>
      </c>
      <c r="V91" s="152">
        <v>0</v>
      </c>
      <c r="W91" s="152">
        <v>0</v>
      </c>
      <c r="X91" s="152"/>
      <c r="Y91" s="152">
        <v>0</v>
      </c>
      <c r="Z91" s="152">
        <v>0</v>
      </c>
      <c r="AA91" s="152">
        <v>0</v>
      </c>
      <c r="AB91" s="152">
        <v>0</v>
      </c>
      <c r="AC91" s="152"/>
      <c r="AD91" s="152">
        <v>0</v>
      </c>
      <c r="AE91" s="152">
        <v>0</v>
      </c>
      <c r="AF91" s="152">
        <v>0</v>
      </c>
      <c r="AG91" s="152">
        <v>0</v>
      </c>
      <c r="AH91" s="152"/>
      <c r="AI91" s="152">
        <v>9.1794725299999982</v>
      </c>
      <c r="AJ91" s="152">
        <v>1.0819359899999998</v>
      </c>
      <c r="AK91" s="152">
        <v>-1.8016305099999981</v>
      </c>
      <c r="AL91" s="10">
        <v>9.5154611200000012</v>
      </c>
      <c r="AN91" s="97" t="s">
        <v>155</v>
      </c>
    </row>
    <row r="92" spans="1:40">
      <c r="A92" s="106" t="s">
        <v>108</v>
      </c>
      <c r="B92" s="10" t="str">
        <f t="shared" si="8"/>
        <v>—</v>
      </c>
      <c r="C92" s="10" t="str">
        <f t="shared" si="9"/>
        <v>—</v>
      </c>
      <c r="D92" s="10" t="str">
        <f t="shared" si="10"/>
        <v>—</v>
      </c>
      <c r="E92" s="10" t="str">
        <f t="shared" si="11"/>
        <v>—</v>
      </c>
      <c r="F92" s="10" t="str">
        <f t="shared" si="12"/>
        <v>—</v>
      </c>
      <c r="G92" s="10" t="str">
        <f t="shared" si="13"/>
        <v>—</v>
      </c>
      <c r="H92" s="10">
        <f t="shared" si="7"/>
        <v>52.866946840000004</v>
      </c>
      <c r="I92" s="10"/>
      <c r="J92" s="152">
        <v>0</v>
      </c>
      <c r="K92" s="152">
        <v>0</v>
      </c>
      <c r="L92" s="152">
        <v>0</v>
      </c>
      <c r="M92" s="152">
        <v>0</v>
      </c>
      <c r="N92" s="152"/>
      <c r="O92" s="152">
        <v>0</v>
      </c>
      <c r="P92" s="152">
        <v>0</v>
      </c>
      <c r="Q92" s="152">
        <v>0</v>
      </c>
      <c r="R92" s="152">
        <v>0</v>
      </c>
      <c r="S92" s="152"/>
      <c r="T92" s="152">
        <v>0</v>
      </c>
      <c r="U92" s="152">
        <v>0</v>
      </c>
      <c r="V92" s="152">
        <v>0</v>
      </c>
      <c r="W92" s="152">
        <v>0</v>
      </c>
      <c r="X92" s="152"/>
      <c r="Y92" s="152">
        <v>0</v>
      </c>
      <c r="Z92" s="152">
        <v>0</v>
      </c>
      <c r="AA92" s="152">
        <v>0</v>
      </c>
      <c r="AB92" s="152">
        <v>0</v>
      </c>
      <c r="AC92" s="152"/>
      <c r="AD92" s="152">
        <v>0</v>
      </c>
      <c r="AE92" s="152">
        <v>0</v>
      </c>
      <c r="AF92" s="152">
        <v>0</v>
      </c>
      <c r="AG92" s="152">
        <v>0</v>
      </c>
      <c r="AH92" s="152"/>
      <c r="AI92" s="152">
        <v>43.034816240000005</v>
      </c>
      <c r="AJ92" s="152">
        <v>2.7973684400000001</v>
      </c>
      <c r="AK92" s="152">
        <v>7.0347621600000005</v>
      </c>
      <c r="AL92" s="10">
        <v>12.19500597</v>
      </c>
      <c r="AN92" s="106" t="s">
        <v>108</v>
      </c>
    </row>
    <row r="93" spans="1:40">
      <c r="A93" s="106" t="s">
        <v>109</v>
      </c>
      <c r="B93" s="10" t="str">
        <f t="shared" si="8"/>
        <v>—</v>
      </c>
      <c r="C93" s="10" t="str">
        <f t="shared" si="9"/>
        <v>—</v>
      </c>
      <c r="D93" s="10" t="str">
        <f t="shared" si="10"/>
        <v>—</v>
      </c>
      <c r="E93" s="10" t="str">
        <f t="shared" si="11"/>
        <v>—</v>
      </c>
      <c r="F93" s="10" t="str">
        <f t="shared" si="12"/>
        <v>—</v>
      </c>
      <c r="G93" s="10" t="str">
        <f t="shared" si="13"/>
        <v>—</v>
      </c>
      <c r="H93" s="10">
        <f t="shared" si="7"/>
        <v>44.407168830000003</v>
      </c>
      <c r="I93" s="10"/>
      <c r="J93" s="152">
        <v>0</v>
      </c>
      <c r="K93" s="152">
        <v>0</v>
      </c>
      <c r="L93" s="152">
        <v>0</v>
      </c>
      <c r="M93" s="152">
        <v>0</v>
      </c>
      <c r="N93" s="152"/>
      <c r="O93" s="152">
        <v>0</v>
      </c>
      <c r="P93" s="152">
        <v>0</v>
      </c>
      <c r="Q93" s="152">
        <v>0</v>
      </c>
      <c r="R93" s="152">
        <v>0</v>
      </c>
      <c r="S93" s="152"/>
      <c r="T93" s="152">
        <v>0</v>
      </c>
      <c r="U93" s="152">
        <v>0</v>
      </c>
      <c r="V93" s="152">
        <v>0</v>
      </c>
      <c r="W93" s="152">
        <v>0</v>
      </c>
      <c r="X93" s="152"/>
      <c r="Y93" s="152">
        <v>0</v>
      </c>
      <c r="Z93" s="152">
        <v>0</v>
      </c>
      <c r="AA93" s="152">
        <v>0</v>
      </c>
      <c r="AB93" s="152">
        <v>0</v>
      </c>
      <c r="AC93" s="152"/>
      <c r="AD93" s="152">
        <v>0</v>
      </c>
      <c r="AE93" s="152">
        <v>0</v>
      </c>
      <c r="AF93" s="152">
        <v>0</v>
      </c>
      <c r="AG93" s="152">
        <v>0</v>
      </c>
      <c r="AH93" s="152"/>
      <c r="AI93" s="152">
        <v>33.855343710000007</v>
      </c>
      <c r="AJ93" s="152">
        <v>1.7154324500000002</v>
      </c>
      <c r="AK93" s="152">
        <v>8.8363926699999986</v>
      </c>
      <c r="AL93" s="10">
        <v>2.6795448500000001</v>
      </c>
      <c r="AN93" s="106" t="s">
        <v>109</v>
      </c>
    </row>
    <row r="94" spans="1:40">
      <c r="A94" s="97" t="s">
        <v>156</v>
      </c>
      <c r="B94" s="10" t="str">
        <f t="shared" si="8"/>
        <v>—</v>
      </c>
      <c r="C94" s="10" t="str">
        <f t="shared" si="9"/>
        <v>—</v>
      </c>
      <c r="D94" s="10" t="str">
        <f t="shared" si="10"/>
        <v>—</v>
      </c>
      <c r="E94" s="10" t="str">
        <f t="shared" si="11"/>
        <v>—</v>
      </c>
      <c r="F94" s="10" t="str">
        <f t="shared" si="12"/>
        <v>—</v>
      </c>
      <c r="G94" s="10" t="str">
        <f t="shared" si="13"/>
        <v>—</v>
      </c>
      <c r="H94" s="10">
        <f t="shared" si="7"/>
        <v>30.699498990000013</v>
      </c>
      <c r="I94" s="10"/>
      <c r="J94" s="152">
        <v>0</v>
      </c>
      <c r="K94" s="152">
        <v>0</v>
      </c>
      <c r="L94" s="152">
        <v>0</v>
      </c>
      <c r="M94" s="152">
        <v>0</v>
      </c>
      <c r="N94" s="152"/>
      <c r="O94" s="152">
        <v>0</v>
      </c>
      <c r="P94" s="152">
        <v>0</v>
      </c>
      <c r="Q94" s="152">
        <v>0</v>
      </c>
      <c r="R94" s="152">
        <v>0</v>
      </c>
      <c r="S94" s="152"/>
      <c r="T94" s="152">
        <v>0</v>
      </c>
      <c r="U94" s="152">
        <v>0</v>
      </c>
      <c r="V94" s="152">
        <v>0</v>
      </c>
      <c r="W94" s="152">
        <v>0</v>
      </c>
      <c r="X94" s="152"/>
      <c r="Y94" s="152">
        <v>0</v>
      </c>
      <c r="Z94" s="152">
        <v>0</v>
      </c>
      <c r="AA94" s="152">
        <v>0</v>
      </c>
      <c r="AB94" s="152">
        <v>0</v>
      </c>
      <c r="AC94" s="152"/>
      <c r="AD94" s="152">
        <v>0</v>
      </c>
      <c r="AE94" s="152">
        <v>0</v>
      </c>
      <c r="AF94" s="152">
        <v>0</v>
      </c>
      <c r="AG94" s="152">
        <v>0</v>
      </c>
      <c r="AH94" s="152"/>
      <c r="AI94" s="152">
        <v>27.023488470000011</v>
      </c>
      <c r="AJ94" s="152">
        <v>2.1869070099999997</v>
      </c>
      <c r="AK94" s="152">
        <v>1.4891035100000032</v>
      </c>
      <c r="AL94" s="10">
        <v>13.789272880000002</v>
      </c>
      <c r="AN94" s="97" t="s">
        <v>156</v>
      </c>
    </row>
    <row r="95" spans="1:40">
      <c r="A95" s="106" t="s">
        <v>108</v>
      </c>
      <c r="B95" s="10" t="str">
        <f t="shared" si="8"/>
        <v>—</v>
      </c>
      <c r="C95" s="10" t="str">
        <f t="shared" si="9"/>
        <v>—</v>
      </c>
      <c r="D95" s="10" t="str">
        <f t="shared" si="10"/>
        <v>—</v>
      </c>
      <c r="E95" s="10" t="str">
        <f t="shared" si="11"/>
        <v>—</v>
      </c>
      <c r="F95" s="10" t="str">
        <f t="shared" si="12"/>
        <v>—</v>
      </c>
      <c r="G95" s="10" t="str">
        <f t="shared" si="13"/>
        <v>—</v>
      </c>
      <c r="H95" s="10">
        <f t="shared" si="7"/>
        <v>70.079441160000016</v>
      </c>
      <c r="I95" s="10"/>
      <c r="J95" s="152">
        <v>0</v>
      </c>
      <c r="K95" s="152">
        <v>0</v>
      </c>
      <c r="L95" s="152">
        <v>0</v>
      </c>
      <c r="M95" s="152">
        <v>0</v>
      </c>
      <c r="N95" s="152"/>
      <c r="O95" s="152">
        <v>0</v>
      </c>
      <c r="P95" s="152">
        <v>0</v>
      </c>
      <c r="Q95" s="152">
        <v>0</v>
      </c>
      <c r="R95" s="152">
        <v>0</v>
      </c>
      <c r="S95" s="152"/>
      <c r="T95" s="152">
        <v>0</v>
      </c>
      <c r="U95" s="152">
        <v>0</v>
      </c>
      <c r="V95" s="152">
        <v>0</v>
      </c>
      <c r="W95" s="152">
        <v>0</v>
      </c>
      <c r="X95" s="152"/>
      <c r="Y95" s="152">
        <v>0</v>
      </c>
      <c r="Z95" s="152">
        <v>0</v>
      </c>
      <c r="AA95" s="152">
        <v>0</v>
      </c>
      <c r="AB95" s="152">
        <v>0</v>
      </c>
      <c r="AC95" s="152"/>
      <c r="AD95" s="152">
        <v>0</v>
      </c>
      <c r="AE95" s="152">
        <v>0</v>
      </c>
      <c r="AF95" s="152">
        <v>0</v>
      </c>
      <c r="AG95" s="152">
        <v>0</v>
      </c>
      <c r="AH95" s="152"/>
      <c r="AI95" s="152">
        <v>57.046151760000008</v>
      </c>
      <c r="AJ95" s="152">
        <v>3.7081395599999998</v>
      </c>
      <c r="AK95" s="152">
        <v>9.3251498400000017</v>
      </c>
      <c r="AL95" s="10">
        <v>16.165473030000001</v>
      </c>
      <c r="AN95" s="106" t="s">
        <v>108</v>
      </c>
    </row>
    <row r="96" spans="1:40">
      <c r="A96" s="106" t="s">
        <v>109</v>
      </c>
      <c r="B96" s="10" t="str">
        <f t="shared" si="8"/>
        <v>—</v>
      </c>
      <c r="C96" s="10" t="str">
        <f t="shared" si="9"/>
        <v>—</v>
      </c>
      <c r="D96" s="10" t="str">
        <f t="shared" si="10"/>
        <v>—</v>
      </c>
      <c r="E96" s="10" t="str">
        <f t="shared" si="11"/>
        <v>—</v>
      </c>
      <c r="F96" s="10" t="str">
        <f t="shared" si="12"/>
        <v>—</v>
      </c>
      <c r="G96" s="10" t="str">
        <f t="shared" si="13"/>
        <v>—</v>
      </c>
      <c r="H96" s="10">
        <f t="shared" si="7"/>
        <v>39.379942169999993</v>
      </c>
      <c r="I96" s="10"/>
      <c r="J96" s="152">
        <v>0</v>
      </c>
      <c r="K96" s="152">
        <v>0</v>
      </c>
      <c r="L96" s="152">
        <v>0</v>
      </c>
      <c r="M96" s="152">
        <v>0</v>
      </c>
      <c r="N96" s="152"/>
      <c r="O96" s="152">
        <v>0</v>
      </c>
      <c r="P96" s="152">
        <v>0</v>
      </c>
      <c r="Q96" s="152">
        <v>0</v>
      </c>
      <c r="R96" s="152">
        <v>0</v>
      </c>
      <c r="S96" s="152"/>
      <c r="T96" s="152">
        <v>0</v>
      </c>
      <c r="U96" s="152">
        <v>0</v>
      </c>
      <c r="V96" s="152">
        <v>0</v>
      </c>
      <c r="W96" s="152">
        <v>0</v>
      </c>
      <c r="X96" s="152"/>
      <c r="Y96" s="152">
        <v>0</v>
      </c>
      <c r="Z96" s="152">
        <v>0</v>
      </c>
      <c r="AA96" s="152">
        <v>0</v>
      </c>
      <c r="AB96" s="152">
        <v>0</v>
      </c>
      <c r="AC96" s="152"/>
      <c r="AD96" s="152">
        <v>0</v>
      </c>
      <c r="AE96" s="152">
        <v>0</v>
      </c>
      <c r="AF96" s="152">
        <v>0</v>
      </c>
      <c r="AG96" s="152">
        <v>0</v>
      </c>
      <c r="AH96" s="152"/>
      <c r="AI96" s="152">
        <v>30.022663289999997</v>
      </c>
      <c r="AJ96" s="152">
        <v>1.5212325500000001</v>
      </c>
      <c r="AK96" s="152">
        <v>7.8360463299999985</v>
      </c>
      <c r="AL96" s="10">
        <v>2.3762001499999998</v>
      </c>
      <c r="AN96" s="106" t="s">
        <v>109</v>
      </c>
    </row>
    <row r="97" spans="1:40">
      <c r="A97" s="88" t="s">
        <v>157</v>
      </c>
      <c r="B97" s="10" t="str">
        <f t="shared" si="8"/>
        <v>—</v>
      </c>
      <c r="C97" s="10" t="str">
        <f t="shared" si="9"/>
        <v>—</v>
      </c>
      <c r="D97" s="10" t="str">
        <f t="shared" si="10"/>
        <v>—</v>
      </c>
      <c r="E97" s="10" t="str">
        <f t="shared" si="11"/>
        <v>—</v>
      </c>
      <c r="F97" s="10" t="str">
        <f t="shared" si="12"/>
        <v>—</v>
      </c>
      <c r="G97" s="10" t="str">
        <f t="shared" si="13"/>
        <v>—</v>
      </c>
      <c r="H97" s="10">
        <f t="shared" si="7"/>
        <v>3.5698179999999993</v>
      </c>
      <c r="I97" s="10"/>
      <c r="J97" s="152">
        <v>0</v>
      </c>
      <c r="K97" s="152">
        <v>0</v>
      </c>
      <c r="L97" s="152">
        <v>0</v>
      </c>
      <c r="M97" s="152">
        <v>0</v>
      </c>
      <c r="N97" s="152"/>
      <c r="O97" s="152">
        <v>0</v>
      </c>
      <c r="P97" s="152">
        <v>0</v>
      </c>
      <c r="Q97" s="152">
        <v>0</v>
      </c>
      <c r="R97" s="152">
        <v>0</v>
      </c>
      <c r="S97" s="152"/>
      <c r="T97" s="152">
        <v>0</v>
      </c>
      <c r="U97" s="152">
        <v>0</v>
      </c>
      <c r="V97" s="152">
        <v>0</v>
      </c>
      <c r="W97" s="152">
        <v>0</v>
      </c>
      <c r="X97" s="152"/>
      <c r="Y97" s="152">
        <v>0</v>
      </c>
      <c r="Z97" s="152">
        <v>0</v>
      </c>
      <c r="AA97" s="152">
        <v>0</v>
      </c>
      <c r="AB97" s="152">
        <v>0</v>
      </c>
      <c r="AC97" s="152"/>
      <c r="AD97" s="152">
        <v>0</v>
      </c>
      <c r="AE97" s="152">
        <v>0</v>
      </c>
      <c r="AF97" s="152">
        <v>0</v>
      </c>
      <c r="AG97" s="152">
        <v>0</v>
      </c>
      <c r="AH97" s="152"/>
      <c r="AI97" s="152">
        <v>0.63479599999999969</v>
      </c>
      <c r="AJ97" s="152">
        <v>3.5495650000000003</v>
      </c>
      <c r="AK97" s="152">
        <v>-0.61454300000000073</v>
      </c>
      <c r="AL97" s="10">
        <v>-3.008051</v>
      </c>
      <c r="AN97" s="88" t="s">
        <v>157</v>
      </c>
    </row>
    <row r="98" spans="1:40">
      <c r="A98" s="102" t="s">
        <v>108</v>
      </c>
      <c r="B98" s="10" t="str">
        <f t="shared" si="8"/>
        <v>—</v>
      </c>
      <c r="C98" s="10" t="str">
        <f t="shared" si="9"/>
        <v>—</v>
      </c>
      <c r="D98" s="10" t="str">
        <f t="shared" si="10"/>
        <v>—</v>
      </c>
      <c r="E98" s="10" t="str">
        <f t="shared" si="11"/>
        <v>—</v>
      </c>
      <c r="F98" s="10" t="str">
        <f t="shared" si="12"/>
        <v>—</v>
      </c>
      <c r="G98" s="10" t="str">
        <f t="shared" si="13"/>
        <v>—</v>
      </c>
      <c r="H98" s="10">
        <f t="shared" si="7"/>
        <v>10.546763</v>
      </c>
      <c r="I98" s="10"/>
      <c r="J98" s="152">
        <v>0</v>
      </c>
      <c r="K98" s="152">
        <v>0</v>
      </c>
      <c r="L98" s="152">
        <v>0</v>
      </c>
      <c r="M98" s="152">
        <v>0</v>
      </c>
      <c r="N98" s="152"/>
      <c r="O98" s="152">
        <v>0</v>
      </c>
      <c r="P98" s="152">
        <v>0</v>
      </c>
      <c r="Q98" s="152">
        <v>0</v>
      </c>
      <c r="R98" s="152">
        <v>0</v>
      </c>
      <c r="S98" s="152"/>
      <c r="T98" s="152">
        <v>0</v>
      </c>
      <c r="U98" s="152">
        <v>0</v>
      </c>
      <c r="V98" s="152">
        <v>0</v>
      </c>
      <c r="W98" s="152">
        <v>0</v>
      </c>
      <c r="X98" s="152"/>
      <c r="Y98" s="152">
        <v>0</v>
      </c>
      <c r="Z98" s="152">
        <v>0</v>
      </c>
      <c r="AA98" s="152">
        <v>0</v>
      </c>
      <c r="AB98" s="152">
        <v>0</v>
      </c>
      <c r="AC98" s="152"/>
      <c r="AD98" s="152">
        <v>0</v>
      </c>
      <c r="AE98" s="152">
        <v>0</v>
      </c>
      <c r="AF98" s="152">
        <v>0</v>
      </c>
      <c r="AG98" s="152">
        <v>0</v>
      </c>
      <c r="AH98" s="152"/>
      <c r="AI98" s="152">
        <v>3.1834949999999997</v>
      </c>
      <c r="AJ98" s="152">
        <v>4.7432920000000003</v>
      </c>
      <c r="AK98" s="152">
        <v>2.6199759999999999</v>
      </c>
      <c r="AL98" s="10">
        <v>3.6808730000000001</v>
      </c>
      <c r="AN98" s="102" t="s">
        <v>108</v>
      </c>
    </row>
    <row r="99" spans="1:40">
      <c r="A99" s="102" t="s">
        <v>109</v>
      </c>
      <c r="B99" s="10" t="str">
        <f t="shared" si="8"/>
        <v>—</v>
      </c>
      <c r="C99" s="10" t="str">
        <f t="shared" si="9"/>
        <v>—</v>
      </c>
      <c r="D99" s="10" t="str">
        <f t="shared" si="10"/>
        <v>—</v>
      </c>
      <c r="E99" s="10" t="str">
        <f t="shared" si="11"/>
        <v>—</v>
      </c>
      <c r="F99" s="10" t="str">
        <f t="shared" si="12"/>
        <v>—</v>
      </c>
      <c r="G99" s="10" t="str">
        <f t="shared" si="13"/>
        <v>—</v>
      </c>
      <c r="H99" s="10">
        <f t="shared" si="7"/>
        <v>6.9769450000000006</v>
      </c>
      <c r="I99" s="10"/>
      <c r="J99" s="152">
        <v>0</v>
      </c>
      <c r="K99" s="152">
        <v>0</v>
      </c>
      <c r="L99" s="152">
        <v>0</v>
      </c>
      <c r="M99" s="152">
        <v>0</v>
      </c>
      <c r="N99" s="152"/>
      <c r="O99" s="152">
        <v>0</v>
      </c>
      <c r="P99" s="152">
        <v>0</v>
      </c>
      <c r="Q99" s="152">
        <v>0</v>
      </c>
      <c r="R99" s="152">
        <v>0</v>
      </c>
      <c r="S99" s="152"/>
      <c r="T99" s="152">
        <v>0</v>
      </c>
      <c r="U99" s="152">
        <v>0</v>
      </c>
      <c r="V99" s="152">
        <v>0</v>
      </c>
      <c r="W99" s="152">
        <v>0</v>
      </c>
      <c r="X99" s="152"/>
      <c r="Y99" s="152">
        <v>0</v>
      </c>
      <c r="Z99" s="152">
        <v>0</v>
      </c>
      <c r="AA99" s="152">
        <v>0</v>
      </c>
      <c r="AB99" s="152">
        <v>0</v>
      </c>
      <c r="AC99" s="152"/>
      <c r="AD99" s="152">
        <v>0</v>
      </c>
      <c r="AE99" s="152">
        <v>0</v>
      </c>
      <c r="AF99" s="152">
        <v>0</v>
      </c>
      <c r="AG99" s="152">
        <v>0</v>
      </c>
      <c r="AH99" s="152"/>
      <c r="AI99" s="152">
        <v>2.548699</v>
      </c>
      <c r="AJ99" s="152">
        <v>1.1937269999999998</v>
      </c>
      <c r="AK99" s="152">
        <v>3.2345190000000006</v>
      </c>
      <c r="AL99" s="10">
        <v>6.6889240000000001</v>
      </c>
      <c r="AN99" s="102" t="s">
        <v>109</v>
      </c>
    </row>
    <row r="100" spans="1:40">
      <c r="A100" s="97" t="s">
        <v>158</v>
      </c>
      <c r="B100" s="10" t="str">
        <f t="shared" si="8"/>
        <v>—</v>
      </c>
      <c r="C100" s="10" t="str">
        <f t="shared" si="9"/>
        <v>—</v>
      </c>
      <c r="D100" s="10" t="str">
        <f t="shared" si="10"/>
        <v>—</v>
      </c>
      <c r="E100" s="10" t="str">
        <f t="shared" si="11"/>
        <v>—</v>
      </c>
      <c r="F100" s="10" t="str">
        <f t="shared" si="12"/>
        <v>—</v>
      </c>
      <c r="G100" s="10" t="str">
        <f t="shared" si="13"/>
        <v>—</v>
      </c>
      <c r="H100" s="10">
        <f t="shared" si="7"/>
        <v>10.546763</v>
      </c>
      <c r="I100" s="10"/>
      <c r="J100" s="152">
        <v>0</v>
      </c>
      <c r="K100" s="152">
        <v>0</v>
      </c>
      <c r="L100" s="152">
        <v>0</v>
      </c>
      <c r="M100" s="152">
        <v>0</v>
      </c>
      <c r="N100" s="152"/>
      <c r="O100" s="152">
        <v>0</v>
      </c>
      <c r="P100" s="152">
        <v>0</v>
      </c>
      <c r="Q100" s="152">
        <v>0</v>
      </c>
      <c r="R100" s="152">
        <v>0</v>
      </c>
      <c r="S100" s="152"/>
      <c r="T100" s="152">
        <v>0</v>
      </c>
      <c r="U100" s="152">
        <v>0</v>
      </c>
      <c r="V100" s="152">
        <v>0</v>
      </c>
      <c r="W100" s="152">
        <v>0</v>
      </c>
      <c r="X100" s="152"/>
      <c r="Y100" s="152">
        <v>0</v>
      </c>
      <c r="Z100" s="152">
        <v>0</v>
      </c>
      <c r="AA100" s="152">
        <v>0</v>
      </c>
      <c r="AB100" s="152">
        <v>0</v>
      </c>
      <c r="AC100" s="152"/>
      <c r="AD100" s="152">
        <v>0</v>
      </c>
      <c r="AE100" s="152">
        <v>0</v>
      </c>
      <c r="AF100" s="152">
        <v>0</v>
      </c>
      <c r="AG100" s="152">
        <v>0</v>
      </c>
      <c r="AH100" s="152"/>
      <c r="AI100" s="152">
        <v>3.1834949999999997</v>
      </c>
      <c r="AJ100" s="152">
        <v>4.7432920000000003</v>
      </c>
      <c r="AK100" s="152">
        <v>2.6199759999999999</v>
      </c>
      <c r="AL100" s="10">
        <v>3.6808730000000001</v>
      </c>
      <c r="AN100" s="97" t="s">
        <v>158</v>
      </c>
    </row>
    <row r="101" spans="1:40">
      <c r="A101" s="106" t="s">
        <v>108</v>
      </c>
      <c r="B101" s="10" t="str">
        <f t="shared" si="8"/>
        <v>—</v>
      </c>
      <c r="C101" s="10" t="str">
        <f t="shared" si="9"/>
        <v>—</v>
      </c>
      <c r="D101" s="10" t="str">
        <f t="shared" si="10"/>
        <v>—</v>
      </c>
      <c r="E101" s="10" t="str">
        <f t="shared" si="11"/>
        <v>—</v>
      </c>
      <c r="F101" s="10" t="str">
        <f t="shared" si="12"/>
        <v>—</v>
      </c>
      <c r="G101" s="10" t="str">
        <f t="shared" si="13"/>
        <v>—</v>
      </c>
      <c r="H101" s="10">
        <f t="shared" si="7"/>
        <v>10.546763</v>
      </c>
      <c r="I101" s="10"/>
      <c r="J101" s="152">
        <v>0</v>
      </c>
      <c r="K101" s="152">
        <v>0</v>
      </c>
      <c r="L101" s="152">
        <v>0</v>
      </c>
      <c r="M101" s="152">
        <v>0</v>
      </c>
      <c r="N101" s="152"/>
      <c r="O101" s="152">
        <v>0</v>
      </c>
      <c r="P101" s="152">
        <v>0</v>
      </c>
      <c r="Q101" s="152">
        <v>0</v>
      </c>
      <c r="R101" s="152">
        <v>0</v>
      </c>
      <c r="S101" s="152"/>
      <c r="T101" s="152">
        <v>0</v>
      </c>
      <c r="U101" s="152">
        <v>0</v>
      </c>
      <c r="V101" s="152">
        <v>0</v>
      </c>
      <c r="W101" s="152">
        <v>0</v>
      </c>
      <c r="X101" s="152"/>
      <c r="Y101" s="152">
        <v>0</v>
      </c>
      <c r="Z101" s="152">
        <v>0</v>
      </c>
      <c r="AA101" s="152">
        <v>0</v>
      </c>
      <c r="AB101" s="152">
        <v>0</v>
      </c>
      <c r="AC101" s="152"/>
      <c r="AD101" s="152">
        <v>0</v>
      </c>
      <c r="AE101" s="152">
        <v>0</v>
      </c>
      <c r="AF101" s="152">
        <v>0</v>
      </c>
      <c r="AG101" s="152">
        <v>0</v>
      </c>
      <c r="AH101" s="152"/>
      <c r="AI101" s="152">
        <v>3.1834949999999997</v>
      </c>
      <c r="AJ101" s="152">
        <v>4.7432920000000003</v>
      </c>
      <c r="AK101" s="152">
        <v>2.6199759999999999</v>
      </c>
      <c r="AL101" s="10">
        <v>3.6808730000000001</v>
      </c>
      <c r="AN101" s="106" t="s">
        <v>108</v>
      </c>
    </row>
    <row r="102" spans="1:40">
      <c r="A102" s="106" t="s">
        <v>109</v>
      </c>
      <c r="B102" s="10" t="str">
        <f t="shared" si="8"/>
        <v>—</v>
      </c>
      <c r="C102" s="10" t="str">
        <f t="shared" si="9"/>
        <v>—</v>
      </c>
      <c r="D102" s="10" t="str">
        <f t="shared" si="10"/>
        <v>—</v>
      </c>
      <c r="E102" s="10" t="str">
        <f t="shared" si="11"/>
        <v>—</v>
      </c>
      <c r="F102" s="10" t="str">
        <f t="shared" si="12"/>
        <v>—</v>
      </c>
      <c r="G102" s="10" t="str">
        <f t="shared" si="13"/>
        <v>—</v>
      </c>
      <c r="H102" s="10" t="str">
        <f t="shared" si="7"/>
        <v>—</v>
      </c>
      <c r="I102" s="10"/>
      <c r="J102" s="152">
        <v>0</v>
      </c>
      <c r="K102" s="152">
        <v>0</v>
      </c>
      <c r="L102" s="152">
        <v>0</v>
      </c>
      <c r="M102" s="152">
        <v>0</v>
      </c>
      <c r="N102" s="152"/>
      <c r="O102" s="152">
        <v>0</v>
      </c>
      <c r="P102" s="152">
        <v>0</v>
      </c>
      <c r="Q102" s="152">
        <v>0</v>
      </c>
      <c r="R102" s="152">
        <v>0</v>
      </c>
      <c r="S102" s="152"/>
      <c r="T102" s="152">
        <v>0</v>
      </c>
      <c r="U102" s="152">
        <v>0</v>
      </c>
      <c r="V102" s="152">
        <v>0</v>
      </c>
      <c r="W102" s="152">
        <v>0</v>
      </c>
      <c r="X102" s="152"/>
      <c r="Y102" s="152">
        <v>0</v>
      </c>
      <c r="Z102" s="152">
        <v>0</v>
      </c>
      <c r="AA102" s="152">
        <v>0</v>
      </c>
      <c r="AB102" s="152">
        <v>0</v>
      </c>
      <c r="AC102" s="152"/>
      <c r="AD102" s="152">
        <v>0</v>
      </c>
      <c r="AE102" s="152">
        <v>0</v>
      </c>
      <c r="AF102" s="152">
        <v>0</v>
      </c>
      <c r="AG102" s="152">
        <v>0</v>
      </c>
      <c r="AH102" s="152"/>
      <c r="AI102" s="152">
        <v>0</v>
      </c>
      <c r="AJ102" s="152">
        <v>0</v>
      </c>
      <c r="AK102" s="152">
        <v>0</v>
      </c>
      <c r="AL102" s="10" t="s">
        <v>255</v>
      </c>
      <c r="AN102" s="106" t="s">
        <v>109</v>
      </c>
    </row>
    <row r="103" spans="1:40">
      <c r="A103" s="97" t="s">
        <v>159</v>
      </c>
      <c r="B103" s="10" t="str">
        <f t="shared" si="8"/>
        <v>—</v>
      </c>
      <c r="C103" s="10" t="str">
        <f t="shared" si="9"/>
        <v>—</v>
      </c>
      <c r="D103" s="10" t="str">
        <f t="shared" si="10"/>
        <v>—</v>
      </c>
      <c r="E103" s="10" t="str">
        <f t="shared" si="11"/>
        <v>—</v>
      </c>
      <c r="F103" s="10" t="str">
        <f t="shared" si="12"/>
        <v>—</v>
      </c>
      <c r="G103" s="10" t="str">
        <f t="shared" si="13"/>
        <v>—</v>
      </c>
      <c r="H103" s="10">
        <f t="shared" si="7"/>
        <v>-6.9769450000000006</v>
      </c>
      <c r="I103" s="10"/>
      <c r="J103" s="152">
        <v>0</v>
      </c>
      <c r="K103" s="152">
        <v>0</v>
      </c>
      <c r="L103" s="152">
        <v>0</v>
      </c>
      <c r="M103" s="152">
        <v>0</v>
      </c>
      <c r="N103" s="152"/>
      <c r="O103" s="152">
        <v>0</v>
      </c>
      <c r="P103" s="152">
        <v>0</v>
      </c>
      <c r="Q103" s="152">
        <v>0</v>
      </c>
      <c r="R103" s="152">
        <v>0</v>
      </c>
      <c r="S103" s="152"/>
      <c r="T103" s="152">
        <v>0</v>
      </c>
      <c r="U103" s="152">
        <v>0</v>
      </c>
      <c r="V103" s="152">
        <v>0</v>
      </c>
      <c r="W103" s="152">
        <v>0</v>
      </c>
      <c r="X103" s="152"/>
      <c r="Y103" s="152">
        <v>0</v>
      </c>
      <c r="Z103" s="152">
        <v>0</v>
      </c>
      <c r="AA103" s="152">
        <v>0</v>
      </c>
      <c r="AB103" s="152">
        <v>0</v>
      </c>
      <c r="AC103" s="152"/>
      <c r="AD103" s="152">
        <v>0</v>
      </c>
      <c r="AE103" s="152">
        <v>0</v>
      </c>
      <c r="AF103" s="152">
        <v>0</v>
      </c>
      <c r="AG103" s="152">
        <v>0</v>
      </c>
      <c r="AH103" s="152"/>
      <c r="AI103" s="152">
        <v>-2.548699</v>
      </c>
      <c r="AJ103" s="152">
        <v>-1.1937269999999998</v>
      </c>
      <c r="AK103" s="152">
        <v>-3.2345190000000006</v>
      </c>
      <c r="AL103" s="10">
        <v>-6.6889240000000001</v>
      </c>
      <c r="AN103" s="97" t="s">
        <v>159</v>
      </c>
    </row>
    <row r="104" spans="1:40">
      <c r="A104" s="106" t="s">
        <v>108</v>
      </c>
      <c r="B104" s="10" t="str">
        <f t="shared" si="8"/>
        <v>—</v>
      </c>
      <c r="C104" s="10" t="str">
        <f t="shared" si="9"/>
        <v>—</v>
      </c>
      <c r="D104" s="10" t="str">
        <f t="shared" si="10"/>
        <v>—</v>
      </c>
      <c r="E104" s="10" t="str">
        <f t="shared" si="11"/>
        <v>—</v>
      </c>
      <c r="F104" s="10" t="str">
        <f t="shared" si="12"/>
        <v>—</v>
      </c>
      <c r="G104" s="10" t="str">
        <f t="shared" si="13"/>
        <v>—</v>
      </c>
      <c r="H104" s="10" t="str">
        <f t="shared" si="7"/>
        <v>—</v>
      </c>
      <c r="I104" s="10"/>
      <c r="J104" s="152">
        <v>0</v>
      </c>
      <c r="K104" s="152">
        <v>0</v>
      </c>
      <c r="L104" s="152">
        <v>0</v>
      </c>
      <c r="M104" s="152">
        <v>0</v>
      </c>
      <c r="N104" s="152"/>
      <c r="O104" s="152">
        <v>0</v>
      </c>
      <c r="P104" s="152">
        <v>0</v>
      </c>
      <c r="Q104" s="152">
        <v>0</v>
      </c>
      <c r="R104" s="152">
        <v>0</v>
      </c>
      <c r="S104" s="152"/>
      <c r="T104" s="152">
        <v>0</v>
      </c>
      <c r="U104" s="152">
        <v>0</v>
      </c>
      <c r="V104" s="152">
        <v>0</v>
      </c>
      <c r="W104" s="152">
        <v>0</v>
      </c>
      <c r="X104" s="152"/>
      <c r="Y104" s="152">
        <v>0</v>
      </c>
      <c r="Z104" s="152">
        <v>0</v>
      </c>
      <c r="AA104" s="152">
        <v>0</v>
      </c>
      <c r="AB104" s="152">
        <v>0</v>
      </c>
      <c r="AC104" s="152"/>
      <c r="AD104" s="152">
        <v>0</v>
      </c>
      <c r="AE104" s="152">
        <v>0</v>
      </c>
      <c r="AF104" s="152">
        <v>0</v>
      </c>
      <c r="AG104" s="152">
        <v>0</v>
      </c>
      <c r="AH104" s="152"/>
      <c r="AI104" s="152">
        <v>0</v>
      </c>
      <c r="AJ104" s="152">
        <v>0</v>
      </c>
      <c r="AK104" s="152">
        <v>0</v>
      </c>
      <c r="AL104" s="10" t="s">
        <v>255</v>
      </c>
      <c r="AN104" s="106" t="s">
        <v>108</v>
      </c>
    </row>
    <row r="105" spans="1:40">
      <c r="A105" s="106" t="s">
        <v>109</v>
      </c>
      <c r="B105" s="10" t="str">
        <f t="shared" si="8"/>
        <v>—</v>
      </c>
      <c r="C105" s="10" t="str">
        <f t="shared" si="9"/>
        <v>—</v>
      </c>
      <c r="D105" s="10" t="str">
        <f t="shared" si="10"/>
        <v>—</v>
      </c>
      <c r="E105" s="10" t="str">
        <f t="shared" si="11"/>
        <v>—</v>
      </c>
      <c r="F105" s="10" t="str">
        <f t="shared" si="12"/>
        <v>—</v>
      </c>
      <c r="G105" s="10" t="str">
        <f t="shared" si="13"/>
        <v>—</v>
      </c>
      <c r="H105" s="10">
        <f t="shared" si="7"/>
        <v>6.9769450000000006</v>
      </c>
      <c r="I105" s="10"/>
      <c r="J105" s="152">
        <v>0</v>
      </c>
      <c r="K105" s="152">
        <v>0</v>
      </c>
      <c r="L105" s="152">
        <v>0</v>
      </c>
      <c r="M105" s="152">
        <v>0</v>
      </c>
      <c r="N105" s="152"/>
      <c r="O105" s="152">
        <v>0</v>
      </c>
      <c r="P105" s="152">
        <v>0</v>
      </c>
      <c r="Q105" s="152">
        <v>0</v>
      </c>
      <c r="R105" s="152">
        <v>0</v>
      </c>
      <c r="S105" s="152"/>
      <c r="T105" s="152">
        <v>0</v>
      </c>
      <c r="U105" s="152">
        <v>0</v>
      </c>
      <c r="V105" s="152">
        <v>0</v>
      </c>
      <c r="W105" s="152">
        <v>0</v>
      </c>
      <c r="X105" s="152"/>
      <c r="Y105" s="152">
        <v>0</v>
      </c>
      <c r="Z105" s="152">
        <v>0</v>
      </c>
      <c r="AA105" s="152">
        <v>0</v>
      </c>
      <c r="AB105" s="152">
        <v>0</v>
      </c>
      <c r="AC105" s="152"/>
      <c r="AD105" s="152">
        <v>0</v>
      </c>
      <c r="AE105" s="152">
        <v>0</v>
      </c>
      <c r="AF105" s="152">
        <v>0</v>
      </c>
      <c r="AG105" s="152">
        <v>0</v>
      </c>
      <c r="AH105" s="152"/>
      <c r="AI105" s="152">
        <v>2.548699</v>
      </c>
      <c r="AJ105" s="152">
        <v>1.1937269999999998</v>
      </c>
      <c r="AK105" s="152">
        <v>3.2345190000000006</v>
      </c>
      <c r="AL105" s="10">
        <v>6.6889240000000001</v>
      </c>
      <c r="AN105" s="106" t="s">
        <v>109</v>
      </c>
    </row>
    <row r="106" spans="1:40">
      <c r="A106" s="88" t="s">
        <v>160</v>
      </c>
      <c r="B106" s="10" t="str">
        <f t="shared" si="8"/>
        <v>—</v>
      </c>
      <c r="C106" s="10" t="str">
        <f t="shared" si="9"/>
        <v>—</v>
      </c>
      <c r="D106" s="10" t="str">
        <f t="shared" si="10"/>
        <v>—</v>
      </c>
      <c r="E106" s="10" t="str">
        <f t="shared" si="11"/>
        <v>—</v>
      </c>
      <c r="F106" s="10" t="str">
        <f t="shared" si="12"/>
        <v>—</v>
      </c>
      <c r="G106" s="10" t="str">
        <f t="shared" si="13"/>
        <v>—</v>
      </c>
      <c r="H106" s="10">
        <f t="shared" si="7"/>
        <v>-4.7052690000000004</v>
      </c>
      <c r="I106" s="10"/>
      <c r="J106" s="152">
        <v>0</v>
      </c>
      <c r="K106" s="152">
        <v>0</v>
      </c>
      <c r="L106" s="152">
        <v>0</v>
      </c>
      <c r="M106" s="152">
        <v>0</v>
      </c>
      <c r="N106" s="152"/>
      <c r="O106" s="152">
        <v>0</v>
      </c>
      <c r="P106" s="152">
        <v>0</v>
      </c>
      <c r="Q106" s="152">
        <v>0</v>
      </c>
      <c r="R106" s="152">
        <v>0</v>
      </c>
      <c r="S106" s="152"/>
      <c r="T106" s="152">
        <v>0</v>
      </c>
      <c r="U106" s="152">
        <v>0</v>
      </c>
      <c r="V106" s="152">
        <v>0</v>
      </c>
      <c r="W106" s="152">
        <v>0</v>
      </c>
      <c r="X106" s="152"/>
      <c r="Y106" s="152">
        <v>0</v>
      </c>
      <c r="Z106" s="152">
        <v>0</v>
      </c>
      <c r="AA106" s="152">
        <v>0</v>
      </c>
      <c r="AB106" s="152">
        <v>0</v>
      </c>
      <c r="AC106" s="152"/>
      <c r="AD106" s="152">
        <v>0</v>
      </c>
      <c r="AE106" s="152">
        <v>0</v>
      </c>
      <c r="AF106" s="152">
        <v>0</v>
      </c>
      <c r="AG106" s="152">
        <v>0</v>
      </c>
      <c r="AH106" s="152"/>
      <c r="AI106" s="152">
        <v>-1.475957</v>
      </c>
      <c r="AJ106" s="152">
        <v>-1.6721490000000001</v>
      </c>
      <c r="AK106" s="152">
        <v>-1.5571630000000001</v>
      </c>
      <c r="AL106" s="10">
        <v>-2.0388259999999998</v>
      </c>
      <c r="AN106" s="88" t="s">
        <v>160</v>
      </c>
    </row>
    <row r="107" spans="1:40">
      <c r="A107" s="102" t="s">
        <v>108</v>
      </c>
      <c r="B107" s="10" t="str">
        <f t="shared" si="8"/>
        <v>—</v>
      </c>
      <c r="C107" s="10" t="str">
        <f t="shared" si="9"/>
        <v>—</v>
      </c>
      <c r="D107" s="10" t="str">
        <f t="shared" si="10"/>
        <v>—</v>
      </c>
      <c r="E107" s="10" t="str">
        <f t="shared" si="11"/>
        <v>—</v>
      </c>
      <c r="F107" s="10" t="str">
        <f t="shared" si="12"/>
        <v>—</v>
      </c>
      <c r="G107" s="10" t="str">
        <f t="shared" si="13"/>
        <v>—</v>
      </c>
      <c r="H107" s="10">
        <f t="shared" si="7"/>
        <v>0.132798</v>
      </c>
      <c r="I107" s="10"/>
      <c r="J107" s="152">
        <v>0</v>
      </c>
      <c r="K107" s="152">
        <v>0</v>
      </c>
      <c r="L107" s="152">
        <v>0</v>
      </c>
      <c r="M107" s="152">
        <v>0</v>
      </c>
      <c r="N107" s="152"/>
      <c r="O107" s="152">
        <v>0</v>
      </c>
      <c r="P107" s="152">
        <v>0</v>
      </c>
      <c r="Q107" s="152">
        <v>0</v>
      </c>
      <c r="R107" s="152">
        <v>0</v>
      </c>
      <c r="S107" s="152"/>
      <c r="T107" s="152">
        <v>0</v>
      </c>
      <c r="U107" s="152">
        <v>0</v>
      </c>
      <c r="V107" s="152">
        <v>0</v>
      </c>
      <c r="W107" s="152">
        <v>0</v>
      </c>
      <c r="X107" s="152"/>
      <c r="Y107" s="152">
        <v>0</v>
      </c>
      <c r="Z107" s="152">
        <v>0</v>
      </c>
      <c r="AA107" s="152">
        <v>0</v>
      </c>
      <c r="AB107" s="152">
        <v>0</v>
      </c>
      <c r="AC107" s="152"/>
      <c r="AD107" s="152">
        <v>0</v>
      </c>
      <c r="AE107" s="152">
        <v>0</v>
      </c>
      <c r="AF107" s="152">
        <v>0</v>
      </c>
      <c r="AG107" s="152">
        <v>0</v>
      </c>
      <c r="AH107" s="152"/>
      <c r="AI107" s="152">
        <v>3.4505000000000001E-2</v>
      </c>
      <c r="AJ107" s="152">
        <v>7.2930000000000009E-2</v>
      </c>
      <c r="AK107" s="152">
        <v>2.5363E-2</v>
      </c>
      <c r="AL107" s="10">
        <v>6.6278999999999991E-2</v>
      </c>
      <c r="AN107" s="102" t="s">
        <v>108</v>
      </c>
    </row>
    <row r="108" spans="1:40">
      <c r="A108" s="102" t="s">
        <v>109</v>
      </c>
      <c r="B108" s="10" t="str">
        <f t="shared" si="8"/>
        <v>—</v>
      </c>
      <c r="C108" s="10" t="str">
        <f t="shared" si="9"/>
        <v>—</v>
      </c>
      <c r="D108" s="10" t="str">
        <f t="shared" si="10"/>
        <v>—</v>
      </c>
      <c r="E108" s="10" t="str">
        <f t="shared" si="11"/>
        <v>—</v>
      </c>
      <c r="F108" s="10" t="str">
        <f t="shared" si="12"/>
        <v>—</v>
      </c>
      <c r="G108" s="10" t="str">
        <f t="shared" si="13"/>
        <v>—</v>
      </c>
      <c r="H108" s="10">
        <f t="shared" si="7"/>
        <v>4.8380670000000006</v>
      </c>
      <c r="I108" s="10"/>
      <c r="J108" s="152">
        <v>0</v>
      </c>
      <c r="K108" s="152">
        <v>0</v>
      </c>
      <c r="L108" s="152">
        <v>0</v>
      </c>
      <c r="M108" s="152">
        <v>0</v>
      </c>
      <c r="N108" s="152"/>
      <c r="O108" s="152">
        <v>0</v>
      </c>
      <c r="P108" s="152">
        <v>0</v>
      </c>
      <c r="Q108" s="152">
        <v>0</v>
      </c>
      <c r="R108" s="152">
        <v>0</v>
      </c>
      <c r="S108" s="152"/>
      <c r="T108" s="152">
        <v>0</v>
      </c>
      <c r="U108" s="152">
        <v>0</v>
      </c>
      <c r="V108" s="152">
        <v>0</v>
      </c>
      <c r="W108" s="152">
        <v>0</v>
      </c>
      <c r="X108" s="152"/>
      <c r="Y108" s="152">
        <v>0</v>
      </c>
      <c r="Z108" s="152">
        <v>0</v>
      </c>
      <c r="AA108" s="152">
        <v>0</v>
      </c>
      <c r="AB108" s="152">
        <v>0</v>
      </c>
      <c r="AC108" s="152"/>
      <c r="AD108" s="152">
        <v>0</v>
      </c>
      <c r="AE108" s="152">
        <v>0</v>
      </c>
      <c r="AF108" s="152">
        <v>0</v>
      </c>
      <c r="AG108" s="152">
        <v>0</v>
      </c>
      <c r="AH108" s="152"/>
      <c r="AI108" s="152">
        <v>1.510462</v>
      </c>
      <c r="AJ108" s="152">
        <v>1.745079</v>
      </c>
      <c r="AK108" s="152">
        <v>1.5825260000000001</v>
      </c>
      <c r="AL108" s="10">
        <v>2.105105</v>
      </c>
      <c r="AN108" s="102" t="s">
        <v>109</v>
      </c>
    </row>
    <row r="109" spans="1:40">
      <c r="A109" s="97" t="s">
        <v>161</v>
      </c>
      <c r="B109" s="10" t="str">
        <f t="shared" si="8"/>
        <v>—</v>
      </c>
      <c r="C109" s="10" t="str">
        <f t="shared" si="9"/>
        <v>—</v>
      </c>
      <c r="D109" s="10" t="str">
        <f t="shared" si="10"/>
        <v>—</v>
      </c>
      <c r="E109" s="10" t="str">
        <f t="shared" si="11"/>
        <v>—</v>
      </c>
      <c r="F109" s="10" t="str">
        <f t="shared" si="12"/>
        <v>—</v>
      </c>
      <c r="G109" s="10" t="str">
        <f t="shared" si="13"/>
        <v>—</v>
      </c>
      <c r="H109" s="10">
        <f t="shared" si="7"/>
        <v>-4.7052690000000004</v>
      </c>
      <c r="I109" s="10"/>
      <c r="J109" s="152">
        <v>0</v>
      </c>
      <c r="K109" s="152">
        <v>0</v>
      </c>
      <c r="L109" s="152">
        <v>0</v>
      </c>
      <c r="M109" s="152">
        <v>0</v>
      </c>
      <c r="N109" s="152"/>
      <c r="O109" s="152">
        <v>0</v>
      </c>
      <c r="P109" s="152">
        <v>0</v>
      </c>
      <c r="Q109" s="152">
        <v>0</v>
      </c>
      <c r="R109" s="152">
        <v>0</v>
      </c>
      <c r="S109" s="152"/>
      <c r="T109" s="152">
        <v>0</v>
      </c>
      <c r="U109" s="152">
        <v>0</v>
      </c>
      <c r="V109" s="152">
        <v>0</v>
      </c>
      <c r="W109" s="152">
        <v>0</v>
      </c>
      <c r="X109" s="152"/>
      <c r="Y109" s="152">
        <v>0</v>
      </c>
      <c r="Z109" s="152">
        <v>0</v>
      </c>
      <c r="AA109" s="152">
        <v>0</v>
      </c>
      <c r="AB109" s="152">
        <v>0</v>
      </c>
      <c r="AC109" s="152"/>
      <c r="AD109" s="152">
        <v>0</v>
      </c>
      <c r="AE109" s="152">
        <v>0</v>
      </c>
      <c r="AF109" s="152">
        <v>0</v>
      </c>
      <c r="AG109" s="152">
        <v>0</v>
      </c>
      <c r="AH109" s="152"/>
      <c r="AI109" s="152">
        <v>-1.475957</v>
      </c>
      <c r="AJ109" s="152">
        <v>-1.6721490000000001</v>
      </c>
      <c r="AK109" s="152">
        <v>-1.5571630000000001</v>
      </c>
      <c r="AL109" s="10">
        <v>-2.0388259999999998</v>
      </c>
      <c r="AN109" s="97" t="s">
        <v>161</v>
      </c>
    </row>
    <row r="110" spans="1:40">
      <c r="A110" s="106" t="s">
        <v>108</v>
      </c>
      <c r="B110" s="10" t="str">
        <f t="shared" si="8"/>
        <v>—</v>
      </c>
      <c r="C110" s="10" t="str">
        <f t="shared" si="9"/>
        <v>—</v>
      </c>
      <c r="D110" s="10" t="str">
        <f t="shared" si="10"/>
        <v>—</v>
      </c>
      <c r="E110" s="10" t="str">
        <f t="shared" si="11"/>
        <v>—</v>
      </c>
      <c r="F110" s="10" t="str">
        <f t="shared" si="12"/>
        <v>—</v>
      </c>
      <c r="G110" s="10" t="str">
        <f t="shared" si="13"/>
        <v>—</v>
      </c>
      <c r="H110" s="10">
        <f t="shared" si="7"/>
        <v>0.132798</v>
      </c>
      <c r="I110" s="10"/>
      <c r="J110" s="152">
        <v>0</v>
      </c>
      <c r="K110" s="152">
        <v>0</v>
      </c>
      <c r="L110" s="152">
        <v>0</v>
      </c>
      <c r="M110" s="152">
        <v>0</v>
      </c>
      <c r="N110" s="152"/>
      <c r="O110" s="152">
        <v>0</v>
      </c>
      <c r="P110" s="152">
        <v>0</v>
      </c>
      <c r="Q110" s="152">
        <v>0</v>
      </c>
      <c r="R110" s="152">
        <v>0</v>
      </c>
      <c r="S110" s="152"/>
      <c r="T110" s="152">
        <v>0</v>
      </c>
      <c r="U110" s="152">
        <v>0</v>
      </c>
      <c r="V110" s="152">
        <v>0</v>
      </c>
      <c r="W110" s="152">
        <v>0</v>
      </c>
      <c r="X110" s="152"/>
      <c r="Y110" s="152">
        <v>0</v>
      </c>
      <c r="Z110" s="152">
        <v>0</v>
      </c>
      <c r="AA110" s="152">
        <v>0</v>
      </c>
      <c r="AB110" s="152">
        <v>0</v>
      </c>
      <c r="AC110" s="152"/>
      <c r="AD110" s="152">
        <v>0</v>
      </c>
      <c r="AE110" s="152">
        <v>0</v>
      </c>
      <c r="AF110" s="152">
        <v>0</v>
      </c>
      <c r="AG110" s="152">
        <v>0</v>
      </c>
      <c r="AH110" s="152"/>
      <c r="AI110" s="152">
        <v>3.4505000000000001E-2</v>
      </c>
      <c r="AJ110" s="152">
        <v>7.2930000000000009E-2</v>
      </c>
      <c r="AK110" s="152">
        <v>2.5363E-2</v>
      </c>
      <c r="AL110" s="10">
        <v>6.6278999999999991E-2</v>
      </c>
      <c r="AN110" s="106" t="s">
        <v>108</v>
      </c>
    </row>
    <row r="111" spans="1:40">
      <c r="A111" s="106" t="s">
        <v>109</v>
      </c>
      <c r="B111" s="10" t="str">
        <f t="shared" si="8"/>
        <v>—</v>
      </c>
      <c r="C111" s="10" t="str">
        <f t="shared" si="9"/>
        <v>—</v>
      </c>
      <c r="D111" s="10" t="str">
        <f t="shared" si="10"/>
        <v>—</v>
      </c>
      <c r="E111" s="10" t="str">
        <f t="shared" si="11"/>
        <v>—</v>
      </c>
      <c r="F111" s="10" t="str">
        <f t="shared" si="12"/>
        <v>—</v>
      </c>
      <c r="G111" s="10" t="str">
        <f t="shared" si="13"/>
        <v>—</v>
      </c>
      <c r="H111" s="10">
        <f t="shared" si="7"/>
        <v>4.8380670000000006</v>
      </c>
      <c r="I111" s="10"/>
      <c r="J111" s="152">
        <v>0</v>
      </c>
      <c r="K111" s="152">
        <v>0</v>
      </c>
      <c r="L111" s="152">
        <v>0</v>
      </c>
      <c r="M111" s="152">
        <v>0</v>
      </c>
      <c r="N111" s="152"/>
      <c r="O111" s="152">
        <v>0</v>
      </c>
      <c r="P111" s="152">
        <v>0</v>
      </c>
      <c r="Q111" s="152">
        <v>0</v>
      </c>
      <c r="R111" s="152">
        <v>0</v>
      </c>
      <c r="S111" s="152"/>
      <c r="T111" s="152">
        <v>0</v>
      </c>
      <c r="U111" s="152">
        <v>0</v>
      </c>
      <c r="V111" s="152">
        <v>0</v>
      </c>
      <c r="W111" s="152">
        <v>0</v>
      </c>
      <c r="X111" s="152"/>
      <c r="Y111" s="152">
        <v>0</v>
      </c>
      <c r="Z111" s="152">
        <v>0</v>
      </c>
      <c r="AA111" s="152">
        <v>0</v>
      </c>
      <c r="AB111" s="152">
        <v>0</v>
      </c>
      <c r="AC111" s="152"/>
      <c r="AD111" s="152">
        <v>0</v>
      </c>
      <c r="AE111" s="152">
        <v>0</v>
      </c>
      <c r="AF111" s="152">
        <v>0</v>
      </c>
      <c r="AG111" s="152">
        <v>0</v>
      </c>
      <c r="AH111" s="152"/>
      <c r="AI111" s="152">
        <v>1.510462</v>
      </c>
      <c r="AJ111" s="152">
        <v>1.745079</v>
      </c>
      <c r="AK111" s="152">
        <v>1.5825260000000001</v>
      </c>
      <c r="AL111" s="10">
        <v>2.105105</v>
      </c>
      <c r="AN111" s="106" t="s">
        <v>109</v>
      </c>
    </row>
    <row r="112" spans="1:40">
      <c r="A112" s="97" t="s">
        <v>162</v>
      </c>
      <c r="B112" s="10" t="str">
        <f t="shared" si="8"/>
        <v>—</v>
      </c>
      <c r="C112" s="10" t="str">
        <f t="shared" si="9"/>
        <v>—</v>
      </c>
      <c r="D112" s="10" t="str">
        <f t="shared" si="10"/>
        <v>—</v>
      </c>
      <c r="E112" s="10" t="str">
        <f t="shared" si="11"/>
        <v>—</v>
      </c>
      <c r="F112" s="10" t="str">
        <f t="shared" si="12"/>
        <v>—</v>
      </c>
      <c r="G112" s="10" t="str">
        <f t="shared" si="13"/>
        <v>—</v>
      </c>
      <c r="H112" s="10" t="str">
        <f t="shared" si="7"/>
        <v>—</v>
      </c>
      <c r="I112" s="10"/>
      <c r="J112" s="152">
        <v>0</v>
      </c>
      <c r="K112" s="152">
        <v>0</v>
      </c>
      <c r="L112" s="152">
        <v>0</v>
      </c>
      <c r="M112" s="152">
        <v>0</v>
      </c>
      <c r="N112" s="152"/>
      <c r="O112" s="152">
        <v>0</v>
      </c>
      <c r="P112" s="152">
        <v>0</v>
      </c>
      <c r="Q112" s="152">
        <v>0</v>
      </c>
      <c r="R112" s="152">
        <v>0</v>
      </c>
      <c r="S112" s="152"/>
      <c r="T112" s="152">
        <v>0</v>
      </c>
      <c r="U112" s="152">
        <v>0</v>
      </c>
      <c r="V112" s="152">
        <v>0</v>
      </c>
      <c r="W112" s="152">
        <v>0</v>
      </c>
      <c r="X112" s="152"/>
      <c r="Y112" s="152">
        <v>0</v>
      </c>
      <c r="Z112" s="152">
        <v>0</v>
      </c>
      <c r="AA112" s="152">
        <v>0</v>
      </c>
      <c r="AB112" s="152">
        <v>0</v>
      </c>
      <c r="AC112" s="152"/>
      <c r="AD112" s="152">
        <v>0</v>
      </c>
      <c r="AE112" s="152">
        <v>0</v>
      </c>
      <c r="AF112" s="152">
        <v>0</v>
      </c>
      <c r="AG112" s="152">
        <v>0</v>
      </c>
      <c r="AH112" s="152"/>
      <c r="AI112" s="152">
        <v>0</v>
      </c>
      <c r="AJ112" s="152">
        <v>0</v>
      </c>
      <c r="AK112" s="152">
        <v>0</v>
      </c>
      <c r="AL112" s="10" t="s">
        <v>255</v>
      </c>
      <c r="AN112" s="97" t="s">
        <v>162</v>
      </c>
    </row>
    <row r="113" spans="1:40">
      <c r="A113" s="106" t="s">
        <v>108</v>
      </c>
      <c r="B113" s="10" t="str">
        <f t="shared" si="8"/>
        <v>—</v>
      </c>
      <c r="C113" s="10" t="str">
        <f t="shared" si="9"/>
        <v>—</v>
      </c>
      <c r="D113" s="10" t="str">
        <f t="shared" si="10"/>
        <v>—</v>
      </c>
      <c r="E113" s="10" t="str">
        <f t="shared" si="11"/>
        <v>—</v>
      </c>
      <c r="F113" s="10" t="str">
        <f t="shared" si="12"/>
        <v>—</v>
      </c>
      <c r="G113" s="10" t="str">
        <f t="shared" si="13"/>
        <v>—</v>
      </c>
      <c r="H113" s="10" t="str">
        <f t="shared" si="7"/>
        <v>—</v>
      </c>
      <c r="I113" s="10"/>
      <c r="J113" s="152">
        <v>0</v>
      </c>
      <c r="K113" s="152">
        <v>0</v>
      </c>
      <c r="L113" s="152">
        <v>0</v>
      </c>
      <c r="M113" s="152">
        <v>0</v>
      </c>
      <c r="N113" s="152"/>
      <c r="O113" s="152">
        <v>0</v>
      </c>
      <c r="P113" s="152">
        <v>0</v>
      </c>
      <c r="Q113" s="152">
        <v>0</v>
      </c>
      <c r="R113" s="152">
        <v>0</v>
      </c>
      <c r="S113" s="152"/>
      <c r="T113" s="152">
        <v>0</v>
      </c>
      <c r="U113" s="152">
        <v>0</v>
      </c>
      <c r="V113" s="152">
        <v>0</v>
      </c>
      <c r="W113" s="152">
        <v>0</v>
      </c>
      <c r="X113" s="152"/>
      <c r="Y113" s="152">
        <v>0</v>
      </c>
      <c r="Z113" s="152">
        <v>0</v>
      </c>
      <c r="AA113" s="152">
        <v>0</v>
      </c>
      <c r="AB113" s="152">
        <v>0</v>
      </c>
      <c r="AC113" s="152"/>
      <c r="AD113" s="152">
        <v>0</v>
      </c>
      <c r="AE113" s="152">
        <v>0</v>
      </c>
      <c r="AF113" s="152">
        <v>0</v>
      </c>
      <c r="AG113" s="152">
        <v>0</v>
      </c>
      <c r="AH113" s="152"/>
      <c r="AI113" s="152">
        <v>0</v>
      </c>
      <c r="AJ113" s="152">
        <v>0</v>
      </c>
      <c r="AK113" s="152">
        <v>0</v>
      </c>
      <c r="AL113" s="10" t="s">
        <v>255</v>
      </c>
      <c r="AN113" s="106" t="s">
        <v>108</v>
      </c>
    </row>
    <row r="114" spans="1:40">
      <c r="A114" s="106" t="s">
        <v>109</v>
      </c>
      <c r="B114" s="10" t="str">
        <f t="shared" si="8"/>
        <v>—</v>
      </c>
      <c r="C114" s="10" t="str">
        <f t="shared" si="9"/>
        <v>—</v>
      </c>
      <c r="D114" s="10" t="str">
        <f t="shared" si="10"/>
        <v>—</v>
      </c>
      <c r="E114" s="10" t="str">
        <f t="shared" si="11"/>
        <v>—</v>
      </c>
      <c r="F114" s="10" t="str">
        <f t="shared" si="12"/>
        <v>—</v>
      </c>
      <c r="G114" s="10" t="str">
        <f t="shared" si="13"/>
        <v>—</v>
      </c>
      <c r="H114" s="10" t="str">
        <f t="shared" si="7"/>
        <v>—</v>
      </c>
      <c r="I114" s="10"/>
      <c r="J114" s="152">
        <v>0</v>
      </c>
      <c r="K114" s="152">
        <v>0</v>
      </c>
      <c r="L114" s="152">
        <v>0</v>
      </c>
      <c r="M114" s="152">
        <v>0</v>
      </c>
      <c r="N114" s="152"/>
      <c r="O114" s="152">
        <v>0</v>
      </c>
      <c r="P114" s="152">
        <v>0</v>
      </c>
      <c r="Q114" s="152">
        <v>0</v>
      </c>
      <c r="R114" s="152">
        <v>0</v>
      </c>
      <c r="S114" s="152"/>
      <c r="T114" s="152">
        <v>0</v>
      </c>
      <c r="U114" s="152">
        <v>0</v>
      </c>
      <c r="V114" s="152">
        <v>0</v>
      </c>
      <c r="W114" s="152">
        <v>0</v>
      </c>
      <c r="X114" s="152"/>
      <c r="Y114" s="152">
        <v>0</v>
      </c>
      <c r="Z114" s="152">
        <v>0</v>
      </c>
      <c r="AA114" s="152">
        <v>0</v>
      </c>
      <c r="AB114" s="152">
        <v>0</v>
      </c>
      <c r="AC114" s="152"/>
      <c r="AD114" s="152">
        <v>0</v>
      </c>
      <c r="AE114" s="152">
        <v>0</v>
      </c>
      <c r="AF114" s="152">
        <v>0</v>
      </c>
      <c r="AG114" s="152">
        <v>0</v>
      </c>
      <c r="AH114" s="152"/>
      <c r="AI114" s="152">
        <v>0</v>
      </c>
      <c r="AJ114" s="152">
        <v>0</v>
      </c>
      <c r="AK114" s="152">
        <v>0</v>
      </c>
      <c r="AL114" s="10" t="s">
        <v>255</v>
      </c>
      <c r="AN114" s="106" t="s">
        <v>109</v>
      </c>
    </row>
    <row r="115" spans="1:40">
      <c r="A115" s="88" t="s">
        <v>163</v>
      </c>
      <c r="B115" s="10" t="str">
        <f t="shared" si="8"/>
        <v>—</v>
      </c>
      <c r="C115" s="10" t="str">
        <f t="shared" si="9"/>
        <v>—</v>
      </c>
      <c r="D115" s="10" t="str">
        <f t="shared" si="10"/>
        <v>—</v>
      </c>
      <c r="E115" s="10" t="str">
        <f t="shared" si="11"/>
        <v>—</v>
      </c>
      <c r="F115" s="10" t="str">
        <f t="shared" si="12"/>
        <v>—</v>
      </c>
      <c r="G115" s="10" t="str">
        <f t="shared" si="13"/>
        <v>—</v>
      </c>
      <c r="H115" s="10">
        <f t="shared" si="7"/>
        <v>2.3272430000000002</v>
      </c>
      <c r="I115" s="10"/>
      <c r="J115" s="152">
        <v>0</v>
      </c>
      <c r="K115" s="152">
        <v>0</v>
      </c>
      <c r="L115" s="152">
        <v>0</v>
      </c>
      <c r="M115" s="152">
        <v>0</v>
      </c>
      <c r="N115" s="152"/>
      <c r="O115" s="152">
        <v>0</v>
      </c>
      <c r="P115" s="152">
        <v>0</v>
      </c>
      <c r="Q115" s="152">
        <v>0</v>
      </c>
      <c r="R115" s="152">
        <v>0</v>
      </c>
      <c r="S115" s="152"/>
      <c r="T115" s="152">
        <v>0</v>
      </c>
      <c r="U115" s="152">
        <v>0</v>
      </c>
      <c r="V115" s="152">
        <v>0</v>
      </c>
      <c r="W115" s="152">
        <v>0</v>
      </c>
      <c r="X115" s="152"/>
      <c r="Y115" s="152">
        <v>0</v>
      </c>
      <c r="Z115" s="152">
        <v>0</v>
      </c>
      <c r="AA115" s="152">
        <v>0</v>
      </c>
      <c r="AB115" s="152">
        <v>0</v>
      </c>
      <c r="AC115" s="152"/>
      <c r="AD115" s="152">
        <v>0</v>
      </c>
      <c r="AE115" s="152">
        <v>0</v>
      </c>
      <c r="AF115" s="152">
        <v>0</v>
      </c>
      <c r="AG115" s="152">
        <v>0</v>
      </c>
      <c r="AH115" s="152"/>
      <c r="AI115" s="152">
        <v>0.6122989999999997</v>
      </c>
      <c r="AJ115" s="152">
        <v>-7.8041999999999501E-2</v>
      </c>
      <c r="AK115" s="152">
        <v>1.792986</v>
      </c>
      <c r="AL115" s="10">
        <v>1.5299979999999991</v>
      </c>
      <c r="AN115" s="88" t="s">
        <v>163</v>
      </c>
    </row>
    <row r="116" spans="1:40">
      <c r="A116" s="102" t="s">
        <v>108</v>
      </c>
      <c r="B116" s="10" t="str">
        <f t="shared" si="8"/>
        <v>—</v>
      </c>
      <c r="C116" s="10" t="str">
        <f t="shared" si="9"/>
        <v>—</v>
      </c>
      <c r="D116" s="10" t="str">
        <f t="shared" si="10"/>
        <v>—</v>
      </c>
      <c r="E116" s="10" t="str">
        <f t="shared" si="11"/>
        <v>—</v>
      </c>
      <c r="F116" s="10" t="str">
        <f t="shared" si="12"/>
        <v>—</v>
      </c>
      <c r="G116" s="10" t="str">
        <f t="shared" si="13"/>
        <v>—</v>
      </c>
      <c r="H116" s="10">
        <f t="shared" si="7"/>
        <v>9.5186869999999999</v>
      </c>
      <c r="I116" s="10"/>
      <c r="J116" s="152">
        <v>0</v>
      </c>
      <c r="K116" s="152">
        <v>0</v>
      </c>
      <c r="L116" s="152">
        <v>0</v>
      </c>
      <c r="M116" s="152">
        <v>0</v>
      </c>
      <c r="N116" s="152"/>
      <c r="O116" s="152">
        <v>0</v>
      </c>
      <c r="P116" s="152">
        <v>0</v>
      </c>
      <c r="Q116" s="152">
        <v>0</v>
      </c>
      <c r="R116" s="152">
        <v>0</v>
      </c>
      <c r="S116" s="152"/>
      <c r="T116" s="152">
        <v>0</v>
      </c>
      <c r="U116" s="152">
        <v>0</v>
      </c>
      <c r="V116" s="152">
        <v>0</v>
      </c>
      <c r="W116" s="152">
        <v>0</v>
      </c>
      <c r="X116" s="152"/>
      <c r="Y116" s="152">
        <v>0</v>
      </c>
      <c r="Z116" s="152">
        <v>0</v>
      </c>
      <c r="AA116" s="152">
        <v>0</v>
      </c>
      <c r="AB116" s="152">
        <v>0</v>
      </c>
      <c r="AC116" s="152"/>
      <c r="AD116" s="152">
        <v>0</v>
      </c>
      <c r="AE116" s="152">
        <v>0</v>
      </c>
      <c r="AF116" s="152">
        <v>0</v>
      </c>
      <c r="AG116" s="152">
        <v>0</v>
      </c>
      <c r="AH116" s="152"/>
      <c r="AI116" s="152">
        <v>3.104695</v>
      </c>
      <c r="AJ116" s="152">
        <v>2.5754100000000002</v>
      </c>
      <c r="AK116" s="152">
        <v>3.8385820000000002</v>
      </c>
      <c r="AL116" s="10">
        <v>5.1909889999999992</v>
      </c>
      <c r="AN116" s="102" t="s">
        <v>108</v>
      </c>
    </row>
    <row r="117" spans="1:40">
      <c r="A117" s="102" t="s">
        <v>109</v>
      </c>
      <c r="B117" s="10" t="str">
        <f t="shared" si="8"/>
        <v>—</v>
      </c>
      <c r="C117" s="10" t="str">
        <f t="shared" si="9"/>
        <v>—</v>
      </c>
      <c r="D117" s="10" t="str">
        <f t="shared" si="10"/>
        <v>—</v>
      </c>
      <c r="E117" s="10" t="str">
        <f t="shared" si="11"/>
        <v>—</v>
      </c>
      <c r="F117" s="10" t="str">
        <f t="shared" si="12"/>
        <v>—</v>
      </c>
      <c r="G117" s="10" t="str">
        <f t="shared" si="13"/>
        <v>—</v>
      </c>
      <c r="H117" s="10">
        <f t="shared" si="7"/>
        <v>7.1914440000000006</v>
      </c>
      <c r="I117" s="10"/>
      <c r="J117" s="152">
        <v>0</v>
      </c>
      <c r="K117" s="152">
        <v>0</v>
      </c>
      <c r="L117" s="152">
        <v>0</v>
      </c>
      <c r="M117" s="152">
        <v>0</v>
      </c>
      <c r="N117" s="152"/>
      <c r="O117" s="152">
        <v>0</v>
      </c>
      <c r="P117" s="152">
        <v>0</v>
      </c>
      <c r="Q117" s="152">
        <v>0</v>
      </c>
      <c r="R117" s="152">
        <v>0</v>
      </c>
      <c r="S117" s="152"/>
      <c r="T117" s="152">
        <v>0</v>
      </c>
      <c r="U117" s="152">
        <v>0</v>
      </c>
      <c r="V117" s="152">
        <v>0</v>
      </c>
      <c r="W117" s="152">
        <v>0</v>
      </c>
      <c r="X117" s="152"/>
      <c r="Y117" s="152">
        <v>0</v>
      </c>
      <c r="Z117" s="152">
        <v>0</v>
      </c>
      <c r="AA117" s="152">
        <v>0</v>
      </c>
      <c r="AB117" s="152">
        <v>0</v>
      </c>
      <c r="AC117" s="152"/>
      <c r="AD117" s="152">
        <v>0</v>
      </c>
      <c r="AE117" s="152">
        <v>0</v>
      </c>
      <c r="AF117" s="152">
        <v>0</v>
      </c>
      <c r="AG117" s="152">
        <v>0</v>
      </c>
      <c r="AH117" s="152"/>
      <c r="AI117" s="152">
        <v>2.4923960000000003</v>
      </c>
      <c r="AJ117" s="152">
        <v>2.6534519999999997</v>
      </c>
      <c r="AK117" s="152">
        <v>2.0455960000000002</v>
      </c>
      <c r="AL117" s="10">
        <v>3.6609910000000001</v>
      </c>
      <c r="AN117" s="102" t="s">
        <v>109</v>
      </c>
    </row>
    <row r="118" spans="1:40">
      <c r="A118" s="88" t="s">
        <v>164</v>
      </c>
      <c r="B118" s="10" t="str">
        <f t="shared" si="8"/>
        <v>—</v>
      </c>
      <c r="C118" s="10" t="str">
        <f t="shared" si="9"/>
        <v>—</v>
      </c>
      <c r="D118" s="10" t="str">
        <f t="shared" si="10"/>
        <v>—</v>
      </c>
      <c r="E118" s="10" t="str">
        <f t="shared" si="11"/>
        <v>—</v>
      </c>
      <c r="F118" s="10" t="str">
        <f t="shared" si="12"/>
        <v>—</v>
      </c>
      <c r="G118" s="10" t="str">
        <f t="shared" si="13"/>
        <v>—</v>
      </c>
      <c r="H118" s="10">
        <f t="shared" si="7"/>
        <v>-3.1960120000000005</v>
      </c>
      <c r="I118" s="10"/>
      <c r="J118" s="152">
        <v>0</v>
      </c>
      <c r="K118" s="152">
        <v>0</v>
      </c>
      <c r="L118" s="152">
        <v>0</v>
      </c>
      <c r="M118" s="152">
        <v>0</v>
      </c>
      <c r="N118" s="152"/>
      <c r="O118" s="152">
        <v>0</v>
      </c>
      <c r="P118" s="152">
        <v>0</v>
      </c>
      <c r="Q118" s="152">
        <v>0</v>
      </c>
      <c r="R118" s="152">
        <v>0</v>
      </c>
      <c r="S118" s="152"/>
      <c r="T118" s="152">
        <v>0</v>
      </c>
      <c r="U118" s="152">
        <v>0</v>
      </c>
      <c r="V118" s="152">
        <v>0</v>
      </c>
      <c r="W118" s="152">
        <v>0</v>
      </c>
      <c r="X118" s="152"/>
      <c r="Y118" s="152">
        <v>0</v>
      </c>
      <c r="Z118" s="152">
        <v>0</v>
      </c>
      <c r="AA118" s="152">
        <v>0</v>
      </c>
      <c r="AB118" s="152">
        <v>0</v>
      </c>
      <c r="AC118" s="152"/>
      <c r="AD118" s="152">
        <v>0</v>
      </c>
      <c r="AE118" s="152">
        <v>0</v>
      </c>
      <c r="AF118" s="152">
        <v>0</v>
      </c>
      <c r="AG118" s="152">
        <v>0</v>
      </c>
      <c r="AH118" s="152"/>
      <c r="AI118" s="152">
        <v>-1.1541510000000001</v>
      </c>
      <c r="AJ118" s="152">
        <v>-0.75160099999999996</v>
      </c>
      <c r="AK118" s="152">
        <v>-1.2902600000000002</v>
      </c>
      <c r="AL118" s="10">
        <v>-1.093728</v>
      </c>
      <c r="AN118" s="88" t="s">
        <v>164</v>
      </c>
    </row>
    <row r="119" spans="1:40">
      <c r="A119" s="102" t="s">
        <v>108</v>
      </c>
      <c r="B119" s="10" t="str">
        <f t="shared" si="8"/>
        <v>—</v>
      </c>
      <c r="C119" s="10" t="str">
        <f t="shared" si="9"/>
        <v>—</v>
      </c>
      <c r="D119" s="10" t="str">
        <f t="shared" si="10"/>
        <v>—</v>
      </c>
      <c r="E119" s="10" t="str">
        <f t="shared" si="11"/>
        <v>—</v>
      </c>
      <c r="F119" s="10" t="str">
        <f t="shared" si="12"/>
        <v>—</v>
      </c>
      <c r="G119" s="10" t="str">
        <f t="shared" si="13"/>
        <v>—</v>
      </c>
      <c r="H119" s="10">
        <f t="shared" si="7"/>
        <v>0.72454600000000002</v>
      </c>
      <c r="I119" s="10"/>
      <c r="J119" s="152">
        <v>0</v>
      </c>
      <c r="K119" s="152">
        <v>0</v>
      </c>
      <c r="L119" s="152">
        <v>0</v>
      </c>
      <c r="M119" s="152">
        <v>0</v>
      </c>
      <c r="N119" s="152"/>
      <c r="O119" s="152">
        <v>0</v>
      </c>
      <c r="P119" s="152">
        <v>0</v>
      </c>
      <c r="Q119" s="152">
        <v>0</v>
      </c>
      <c r="R119" s="152">
        <v>0</v>
      </c>
      <c r="S119" s="152"/>
      <c r="T119" s="152">
        <v>0</v>
      </c>
      <c r="U119" s="152">
        <v>0</v>
      </c>
      <c r="V119" s="152">
        <v>0</v>
      </c>
      <c r="W119" s="152">
        <v>0</v>
      </c>
      <c r="X119" s="152"/>
      <c r="Y119" s="152">
        <v>0</v>
      </c>
      <c r="Z119" s="152">
        <v>0</v>
      </c>
      <c r="AA119" s="152">
        <v>0</v>
      </c>
      <c r="AB119" s="152">
        <v>0</v>
      </c>
      <c r="AC119" s="152"/>
      <c r="AD119" s="152">
        <v>0</v>
      </c>
      <c r="AE119" s="152">
        <v>0</v>
      </c>
      <c r="AF119" s="152">
        <v>0</v>
      </c>
      <c r="AG119" s="152">
        <v>0</v>
      </c>
      <c r="AH119" s="152"/>
      <c r="AI119" s="152">
        <v>7.195E-2</v>
      </c>
      <c r="AJ119" s="152">
        <v>0.40959099999999998</v>
      </c>
      <c r="AK119" s="152">
        <v>0.243005</v>
      </c>
      <c r="AL119" s="10">
        <v>0.63861800000000002</v>
      </c>
      <c r="AN119" s="102" t="s">
        <v>108</v>
      </c>
    </row>
    <row r="120" spans="1:40">
      <c r="A120" s="102" t="s">
        <v>109</v>
      </c>
      <c r="B120" s="10" t="str">
        <f t="shared" si="8"/>
        <v>—</v>
      </c>
      <c r="C120" s="10" t="str">
        <f t="shared" si="9"/>
        <v>—</v>
      </c>
      <c r="D120" s="10" t="str">
        <f t="shared" si="10"/>
        <v>—</v>
      </c>
      <c r="E120" s="10" t="str">
        <f t="shared" si="11"/>
        <v>—</v>
      </c>
      <c r="F120" s="10" t="str">
        <f t="shared" si="12"/>
        <v>—</v>
      </c>
      <c r="G120" s="10" t="str">
        <f t="shared" si="13"/>
        <v>—</v>
      </c>
      <c r="H120" s="10">
        <f t="shared" si="7"/>
        <v>3.9205580000000002</v>
      </c>
      <c r="I120" s="10"/>
      <c r="J120" s="152">
        <v>0</v>
      </c>
      <c r="K120" s="152">
        <v>0</v>
      </c>
      <c r="L120" s="152">
        <v>0</v>
      </c>
      <c r="M120" s="152">
        <v>0</v>
      </c>
      <c r="N120" s="152"/>
      <c r="O120" s="152">
        <v>0</v>
      </c>
      <c r="P120" s="152">
        <v>0</v>
      </c>
      <c r="Q120" s="152">
        <v>0</v>
      </c>
      <c r="R120" s="152">
        <v>0</v>
      </c>
      <c r="S120" s="152"/>
      <c r="T120" s="152">
        <v>0</v>
      </c>
      <c r="U120" s="152">
        <v>0</v>
      </c>
      <c r="V120" s="152">
        <v>0</v>
      </c>
      <c r="W120" s="152">
        <v>0</v>
      </c>
      <c r="X120" s="152"/>
      <c r="Y120" s="152">
        <v>0</v>
      </c>
      <c r="Z120" s="152">
        <v>0</v>
      </c>
      <c r="AA120" s="152">
        <v>0</v>
      </c>
      <c r="AB120" s="152">
        <v>0</v>
      </c>
      <c r="AC120" s="152"/>
      <c r="AD120" s="152">
        <v>0</v>
      </c>
      <c r="AE120" s="152">
        <v>0</v>
      </c>
      <c r="AF120" s="152">
        <v>0</v>
      </c>
      <c r="AG120" s="152">
        <v>0</v>
      </c>
      <c r="AH120" s="152"/>
      <c r="AI120" s="152">
        <v>1.2261010000000001</v>
      </c>
      <c r="AJ120" s="152">
        <v>1.161192</v>
      </c>
      <c r="AK120" s="152">
        <v>1.5332650000000001</v>
      </c>
      <c r="AL120" s="10">
        <v>1.7323459999999999</v>
      </c>
      <c r="AN120" s="102" t="s">
        <v>109</v>
      </c>
    </row>
    <row r="121" spans="1:40" ht="15.75" customHeight="1">
      <c r="A121" s="88" t="s">
        <v>165</v>
      </c>
      <c r="B121" s="10" t="str">
        <f t="shared" si="8"/>
        <v>—</v>
      </c>
      <c r="C121" s="10" t="str">
        <f t="shared" si="9"/>
        <v>—</v>
      </c>
      <c r="D121" s="10" t="str">
        <f t="shared" si="10"/>
        <v>—</v>
      </c>
      <c r="E121" s="10" t="str">
        <f t="shared" si="11"/>
        <v>—</v>
      </c>
      <c r="F121" s="10" t="str">
        <f t="shared" si="12"/>
        <v>—</v>
      </c>
      <c r="G121" s="10" t="str">
        <f t="shared" si="13"/>
        <v>—</v>
      </c>
      <c r="H121" s="10">
        <f t="shared" si="7"/>
        <v>-5.5088280000000003</v>
      </c>
      <c r="I121" s="10"/>
      <c r="J121" s="152">
        <v>0</v>
      </c>
      <c r="K121" s="152">
        <v>0</v>
      </c>
      <c r="L121" s="152">
        <v>0</v>
      </c>
      <c r="M121" s="152">
        <v>0</v>
      </c>
      <c r="N121" s="152"/>
      <c r="O121" s="152">
        <v>0</v>
      </c>
      <c r="P121" s="152">
        <v>0</v>
      </c>
      <c r="Q121" s="152">
        <v>0</v>
      </c>
      <c r="R121" s="152">
        <v>0</v>
      </c>
      <c r="S121" s="152"/>
      <c r="T121" s="152">
        <v>0</v>
      </c>
      <c r="U121" s="152">
        <v>0</v>
      </c>
      <c r="V121" s="152">
        <v>0</v>
      </c>
      <c r="W121" s="152">
        <v>0</v>
      </c>
      <c r="X121" s="152"/>
      <c r="Y121" s="152">
        <v>0</v>
      </c>
      <c r="Z121" s="152">
        <v>0</v>
      </c>
      <c r="AA121" s="152">
        <v>0</v>
      </c>
      <c r="AB121" s="152">
        <v>0</v>
      </c>
      <c r="AC121" s="152"/>
      <c r="AD121" s="152">
        <v>0</v>
      </c>
      <c r="AE121" s="152">
        <v>0</v>
      </c>
      <c r="AF121" s="152">
        <v>0</v>
      </c>
      <c r="AG121" s="152">
        <v>0</v>
      </c>
      <c r="AH121" s="152"/>
      <c r="AI121" s="152">
        <v>-2.4393200000000004</v>
      </c>
      <c r="AJ121" s="152">
        <v>-2.3201000000000249E-2</v>
      </c>
      <c r="AK121" s="152">
        <v>-3.0463069999999997</v>
      </c>
      <c r="AL121" s="10">
        <v>-1.6594289999999994</v>
      </c>
      <c r="AN121" s="88" t="s">
        <v>165</v>
      </c>
    </row>
    <row r="122" spans="1:40">
      <c r="A122" s="102" t="s">
        <v>108</v>
      </c>
      <c r="B122" s="10" t="str">
        <f t="shared" si="8"/>
        <v>—</v>
      </c>
      <c r="C122" s="10" t="str">
        <f t="shared" si="9"/>
        <v>—</v>
      </c>
      <c r="D122" s="10" t="str">
        <f t="shared" si="10"/>
        <v>—</v>
      </c>
      <c r="E122" s="10" t="str">
        <f t="shared" si="11"/>
        <v>—</v>
      </c>
      <c r="F122" s="10" t="str">
        <f t="shared" si="12"/>
        <v>—</v>
      </c>
      <c r="G122" s="10" t="str">
        <f t="shared" si="13"/>
        <v>—</v>
      </c>
      <c r="H122" s="10">
        <f t="shared" si="7"/>
        <v>10.111256999999998</v>
      </c>
      <c r="I122" s="10"/>
      <c r="J122" s="152">
        <v>0</v>
      </c>
      <c r="K122" s="152">
        <v>0</v>
      </c>
      <c r="L122" s="152">
        <v>0</v>
      </c>
      <c r="M122" s="152">
        <v>0</v>
      </c>
      <c r="N122" s="152"/>
      <c r="O122" s="152">
        <v>0</v>
      </c>
      <c r="P122" s="152">
        <v>0</v>
      </c>
      <c r="Q122" s="152">
        <v>0</v>
      </c>
      <c r="R122" s="152">
        <v>0</v>
      </c>
      <c r="S122" s="152"/>
      <c r="T122" s="152">
        <v>0</v>
      </c>
      <c r="U122" s="152">
        <v>0</v>
      </c>
      <c r="V122" s="152">
        <v>0</v>
      </c>
      <c r="W122" s="152">
        <v>0</v>
      </c>
      <c r="X122" s="152"/>
      <c r="Y122" s="152">
        <v>0</v>
      </c>
      <c r="Z122" s="152">
        <v>0</v>
      </c>
      <c r="AA122" s="152">
        <v>0</v>
      </c>
      <c r="AB122" s="152">
        <v>0</v>
      </c>
      <c r="AC122" s="152"/>
      <c r="AD122" s="152">
        <v>0</v>
      </c>
      <c r="AE122" s="152">
        <v>0</v>
      </c>
      <c r="AF122" s="152">
        <v>0</v>
      </c>
      <c r="AG122" s="152">
        <v>0</v>
      </c>
      <c r="AH122" s="152"/>
      <c r="AI122" s="152">
        <v>3.2927429999999998</v>
      </c>
      <c r="AJ122" s="152">
        <v>3.0630539999999997</v>
      </c>
      <c r="AK122" s="152">
        <v>3.7554600000000002</v>
      </c>
      <c r="AL122" s="10">
        <v>3.6639360000000005</v>
      </c>
      <c r="AN122" s="102" t="s">
        <v>108</v>
      </c>
    </row>
    <row r="123" spans="1:40">
      <c r="A123" s="102" t="s">
        <v>109</v>
      </c>
      <c r="B123" s="10" t="str">
        <f t="shared" si="8"/>
        <v>—</v>
      </c>
      <c r="C123" s="10" t="str">
        <f t="shared" si="9"/>
        <v>—</v>
      </c>
      <c r="D123" s="10" t="str">
        <f t="shared" si="10"/>
        <v>—</v>
      </c>
      <c r="E123" s="10" t="str">
        <f t="shared" si="11"/>
        <v>—</v>
      </c>
      <c r="F123" s="10" t="str">
        <f t="shared" si="12"/>
        <v>—</v>
      </c>
      <c r="G123" s="10" t="str">
        <f t="shared" si="13"/>
        <v>—</v>
      </c>
      <c r="H123" s="10">
        <f t="shared" si="7"/>
        <v>15.620085</v>
      </c>
      <c r="I123" s="10"/>
      <c r="J123" s="152">
        <v>0</v>
      </c>
      <c r="K123" s="152">
        <v>0</v>
      </c>
      <c r="L123" s="152">
        <v>0</v>
      </c>
      <c r="M123" s="152">
        <v>0</v>
      </c>
      <c r="N123" s="152"/>
      <c r="O123" s="152">
        <v>0</v>
      </c>
      <c r="P123" s="152">
        <v>0</v>
      </c>
      <c r="Q123" s="152">
        <v>0</v>
      </c>
      <c r="R123" s="152">
        <v>0</v>
      </c>
      <c r="S123" s="152"/>
      <c r="T123" s="152">
        <v>0</v>
      </c>
      <c r="U123" s="152">
        <v>0</v>
      </c>
      <c r="V123" s="152">
        <v>0</v>
      </c>
      <c r="W123" s="152">
        <v>0</v>
      </c>
      <c r="X123" s="152"/>
      <c r="Y123" s="152">
        <v>0</v>
      </c>
      <c r="Z123" s="152">
        <v>0</v>
      </c>
      <c r="AA123" s="152">
        <v>0</v>
      </c>
      <c r="AB123" s="152">
        <v>0</v>
      </c>
      <c r="AC123" s="152"/>
      <c r="AD123" s="152">
        <v>0</v>
      </c>
      <c r="AE123" s="152">
        <v>0</v>
      </c>
      <c r="AF123" s="152">
        <v>0</v>
      </c>
      <c r="AG123" s="152">
        <v>0</v>
      </c>
      <c r="AH123" s="152"/>
      <c r="AI123" s="152">
        <v>5.7320630000000001</v>
      </c>
      <c r="AJ123" s="152">
        <v>3.086255</v>
      </c>
      <c r="AK123" s="152">
        <v>6.8017669999999999</v>
      </c>
      <c r="AL123" s="10">
        <v>5.3233649999999999</v>
      </c>
      <c r="AN123" s="102" t="s">
        <v>109</v>
      </c>
    </row>
    <row r="124" spans="1:40">
      <c r="A124" s="88" t="s">
        <v>166</v>
      </c>
      <c r="B124" s="10" t="str">
        <f t="shared" si="8"/>
        <v>—</v>
      </c>
      <c r="C124" s="10" t="str">
        <f t="shared" si="9"/>
        <v>—</v>
      </c>
      <c r="D124" s="10" t="str">
        <f t="shared" si="10"/>
        <v>—</v>
      </c>
      <c r="E124" s="10" t="str">
        <f t="shared" si="11"/>
        <v>—</v>
      </c>
      <c r="F124" s="10" t="str">
        <f t="shared" si="12"/>
        <v>—</v>
      </c>
      <c r="G124" s="10" t="str">
        <f t="shared" si="13"/>
        <v>—</v>
      </c>
      <c r="H124" s="10">
        <f t="shared" si="7"/>
        <v>1.8076770000000018</v>
      </c>
      <c r="I124" s="10"/>
      <c r="J124" s="152">
        <v>0</v>
      </c>
      <c r="K124" s="152">
        <v>0</v>
      </c>
      <c r="L124" s="152">
        <v>0</v>
      </c>
      <c r="M124" s="152">
        <v>0</v>
      </c>
      <c r="N124" s="152"/>
      <c r="O124" s="152">
        <v>0</v>
      </c>
      <c r="P124" s="152">
        <v>0</v>
      </c>
      <c r="Q124" s="152">
        <v>0</v>
      </c>
      <c r="R124" s="152">
        <v>0</v>
      </c>
      <c r="S124" s="152"/>
      <c r="T124" s="152">
        <v>0</v>
      </c>
      <c r="U124" s="152">
        <v>0</v>
      </c>
      <c r="V124" s="152">
        <v>0</v>
      </c>
      <c r="W124" s="152">
        <v>0</v>
      </c>
      <c r="X124" s="152"/>
      <c r="Y124" s="152">
        <v>0</v>
      </c>
      <c r="Z124" s="152">
        <v>0</v>
      </c>
      <c r="AA124" s="152">
        <v>0</v>
      </c>
      <c r="AB124" s="152">
        <v>0</v>
      </c>
      <c r="AC124" s="152"/>
      <c r="AD124" s="152">
        <v>0</v>
      </c>
      <c r="AE124" s="152">
        <v>0</v>
      </c>
      <c r="AF124" s="152">
        <v>0</v>
      </c>
      <c r="AG124" s="152">
        <v>0</v>
      </c>
      <c r="AH124" s="152"/>
      <c r="AI124" s="152">
        <v>-1.3183929999999986</v>
      </c>
      <c r="AJ124" s="152">
        <v>-4.5150009999999998</v>
      </c>
      <c r="AK124" s="152">
        <v>7.6410710000000002</v>
      </c>
      <c r="AL124" s="10" t="s">
        <v>255</v>
      </c>
      <c r="AN124" s="88" t="s">
        <v>166</v>
      </c>
    </row>
    <row r="125" spans="1:40">
      <c r="A125" s="102" t="s">
        <v>108</v>
      </c>
      <c r="B125" s="10" t="str">
        <f t="shared" si="8"/>
        <v>—</v>
      </c>
      <c r="C125" s="10" t="str">
        <f t="shared" si="9"/>
        <v>—</v>
      </c>
      <c r="D125" s="10" t="str">
        <f t="shared" si="10"/>
        <v>—</v>
      </c>
      <c r="E125" s="10" t="str">
        <f t="shared" si="11"/>
        <v>—</v>
      </c>
      <c r="F125" s="10" t="str">
        <f t="shared" si="12"/>
        <v>—</v>
      </c>
      <c r="G125" s="10" t="str">
        <f t="shared" si="13"/>
        <v>—</v>
      </c>
      <c r="H125" s="10">
        <f t="shared" si="7"/>
        <v>38.583295</v>
      </c>
      <c r="I125" s="10"/>
      <c r="J125" s="152">
        <v>0</v>
      </c>
      <c r="K125" s="152">
        <v>0</v>
      </c>
      <c r="L125" s="152">
        <v>0</v>
      </c>
      <c r="M125" s="152">
        <v>0</v>
      </c>
      <c r="N125" s="152"/>
      <c r="O125" s="152">
        <v>0</v>
      </c>
      <c r="P125" s="152">
        <v>0</v>
      </c>
      <c r="Q125" s="152">
        <v>0</v>
      </c>
      <c r="R125" s="152">
        <v>0</v>
      </c>
      <c r="S125" s="152"/>
      <c r="T125" s="152">
        <v>0</v>
      </c>
      <c r="U125" s="152">
        <v>0</v>
      </c>
      <c r="V125" s="152">
        <v>0</v>
      </c>
      <c r="W125" s="152">
        <v>0</v>
      </c>
      <c r="X125" s="152"/>
      <c r="Y125" s="152">
        <v>0</v>
      </c>
      <c r="Z125" s="152">
        <v>0</v>
      </c>
      <c r="AA125" s="152">
        <v>0</v>
      </c>
      <c r="AB125" s="152">
        <v>0</v>
      </c>
      <c r="AC125" s="152"/>
      <c r="AD125" s="152">
        <v>0</v>
      </c>
      <c r="AE125" s="152">
        <v>0</v>
      </c>
      <c r="AF125" s="152">
        <v>0</v>
      </c>
      <c r="AG125" s="152">
        <v>0</v>
      </c>
      <c r="AH125" s="152"/>
      <c r="AI125" s="152">
        <v>8.6673170000000006</v>
      </c>
      <c r="AJ125" s="152">
        <v>9.1833170000000006</v>
      </c>
      <c r="AK125" s="152">
        <v>20.732661</v>
      </c>
      <c r="AL125" s="10">
        <v>9.1529280000000011</v>
      </c>
      <c r="AN125" s="102" t="s">
        <v>108</v>
      </c>
    </row>
    <row r="126" spans="1:40">
      <c r="A126" s="102" t="s">
        <v>109</v>
      </c>
      <c r="B126" s="10" t="str">
        <f t="shared" si="8"/>
        <v>—</v>
      </c>
      <c r="C126" s="10" t="str">
        <f t="shared" si="9"/>
        <v>—</v>
      </c>
      <c r="D126" s="10" t="str">
        <f t="shared" si="10"/>
        <v>—</v>
      </c>
      <c r="E126" s="10" t="str">
        <f t="shared" si="11"/>
        <v>—</v>
      </c>
      <c r="F126" s="10" t="str">
        <f t="shared" si="12"/>
        <v>—</v>
      </c>
      <c r="G126" s="10" t="str">
        <f t="shared" si="13"/>
        <v>—</v>
      </c>
      <c r="H126" s="10">
        <f t="shared" si="7"/>
        <v>36.775617999999994</v>
      </c>
      <c r="I126" s="10"/>
      <c r="J126" s="152">
        <v>0</v>
      </c>
      <c r="K126" s="152">
        <v>0</v>
      </c>
      <c r="L126" s="152">
        <v>0</v>
      </c>
      <c r="M126" s="152">
        <v>0</v>
      </c>
      <c r="N126" s="152"/>
      <c r="O126" s="152">
        <v>0</v>
      </c>
      <c r="P126" s="152">
        <v>0</v>
      </c>
      <c r="Q126" s="152">
        <v>0</v>
      </c>
      <c r="R126" s="152">
        <v>0</v>
      </c>
      <c r="S126" s="152"/>
      <c r="T126" s="152">
        <v>0</v>
      </c>
      <c r="U126" s="152">
        <v>0</v>
      </c>
      <c r="V126" s="152">
        <v>0</v>
      </c>
      <c r="W126" s="152">
        <v>0</v>
      </c>
      <c r="X126" s="152"/>
      <c r="Y126" s="152">
        <v>0</v>
      </c>
      <c r="Z126" s="152">
        <v>0</v>
      </c>
      <c r="AA126" s="152">
        <v>0</v>
      </c>
      <c r="AB126" s="152">
        <v>0</v>
      </c>
      <c r="AC126" s="152"/>
      <c r="AD126" s="152">
        <v>0</v>
      </c>
      <c r="AE126" s="152">
        <v>0</v>
      </c>
      <c r="AF126" s="152">
        <v>0</v>
      </c>
      <c r="AG126" s="152">
        <v>0</v>
      </c>
      <c r="AH126" s="152"/>
      <c r="AI126" s="152">
        <v>9.9857099999999992</v>
      </c>
      <c r="AJ126" s="152">
        <v>13.698318</v>
      </c>
      <c r="AK126" s="152">
        <v>13.09159</v>
      </c>
      <c r="AL126" s="10">
        <v>9.1269390000000001</v>
      </c>
      <c r="AN126" s="102" t="s">
        <v>109</v>
      </c>
    </row>
    <row r="127" spans="1:40">
      <c r="A127" s="88" t="s">
        <v>167</v>
      </c>
      <c r="B127" s="10" t="str">
        <f t="shared" si="8"/>
        <v>—</v>
      </c>
      <c r="C127" s="10" t="str">
        <f t="shared" si="9"/>
        <v>—</v>
      </c>
      <c r="D127" s="10" t="str">
        <f t="shared" si="10"/>
        <v>—</v>
      </c>
      <c r="E127" s="10" t="str">
        <f t="shared" si="11"/>
        <v>—</v>
      </c>
      <c r="F127" s="10" t="str">
        <f t="shared" si="12"/>
        <v>—</v>
      </c>
      <c r="G127" s="10" t="str">
        <f t="shared" si="13"/>
        <v>—</v>
      </c>
      <c r="H127" s="10">
        <f t="shared" si="7"/>
        <v>-6.919677000000001</v>
      </c>
      <c r="I127" s="10"/>
      <c r="J127" s="152">
        <v>0</v>
      </c>
      <c r="K127" s="152">
        <v>0</v>
      </c>
      <c r="L127" s="152">
        <v>0</v>
      </c>
      <c r="M127" s="152">
        <v>0</v>
      </c>
      <c r="N127" s="152"/>
      <c r="O127" s="152">
        <v>0</v>
      </c>
      <c r="P127" s="152">
        <v>0</v>
      </c>
      <c r="Q127" s="152">
        <v>0</v>
      </c>
      <c r="R127" s="152">
        <v>0</v>
      </c>
      <c r="S127" s="152"/>
      <c r="T127" s="152">
        <v>0</v>
      </c>
      <c r="U127" s="152">
        <v>0</v>
      </c>
      <c r="V127" s="152">
        <v>0</v>
      </c>
      <c r="W127" s="152">
        <v>0</v>
      </c>
      <c r="X127" s="152"/>
      <c r="Y127" s="152">
        <v>0</v>
      </c>
      <c r="Z127" s="152">
        <v>0</v>
      </c>
      <c r="AA127" s="152">
        <v>0</v>
      </c>
      <c r="AB127" s="152">
        <v>0</v>
      </c>
      <c r="AC127" s="152"/>
      <c r="AD127" s="152">
        <v>0</v>
      </c>
      <c r="AE127" s="152">
        <v>0</v>
      </c>
      <c r="AF127" s="152">
        <v>0</v>
      </c>
      <c r="AG127" s="152">
        <v>0</v>
      </c>
      <c r="AH127" s="152"/>
      <c r="AI127" s="152">
        <v>0.45807999999999982</v>
      </c>
      <c r="AJ127" s="152">
        <v>-10.977454999999999</v>
      </c>
      <c r="AK127" s="152">
        <v>3.5996979999999992</v>
      </c>
      <c r="AL127" s="10">
        <v>-5.5198080000000012</v>
      </c>
      <c r="AN127" s="88" t="s">
        <v>167</v>
      </c>
    </row>
    <row r="128" spans="1:40">
      <c r="A128" s="102" t="s">
        <v>108</v>
      </c>
      <c r="B128" s="10" t="str">
        <f t="shared" si="8"/>
        <v>—</v>
      </c>
      <c r="C128" s="10" t="str">
        <f t="shared" si="9"/>
        <v>—</v>
      </c>
      <c r="D128" s="10" t="str">
        <f t="shared" si="10"/>
        <v>—</v>
      </c>
      <c r="E128" s="10" t="str">
        <f t="shared" si="11"/>
        <v>—</v>
      </c>
      <c r="F128" s="10" t="str">
        <f t="shared" si="12"/>
        <v>—</v>
      </c>
      <c r="G128" s="10" t="str">
        <f t="shared" si="13"/>
        <v>—</v>
      </c>
      <c r="H128" s="10">
        <f t="shared" si="7"/>
        <v>22.642527000000001</v>
      </c>
      <c r="I128" s="10"/>
      <c r="J128" s="152">
        <v>0</v>
      </c>
      <c r="K128" s="152">
        <v>0</v>
      </c>
      <c r="L128" s="152">
        <v>0</v>
      </c>
      <c r="M128" s="152">
        <v>0</v>
      </c>
      <c r="N128" s="152"/>
      <c r="O128" s="152">
        <v>0</v>
      </c>
      <c r="P128" s="152">
        <v>0</v>
      </c>
      <c r="Q128" s="152">
        <v>0</v>
      </c>
      <c r="R128" s="152">
        <v>0</v>
      </c>
      <c r="S128" s="152"/>
      <c r="T128" s="152">
        <v>0</v>
      </c>
      <c r="U128" s="152">
        <v>0</v>
      </c>
      <c r="V128" s="152">
        <v>0</v>
      </c>
      <c r="W128" s="152">
        <v>0</v>
      </c>
      <c r="X128" s="152"/>
      <c r="Y128" s="152">
        <v>0</v>
      </c>
      <c r="Z128" s="152">
        <v>0</v>
      </c>
      <c r="AA128" s="152">
        <v>0</v>
      </c>
      <c r="AB128" s="152">
        <v>0</v>
      </c>
      <c r="AC128" s="152"/>
      <c r="AD128" s="152">
        <v>0</v>
      </c>
      <c r="AE128" s="152">
        <v>0</v>
      </c>
      <c r="AF128" s="152">
        <v>0</v>
      </c>
      <c r="AG128" s="152">
        <v>0</v>
      </c>
      <c r="AH128" s="152"/>
      <c r="AI128" s="152">
        <v>7.7746310000000003</v>
      </c>
      <c r="AJ128" s="152">
        <v>8.0663750000000007</v>
      </c>
      <c r="AK128" s="152">
        <v>6.8015209999999993</v>
      </c>
      <c r="AL128" s="10">
        <v>7.6505039999999997</v>
      </c>
      <c r="AN128" s="102" t="s">
        <v>108</v>
      </c>
    </row>
    <row r="129" spans="1:40">
      <c r="A129" s="102" t="s">
        <v>109</v>
      </c>
      <c r="B129" s="10" t="str">
        <f t="shared" si="8"/>
        <v>—</v>
      </c>
      <c r="C129" s="10" t="str">
        <f t="shared" si="9"/>
        <v>—</v>
      </c>
      <c r="D129" s="10" t="str">
        <f t="shared" si="10"/>
        <v>—</v>
      </c>
      <c r="E129" s="10" t="str">
        <f t="shared" si="11"/>
        <v>—</v>
      </c>
      <c r="F129" s="10" t="str">
        <f t="shared" si="12"/>
        <v>—</v>
      </c>
      <c r="G129" s="10" t="str">
        <f t="shared" si="13"/>
        <v>—</v>
      </c>
      <c r="H129" s="10">
        <f t="shared" si="7"/>
        <v>29.562204000000001</v>
      </c>
      <c r="I129" s="10"/>
      <c r="J129" s="152">
        <v>0</v>
      </c>
      <c r="K129" s="152">
        <v>0</v>
      </c>
      <c r="L129" s="152">
        <v>0</v>
      </c>
      <c r="M129" s="152">
        <v>0</v>
      </c>
      <c r="N129" s="152"/>
      <c r="O129" s="152">
        <v>0</v>
      </c>
      <c r="P129" s="152">
        <v>0</v>
      </c>
      <c r="Q129" s="152">
        <v>0</v>
      </c>
      <c r="R129" s="152">
        <v>0</v>
      </c>
      <c r="S129" s="152"/>
      <c r="T129" s="152">
        <v>0</v>
      </c>
      <c r="U129" s="152">
        <v>0</v>
      </c>
      <c r="V129" s="152">
        <v>0</v>
      </c>
      <c r="W129" s="152">
        <v>0</v>
      </c>
      <c r="X129" s="152"/>
      <c r="Y129" s="152">
        <v>0</v>
      </c>
      <c r="Z129" s="152">
        <v>0</v>
      </c>
      <c r="AA129" s="152">
        <v>0</v>
      </c>
      <c r="AB129" s="152">
        <v>0</v>
      </c>
      <c r="AC129" s="152"/>
      <c r="AD129" s="152">
        <v>0</v>
      </c>
      <c r="AE129" s="152">
        <v>0</v>
      </c>
      <c r="AF129" s="152">
        <v>0</v>
      </c>
      <c r="AG129" s="152">
        <v>0</v>
      </c>
      <c r="AH129" s="152"/>
      <c r="AI129" s="152">
        <v>7.3165510000000005</v>
      </c>
      <c r="AJ129" s="152">
        <v>19.04383</v>
      </c>
      <c r="AK129" s="152">
        <v>3.2018230000000001</v>
      </c>
      <c r="AL129" s="10">
        <v>13.170312000000001</v>
      </c>
      <c r="AN129" s="102" t="s">
        <v>109</v>
      </c>
    </row>
    <row r="130" spans="1:40" ht="15" customHeight="1">
      <c r="A130" s="88" t="s">
        <v>168</v>
      </c>
      <c r="B130" s="10" t="str">
        <f t="shared" si="8"/>
        <v>—</v>
      </c>
      <c r="C130" s="10" t="str">
        <f t="shared" si="9"/>
        <v>—</v>
      </c>
      <c r="D130" s="10" t="str">
        <f t="shared" si="10"/>
        <v>—</v>
      </c>
      <c r="E130" s="10" t="str">
        <f t="shared" si="11"/>
        <v>—</v>
      </c>
      <c r="F130" s="10" t="str">
        <f t="shared" si="12"/>
        <v>—</v>
      </c>
      <c r="G130" s="10" t="str">
        <f t="shared" si="13"/>
        <v>—</v>
      </c>
      <c r="H130" s="10">
        <f t="shared" si="7"/>
        <v>-11.597965</v>
      </c>
      <c r="I130" s="10"/>
      <c r="J130" s="152">
        <v>0</v>
      </c>
      <c r="K130" s="152">
        <v>0</v>
      </c>
      <c r="L130" s="152">
        <v>0</v>
      </c>
      <c r="M130" s="152">
        <v>0</v>
      </c>
      <c r="N130" s="152"/>
      <c r="O130" s="152">
        <v>0</v>
      </c>
      <c r="P130" s="152">
        <v>0</v>
      </c>
      <c r="Q130" s="152">
        <v>0</v>
      </c>
      <c r="R130" s="152">
        <v>0</v>
      </c>
      <c r="S130" s="152"/>
      <c r="T130" s="152">
        <v>0</v>
      </c>
      <c r="U130" s="152">
        <v>0</v>
      </c>
      <c r="V130" s="152">
        <v>0</v>
      </c>
      <c r="W130" s="152">
        <v>0</v>
      </c>
      <c r="X130" s="152"/>
      <c r="Y130" s="152">
        <v>0</v>
      </c>
      <c r="Z130" s="152">
        <v>0</v>
      </c>
      <c r="AA130" s="152">
        <v>0</v>
      </c>
      <c r="AB130" s="152">
        <v>0</v>
      </c>
      <c r="AC130" s="152"/>
      <c r="AD130" s="152">
        <v>0</v>
      </c>
      <c r="AE130" s="152">
        <v>0</v>
      </c>
      <c r="AF130" s="152">
        <v>0</v>
      </c>
      <c r="AG130" s="152">
        <v>0</v>
      </c>
      <c r="AH130" s="152"/>
      <c r="AI130" s="152">
        <v>-2.8187509999999998</v>
      </c>
      <c r="AJ130" s="152">
        <v>-4.2497480000000003</v>
      </c>
      <c r="AK130" s="152">
        <v>-4.5294660000000002</v>
      </c>
      <c r="AL130" s="10">
        <v>-2.7390199999999996</v>
      </c>
      <c r="AN130" s="88" t="s">
        <v>168</v>
      </c>
    </row>
    <row r="131" spans="1:40">
      <c r="A131" s="102" t="s">
        <v>108</v>
      </c>
      <c r="B131" s="10" t="str">
        <f t="shared" si="8"/>
        <v>—</v>
      </c>
      <c r="C131" s="10" t="str">
        <f t="shared" si="9"/>
        <v>—</v>
      </c>
      <c r="D131" s="10" t="str">
        <f t="shared" si="10"/>
        <v>—</v>
      </c>
      <c r="E131" s="10" t="str">
        <f t="shared" si="11"/>
        <v>—</v>
      </c>
      <c r="F131" s="10" t="str">
        <f t="shared" si="12"/>
        <v>—</v>
      </c>
      <c r="G131" s="10" t="str">
        <f t="shared" si="13"/>
        <v>—</v>
      </c>
      <c r="H131" s="10">
        <f t="shared" si="7"/>
        <v>1.031007</v>
      </c>
      <c r="I131" s="10"/>
      <c r="J131" s="152">
        <v>0</v>
      </c>
      <c r="K131" s="152">
        <v>0</v>
      </c>
      <c r="L131" s="152">
        <v>0</v>
      </c>
      <c r="M131" s="152">
        <v>0</v>
      </c>
      <c r="N131" s="152"/>
      <c r="O131" s="152">
        <v>0</v>
      </c>
      <c r="P131" s="152">
        <v>0</v>
      </c>
      <c r="Q131" s="152">
        <v>0</v>
      </c>
      <c r="R131" s="152">
        <v>0</v>
      </c>
      <c r="S131" s="152"/>
      <c r="T131" s="152">
        <v>0</v>
      </c>
      <c r="U131" s="152">
        <v>0</v>
      </c>
      <c r="V131" s="152">
        <v>0</v>
      </c>
      <c r="W131" s="152">
        <v>0</v>
      </c>
      <c r="X131" s="152"/>
      <c r="Y131" s="152">
        <v>0</v>
      </c>
      <c r="Z131" s="152">
        <v>0</v>
      </c>
      <c r="AA131" s="152">
        <v>0</v>
      </c>
      <c r="AB131" s="152">
        <v>0</v>
      </c>
      <c r="AC131" s="152"/>
      <c r="AD131" s="152">
        <v>0</v>
      </c>
      <c r="AE131" s="152">
        <v>0</v>
      </c>
      <c r="AF131" s="152">
        <v>0</v>
      </c>
      <c r="AG131" s="152">
        <v>0</v>
      </c>
      <c r="AH131" s="152"/>
      <c r="AI131" s="152">
        <v>0.43468600000000002</v>
      </c>
      <c r="AJ131" s="152">
        <v>0.24159999999999998</v>
      </c>
      <c r="AK131" s="152">
        <v>0.35472100000000001</v>
      </c>
      <c r="AL131" s="10">
        <v>0.48065600000000003</v>
      </c>
      <c r="AN131" s="102" t="s">
        <v>108</v>
      </c>
    </row>
    <row r="132" spans="1:40">
      <c r="A132" s="102" t="s">
        <v>109</v>
      </c>
      <c r="B132" s="10" t="str">
        <f t="shared" si="8"/>
        <v>—</v>
      </c>
      <c r="C132" s="10" t="str">
        <f t="shared" si="9"/>
        <v>—</v>
      </c>
      <c r="D132" s="10" t="str">
        <f t="shared" si="10"/>
        <v>—</v>
      </c>
      <c r="E132" s="10" t="str">
        <f t="shared" si="11"/>
        <v>—</v>
      </c>
      <c r="F132" s="10" t="str">
        <f t="shared" si="12"/>
        <v>—</v>
      </c>
      <c r="G132" s="10" t="str">
        <f t="shared" si="13"/>
        <v>—</v>
      </c>
      <c r="H132" s="10">
        <f t="shared" si="7"/>
        <v>12.628972000000001</v>
      </c>
      <c r="I132" s="10"/>
      <c r="J132" s="152">
        <v>0</v>
      </c>
      <c r="K132" s="152">
        <v>0</v>
      </c>
      <c r="L132" s="152">
        <v>0</v>
      </c>
      <c r="M132" s="152">
        <v>0</v>
      </c>
      <c r="N132" s="152"/>
      <c r="O132" s="152">
        <v>0</v>
      </c>
      <c r="P132" s="152">
        <v>0</v>
      </c>
      <c r="Q132" s="152">
        <v>0</v>
      </c>
      <c r="R132" s="152">
        <v>0</v>
      </c>
      <c r="S132" s="152"/>
      <c r="T132" s="152">
        <v>0</v>
      </c>
      <c r="U132" s="152">
        <v>0</v>
      </c>
      <c r="V132" s="152">
        <v>0</v>
      </c>
      <c r="W132" s="152">
        <v>0</v>
      </c>
      <c r="X132" s="152"/>
      <c r="Y132" s="152">
        <v>0</v>
      </c>
      <c r="Z132" s="152">
        <v>0</v>
      </c>
      <c r="AA132" s="152">
        <v>0</v>
      </c>
      <c r="AB132" s="152">
        <v>0</v>
      </c>
      <c r="AC132" s="152"/>
      <c r="AD132" s="152">
        <v>0</v>
      </c>
      <c r="AE132" s="152">
        <v>0</v>
      </c>
      <c r="AF132" s="152">
        <v>0</v>
      </c>
      <c r="AG132" s="152">
        <v>0</v>
      </c>
      <c r="AH132" s="152"/>
      <c r="AI132" s="152">
        <v>3.2534369999999999</v>
      </c>
      <c r="AJ132" s="152">
        <v>4.4913480000000003</v>
      </c>
      <c r="AK132" s="152">
        <v>4.8841869999999998</v>
      </c>
      <c r="AL132" s="10">
        <v>3.2196759999999998</v>
      </c>
      <c r="AN132" s="102" t="s">
        <v>109</v>
      </c>
    </row>
    <row r="133" spans="1:40" ht="18" customHeight="1">
      <c r="A133" s="88" t="s">
        <v>169</v>
      </c>
      <c r="B133" s="10" t="str">
        <f t="shared" si="8"/>
        <v>—</v>
      </c>
      <c r="C133" s="10" t="str">
        <f t="shared" si="9"/>
        <v>—</v>
      </c>
      <c r="D133" s="10" t="str">
        <f t="shared" si="10"/>
        <v>—</v>
      </c>
      <c r="E133" s="10" t="str">
        <f t="shared" si="11"/>
        <v>—</v>
      </c>
      <c r="F133" s="10" t="str">
        <f t="shared" si="12"/>
        <v>—</v>
      </c>
      <c r="G133" s="10" t="str">
        <f t="shared" si="13"/>
        <v>—</v>
      </c>
      <c r="H133" s="10" t="str">
        <f t="shared" si="7"/>
        <v>—</v>
      </c>
      <c r="I133" s="10"/>
      <c r="J133" s="152">
        <v>0</v>
      </c>
      <c r="K133" s="152">
        <v>0</v>
      </c>
      <c r="L133" s="152">
        <v>0</v>
      </c>
      <c r="M133" s="152">
        <v>0</v>
      </c>
      <c r="N133" s="152"/>
      <c r="O133" s="152">
        <v>0</v>
      </c>
      <c r="P133" s="152">
        <v>0</v>
      </c>
      <c r="Q133" s="152">
        <v>0</v>
      </c>
      <c r="R133" s="152">
        <v>0</v>
      </c>
      <c r="S133" s="152"/>
      <c r="T133" s="152">
        <v>0</v>
      </c>
      <c r="U133" s="152">
        <v>0</v>
      </c>
      <c r="V133" s="152">
        <v>0</v>
      </c>
      <c r="W133" s="152">
        <v>0</v>
      </c>
      <c r="X133" s="152"/>
      <c r="Y133" s="152">
        <v>0</v>
      </c>
      <c r="Z133" s="152">
        <v>0</v>
      </c>
      <c r="AA133" s="152">
        <v>0</v>
      </c>
      <c r="AB133" s="152">
        <v>0</v>
      </c>
      <c r="AC133" s="152"/>
      <c r="AD133" s="152">
        <v>0</v>
      </c>
      <c r="AE133" s="152">
        <v>0</v>
      </c>
      <c r="AF133" s="152">
        <v>0</v>
      </c>
      <c r="AG133" s="152">
        <v>0</v>
      </c>
      <c r="AH133" s="152"/>
      <c r="AI133" s="152">
        <v>0</v>
      </c>
      <c r="AJ133" s="152">
        <v>0</v>
      </c>
      <c r="AK133" s="152">
        <v>0</v>
      </c>
      <c r="AL133" s="10" t="s">
        <v>255</v>
      </c>
      <c r="AN133" s="88" t="s">
        <v>169</v>
      </c>
    </row>
    <row r="134" spans="1:40">
      <c r="A134" s="102" t="s">
        <v>108</v>
      </c>
      <c r="B134" s="10" t="str">
        <f t="shared" si="8"/>
        <v>—</v>
      </c>
      <c r="C134" s="10" t="str">
        <f t="shared" si="9"/>
        <v>—</v>
      </c>
      <c r="D134" s="10" t="str">
        <f t="shared" si="10"/>
        <v>—</v>
      </c>
      <c r="E134" s="10" t="str">
        <f t="shared" si="11"/>
        <v>—</v>
      </c>
      <c r="F134" s="10" t="str">
        <f t="shared" si="12"/>
        <v>—</v>
      </c>
      <c r="G134" s="10" t="str">
        <f t="shared" si="13"/>
        <v>—</v>
      </c>
      <c r="H134" s="10" t="str">
        <f t="shared" si="7"/>
        <v>—</v>
      </c>
      <c r="I134" s="10"/>
      <c r="J134" s="152">
        <v>0</v>
      </c>
      <c r="K134" s="152">
        <v>0</v>
      </c>
      <c r="L134" s="152">
        <v>0</v>
      </c>
      <c r="M134" s="152">
        <v>0</v>
      </c>
      <c r="N134" s="152"/>
      <c r="O134" s="152">
        <v>0</v>
      </c>
      <c r="P134" s="152">
        <v>0</v>
      </c>
      <c r="Q134" s="152">
        <v>0</v>
      </c>
      <c r="R134" s="152">
        <v>0</v>
      </c>
      <c r="S134" s="152"/>
      <c r="T134" s="152">
        <v>0</v>
      </c>
      <c r="U134" s="152">
        <v>0</v>
      </c>
      <c r="V134" s="152">
        <v>0</v>
      </c>
      <c r="W134" s="152">
        <v>0</v>
      </c>
      <c r="X134" s="152"/>
      <c r="Y134" s="152">
        <v>0</v>
      </c>
      <c r="Z134" s="152">
        <v>0</v>
      </c>
      <c r="AA134" s="152">
        <v>0</v>
      </c>
      <c r="AB134" s="152">
        <v>0</v>
      </c>
      <c r="AC134" s="152"/>
      <c r="AD134" s="152">
        <v>0</v>
      </c>
      <c r="AE134" s="152">
        <v>0</v>
      </c>
      <c r="AF134" s="152">
        <v>0</v>
      </c>
      <c r="AG134" s="152">
        <v>0</v>
      </c>
      <c r="AH134" s="152"/>
      <c r="AI134" s="152">
        <v>0</v>
      </c>
      <c r="AJ134" s="152">
        <v>0</v>
      </c>
      <c r="AK134" s="152">
        <v>0</v>
      </c>
      <c r="AL134" s="10" t="s">
        <v>255</v>
      </c>
      <c r="AN134" s="102" t="s">
        <v>108</v>
      </c>
    </row>
    <row r="135" spans="1:40">
      <c r="A135" s="102" t="s">
        <v>109</v>
      </c>
      <c r="B135" s="10" t="str">
        <f t="shared" si="8"/>
        <v>—</v>
      </c>
      <c r="C135" s="10" t="str">
        <f t="shared" si="9"/>
        <v>—</v>
      </c>
      <c r="D135" s="10" t="str">
        <f t="shared" si="10"/>
        <v>—</v>
      </c>
      <c r="E135" s="10" t="str">
        <f t="shared" si="11"/>
        <v>—</v>
      </c>
      <c r="F135" s="10" t="str">
        <f t="shared" si="12"/>
        <v>—</v>
      </c>
      <c r="G135" s="10" t="str">
        <f t="shared" si="13"/>
        <v>—</v>
      </c>
      <c r="H135" s="10" t="str">
        <f t="shared" ref="H135:H198" si="14">IF(ABS(SUM(AI135:AK135))&lt;0.05,"—",SUM(AI135:AK135))</f>
        <v>—</v>
      </c>
      <c r="I135" s="10"/>
      <c r="J135" s="152">
        <v>0</v>
      </c>
      <c r="K135" s="152">
        <v>0</v>
      </c>
      <c r="L135" s="152">
        <v>0</v>
      </c>
      <c r="M135" s="152">
        <v>0</v>
      </c>
      <c r="N135" s="152"/>
      <c r="O135" s="152">
        <v>0</v>
      </c>
      <c r="P135" s="152">
        <v>0</v>
      </c>
      <c r="Q135" s="152">
        <v>0</v>
      </c>
      <c r="R135" s="152">
        <v>0</v>
      </c>
      <c r="S135" s="152"/>
      <c r="T135" s="152">
        <v>0</v>
      </c>
      <c r="U135" s="152">
        <v>0</v>
      </c>
      <c r="V135" s="152">
        <v>0</v>
      </c>
      <c r="W135" s="152">
        <v>0</v>
      </c>
      <c r="X135" s="152"/>
      <c r="Y135" s="152">
        <v>0</v>
      </c>
      <c r="Z135" s="152">
        <v>0</v>
      </c>
      <c r="AA135" s="152">
        <v>0</v>
      </c>
      <c r="AB135" s="152">
        <v>0</v>
      </c>
      <c r="AC135" s="152"/>
      <c r="AD135" s="152">
        <v>0</v>
      </c>
      <c r="AE135" s="152">
        <v>0</v>
      </c>
      <c r="AF135" s="152">
        <v>0</v>
      </c>
      <c r="AG135" s="152">
        <v>0</v>
      </c>
      <c r="AH135" s="152"/>
      <c r="AI135" s="152">
        <v>0</v>
      </c>
      <c r="AJ135" s="152">
        <v>0</v>
      </c>
      <c r="AK135" s="152">
        <v>0</v>
      </c>
      <c r="AL135" s="10" t="s">
        <v>255</v>
      </c>
      <c r="AN135" s="102" t="s">
        <v>109</v>
      </c>
    </row>
    <row r="136" spans="1:40">
      <c r="A136" s="108" t="s">
        <v>170</v>
      </c>
      <c r="B136" s="10" t="str">
        <f t="shared" ref="B136:B199" si="15">IF(ABS(SUM(J136:M136))&lt;0.05,"—",SUM(J136:M136))</f>
        <v>—</v>
      </c>
      <c r="C136" s="10" t="str">
        <f t="shared" ref="C136:C199" si="16">IF(ABS(SUM(O136:R136))&lt;0.05,"—",SUM(O136:R136))</f>
        <v>—</v>
      </c>
      <c r="D136" s="10" t="str">
        <f t="shared" ref="D136:D199" si="17">IF(ABS(SUM(T136:W136))&lt;0.05,"—",SUM(T136:W136))</f>
        <v>—</v>
      </c>
      <c r="E136" s="10" t="str">
        <f t="shared" ref="E136:E199" si="18">IF(ABS(SUM(Y136:AB136))&lt;0.05,"—",SUM(Y136:AB136))</f>
        <v>—</v>
      </c>
      <c r="F136" s="10" t="str">
        <f t="shared" ref="F136:F199" si="19">IF(ABS(SUM(AD136:AG136))&lt;0.05,"—",SUM(AD136:AG136))</f>
        <v>—</v>
      </c>
      <c r="G136" s="10" t="str">
        <f t="shared" ref="G136:G199" si="20">IF(ABS(SUM(AD136:AF136))&lt;0.05,"—",SUM(AD136:AF136))</f>
        <v>—</v>
      </c>
      <c r="H136" s="10">
        <f t="shared" si="14"/>
        <v>-250.46517787356726</v>
      </c>
      <c r="I136" s="10"/>
      <c r="J136" s="152">
        <v>0</v>
      </c>
      <c r="K136" s="152">
        <v>0</v>
      </c>
      <c r="L136" s="152">
        <v>0</v>
      </c>
      <c r="M136" s="152">
        <v>0</v>
      </c>
      <c r="N136" s="152"/>
      <c r="O136" s="152">
        <v>0</v>
      </c>
      <c r="P136" s="152">
        <v>0</v>
      </c>
      <c r="Q136" s="152">
        <v>0</v>
      </c>
      <c r="R136" s="152">
        <v>0</v>
      </c>
      <c r="S136" s="152"/>
      <c r="T136" s="152">
        <v>0</v>
      </c>
      <c r="U136" s="152">
        <v>0</v>
      </c>
      <c r="V136" s="152">
        <v>0</v>
      </c>
      <c r="W136" s="152">
        <v>0</v>
      </c>
      <c r="X136" s="152"/>
      <c r="Y136" s="152">
        <v>0</v>
      </c>
      <c r="Z136" s="152">
        <v>0</v>
      </c>
      <c r="AA136" s="152">
        <v>0</v>
      </c>
      <c r="AB136" s="152">
        <v>0</v>
      </c>
      <c r="AC136" s="152"/>
      <c r="AD136" s="152">
        <v>0</v>
      </c>
      <c r="AE136" s="152">
        <v>0</v>
      </c>
      <c r="AF136" s="152">
        <v>0</v>
      </c>
      <c r="AG136" s="152">
        <v>0</v>
      </c>
      <c r="AH136" s="152"/>
      <c r="AI136" s="152">
        <v>13.963997659029777</v>
      </c>
      <c r="AJ136" s="152">
        <v>-121.08465840848869</v>
      </c>
      <c r="AK136" s="152">
        <v>-143.34451712410834</v>
      </c>
      <c r="AL136" s="10">
        <v>-5.9592050606192375</v>
      </c>
      <c r="AN136" s="108" t="s">
        <v>170</v>
      </c>
    </row>
    <row r="137" spans="1:40">
      <c r="A137" s="109" t="s">
        <v>132</v>
      </c>
      <c r="B137" s="10" t="str">
        <f t="shared" si="15"/>
        <v>—</v>
      </c>
      <c r="C137" s="10" t="str">
        <f t="shared" si="16"/>
        <v>—</v>
      </c>
      <c r="D137" s="10" t="str">
        <f t="shared" si="17"/>
        <v>—</v>
      </c>
      <c r="E137" s="10" t="str">
        <f t="shared" si="18"/>
        <v>—</v>
      </c>
      <c r="F137" s="10" t="str">
        <f t="shared" si="19"/>
        <v>—</v>
      </c>
      <c r="G137" s="10" t="str">
        <f t="shared" si="20"/>
        <v>—</v>
      </c>
      <c r="H137" s="10">
        <f t="shared" si="14"/>
        <v>16.203680459996065</v>
      </c>
      <c r="I137" s="10"/>
      <c r="J137" s="152">
        <v>0</v>
      </c>
      <c r="K137" s="152">
        <v>0</v>
      </c>
      <c r="L137" s="152">
        <v>0</v>
      </c>
      <c r="M137" s="152">
        <v>0</v>
      </c>
      <c r="N137" s="152"/>
      <c r="O137" s="152">
        <v>0</v>
      </c>
      <c r="P137" s="152">
        <v>0</v>
      </c>
      <c r="Q137" s="152">
        <v>0</v>
      </c>
      <c r="R137" s="152">
        <v>0</v>
      </c>
      <c r="S137" s="152"/>
      <c r="T137" s="152">
        <v>0</v>
      </c>
      <c r="U137" s="152">
        <v>0</v>
      </c>
      <c r="V137" s="152">
        <v>0</v>
      </c>
      <c r="W137" s="152">
        <v>0</v>
      </c>
      <c r="X137" s="152"/>
      <c r="Y137" s="152">
        <v>0</v>
      </c>
      <c r="Z137" s="152">
        <v>0</v>
      </c>
      <c r="AA137" s="152">
        <v>0</v>
      </c>
      <c r="AB137" s="152">
        <v>0</v>
      </c>
      <c r="AC137" s="152"/>
      <c r="AD137" s="152">
        <v>0</v>
      </c>
      <c r="AE137" s="152">
        <v>0</v>
      </c>
      <c r="AF137" s="152">
        <v>0</v>
      </c>
      <c r="AG137" s="152">
        <v>0</v>
      </c>
      <c r="AH137" s="152"/>
      <c r="AI137" s="152">
        <v>6.2074672519659941</v>
      </c>
      <c r="AJ137" s="152">
        <v>5.9572348691772508</v>
      </c>
      <c r="AK137" s="152">
        <v>4.0389783388528215</v>
      </c>
      <c r="AL137" s="10">
        <v>4.4171988448670101</v>
      </c>
      <c r="AN137" s="109" t="s">
        <v>132</v>
      </c>
    </row>
    <row r="138" spans="1:40">
      <c r="A138" s="109" t="s">
        <v>133</v>
      </c>
      <c r="B138" s="10" t="str">
        <f t="shared" si="15"/>
        <v>—</v>
      </c>
      <c r="C138" s="10" t="str">
        <f t="shared" si="16"/>
        <v>—</v>
      </c>
      <c r="D138" s="10" t="str">
        <f t="shared" si="17"/>
        <v>—</v>
      </c>
      <c r="E138" s="10" t="str">
        <f t="shared" si="18"/>
        <v>—</v>
      </c>
      <c r="F138" s="10" t="str">
        <f t="shared" si="19"/>
        <v>—</v>
      </c>
      <c r="G138" s="10" t="str">
        <f t="shared" si="20"/>
        <v>—</v>
      </c>
      <c r="H138" s="10">
        <f t="shared" si="14"/>
        <v>266.66885833356332</v>
      </c>
      <c r="I138" s="10"/>
      <c r="J138" s="152">
        <v>0</v>
      </c>
      <c r="K138" s="152">
        <v>0</v>
      </c>
      <c r="L138" s="152">
        <v>0</v>
      </c>
      <c r="M138" s="152">
        <v>0</v>
      </c>
      <c r="N138" s="152"/>
      <c r="O138" s="152">
        <v>0</v>
      </c>
      <c r="P138" s="152">
        <v>0</v>
      </c>
      <c r="Q138" s="152">
        <v>0</v>
      </c>
      <c r="R138" s="152">
        <v>0</v>
      </c>
      <c r="S138" s="152"/>
      <c r="T138" s="152">
        <v>0</v>
      </c>
      <c r="U138" s="152">
        <v>0</v>
      </c>
      <c r="V138" s="152">
        <v>0</v>
      </c>
      <c r="W138" s="152">
        <v>0</v>
      </c>
      <c r="X138" s="152"/>
      <c r="Y138" s="152">
        <v>0</v>
      </c>
      <c r="Z138" s="152">
        <v>0</v>
      </c>
      <c r="AA138" s="152">
        <v>0</v>
      </c>
      <c r="AB138" s="152">
        <v>0</v>
      </c>
      <c r="AC138" s="152"/>
      <c r="AD138" s="152">
        <v>0</v>
      </c>
      <c r="AE138" s="152">
        <v>0</v>
      </c>
      <c r="AF138" s="152">
        <v>0</v>
      </c>
      <c r="AG138" s="152">
        <v>0</v>
      </c>
      <c r="AH138" s="152"/>
      <c r="AI138" s="152">
        <v>-7.7565304070637833</v>
      </c>
      <c r="AJ138" s="152">
        <v>127.04189327766595</v>
      </c>
      <c r="AK138" s="152">
        <v>147.38349546296115</v>
      </c>
      <c r="AL138" s="10">
        <v>10.376403905486248</v>
      </c>
      <c r="AN138" s="109" t="s">
        <v>133</v>
      </c>
    </row>
    <row r="139" spans="1:40">
      <c r="A139" s="110" t="s">
        <v>171</v>
      </c>
      <c r="B139" s="10" t="str">
        <f t="shared" si="15"/>
        <v>—</v>
      </c>
      <c r="C139" s="10" t="str">
        <f t="shared" si="16"/>
        <v>—</v>
      </c>
      <c r="D139" s="10" t="str">
        <f t="shared" si="17"/>
        <v>—</v>
      </c>
      <c r="E139" s="10" t="str">
        <f t="shared" si="18"/>
        <v>—</v>
      </c>
      <c r="F139" s="10" t="str">
        <f t="shared" si="19"/>
        <v>—</v>
      </c>
      <c r="G139" s="10" t="str">
        <f t="shared" si="20"/>
        <v>—</v>
      </c>
      <c r="H139" s="10">
        <f t="shared" si="14"/>
        <v>-7.9247213867738084</v>
      </c>
      <c r="I139" s="10"/>
      <c r="J139" s="152">
        <v>0</v>
      </c>
      <c r="K139" s="152">
        <v>0</v>
      </c>
      <c r="L139" s="152">
        <v>0</v>
      </c>
      <c r="M139" s="152">
        <v>0</v>
      </c>
      <c r="N139" s="152"/>
      <c r="O139" s="152">
        <v>0</v>
      </c>
      <c r="P139" s="152">
        <v>0</v>
      </c>
      <c r="Q139" s="152">
        <v>0</v>
      </c>
      <c r="R139" s="152">
        <v>0</v>
      </c>
      <c r="S139" s="152"/>
      <c r="T139" s="152">
        <v>0</v>
      </c>
      <c r="U139" s="152">
        <v>0</v>
      </c>
      <c r="V139" s="152">
        <v>0</v>
      </c>
      <c r="W139" s="152">
        <v>0</v>
      </c>
      <c r="X139" s="152"/>
      <c r="Y139" s="152">
        <v>0</v>
      </c>
      <c r="Z139" s="152">
        <v>0</v>
      </c>
      <c r="AA139" s="152">
        <v>0</v>
      </c>
      <c r="AB139" s="152">
        <v>0</v>
      </c>
      <c r="AC139" s="152"/>
      <c r="AD139" s="152">
        <v>0</v>
      </c>
      <c r="AE139" s="152">
        <v>0</v>
      </c>
      <c r="AF139" s="152">
        <v>0</v>
      </c>
      <c r="AG139" s="152">
        <v>0</v>
      </c>
      <c r="AH139" s="152"/>
      <c r="AI139" s="152">
        <v>-2.5372404622579361</v>
      </c>
      <c r="AJ139" s="152">
        <v>-3.5092404622579361</v>
      </c>
      <c r="AK139" s="152">
        <v>-1.8782404622579361</v>
      </c>
      <c r="AL139" s="10">
        <v>-3.1482404622579363</v>
      </c>
      <c r="AN139" s="110" t="s">
        <v>171</v>
      </c>
    </row>
    <row r="140" spans="1:40">
      <c r="A140" s="102" t="s">
        <v>132</v>
      </c>
      <c r="B140" s="10" t="str">
        <f t="shared" si="15"/>
        <v>—</v>
      </c>
      <c r="C140" s="10" t="str">
        <f t="shared" si="16"/>
        <v>—</v>
      </c>
      <c r="D140" s="10" t="str">
        <f t="shared" si="17"/>
        <v>—</v>
      </c>
      <c r="E140" s="10" t="str">
        <f t="shared" si="18"/>
        <v>—</v>
      </c>
      <c r="F140" s="10" t="str">
        <f t="shared" si="19"/>
        <v>—</v>
      </c>
      <c r="G140" s="10" t="str">
        <f t="shared" si="20"/>
        <v>—</v>
      </c>
      <c r="H140" s="10" t="str">
        <f t="shared" si="14"/>
        <v>—</v>
      </c>
      <c r="I140" s="10"/>
      <c r="J140" s="152">
        <v>0</v>
      </c>
      <c r="K140" s="152">
        <v>0</v>
      </c>
      <c r="L140" s="152">
        <v>0</v>
      </c>
      <c r="M140" s="152">
        <v>0</v>
      </c>
      <c r="N140" s="152"/>
      <c r="O140" s="152">
        <v>0</v>
      </c>
      <c r="P140" s="152">
        <v>0</v>
      </c>
      <c r="Q140" s="152">
        <v>0</v>
      </c>
      <c r="R140" s="152">
        <v>0</v>
      </c>
      <c r="S140" s="152"/>
      <c r="T140" s="152">
        <v>0</v>
      </c>
      <c r="U140" s="152">
        <v>0</v>
      </c>
      <c r="V140" s="152">
        <v>0</v>
      </c>
      <c r="W140" s="152">
        <v>0</v>
      </c>
      <c r="X140" s="152"/>
      <c r="Y140" s="152">
        <v>0</v>
      </c>
      <c r="Z140" s="152">
        <v>0</v>
      </c>
      <c r="AA140" s="152">
        <v>0</v>
      </c>
      <c r="AB140" s="152">
        <v>0</v>
      </c>
      <c r="AC140" s="152"/>
      <c r="AD140" s="152">
        <v>0</v>
      </c>
      <c r="AE140" s="152">
        <v>0</v>
      </c>
      <c r="AF140" s="152">
        <v>0</v>
      </c>
      <c r="AG140" s="152">
        <v>0</v>
      </c>
      <c r="AH140" s="152"/>
      <c r="AI140" s="152">
        <v>0</v>
      </c>
      <c r="AJ140" s="152">
        <v>0</v>
      </c>
      <c r="AK140" s="152">
        <v>0</v>
      </c>
      <c r="AL140" s="10" t="s">
        <v>255</v>
      </c>
      <c r="AN140" s="102" t="s">
        <v>132</v>
      </c>
    </row>
    <row r="141" spans="1:40">
      <c r="A141" s="102" t="s">
        <v>133</v>
      </c>
      <c r="B141" s="10" t="str">
        <f t="shared" si="15"/>
        <v>—</v>
      </c>
      <c r="C141" s="10" t="str">
        <f t="shared" si="16"/>
        <v>—</v>
      </c>
      <c r="D141" s="10" t="str">
        <f t="shared" si="17"/>
        <v>—</v>
      </c>
      <c r="E141" s="10" t="str">
        <f t="shared" si="18"/>
        <v>—</v>
      </c>
      <c r="F141" s="10" t="str">
        <f t="shared" si="19"/>
        <v>—</v>
      </c>
      <c r="G141" s="10" t="str">
        <f t="shared" si="20"/>
        <v>—</v>
      </c>
      <c r="H141" s="10">
        <f t="shared" si="14"/>
        <v>7.9247213867738084</v>
      </c>
      <c r="I141" s="10"/>
      <c r="J141" s="152">
        <v>0</v>
      </c>
      <c r="K141" s="152">
        <v>0</v>
      </c>
      <c r="L141" s="152">
        <v>0</v>
      </c>
      <c r="M141" s="152">
        <v>0</v>
      </c>
      <c r="N141" s="152"/>
      <c r="O141" s="152">
        <v>0</v>
      </c>
      <c r="P141" s="152">
        <v>0</v>
      </c>
      <c r="Q141" s="152">
        <v>0</v>
      </c>
      <c r="R141" s="152">
        <v>0</v>
      </c>
      <c r="S141" s="152"/>
      <c r="T141" s="152">
        <v>0</v>
      </c>
      <c r="U141" s="152">
        <v>0</v>
      </c>
      <c r="V141" s="152">
        <v>0</v>
      </c>
      <c r="W141" s="152">
        <v>0</v>
      </c>
      <c r="X141" s="152"/>
      <c r="Y141" s="152">
        <v>0</v>
      </c>
      <c r="Z141" s="152">
        <v>0</v>
      </c>
      <c r="AA141" s="152">
        <v>0</v>
      </c>
      <c r="AB141" s="152">
        <v>0</v>
      </c>
      <c r="AC141" s="152"/>
      <c r="AD141" s="152">
        <v>0</v>
      </c>
      <c r="AE141" s="152">
        <v>0</v>
      </c>
      <c r="AF141" s="152">
        <v>0</v>
      </c>
      <c r="AG141" s="152">
        <v>0</v>
      </c>
      <c r="AH141" s="152"/>
      <c r="AI141" s="152">
        <v>2.5372404622579361</v>
      </c>
      <c r="AJ141" s="152">
        <v>3.5092404622579361</v>
      </c>
      <c r="AK141" s="152">
        <v>1.8782404622579361</v>
      </c>
      <c r="AL141" s="10">
        <v>3.1482404622579363</v>
      </c>
      <c r="AN141" s="102" t="s">
        <v>133</v>
      </c>
    </row>
    <row r="142" spans="1:40">
      <c r="A142" s="110" t="s">
        <v>172</v>
      </c>
      <c r="B142" s="10" t="str">
        <f t="shared" si="15"/>
        <v>—</v>
      </c>
      <c r="C142" s="10" t="str">
        <f t="shared" si="16"/>
        <v>—</v>
      </c>
      <c r="D142" s="10" t="str">
        <f t="shared" si="17"/>
        <v>—</v>
      </c>
      <c r="E142" s="10" t="str">
        <f t="shared" si="18"/>
        <v>—</v>
      </c>
      <c r="F142" s="10" t="str">
        <f t="shared" si="19"/>
        <v>—</v>
      </c>
      <c r="G142" s="10" t="str">
        <f t="shared" si="20"/>
        <v>—</v>
      </c>
      <c r="H142" s="10">
        <f t="shared" si="14"/>
        <v>-242.54045648679346</v>
      </c>
      <c r="I142" s="10"/>
      <c r="J142" s="152">
        <v>0</v>
      </c>
      <c r="K142" s="152">
        <v>0</v>
      </c>
      <c r="L142" s="152">
        <v>0</v>
      </c>
      <c r="M142" s="152">
        <v>0</v>
      </c>
      <c r="N142" s="152"/>
      <c r="O142" s="152">
        <v>0</v>
      </c>
      <c r="P142" s="152">
        <v>0</v>
      </c>
      <c r="Q142" s="152">
        <v>0</v>
      </c>
      <c r="R142" s="152">
        <v>0</v>
      </c>
      <c r="S142" s="152"/>
      <c r="T142" s="152">
        <v>0</v>
      </c>
      <c r="U142" s="152">
        <v>0</v>
      </c>
      <c r="V142" s="152">
        <v>0</v>
      </c>
      <c r="W142" s="152">
        <v>0</v>
      </c>
      <c r="X142" s="152"/>
      <c r="Y142" s="152">
        <v>0</v>
      </c>
      <c r="Z142" s="152">
        <v>0</v>
      </c>
      <c r="AA142" s="152">
        <v>0</v>
      </c>
      <c r="AB142" s="152">
        <v>0</v>
      </c>
      <c r="AC142" s="152"/>
      <c r="AD142" s="152">
        <v>0</v>
      </c>
      <c r="AE142" s="152">
        <v>0</v>
      </c>
      <c r="AF142" s="152">
        <v>0</v>
      </c>
      <c r="AG142" s="152">
        <v>0</v>
      </c>
      <c r="AH142" s="152"/>
      <c r="AI142" s="152">
        <v>16.501238121287713</v>
      </c>
      <c r="AJ142" s="152">
        <v>-117.57541794623076</v>
      </c>
      <c r="AK142" s="152">
        <v>-141.4662766618504</v>
      </c>
      <c r="AL142" s="10">
        <v>-2.8109645983613012</v>
      </c>
      <c r="AN142" s="110" t="s">
        <v>172</v>
      </c>
    </row>
    <row r="143" spans="1:40">
      <c r="A143" s="102" t="s">
        <v>132</v>
      </c>
      <c r="B143" s="10" t="str">
        <f t="shared" si="15"/>
        <v>—</v>
      </c>
      <c r="C143" s="10" t="str">
        <f t="shared" si="16"/>
        <v>—</v>
      </c>
      <c r="D143" s="10" t="str">
        <f t="shared" si="17"/>
        <v>—</v>
      </c>
      <c r="E143" s="10" t="str">
        <f t="shared" si="18"/>
        <v>—</v>
      </c>
      <c r="F143" s="10" t="str">
        <f t="shared" si="19"/>
        <v>—</v>
      </c>
      <c r="G143" s="10" t="str">
        <f t="shared" si="20"/>
        <v>—</v>
      </c>
      <c r="H143" s="10">
        <f t="shared" si="14"/>
        <v>16.203680459996065</v>
      </c>
      <c r="I143" s="10"/>
      <c r="J143" s="152">
        <v>0</v>
      </c>
      <c r="K143" s="152">
        <v>0</v>
      </c>
      <c r="L143" s="152">
        <v>0</v>
      </c>
      <c r="M143" s="152">
        <v>0</v>
      </c>
      <c r="N143" s="152"/>
      <c r="O143" s="152">
        <v>0</v>
      </c>
      <c r="P143" s="152">
        <v>0</v>
      </c>
      <c r="Q143" s="152">
        <v>0</v>
      </c>
      <c r="R143" s="152">
        <v>0</v>
      </c>
      <c r="S143" s="152"/>
      <c r="T143" s="152">
        <v>0</v>
      </c>
      <c r="U143" s="152">
        <v>0</v>
      </c>
      <c r="V143" s="152">
        <v>0</v>
      </c>
      <c r="W143" s="152">
        <v>0</v>
      </c>
      <c r="X143" s="152"/>
      <c r="Y143" s="152">
        <v>0</v>
      </c>
      <c r="Z143" s="152">
        <v>0</v>
      </c>
      <c r="AA143" s="152">
        <v>0</v>
      </c>
      <c r="AB143" s="152">
        <v>0</v>
      </c>
      <c r="AC143" s="152"/>
      <c r="AD143" s="152">
        <v>0</v>
      </c>
      <c r="AE143" s="152">
        <v>0</v>
      </c>
      <c r="AF143" s="152">
        <v>0</v>
      </c>
      <c r="AG143" s="152">
        <v>0</v>
      </c>
      <c r="AH143" s="152"/>
      <c r="AI143" s="152">
        <v>6.2074672519659941</v>
      </c>
      <c r="AJ143" s="152">
        <v>5.9572348691772508</v>
      </c>
      <c r="AK143" s="152">
        <v>4.0389783388528215</v>
      </c>
      <c r="AL143" s="10">
        <v>4.4171988448670101</v>
      </c>
      <c r="AN143" s="102" t="s">
        <v>132</v>
      </c>
    </row>
    <row r="144" spans="1:40">
      <c r="A144" s="102" t="s">
        <v>133</v>
      </c>
      <c r="B144" s="10" t="str">
        <f t="shared" si="15"/>
        <v>—</v>
      </c>
      <c r="C144" s="10" t="str">
        <f t="shared" si="16"/>
        <v>—</v>
      </c>
      <c r="D144" s="10" t="str">
        <f t="shared" si="17"/>
        <v>—</v>
      </c>
      <c r="E144" s="10" t="str">
        <f t="shared" si="18"/>
        <v>—</v>
      </c>
      <c r="F144" s="10" t="str">
        <f t="shared" si="19"/>
        <v>—</v>
      </c>
      <c r="G144" s="10" t="str">
        <f t="shared" si="20"/>
        <v>—</v>
      </c>
      <c r="H144" s="10">
        <f t="shared" si="14"/>
        <v>258.74413694678952</v>
      </c>
      <c r="I144" s="10"/>
      <c r="J144" s="152">
        <v>0</v>
      </c>
      <c r="K144" s="152">
        <v>0</v>
      </c>
      <c r="L144" s="152">
        <v>0</v>
      </c>
      <c r="M144" s="152">
        <v>0</v>
      </c>
      <c r="N144" s="152"/>
      <c r="O144" s="152">
        <v>0</v>
      </c>
      <c r="P144" s="152">
        <v>0</v>
      </c>
      <c r="Q144" s="152">
        <v>0</v>
      </c>
      <c r="R144" s="152">
        <v>0</v>
      </c>
      <c r="S144" s="152"/>
      <c r="T144" s="152">
        <v>0</v>
      </c>
      <c r="U144" s="152">
        <v>0</v>
      </c>
      <c r="V144" s="152">
        <v>0</v>
      </c>
      <c r="W144" s="152">
        <v>0</v>
      </c>
      <c r="X144" s="152"/>
      <c r="Y144" s="152">
        <v>0</v>
      </c>
      <c r="Z144" s="152">
        <v>0</v>
      </c>
      <c r="AA144" s="152">
        <v>0</v>
      </c>
      <c r="AB144" s="152">
        <v>0</v>
      </c>
      <c r="AC144" s="152"/>
      <c r="AD144" s="152">
        <v>0</v>
      </c>
      <c r="AE144" s="152">
        <v>0</v>
      </c>
      <c r="AF144" s="152">
        <v>0</v>
      </c>
      <c r="AG144" s="152">
        <v>0</v>
      </c>
      <c r="AH144" s="152"/>
      <c r="AI144" s="152">
        <v>-10.293770869321719</v>
      </c>
      <c r="AJ144" s="152">
        <v>123.53265281540801</v>
      </c>
      <c r="AK144" s="152">
        <v>145.50525500070322</v>
      </c>
      <c r="AL144" s="10">
        <v>7.2281634432283113</v>
      </c>
      <c r="AN144" s="102" t="s">
        <v>133</v>
      </c>
    </row>
    <row r="145" spans="1:40">
      <c r="A145" s="97" t="s">
        <v>173</v>
      </c>
      <c r="B145" s="10" t="str">
        <f t="shared" si="15"/>
        <v>—</v>
      </c>
      <c r="C145" s="10" t="str">
        <f t="shared" si="16"/>
        <v>—</v>
      </c>
      <c r="D145" s="10" t="str">
        <f t="shared" si="17"/>
        <v>—</v>
      </c>
      <c r="E145" s="10" t="str">
        <f t="shared" si="18"/>
        <v>—</v>
      </c>
      <c r="F145" s="10" t="str">
        <f t="shared" si="19"/>
        <v>—</v>
      </c>
      <c r="G145" s="10" t="str">
        <f t="shared" si="20"/>
        <v>—</v>
      </c>
      <c r="H145" s="10">
        <f t="shared" si="14"/>
        <v>-179.59780000000001</v>
      </c>
      <c r="I145" s="10"/>
      <c r="J145" s="152">
        <v>0</v>
      </c>
      <c r="K145" s="152">
        <v>0</v>
      </c>
      <c r="L145" s="152">
        <v>0</v>
      </c>
      <c r="M145" s="152">
        <v>0</v>
      </c>
      <c r="N145" s="152"/>
      <c r="O145" s="152">
        <v>0</v>
      </c>
      <c r="P145" s="152">
        <v>0</v>
      </c>
      <c r="Q145" s="152">
        <v>0</v>
      </c>
      <c r="R145" s="152">
        <v>0</v>
      </c>
      <c r="S145" s="152"/>
      <c r="T145" s="152">
        <v>0</v>
      </c>
      <c r="U145" s="152">
        <v>0</v>
      </c>
      <c r="V145" s="152">
        <v>0</v>
      </c>
      <c r="W145" s="152">
        <v>0</v>
      </c>
      <c r="X145" s="152"/>
      <c r="Y145" s="152">
        <v>0</v>
      </c>
      <c r="Z145" s="152">
        <v>0</v>
      </c>
      <c r="AA145" s="152">
        <v>0</v>
      </c>
      <c r="AB145" s="152">
        <v>0</v>
      </c>
      <c r="AC145" s="152"/>
      <c r="AD145" s="152">
        <v>0</v>
      </c>
      <c r="AE145" s="152">
        <v>0</v>
      </c>
      <c r="AF145" s="152">
        <v>0</v>
      </c>
      <c r="AG145" s="152">
        <v>0</v>
      </c>
      <c r="AH145" s="152"/>
      <c r="AI145" s="152">
        <v>34.184600000000017</v>
      </c>
      <c r="AJ145" s="152">
        <v>-101.96770000000001</v>
      </c>
      <c r="AK145" s="152">
        <v>-111.8147</v>
      </c>
      <c r="AL145" s="10">
        <v>32.855899999999977</v>
      </c>
      <c r="AN145" s="97" t="s">
        <v>173</v>
      </c>
    </row>
    <row r="146" spans="1:40">
      <c r="A146" s="106" t="s">
        <v>132</v>
      </c>
      <c r="B146" s="10" t="str">
        <f t="shared" si="15"/>
        <v>—</v>
      </c>
      <c r="C146" s="10" t="str">
        <f t="shared" si="16"/>
        <v>—</v>
      </c>
      <c r="D146" s="10" t="str">
        <f t="shared" si="17"/>
        <v>—</v>
      </c>
      <c r="E146" s="10" t="str">
        <f t="shared" si="18"/>
        <v>—</v>
      </c>
      <c r="F146" s="10" t="str">
        <f t="shared" si="19"/>
        <v>—</v>
      </c>
      <c r="G146" s="10" t="str">
        <f t="shared" si="20"/>
        <v>—</v>
      </c>
      <c r="H146" s="10" t="str">
        <f t="shared" si="14"/>
        <v>—</v>
      </c>
      <c r="I146" s="10"/>
      <c r="J146" s="152">
        <v>0</v>
      </c>
      <c r="K146" s="152">
        <v>0</v>
      </c>
      <c r="L146" s="152">
        <v>0</v>
      </c>
      <c r="M146" s="152">
        <v>0</v>
      </c>
      <c r="N146" s="152"/>
      <c r="O146" s="152">
        <v>0</v>
      </c>
      <c r="P146" s="152">
        <v>0</v>
      </c>
      <c r="Q146" s="152">
        <v>0</v>
      </c>
      <c r="R146" s="152">
        <v>0</v>
      </c>
      <c r="S146" s="152"/>
      <c r="T146" s="152">
        <v>0</v>
      </c>
      <c r="U146" s="152">
        <v>0</v>
      </c>
      <c r="V146" s="152">
        <v>0</v>
      </c>
      <c r="W146" s="152">
        <v>0</v>
      </c>
      <c r="X146" s="152"/>
      <c r="Y146" s="152">
        <v>0</v>
      </c>
      <c r="Z146" s="152">
        <v>0</v>
      </c>
      <c r="AA146" s="152">
        <v>0</v>
      </c>
      <c r="AB146" s="152">
        <v>0</v>
      </c>
      <c r="AC146" s="152"/>
      <c r="AD146" s="152">
        <v>0</v>
      </c>
      <c r="AE146" s="152">
        <v>0</v>
      </c>
      <c r="AF146" s="152">
        <v>0</v>
      </c>
      <c r="AG146" s="152">
        <v>0</v>
      </c>
      <c r="AH146" s="152"/>
      <c r="AI146" s="152">
        <v>0</v>
      </c>
      <c r="AJ146" s="152">
        <v>0</v>
      </c>
      <c r="AK146" s="152">
        <v>0</v>
      </c>
      <c r="AL146" s="10" t="s">
        <v>255</v>
      </c>
      <c r="AN146" s="106" t="s">
        <v>132</v>
      </c>
    </row>
    <row r="147" spans="1:40">
      <c r="A147" s="106" t="s">
        <v>133</v>
      </c>
      <c r="B147" s="10" t="str">
        <f t="shared" si="15"/>
        <v>—</v>
      </c>
      <c r="C147" s="10" t="str">
        <f t="shared" si="16"/>
        <v>—</v>
      </c>
      <c r="D147" s="10" t="str">
        <f t="shared" si="17"/>
        <v>—</v>
      </c>
      <c r="E147" s="10" t="str">
        <f t="shared" si="18"/>
        <v>—</v>
      </c>
      <c r="F147" s="10" t="str">
        <f t="shared" si="19"/>
        <v>—</v>
      </c>
      <c r="G147" s="10" t="str">
        <f t="shared" si="20"/>
        <v>—</v>
      </c>
      <c r="H147" s="10">
        <f t="shared" si="14"/>
        <v>179.59780000000001</v>
      </c>
      <c r="I147" s="10"/>
      <c r="J147" s="152">
        <v>0</v>
      </c>
      <c r="K147" s="152">
        <v>0</v>
      </c>
      <c r="L147" s="152">
        <v>0</v>
      </c>
      <c r="M147" s="152">
        <v>0</v>
      </c>
      <c r="N147" s="152"/>
      <c r="O147" s="152">
        <v>0</v>
      </c>
      <c r="P147" s="152">
        <v>0</v>
      </c>
      <c r="Q147" s="152">
        <v>0</v>
      </c>
      <c r="R147" s="152">
        <v>0</v>
      </c>
      <c r="S147" s="152"/>
      <c r="T147" s="152">
        <v>0</v>
      </c>
      <c r="U147" s="152">
        <v>0</v>
      </c>
      <c r="V147" s="152">
        <v>0</v>
      </c>
      <c r="W147" s="152">
        <v>0</v>
      </c>
      <c r="X147" s="152"/>
      <c r="Y147" s="152">
        <v>0</v>
      </c>
      <c r="Z147" s="152">
        <v>0</v>
      </c>
      <c r="AA147" s="152">
        <v>0</v>
      </c>
      <c r="AB147" s="152">
        <v>0</v>
      </c>
      <c r="AC147" s="152"/>
      <c r="AD147" s="152">
        <v>0</v>
      </c>
      <c r="AE147" s="152">
        <v>0</v>
      </c>
      <c r="AF147" s="152">
        <v>0</v>
      </c>
      <c r="AG147" s="152">
        <v>0</v>
      </c>
      <c r="AH147" s="152"/>
      <c r="AI147" s="152">
        <v>-34.184600000000017</v>
      </c>
      <c r="AJ147" s="152">
        <v>101.96770000000001</v>
      </c>
      <c r="AK147" s="152">
        <v>111.8147</v>
      </c>
      <c r="AL147" s="10">
        <v>-32.855899999999977</v>
      </c>
      <c r="AN147" s="106" t="s">
        <v>133</v>
      </c>
    </row>
    <row r="148" spans="1:40" ht="24">
      <c r="A148" s="90" t="s">
        <v>174</v>
      </c>
      <c r="B148" s="10" t="str">
        <f t="shared" si="15"/>
        <v>—</v>
      </c>
      <c r="C148" s="10" t="str">
        <f t="shared" si="16"/>
        <v>—</v>
      </c>
      <c r="D148" s="10" t="str">
        <f t="shared" si="17"/>
        <v>—</v>
      </c>
      <c r="E148" s="10" t="str">
        <f t="shared" si="18"/>
        <v>—</v>
      </c>
      <c r="F148" s="10" t="str">
        <f t="shared" si="19"/>
        <v>—</v>
      </c>
      <c r="G148" s="10" t="str">
        <f t="shared" si="20"/>
        <v>—</v>
      </c>
      <c r="H148" s="10">
        <f t="shared" si="14"/>
        <v>-173.2278</v>
      </c>
      <c r="I148" s="10"/>
      <c r="J148" s="152">
        <v>0</v>
      </c>
      <c r="K148" s="152">
        <v>0</v>
      </c>
      <c r="L148" s="152">
        <v>0</v>
      </c>
      <c r="M148" s="152">
        <v>0</v>
      </c>
      <c r="N148" s="152"/>
      <c r="O148" s="152">
        <v>0</v>
      </c>
      <c r="P148" s="152">
        <v>0</v>
      </c>
      <c r="Q148" s="152">
        <v>0</v>
      </c>
      <c r="R148" s="152">
        <v>0</v>
      </c>
      <c r="S148" s="152"/>
      <c r="T148" s="152">
        <v>0</v>
      </c>
      <c r="U148" s="152">
        <v>0</v>
      </c>
      <c r="V148" s="152">
        <v>0</v>
      </c>
      <c r="W148" s="152">
        <v>0</v>
      </c>
      <c r="X148" s="152"/>
      <c r="Y148" s="152">
        <v>0</v>
      </c>
      <c r="Z148" s="152">
        <v>0</v>
      </c>
      <c r="AA148" s="152">
        <v>0</v>
      </c>
      <c r="AB148" s="152">
        <v>0</v>
      </c>
      <c r="AC148" s="152"/>
      <c r="AD148" s="152">
        <v>0</v>
      </c>
      <c r="AE148" s="152">
        <v>0</v>
      </c>
      <c r="AF148" s="152">
        <v>0</v>
      </c>
      <c r="AG148" s="152">
        <v>0</v>
      </c>
      <c r="AH148" s="152"/>
      <c r="AI148" s="152">
        <v>34.805200000000021</v>
      </c>
      <c r="AJ148" s="152">
        <v>-101.27090000000001</v>
      </c>
      <c r="AK148" s="152">
        <v>-106.7621</v>
      </c>
      <c r="AL148" s="10">
        <v>33.846599999999981</v>
      </c>
      <c r="AN148" s="90" t="s">
        <v>174</v>
      </c>
    </row>
    <row r="149" spans="1:40">
      <c r="A149" s="92" t="s">
        <v>132</v>
      </c>
      <c r="B149" s="10" t="str">
        <f t="shared" si="15"/>
        <v>—</v>
      </c>
      <c r="C149" s="10" t="str">
        <f t="shared" si="16"/>
        <v>—</v>
      </c>
      <c r="D149" s="10" t="str">
        <f t="shared" si="17"/>
        <v>—</v>
      </c>
      <c r="E149" s="10" t="str">
        <f t="shared" si="18"/>
        <v>—</v>
      </c>
      <c r="F149" s="10" t="str">
        <f t="shared" si="19"/>
        <v>—</v>
      </c>
      <c r="G149" s="10" t="str">
        <f t="shared" si="20"/>
        <v>—</v>
      </c>
      <c r="H149" s="10" t="str">
        <f t="shared" si="14"/>
        <v>—</v>
      </c>
      <c r="I149" s="10"/>
      <c r="J149" s="152">
        <v>0</v>
      </c>
      <c r="K149" s="152">
        <v>0</v>
      </c>
      <c r="L149" s="152">
        <v>0</v>
      </c>
      <c r="M149" s="152">
        <v>0</v>
      </c>
      <c r="N149" s="152"/>
      <c r="O149" s="152">
        <v>0</v>
      </c>
      <c r="P149" s="152">
        <v>0</v>
      </c>
      <c r="Q149" s="152">
        <v>0</v>
      </c>
      <c r="R149" s="152">
        <v>0</v>
      </c>
      <c r="S149" s="152"/>
      <c r="T149" s="152">
        <v>0</v>
      </c>
      <c r="U149" s="152">
        <v>0</v>
      </c>
      <c r="V149" s="152">
        <v>0</v>
      </c>
      <c r="W149" s="152">
        <v>0</v>
      </c>
      <c r="X149" s="152"/>
      <c r="Y149" s="152">
        <v>0</v>
      </c>
      <c r="Z149" s="152">
        <v>0</v>
      </c>
      <c r="AA149" s="152">
        <v>0</v>
      </c>
      <c r="AB149" s="152">
        <v>0</v>
      </c>
      <c r="AC149" s="152"/>
      <c r="AD149" s="152">
        <v>0</v>
      </c>
      <c r="AE149" s="152">
        <v>0</v>
      </c>
      <c r="AF149" s="152">
        <v>0</v>
      </c>
      <c r="AG149" s="152">
        <v>0</v>
      </c>
      <c r="AH149" s="152"/>
      <c r="AI149" s="152">
        <v>0</v>
      </c>
      <c r="AJ149" s="152">
        <v>0</v>
      </c>
      <c r="AK149" s="152">
        <v>0</v>
      </c>
      <c r="AL149" s="10" t="s">
        <v>255</v>
      </c>
      <c r="AN149" s="92" t="s">
        <v>132</v>
      </c>
    </row>
    <row r="150" spans="1:40">
      <c r="A150" s="92" t="s">
        <v>133</v>
      </c>
      <c r="B150" s="10" t="str">
        <f t="shared" si="15"/>
        <v>—</v>
      </c>
      <c r="C150" s="10" t="str">
        <f t="shared" si="16"/>
        <v>—</v>
      </c>
      <c r="D150" s="10" t="str">
        <f t="shared" si="17"/>
        <v>—</v>
      </c>
      <c r="E150" s="10" t="str">
        <f t="shared" si="18"/>
        <v>—</v>
      </c>
      <c r="F150" s="10" t="str">
        <f t="shared" si="19"/>
        <v>—</v>
      </c>
      <c r="G150" s="10" t="str">
        <f t="shared" si="20"/>
        <v>—</v>
      </c>
      <c r="H150" s="10">
        <f t="shared" si="14"/>
        <v>173.2278</v>
      </c>
      <c r="I150" s="10"/>
      <c r="J150" s="152">
        <v>0</v>
      </c>
      <c r="K150" s="152">
        <v>0</v>
      </c>
      <c r="L150" s="152">
        <v>0</v>
      </c>
      <c r="M150" s="152">
        <v>0</v>
      </c>
      <c r="N150" s="152"/>
      <c r="O150" s="152">
        <v>0</v>
      </c>
      <c r="P150" s="152">
        <v>0</v>
      </c>
      <c r="Q150" s="152">
        <v>0</v>
      </c>
      <c r="R150" s="152">
        <v>0</v>
      </c>
      <c r="S150" s="152"/>
      <c r="T150" s="152">
        <v>0</v>
      </c>
      <c r="U150" s="152">
        <v>0</v>
      </c>
      <c r="V150" s="152">
        <v>0</v>
      </c>
      <c r="W150" s="152">
        <v>0</v>
      </c>
      <c r="X150" s="152"/>
      <c r="Y150" s="152">
        <v>0</v>
      </c>
      <c r="Z150" s="152">
        <v>0</v>
      </c>
      <c r="AA150" s="152">
        <v>0</v>
      </c>
      <c r="AB150" s="152">
        <v>0</v>
      </c>
      <c r="AC150" s="152"/>
      <c r="AD150" s="152">
        <v>0</v>
      </c>
      <c r="AE150" s="152">
        <v>0</v>
      </c>
      <c r="AF150" s="152">
        <v>0</v>
      </c>
      <c r="AG150" s="152">
        <v>0</v>
      </c>
      <c r="AH150" s="152"/>
      <c r="AI150" s="152">
        <v>-34.805200000000021</v>
      </c>
      <c r="AJ150" s="152">
        <v>101.27090000000001</v>
      </c>
      <c r="AK150" s="152">
        <v>106.7621</v>
      </c>
      <c r="AL150" s="10">
        <v>-33.846599999999981</v>
      </c>
      <c r="AN150" s="92" t="s">
        <v>133</v>
      </c>
    </row>
    <row r="151" spans="1:40">
      <c r="A151" s="98" t="s">
        <v>175</v>
      </c>
      <c r="B151" s="10" t="str">
        <f t="shared" si="15"/>
        <v>—</v>
      </c>
      <c r="C151" s="10" t="str">
        <f t="shared" si="16"/>
        <v>—</v>
      </c>
      <c r="D151" s="10" t="str">
        <f t="shared" si="17"/>
        <v>—</v>
      </c>
      <c r="E151" s="10" t="str">
        <f t="shared" si="18"/>
        <v>—</v>
      </c>
      <c r="F151" s="10" t="str">
        <f t="shared" si="19"/>
        <v>—</v>
      </c>
      <c r="G151" s="10" t="str">
        <f t="shared" si="20"/>
        <v>—</v>
      </c>
      <c r="H151" s="10">
        <f t="shared" si="14"/>
        <v>-245.21620000000001</v>
      </c>
      <c r="I151" s="10"/>
      <c r="J151" s="152">
        <v>0</v>
      </c>
      <c r="K151" s="152">
        <v>0</v>
      </c>
      <c r="L151" s="152">
        <v>0</v>
      </c>
      <c r="M151" s="152">
        <v>0</v>
      </c>
      <c r="N151" s="152"/>
      <c r="O151" s="152">
        <v>0</v>
      </c>
      <c r="P151" s="152">
        <v>0</v>
      </c>
      <c r="Q151" s="152">
        <v>0</v>
      </c>
      <c r="R151" s="152">
        <v>0</v>
      </c>
      <c r="S151" s="152"/>
      <c r="T151" s="152">
        <v>0</v>
      </c>
      <c r="U151" s="152">
        <v>0</v>
      </c>
      <c r="V151" s="152">
        <v>0</v>
      </c>
      <c r="W151" s="152">
        <v>0</v>
      </c>
      <c r="X151" s="152"/>
      <c r="Y151" s="152">
        <v>0</v>
      </c>
      <c r="Z151" s="152">
        <v>0</v>
      </c>
      <c r="AA151" s="152">
        <v>0</v>
      </c>
      <c r="AB151" s="152">
        <v>0</v>
      </c>
      <c r="AC151" s="152"/>
      <c r="AD151" s="152">
        <v>0</v>
      </c>
      <c r="AE151" s="152">
        <v>0</v>
      </c>
      <c r="AF151" s="152">
        <v>0</v>
      </c>
      <c r="AG151" s="152">
        <v>0</v>
      </c>
      <c r="AH151" s="152"/>
      <c r="AI151" s="152">
        <v>-2.4600999999999997</v>
      </c>
      <c r="AJ151" s="152">
        <v>-247.67260000000002</v>
      </c>
      <c r="AK151" s="152">
        <v>4.916500000000009</v>
      </c>
      <c r="AL151" s="10">
        <v>-15.821099999999991</v>
      </c>
      <c r="AN151" s="98" t="s">
        <v>175</v>
      </c>
    </row>
    <row r="152" spans="1:40">
      <c r="A152" s="89" t="s">
        <v>132</v>
      </c>
      <c r="B152" s="10" t="str">
        <f t="shared" si="15"/>
        <v>—</v>
      </c>
      <c r="C152" s="10" t="str">
        <f t="shared" si="16"/>
        <v>—</v>
      </c>
      <c r="D152" s="10" t="str">
        <f t="shared" si="17"/>
        <v>—</v>
      </c>
      <c r="E152" s="10" t="str">
        <f t="shared" si="18"/>
        <v>—</v>
      </c>
      <c r="F152" s="10" t="str">
        <f t="shared" si="19"/>
        <v>—</v>
      </c>
      <c r="G152" s="10" t="str">
        <f t="shared" si="20"/>
        <v>—</v>
      </c>
      <c r="H152" s="10" t="str">
        <f t="shared" si="14"/>
        <v>—</v>
      </c>
      <c r="I152" s="10"/>
      <c r="J152" s="152">
        <v>0</v>
      </c>
      <c r="K152" s="152">
        <v>0</v>
      </c>
      <c r="L152" s="152">
        <v>0</v>
      </c>
      <c r="M152" s="152">
        <v>0</v>
      </c>
      <c r="N152" s="152"/>
      <c r="O152" s="152">
        <v>0</v>
      </c>
      <c r="P152" s="152">
        <v>0</v>
      </c>
      <c r="Q152" s="152">
        <v>0</v>
      </c>
      <c r="R152" s="152">
        <v>0</v>
      </c>
      <c r="S152" s="152"/>
      <c r="T152" s="152">
        <v>0</v>
      </c>
      <c r="U152" s="152">
        <v>0</v>
      </c>
      <c r="V152" s="152">
        <v>0</v>
      </c>
      <c r="W152" s="152">
        <v>0</v>
      </c>
      <c r="X152" s="152"/>
      <c r="Y152" s="152">
        <v>0</v>
      </c>
      <c r="Z152" s="152">
        <v>0</v>
      </c>
      <c r="AA152" s="152">
        <v>0</v>
      </c>
      <c r="AB152" s="152">
        <v>0</v>
      </c>
      <c r="AC152" s="152"/>
      <c r="AD152" s="152">
        <v>0</v>
      </c>
      <c r="AE152" s="152">
        <v>0</v>
      </c>
      <c r="AF152" s="152">
        <v>0</v>
      </c>
      <c r="AG152" s="152">
        <v>0</v>
      </c>
      <c r="AH152" s="152"/>
      <c r="AI152" s="152">
        <v>0</v>
      </c>
      <c r="AJ152" s="152">
        <v>0</v>
      </c>
      <c r="AK152" s="152">
        <v>0</v>
      </c>
      <c r="AL152" s="10" t="s">
        <v>255</v>
      </c>
      <c r="AN152" s="89" t="s">
        <v>132</v>
      </c>
    </row>
    <row r="153" spans="1:40">
      <c r="A153" s="89" t="s">
        <v>133</v>
      </c>
      <c r="B153" s="10" t="str">
        <f t="shared" si="15"/>
        <v>—</v>
      </c>
      <c r="C153" s="10" t="str">
        <f t="shared" si="16"/>
        <v>—</v>
      </c>
      <c r="D153" s="10" t="str">
        <f t="shared" si="17"/>
        <v>—</v>
      </c>
      <c r="E153" s="10" t="str">
        <f t="shared" si="18"/>
        <v>—</v>
      </c>
      <c r="F153" s="10" t="str">
        <f t="shared" si="19"/>
        <v>—</v>
      </c>
      <c r="G153" s="10" t="str">
        <f t="shared" si="20"/>
        <v>—</v>
      </c>
      <c r="H153" s="10">
        <f t="shared" si="14"/>
        <v>245.21620000000001</v>
      </c>
      <c r="I153" s="10"/>
      <c r="J153" s="152">
        <v>0</v>
      </c>
      <c r="K153" s="152">
        <v>0</v>
      </c>
      <c r="L153" s="152">
        <v>0</v>
      </c>
      <c r="M153" s="152">
        <v>0</v>
      </c>
      <c r="N153" s="152"/>
      <c r="O153" s="152">
        <v>0</v>
      </c>
      <c r="P153" s="152">
        <v>0</v>
      </c>
      <c r="Q153" s="152">
        <v>0</v>
      </c>
      <c r="R153" s="152">
        <v>0</v>
      </c>
      <c r="S153" s="152"/>
      <c r="T153" s="152">
        <v>0</v>
      </c>
      <c r="U153" s="152">
        <v>0</v>
      </c>
      <c r="V153" s="152">
        <v>0</v>
      </c>
      <c r="W153" s="152">
        <v>0</v>
      </c>
      <c r="X153" s="152"/>
      <c r="Y153" s="152">
        <v>0</v>
      </c>
      <c r="Z153" s="152">
        <v>0</v>
      </c>
      <c r="AA153" s="152">
        <v>0</v>
      </c>
      <c r="AB153" s="152">
        <v>0</v>
      </c>
      <c r="AC153" s="152"/>
      <c r="AD153" s="152">
        <v>0</v>
      </c>
      <c r="AE153" s="152">
        <v>0</v>
      </c>
      <c r="AF153" s="152">
        <v>0</v>
      </c>
      <c r="AG153" s="152">
        <v>0</v>
      </c>
      <c r="AH153" s="152"/>
      <c r="AI153" s="152">
        <v>2.4600999999999997</v>
      </c>
      <c r="AJ153" s="152">
        <v>247.67260000000002</v>
      </c>
      <c r="AK153" s="152">
        <v>-4.916500000000009</v>
      </c>
      <c r="AL153" s="10">
        <v>15.821099999999991</v>
      </c>
      <c r="AN153" s="89" t="s">
        <v>133</v>
      </c>
    </row>
    <row r="154" spans="1:40">
      <c r="A154" s="98" t="s">
        <v>176</v>
      </c>
      <c r="B154" s="10" t="str">
        <f t="shared" si="15"/>
        <v>—</v>
      </c>
      <c r="C154" s="10" t="str">
        <f t="shared" si="16"/>
        <v>—</v>
      </c>
      <c r="D154" s="10" t="str">
        <f t="shared" si="17"/>
        <v>—</v>
      </c>
      <c r="E154" s="10" t="str">
        <f t="shared" si="18"/>
        <v>—</v>
      </c>
      <c r="F154" s="10" t="str">
        <f t="shared" si="19"/>
        <v>—</v>
      </c>
      <c r="G154" s="10" t="str">
        <f t="shared" si="20"/>
        <v>—</v>
      </c>
      <c r="H154" s="10">
        <f t="shared" si="14"/>
        <v>71.988400000000013</v>
      </c>
      <c r="I154" s="10"/>
      <c r="J154" s="152">
        <v>0</v>
      </c>
      <c r="K154" s="152">
        <v>0</v>
      </c>
      <c r="L154" s="152">
        <v>0</v>
      </c>
      <c r="M154" s="152">
        <v>0</v>
      </c>
      <c r="N154" s="152"/>
      <c r="O154" s="152">
        <v>0</v>
      </c>
      <c r="P154" s="152">
        <v>0</v>
      </c>
      <c r="Q154" s="152">
        <v>0</v>
      </c>
      <c r="R154" s="152">
        <v>0</v>
      </c>
      <c r="S154" s="152"/>
      <c r="T154" s="152">
        <v>0</v>
      </c>
      <c r="U154" s="152">
        <v>0</v>
      </c>
      <c r="V154" s="152">
        <v>0</v>
      </c>
      <c r="W154" s="152">
        <v>0</v>
      </c>
      <c r="X154" s="152"/>
      <c r="Y154" s="152">
        <v>0</v>
      </c>
      <c r="Z154" s="152">
        <v>0</v>
      </c>
      <c r="AA154" s="152">
        <v>0</v>
      </c>
      <c r="AB154" s="152">
        <v>0</v>
      </c>
      <c r="AC154" s="152"/>
      <c r="AD154" s="152">
        <v>0</v>
      </c>
      <c r="AE154" s="152">
        <v>0</v>
      </c>
      <c r="AF154" s="152">
        <v>0</v>
      </c>
      <c r="AG154" s="152">
        <v>0</v>
      </c>
      <c r="AH154" s="152"/>
      <c r="AI154" s="152">
        <v>37.265300000000018</v>
      </c>
      <c r="AJ154" s="152">
        <v>146.40170000000001</v>
      </c>
      <c r="AK154" s="152">
        <v>-111.67860000000002</v>
      </c>
      <c r="AL154" s="10">
        <v>49.667699999999968</v>
      </c>
      <c r="AN154" s="98" t="s">
        <v>176</v>
      </c>
    </row>
    <row r="155" spans="1:40">
      <c r="A155" s="89" t="s">
        <v>132</v>
      </c>
      <c r="B155" s="10" t="str">
        <f t="shared" si="15"/>
        <v>—</v>
      </c>
      <c r="C155" s="10" t="str">
        <f t="shared" si="16"/>
        <v>—</v>
      </c>
      <c r="D155" s="10" t="str">
        <f t="shared" si="17"/>
        <v>—</v>
      </c>
      <c r="E155" s="10" t="str">
        <f t="shared" si="18"/>
        <v>—</v>
      </c>
      <c r="F155" s="10" t="str">
        <f t="shared" si="19"/>
        <v>—</v>
      </c>
      <c r="G155" s="10" t="str">
        <f t="shared" si="20"/>
        <v>—</v>
      </c>
      <c r="H155" s="10" t="str">
        <f t="shared" si="14"/>
        <v>—</v>
      </c>
      <c r="I155" s="10"/>
      <c r="J155" s="152">
        <v>0</v>
      </c>
      <c r="K155" s="152">
        <v>0</v>
      </c>
      <c r="L155" s="152">
        <v>0</v>
      </c>
      <c r="M155" s="152">
        <v>0</v>
      </c>
      <c r="N155" s="152"/>
      <c r="O155" s="152">
        <v>0</v>
      </c>
      <c r="P155" s="152">
        <v>0</v>
      </c>
      <c r="Q155" s="152">
        <v>0</v>
      </c>
      <c r="R155" s="152">
        <v>0</v>
      </c>
      <c r="S155" s="152"/>
      <c r="T155" s="152">
        <v>0</v>
      </c>
      <c r="U155" s="152">
        <v>0</v>
      </c>
      <c r="V155" s="152">
        <v>0</v>
      </c>
      <c r="W155" s="152">
        <v>0</v>
      </c>
      <c r="X155" s="152"/>
      <c r="Y155" s="152">
        <v>0</v>
      </c>
      <c r="Z155" s="152">
        <v>0</v>
      </c>
      <c r="AA155" s="152">
        <v>0</v>
      </c>
      <c r="AB155" s="152">
        <v>0</v>
      </c>
      <c r="AC155" s="152"/>
      <c r="AD155" s="152">
        <v>0</v>
      </c>
      <c r="AE155" s="152">
        <v>0</v>
      </c>
      <c r="AF155" s="152">
        <v>0</v>
      </c>
      <c r="AG155" s="152">
        <v>0</v>
      </c>
      <c r="AH155" s="152"/>
      <c r="AI155" s="152">
        <v>0</v>
      </c>
      <c r="AJ155" s="152">
        <v>0</v>
      </c>
      <c r="AK155" s="152">
        <v>0</v>
      </c>
      <c r="AL155" s="10" t="s">
        <v>255</v>
      </c>
      <c r="AN155" s="89" t="s">
        <v>132</v>
      </c>
    </row>
    <row r="156" spans="1:40">
      <c r="A156" s="89" t="s">
        <v>133</v>
      </c>
      <c r="B156" s="10" t="str">
        <f t="shared" si="15"/>
        <v>—</v>
      </c>
      <c r="C156" s="10" t="str">
        <f t="shared" si="16"/>
        <v>—</v>
      </c>
      <c r="D156" s="10" t="str">
        <f t="shared" si="17"/>
        <v>—</v>
      </c>
      <c r="E156" s="10" t="str">
        <f t="shared" si="18"/>
        <v>—</v>
      </c>
      <c r="F156" s="10" t="str">
        <f t="shared" si="19"/>
        <v>—</v>
      </c>
      <c r="G156" s="10" t="str">
        <f t="shared" si="20"/>
        <v>—</v>
      </c>
      <c r="H156" s="10">
        <f t="shared" si="14"/>
        <v>-71.988400000000013</v>
      </c>
      <c r="I156" s="10"/>
      <c r="J156" s="152">
        <v>0</v>
      </c>
      <c r="K156" s="152">
        <v>0</v>
      </c>
      <c r="L156" s="152">
        <v>0</v>
      </c>
      <c r="M156" s="152">
        <v>0</v>
      </c>
      <c r="N156" s="152"/>
      <c r="O156" s="152">
        <v>0</v>
      </c>
      <c r="P156" s="152">
        <v>0</v>
      </c>
      <c r="Q156" s="152">
        <v>0</v>
      </c>
      <c r="R156" s="152">
        <v>0</v>
      </c>
      <c r="S156" s="152"/>
      <c r="T156" s="152">
        <v>0</v>
      </c>
      <c r="U156" s="152">
        <v>0</v>
      </c>
      <c r="V156" s="152">
        <v>0</v>
      </c>
      <c r="W156" s="152">
        <v>0</v>
      </c>
      <c r="X156" s="152"/>
      <c r="Y156" s="152">
        <v>0</v>
      </c>
      <c r="Z156" s="152">
        <v>0</v>
      </c>
      <c r="AA156" s="152">
        <v>0</v>
      </c>
      <c r="AB156" s="152">
        <v>0</v>
      </c>
      <c r="AC156" s="152"/>
      <c r="AD156" s="152">
        <v>0</v>
      </c>
      <c r="AE156" s="152">
        <v>0</v>
      </c>
      <c r="AF156" s="152">
        <v>0</v>
      </c>
      <c r="AG156" s="152">
        <v>0</v>
      </c>
      <c r="AH156" s="152"/>
      <c r="AI156" s="152">
        <v>-37.265300000000018</v>
      </c>
      <c r="AJ156" s="152">
        <v>-146.40170000000001</v>
      </c>
      <c r="AK156" s="152">
        <v>111.67860000000002</v>
      </c>
      <c r="AL156" s="10">
        <v>-49.667699999999968</v>
      </c>
      <c r="AN156" s="89" t="s">
        <v>133</v>
      </c>
    </row>
    <row r="157" spans="1:40">
      <c r="A157" s="98" t="s">
        <v>177</v>
      </c>
      <c r="B157" s="10" t="str">
        <f t="shared" si="15"/>
        <v>—</v>
      </c>
      <c r="C157" s="10" t="str">
        <f t="shared" si="16"/>
        <v>—</v>
      </c>
      <c r="D157" s="10" t="str">
        <f t="shared" si="17"/>
        <v>—</v>
      </c>
      <c r="E157" s="10" t="str">
        <f t="shared" si="18"/>
        <v>—</v>
      </c>
      <c r="F157" s="10" t="str">
        <f t="shared" si="19"/>
        <v>—</v>
      </c>
      <c r="G157" s="10" t="str">
        <f t="shared" si="20"/>
        <v>—</v>
      </c>
      <c r="H157" s="10">
        <f t="shared" si="14"/>
        <v>-6.37</v>
      </c>
      <c r="I157" s="10"/>
      <c r="J157" s="152">
        <v>0</v>
      </c>
      <c r="K157" s="152">
        <v>0</v>
      </c>
      <c r="L157" s="152">
        <v>0</v>
      </c>
      <c r="M157" s="152">
        <v>0</v>
      </c>
      <c r="N157" s="152"/>
      <c r="O157" s="152">
        <v>0</v>
      </c>
      <c r="P157" s="152">
        <v>0</v>
      </c>
      <c r="Q157" s="152">
        <v>0</v>
      </c>
      <c r="R157" s="152">
        <v>0</v>
      </c>
      <c r="S157" s="152"/>
      <c r="T157" s="152">
        <v>0</v>
      </c>
      <c r="U157" s="152">
        <v>0</v>
      </c>
      <c r="V157" s="152">
        <v>0</v>
      </c>
      <c r="W157" s="152">
        <v>0</v>
      </c>
      <c r="X157" s="152"/>
      <c r="Y157" s="152">
        <v>0</v>
      </c>
      <c r="Z157" s="152">
        <v>0</v>
      </c>
      <c r="AA157" s="152">
        <v>0</v>
      </c>
      <c r="AB157" s="152">
        <v>0</v>
      </c>
      <c r="AC157" s="152"/>
      <c r="AD157" s="152">
        <v>0</v>
      </c>
      <c r="AE157" s="152">
        <v>0</v>
      </c>
      <c r="AF157" s="152">
        <v>0</v>
      </c>
      <c r="AG157" s="152">
        <v>0</v>
      </c>
      <c r="AH157" s="152"/>
      <c r="AI157" s="152">
        <v>-0.62060000000000004</v>
      </c>
      <c r="AJ157" s="152">
        <v>-0.69680000000000009</v>
      </c>
      <c r="AK157" s="152">
        <v>-5.0526</v>
      </c>
      <c r="AL157" s="10">
        <v>-0.99070000000000036</v>
      </c>
      <c r="AN157" s="98" t="s">
        <v>177</v>
      </c>
    </row>
    <row r="158" spans="1:40">
      <c r="A158" s="89" t="s">
        <v>132</v>
      </c>
      <c r="B158" s="10" t="str">
        <f t="shared" si="15"/>
        <v>—</v>
      </c>
      <c r="C158" s="10" t="str">
        <f t="shared" si="16"/>
        <v>—</v>
      </c>
      <c r="D158" s="10" t="str">
        <f t="shared" si="17"/>
        <v>—</v>
      </c>
      <c r="E158" s="10" t="str">
        <f t="shared" si="18"/>
        <v>—</v>
      </c>
      <c r="F158" s="10" t="str">
        <f t="shared" si="19"/>
        <v>—</v>
      </c>
      <c r="G158" s="10" t="str">
        <f t="shared" si="20"/>
        <v>—</v>
      </c>
      <c r="H158" s="10" t="str">
        <f t="shared" si="14"/>
        <v>—</v>
      </c>
      <c r="I158" s="10"/>
      <c r="J158" s="152">
        <v>0</v>
      </c>
      <c r="K158" s="152">
        <v>0</v>
      </c>
      <c r="L158" s="152">
        <v>0</v>
      </c>
      <c r="M158" s="152">
        <v>0</v>
      </c>
      <c r="N158" s="152"/>
      <c r="O158" s="152">
        <v>0</v>
      </c>
      <c r="P158" s="152">
        <v>0</v>
      </c>
      <c r="Q158" s="152">
        <v>0</v>
      </c>
      <c r="R158" s="152">
        <v>0</v>
      </c>
      <c r="S158" s="152"/>
      <c r="T158" s="152">
        <v>0</v>
      </c>
      <c r="U158" s="152">
        <v>0</v>
      </c>
      <c r="V158" s="152">
        <v>0</v>
      </c>
      <c r="W158" s="152">
        <v>0</v>
      </c>
      <c r="X158" s="152"/>
      <c r="Y158" s="152">
        <v>0</v>
      </c>
      <c r="Z158" s="152">
        <v>0</v>
      </c>
      <c r="AA158" s="152">
        <v>0</v>
      </c>
      <c r="AB158" s="152">
        <v>0</v>
      </c>
      <c r="AC158" s="152"/>
      <c r="AD158" s="152">
        <v>0</v>
      </c>
      <c r="AE158" s="152">
        <v>0</v>
      </c>
      <c r="AF158" s="152">
        <v>0</v>
      </c>
      <c r="AG158" s="152">
        <v>0</v>
      </c>
      <c r="AH158" s="152"/>
      <c r="AI158" s="152">
        <v>0</v>
      </c>
      <c r="AJ158" s="152">
        <v>0</v>
      </c>
      <c r="AK158" s="152">
        <v>0</v>
      </c>
      <c r="AL158" s="10" t="s">
        <v>255</v>
      </c>
      <c r="AN158" s="89" t="s">
        <v>132</v>
      </c>
    </row>
    <row r="159" spans="1:40">
      <c r="A159" s="89" t="s">
        <v>133</v>
      </c>
      <c r="B159" s="10" t="str">
        <f t="shared" si="15"/>
        <v>—</v>
      </c>
      <c r="C159" s="10" t="str">
        <f t="shared" si="16"/>
        <v>—</v>
      </c>
      <c r="D159" s="10" t="str">
        <f t="shared" si="17"/>
        <v>—</v>
      </c>
      <c r="E159" s="10" t="str">
        <f t="shared" si="18"/>
        <v>—</v>
      </c>
      <c r="F159" s="10" t="str">
        <f t="shared" si="19"/>
        <v>—</v>
      </c>
      <c r="G159" s="10" t="str">
        <f t="shared" si="20"/>
        <v>—</v>
      </c>
      <c r="H159" s="10">
        <f t="shared" si="14"/>
        <v>6.37</v>
      </c>
      <c r="I159" s="10"/>
      <c r="J159" s="152">
        <v>0</v>
      </c>
      <c r="K159" s="152">
        <v>0</v>
      </c>
      <c r="L159" s="152">
        <v>0</v>
      </c>
      <c r="M159" s="152">
        <v>0</v>
      </c>
      <c r="N159" s="152"/>
      <c r="O159" s="152">
        <v>0</v>
      </c>
      <c r="P159" s="152">
        <v>0</v>
      </c>
      <c r="Q159" s="152">
        <v>0</v>
      </c>
      <c r="R159" s="152">
        <v>0</v>
      </c>
      <c r="S159" s="152"/>
      <c r="T159" s="152">
        <v>0</v>
      </c>
      <c r="U159" s="152">
        <v>0</v>
      </c>
      <c r="V159" s="152">
        <v>0</v>
      </c>
      <c r="W159" s="152">
        <v>0</v>
      </c>
      <c r="X159" s="152"/>
      <c r="Y159" s="152">
        <v>0</v>
      </c>
      <c r="Z159" s="152">
        <v>0</v>
      </c>
      <c r="AA159" s="152">
        <v>0</v>
      </c>
      <c r="AB159" s="152">
        <v>0</v>
      </c>
      <c r="AC159" s="152"/>
      <c r="AD159" s="152">
        <v>0</v>
      </c>
      <c r="AE159" s="152">
        <v>0</v>
      </c>
      <c r="AF159" s="152">
        <v>0</v>
      </c>
      <c r="AG159" s="152">
        <v>0</v>
      </c>
      <c r="AH159" s="152"/>
      <c r="AI159" s="152">
        <v>0.62060000000000004</v>
      </c>
      <c r="AJ159" s="152">
        <v>0.69680000000000009</v>
      </c>
      <c r="AK159" s="152">
        <v>5.0526</v>
      </c>
      <c r="AL159" s="10">
        <v>0.99070000000000036</v>
      </c>
      <c r="AN159" s="89" t="s">
        <v>133</v>
      </c>
    </row>
    <row r="160" spans="1:40">
      <c r="A160" s="97" t="s">
        <v>178</v>
      </c>
      <c r="B160" s="10" t="str">
        <f t="shared" si="15"/>
        <v>—</v>
      </c>
      <c r="C160" s="10" t="str">
        <f t="shared" si="16"/>
        <v>—</v>
      </c>
      <c r="D160" s="10" t="str">
        <f t="shared" si="17"/>
        <v>—</v>
      </c>
      <c r="E160" s="10" t="str">
        <f t="shared" si="18"/>
        <v>—</v>
      </c>
      <c r="F160" s="10" t="str">
        <f t="shared" si="19"/>
        <v>—</v>
      </c>
      <c r="G160" s="10" t="str">
        <f t="shared" si="20"/>
        <v>—</v>
      </c>
      <c r="H160" s="10" t="str">
        <f t="shared" si="14"/>
        <v>—</v>
      </c>
      <c r="I160" s="10"/>
      <c r="J160" s="152">
        <v>0</v>
      </c>
      <c r="K160" s="152">
        <v>0</v>
      </c>
      <c r="L160" s="152">
        <v>0</v>
      </c>
      <c r="M160" s="152">
        <v>0</v>
      </c>
      <c r="N160" s="152"/>
      <c r="O160" s="152">
        <v>0</v>
      </c>
      <c r="P160" s="152">
        <v>0</v>
      </c>
      <c r="Q160" s="152">
        <v>0</v>
      </c>
      <c r="R160" s="152">
        <v>0</v>
      </c>
      <c r="S160" s="152"/>
      <c r="T160" s="152">
        <v>0</v>
      </c>
      <c r="U160" s="152">
        <v>0</v>
      </c>
      <c r="V160" s="152">
        <v>0</v>
      </c>
      <c r="W160" s="152">
        <v>0</v>
      </c>
      <c r="X160" s="152"/>
      <c r="Y160" s="152">
        <v>0</v>
      </c>
      <c r="Z160" s="152">
        <v>0</v>
      </c>
      <c r="AA160" s="152">
        <v>0</v>
      </c>
      <c r="AB160" s="152">
        <v>0</v>
      </c>
      <c r="AC160" s="152"/>
      <c r="AD160" s="152">
        <v>0</v>
      </c>
      <c r="AE160" s="152">
        <v>0</v>
      </c>
      <c r="AF160" s="152">
        <v>0</v>
      </c>
      <c r="AG160" s="152">
        <v>0</v>
      </c>
      <c r="AH160" s="152"/>
      <c r="AI160" s="152">
        <v>0</v>
      </c>
      <c r="AJ160" s="152">
        <v>0</v>
      </c>
      <c r="AK160" s="152">
        <v>0</v>
      </c>
      <c r="AL160" s="10" t="s">
        <v>255</v>
      </c>
      <c r="AN160" s="97" t="s">
        <v>178</v>
      </c>
    </row>
    <row r="161" spans="1:40" hidden="1">
      <c r="A161" s="106" t="s">
        <v>132</v>
      </c>
      <c r="B161" s="10" t="str">
        <f t="shared" si="15"/>
        <v>—</v>
      </c>
      <c r="C161" s="10" t="str">
        <f t="shared" si="16"/>
        <v>—</v>
      </c>
      <c r="D161" s="10" t="str">
        <f t="shared" si="17"/>
        <v>—</v>
      </c>
      <c r="E161" s="10" t="str">
        <f t="shared" si="18"/>
        <v>—</v>
      </c>
      <c r="F161" s="10" t="str">
        <f t="shared" si="19"/>
        <v>—</v>
      </c>
      <c r="G161" s="10" t="str">
        <f t="shared" si="20"/>
        <v>—</v>
      </c>
      <c r="H161" s="10" t="str">
        <f t="shared" si="14"/>
        <v>—</v>
      </c>
      <c r="I161" s="10"/>
      <c r="J161" s="152">
        <v>0</v>
      </c>
      <c r="K161" s="152">
        <v>0</v>
      </c>
      <c r="L161" s="152">
        <v>0</v>
      </c>
      <c r="M161" s="152">
        <v>0</v>
      </c>
      <c r="N161" s="152"/>
      <c r="O161" s="152">
        <v>0</v>
      </c>
      <c r="P161" s="152">
        <v>0</v>
      </c>
      <c r="Q161" s="152">
        <v>0</v>
      </c>
      <c r="R161" s="152">
        <v>0</v>
      </c>
      <c r="S161" s="152"/>
      <c r="T161" s="152">
        <v>0</v>
      </c>
      <c r="U161" s="152">
        <v>0</v>
      </c>
      <c r="V161" s="152">
        <v>0</v>
      </c>
      <c r="W161" s="152">
        <v>0</v>
      </c>
      <c r="X161" s="152"/>
      <c r="Y161" s="152">
        <v>0</v>
      </c>
      <c r="Z161" s="152">
        <v>0</v>
      </c>
      <c r="AA161" s="152">
        <v>0</v>
      </c>
      <c r="AB161" s="152">
        <v>0</v>
      </c>
      <c r="AC161" s="152"/>
      <c r="AD161" s="152">
        <v>0</v>
      </c>
      <c r="AE161" s="152">
        <v>0</v>
      </c>
      <c r="AF161" s="152">
        <v>0</v>
      </c>
      <c r="AG161" s="152">
        <v>0</v>
      </c>
      <c r="AH161" s="152"/>
      <c r="AI161" s="152">
        <v>0</v>
      </c>
      <c r="AJ161" s="152">
        <v>0</v>
      </c>
      <c r="AK161" s="152">
        <v>0</v>
      </c>
      <c r="AL161" s="10" t="s">
        <v>255</v>
      </c>
      <c r="AN161" s="106" t="s">
        <v>132</v>
      </c>
    </row>
    <row r="162" spans="1:40" hidden="1">
      <c r="A162" s="106" t="s">
        <v>133</v>
      </c>
      <c r="B162" s="10" t="str">
        <f t="shared" si="15"/>
        <v>—</v>
      </c>
      <c r="C162" s="10" t="str">
        <f t="shared" si="16"/>
        <v>—</v>
      </c>
      <c r="D162" s="10" t="str">
        <f t="shared" si="17"/>
        <v>—</v>
      </c>
      <c r="E162" s="10" t="str">
        <f t="shared" si="18"/>
        <v>—</v>
      </c>
      <c r="F162" s="10" t="str">
        <f t="shared" si="19"/>
        <v>—</v>
      </c>
      <c r="G162" s="10" t="str">
        <f t="shared" si="20"/>
        <v>—</v>
      </c>
      <c r="H162" s="10" t="str">
        <f t="shared" si="14"/>
        <v>—</v>
      </c>
      <c r="I162" s="10"/>
      <c r="J162" s="152">
        <v>0</v>
      </c>
      <c r="K162" s="152">
        <v>0</v>
      </c>
      <c r="L162" s="152">
        <v>0</v>
      </c>
      <c r="M162" s="152">
        <v>0</v>
      </c>
      <c r="N162" s="152"/>
      <c r="O162" s="152">
        <v>0</v>
      </c>
      <c r="P162" s="152">
        <v>0</v>
      </c>
      <c r="Q162" s="152">
        <v>0</v>
      </c>
      <c r="R162" s="152">
        <v>0</v>
      </c>
      <c r="S162" s="152"/>
      <c r="T162" s="152">
        <v>0</v>
      </c>
      <c r="U162" s="152">
        <v>0</v>
      </c>
      <c r="V162" s="152">
        <v>0</v>
      </c>
      <c r="W162" s="152">
        <v>0</v>
      </c>
      <c r="X162" s="152"/>
      <c r="Y162" s="152">
        <v>0</v>
      </c>
      <c r="Z162" s="152">
        <v>0</v>
      </c>
      <c r="AA162" s="152">
        <v>0</v>
      </c>
      <c r="AB162" s="152">
        <v>0</v>
      </c>
      <c r="AC162" s="152"/>
      <c r="AD162" s="152">
        <v>0</v>
      </c>
      <c r="AE162" s="152">
        <v>0</v>
      </c>
      <c r="AF162" s="152">
        <v>0</v>
      </c>
      <c r="AG162" s="152">
        <v>0</v>
      </c>
      <c r="AH162" s="152"/>
      <c r="AI162" s="152">
        <v>0</v>
      </c>
      <c r="AJ162" s="152">
        <v>0</v>
      </c>
      <c r="AK162" s="152">
        <v>0</v>
      </c>
      <c r="AL162" s="10" t="s">
        <v>255</v>
      </c>
      <c r="AN162" s="106" t="s">
        <v>133</v>
      </c>
    </row>
    <row r="163" spans="1:40" ht="24" hidden="1">
      <c r="A163" s="98" t="s">
        <v>174</v>
      </c>
      <c r="B163" s="10" t="str">
        <f t="shared" si="15"/>
        <v>—</v>
      </c>
      <c r="C163" s="10" t="str">
        <f t="shared" si="16"/>
        <v>—</v>
      </c>
      <c r="D163" s="10" t="str">
        <f t="shared" si="17"/>
        <v>—</v>
      </c>
      <c r="E163" s="10" t="str">
        <f t="shared" si="18"/>
        <v>—</v>
      </c>
      <c r="F163" s="10" t="str">
        <f t="shared" si="19"/>
        <v>—</v>
      </c>
      <c r="G163" s="10" t="str">
        <f t="shared" si="20"/>
        <v>—</v>
      </c>
      <c r="H163" s="10" t="str">
        <f t="shared" si="14"/>
        <v>—</v>
      </c>
      <c r="I163" s="10"/>
      <c r="J163" s="152">
        <v>0</v>
      </c>
      <c r="K163" s="152">
        <v>0</v>
      </c>
      <c r="L163" s="152">
        <v>0</v>
      </c>
      <c r="M163" s="152">
        <v>0</v>
      </c>
      <c r="N163" s="152"/>
      <c r="O163" s="152">
        <v>0</v>
      </c>
      <c r="P163" s="152">
        <v>0</v>
      </c>
      <c r="Q163" s="152">
        <v>0</v>
      </c>
      <c r="R163" s="152">
        <v>0</v>
      </c>
      <c r="S163" s="152"/>
      <c r="T163" s="152">
        <v>0</v>
      </c>
      <c r="U163" s="152">
        <v>0</v>
      </c>
      <c r="V163" s="152">
        <v>0</v>
      </c>
      <c r="W163" s="152">
        <v>0</v>
      </c>
      <c r="X163" s="152"/>
      <c r="Y163" s="152">
        <v>0</v>
      </c>
      <c r="Z163" s="152">
        <v>0</v>
      </c>
      <c r="AA163" s="152">
        <v>0</v>
      </c>
      <c r="AB163" s="152">
        <v>0</v>
      </c>
      <c r="AC163" s="152"/>
      <c r="AD163" s="152">
        <v>0</v>
      </c>
      <c r="AE163" s="152">
        <v>0</v>
      </c>
      <c r="AF163" s="152">
        <v>0</v>
      </c>
      <c r="AG163" s="152">
        <v>0</v>
      </c>
      <c r="AH163" s="152"/>
      <c r="AI163" s="152">
        <v>0</v>
      </c>
      <c r="AJ163" s="152">
        <v>0</v>
      </c>
      <c r="AK163" s="152">
        <v>0</v>
      </c>
      <c r="AL163" s="10" t="s">
        <v>255</v>
      </c>
      <c r="AN163" s="98" t="s">
        <v>174</v>
      </c>
    </row>
    <row r="164" spans="1:40" hidden="1">
      <c r="A164" s="89" t="s">
        <v>132</v>
      </c>
      <c r="B164" s="10" t="str">
        <f t="shared" si="15"/>
        <v>—</v>
      </c>
      <c r="C164" s="10" t="str">
        <f t="shared" si="16"/>
        <v>—</v>
      </c>
      <c r="D164" s="10" t="str">
        <f t="shared" si="17"/>
        <v>—</v>
      </c>
      <c r="E164" s="10" t="str">
        <f t="shared" si="18"/>
        <v>—</v>
      </c>
      <c r="F164" s="10" t="str">
        <f t="shared" si="19"/>
        <v>—</v>
      </c>
      <c r="G164" s="10" t="str">
        <f t="shared" si="20"/>
        <v>—</v>
      </c>
      <c r="H164" s="10" t="str">
        <f t="shared" si="14"/>
        <v>—</v>
      </c>
      <c r="I164" s="10"/>
      <c r="J164" s="152">
        <v>0</v>
      </c>
      <c r="K164" s="152">
        <v>0</v>
      </c>
      <c r="L164" s="152">
        <v>0</v>
      </c>
      <c r="M164" s="152">
        <v>0</v>
      </c>
      <c r="N164" s="152"/>
      <c r="O164" s="152">
        <v>0</v>
      </c>
      <c r="P164" s="152">
        <v>0</v>
      </c>
      <c r="Q164" s="152">
        <v>0</v>
      </c>
      <c r="R164" s="152">
        <v>0</v>
      </c>
      <c r="S164" s="152"/>
      <c r="T164" s="152">
        <v>0</v>
      </c>
      <c r="U164" s="152">
        <v>0</v>
      </c>
      <c r="V164" s="152">
        <v>0</v>
      </c>
      <c r="W164" s="152">
        <v>0</v>
      </c>
      <c r="X164" s="152"/>
      <c r="Y164" s="152">
        <v>0</v>
      </c>
      <c r="Z164" s="152">
        <v>0</v>
      </c>
      <c r="AA164" s="152">
        <v>0</v>
      </c>
      <c r="AB164" s="152">
        <v>0</v>
      </c>
      <c r="AC164" s="152"/>
      <c r="AD164" s="152">
        <v>0</v>
      </c>
      <c r="AE164" s="152">
        <v>0</v>
      </c>
      <c r="AF164" s="152">
        <v>0</v>
      </c>
      <c r="AG164" s="152">
        <v>0</v>
      </c>
      <c r="AH164" s="152"/>
      <c r="AI164" s="152">
        <v>0</v>
      </c>
      <c r="AJ164" s="152">
        <v>0</v>
      </c>
      <c r="AK164" s="152">
        <v>0</v>
      </c>
      <c r="AL164" s="10" t="s">
        <v>255</v>
      </c>
      <c r="AN164" s="89" t="s">
        <v>132</v>
      </c>
    </row>
    <row r="165" spans="1:40" hidden="1">
      <c r="A165" s="89" t="s">
        <v>133</v>
      </c>
      <c r="B165" s="10" t="str">
        <f t="shared" si="15"/>
        <v>—</v>
      </c>
      <c r="C165" s="10" t="str">
        <f t="shared" si="16"/>
        <v>—</v>
      </c>
      <c r="D165" s="10" t="str">
        <f t="shared" si="17"/>
        <v>—</v>
      </c>
      <c r="E165" s="10" t="str">
        <f t="shared" si="18"/>
        <v>—</v>
      </c>
      <c r="F165" s="10" t="str">
        <f t="shared" si="19"/>
        <v>—</v>
      </c>
      <c r="G165" s="10" t="str">
        <f t="shared" si="20"/>
        <v>—</v>
      </c>
      <c r="H165" s="10" t="str">
        <f t="shared" si="14"/>
        <v>—</v>
      </c>
      <c r="I165" s="10"/>
      <c r="J165" s="152">
        <v>0</v>
      </c>
      <c r="K165" s="152">
        <v>0</v>
      </c>
      <c r="L165" s="152">
        <v>0</v>
      </c>
      <c r="M165" s="152">
        <v>0</v>
      </c>
      <c r="N165" s="152"/>
      <c r="O165" s="152">
        <v>0</v>
      </c>
      <c r="P165" s="152">
        <v>0</v>
      </c>
      <c r="Q165" s="152">
        <v>0</v>
      </c>
      <c r="R165" s="152">
        <v>0</v>
      </c>
      <c r="S165" s="152"/>
      <c r="T165" s="152">
        <v>0</v>
      </c>
      <c r="U165" s="152">
        <v>0</v>
      </c>
      <c r="V165" s="152">
        <v>0</v>
      </c>
      <c r="W165" s="152">
        <v>0</v>
      </c>
      <c r="X165" s="152"/>
      <c r="Y165" s="152">
        <v>0</v>
      </c>
      <c r="Z165" s="152">
        <v>0</v>
      </c>
      <c r="AA165" s="152">
        <v>0</v>
      </c>
      <c r="AB165" s="152">
        <v>0</v>
      </c>
      <c r="AC165" s="152"/>
      <c r="AD165" s="152">
        <v>0</v>
      </c>
      <c r="AE165" s="152">
        <v>0</v>
      </c>
      <c r="AF165" s="152">
        <v>0</v>
      </c>
      <c r="AG165" s="152">
        <v>0</v>
      </c>
      <c r="AH165" s="152"/>
      <c r="AI165" s="152">
        <v>0</v>
      </c>
      <c r="AJ165" s="152">
        <v>0</v>
      </c>
      <c r="AK165" s="152">
        <v>0</v>
      </c>
      <c r="AL165" s="10" t="s">
        <v>255</v>
      </c>
      <c r="AN165" s="89" t="s">
        <v>133</v>
      </c>
    </row>
    <row r="166" spans="1:40" hidden="1">
      <c r="A166" s="98" t="s">
        <v>177</v>
      </c>
      <c r="B166" s="10" t="str">
        <f t="shared" si="15"/>
        <v>—</v>
      </c>
      <c r="C166" s="10" t="str">
        <f t="shared" si="16"/>
        <v>—</v>
      </c>
      <c r="D166" s="10" t="str">
        <f t="shared" si="17"/>
        <v>—</v>
      </c>
      <c r="E166" s="10" t="str">
        <f t="shared" si="18"/>
        <v>—</v>
      </c>
      <c r="F166" s="10" t="str">
        <f t="shared" si="19"/>
        <v>—</v>
      </c>
      <c r="G166" s="10" t="str">
        <f t="shared" si="20"/>
        <v>—</v>
      </c>
      <c r="H166" s="10" t="str">
        <f t="shared" si="14"/>
        <v>—</v>
      </c>
      <c r="I166" s="10"/>
      <c r="J166" s="152">
        <v>0</v>
      </c>
      <c r="K166" s="152">
        <v>0</v>
      </c>
      <c r="L166" s="152">
        <v>0</v>
      </c>
      <c r="M166" s="152">
        <v>0</v>
      </c>
      <c r="N166" s="152"/>
      <c r="O166" s="152">
        <v>0</v>
      </c>
      <c r="P166" s="152">
        <v>0</v>
      </c>
      <c r="Q166" s="152">
        <v>0</v>
      </c>
      <c r="R166" s="152">
        <v>0</v>
      </c>
      <c r="S166" s="152"/>
      <c r="T166" s="152">
        <v>0</v>
      </c>
      <c r="U166" s="152">
        <v>0</v>
      </c>
      <c r="V166" s="152">
        <v>0</v>
      </c>
      <c r="W166" s="152">
        <v>0</v>
      </c>
      <c r="X166" s="152"/>
      <c r="Y166" s="152">
        <v>0</v>
      </c>
      <c r="Z166" s="152">
        <v>0</v>
      </c>
      <c r="AA166" s="152">
        <v>0</v>
      </c>
      <c r="AB166" s="152">
        <v>0</v>
      </c>
      <c r="AC166" s="152"/>
      <c r="AD166" s="152">
        <v>0</v>
      </c>
      <c r="AE166" s="152">
        <v>0</v>
      </c>
      <c r="AF166" s="152">
        <v>0</v>
      </c>
      <c r="AG166" s="152">
        <v>0</v>
      </c>
      <c r="AH166" s="152"/>
      <c r="AI166" s="152">
        <v>0</v>
      </c>
      <c r="AJ166" s="152">
        <v>0</v>
      </c>
      <c r="AK166" s="152">
        <v>0</v>
      </c>
      <c r="AL166" s="10" t="s">
        <v>255</v>
      </c>
      <c r="AN166" s="98" t="s">
        <v>177</v>
      </c>
    </row>
    <row r="167" spans="1:40" hidden="1">
      <c r="A167" s="89" t="s">
        <v>132</v>
      </c>
      <c r="B167" s="10" t="str">
        <f t="shared" si="15"/>
        <v>—</v>
      </c>
      <c r="C167" s="10" t="str">
        <f t="shared" si="16"/>
        <v>—</v>
      </c>
      <c r="D167" s="10" t="str">
        <f t="shared" si="17"/>
        <v>—</v>
      </c>
      <c r="E167" s="10" t="str">
        <f t="shared" si="18"/>
        <v>—</v>
      </c>
      <c r="F167" s="10" t="str">
        <f t="shared" si="19"/>
        <v>—</v>
      </c>
      <c r="G167" s="10" t="str">
        <f t="shared" si="20"/>
        <v>—</v>
      </c>
      <c r="H167" s="10" t="str">
        <f t="shared" si="14"/>
        <v>—</v>
      </c>
      <c r="I167" s="10"/>
      <c r="J167" s="152">
        <v>0</v>
      </c>
      <c r="K167" s="152">
        <v>0</v>
      </c>
      <c r="L167" s="152">
        <v>0</v>
      </c>
      <c r="M167" s="152">
        <v>0</v>
      </c>
      <c r="N167" s="152"/>
      <c r="O167" s="152">
        <v>0</v>
      </c>
      <c r="P167" s="152">
        <v>0</v>
      </c>
      <c r="Q167" s="152">
        <v>0</v>
      </c>
      <c r="R167" s="152">
        <v>0</v>
      </c>
      <c r="S167" s="152"/>
      <c r="T167" s="152">
        <v>0</v>
      </c>
      <c r="U167" s="152">
        <v>0</v>
      </c>
      <c r="V167" s="152">
        <v>0</v>
      </c>
      <c r="W167" s="152">
        <v>0</v>
      </c>
      <c r="X167" s="152"/>
      <c r="Y167" s="152">
        <v>0</v>
      </c>
      <c r="Z167" s="152">
        <v>0</v>
      </c>
      <c r="AA167" s="152">
        <v>0</v>
      </c>
      <c r="AB167" s="152">
        <v>0</v>
      </c>
      <c r="AC167" s="152"/>
      <c r="AD167" s="152">
        <v>0</v>
      </c>
      <c r="AE167" s="152">
        <v>0</v>
      </c>
      <c r="AF167" s="152">
        <v>0</v>
      </c>
      <c r="AG167" s="152">
        <v>0</v>
      </c>
      <c r="AH167" s="152"/>
      <c r="AI167" s="152">
        <v>0</v>
      </c>
      <c r="AJ167" s="152">
        <v>0</v>
      </c>
      <c r="AK167" s="152">
        <v>0</v>
      </c>
      <c r="AL167" s="10" t="s">
        <v>255</v>
      </c>
      <c r="AN167" s="89" t="s">
        <v>132</v>
      </c>
    </row>
    <row r="168" spans="1:40" hidden="1">
      <c r="A168" s="89" t="s">
        <v>133</v>
      </c>
      <c r="B168" s="10" t="str">
        <f t="shared" si="15"/>
        <v>—</v>
      </c>
      <c r="C168" s="10" t="str">
        <f t="shared" si="16"/>
        <v>—</v>
      </c>
      <c r="D168" s="10" t="str">
        <f t="shared" si="17"/>
        <v>—</v>
      </c>
      <c r="E168" s="10" t="str">
        <f t="shared" si="18"/>
        <v>—</v>
      </c>
      <c r="F168" s="10" t="str">
        <f t="shared" si="19"/>
        <v>—</v>
      </c>
      <c r="G168" s="10" t="str">
        <f t="shared" si="20"/>
        <v>—</v>
      </c>
      <c r="H168" s="10" t="str">
        <f t="shared" si="14"/>
        <v>—</v>
      </c>
      <c r="I168" s="10"/>
      <c r="J168" s="152">
        <v>0</v>
      </c>
      <c r="K168" s="152">
        <v>0</v>
      </c>
      <c r="L168" s="152">
        <v>0</v>
      </c>
      <c r="M168" s="152">
        <v>0</v>
      </c>
      <c r="N168" s="152"/>
      <c r="O168" s="152">
        <v>0</v>
      </c>
      <c r="P168" s="152">
        <v>0</v>
      </c>
      <c r="Q168" s="152">
        <v>0</v>
      </c>
      <c r="R168" s="152">
        <v>0</v>
      </c>
      <c r="S168" s="152"/>
      <c r="T168" s="152">
        <v>0</v>
      </c>
      <c r="U168" s="152">
        <v>0</v>
      </c>
      <c r="V168" s="152">
        <v>0</v>
      </c>
      <c r="W168" s="152">
        <v>0</v>
      </c>
      <c r="X168" s="152"/>
      <c r="Y168" s="152">
        <v>0</v>
      </c>
      <c r="Z168" s="152">
        <v>0</v>
      </c>
      <c r="AA168" s="152">
        <v>0</v>
      </c>
      <c r="AB168" s="152">
        <v>0</v>
      </c>
      <c r="AC168" s="152"/>
      <c r="AD168" s="152">
        <v>0</v>
      </c>
      <c r="AE168" s="152">
        <v>0</v>
      </c>
      <c r="AF168" s="152">
        <v>0</v>
      </c>
      <c r="AG168" s="152">
        <v>0</v>
      </c>
      <c r="AH168" s="152"/>
      <c r="AI168" s="152">
        <v>0</v>
      </c>
      <c r="AJ168" s="152">
        <v>0</v>
      </c>
      <c r="AK168" s="152">
        <v>0</v>
      </c>
      <c r="AL168" s="10" t="s">
        <v>255</v>
      </c>
      <c r="AN168" s="89" t="s">
        <v>133</v>
      </c>
    </row>
    <row r="169" spans="1:40">
      <c r="A169" s="97" t="s">
        <v>179</v>
      </c>
      <c r="B169" s="10" t="str">
        <f t="shared" si="15"/>
        <v>—</v>
      </c>
      <c r="C169" s="10" t="str">
        <f t="shared" si="16"/>
        <v>—</v>
      </c>
      <c r="D169" s="10" t="str">
        <f t="shared" si="17"/>
        <v>—</v>
      </c>
      <c r="E169" s="10" t="str">
        <f t="shared" si="18"/>
        <v>—</v>
      </c>
      <c r="F169" s="10" t="str">
        <f t="shared" si="19"/>
        <v>—</v>
      </c>
      <c r="G169" s="10" t="str">
        <f t="shared" si="20"/>
        <v>—</v>
      </c>
      <c r="H169" s="10">
        <f t="shared" si="14"/>
        <v>-62.94265648679346</v>
      </c>
      <c r="I169" s="10"/>
      <c r="J169" s="152">
        <v>0</v>
      </c>
      <c r="K169" s="152">
        <v>0</v>
      </c>
      <c r="L169" s="152">
        <v>0</v>
      </c>
      <c r="M169" s="152">
        <v>0</v>
      </c>
      <c r="N169" s="152"/>
      <c r="O169" s="152">
        <v>0</v>
      </c>
      <c r="P169" s="152">
        <v>0</v>
      </c>
      <c r="Q169" s="152">
        <v>0</v>
      </c>
      <c r="R169" s="152">
        <v>0</v>
      </c>
      <c r="S169" s="152"/>
      <c r="T169" s="152">
        <v>0</v>
      </c>
      <c r="U169" s="152">
        <v>0</v>
      </c>
      <c r="V169" s="152">
        <v>0</v>
      </c>
      <c r="W169" s="152">
        <v>0</v>
      </c>
      <c r="X169" s="152"/>
      <c r="Y169" s="152">
        <v>0</v>
      </c>
      <c r="Z169" s="152">
        <v>0</v>
      </c>
      <c r="AA169" s="152">
        <v>0</v>
      </c>
      <c r="AB169" s="152">
        <v>0</v>
      </c>
      <c r="AC169" s="152"/>
      <c r="AD169" s="152">
        <v>0</v>
      </c>
      <c r="AE169" s="152">
        <v>0</v>
      </c>
      <c r="AF169" s="152">
        <v>0</v>
      </c>
      <c r="AG169" s="152">
        <v>0</v>
      </c>
      <c r="AH169" s="152"/>
      <c r="AI169" s="152">
        <v>-17.683361878712304</v>
      </c>
      <c r="AJ169" s="152">
        <v>-15.607717946230755</v>
      </c>
      <c r="AK169" s="152">
        <v>-29.651576661850399</v>
      </c>
      <c r="AL169" s="10">
        <v>-35.666864598361279</v>
      </c>
      <c r="AN169" s="97" t="s">
        <v>179</v>
      </c>
    </row>
    <row r="170" spans="1:40">
      <c r="A170" s="106" t="s">
        <v>132</v>
      </c>
      <c r="B170" s="10" t="str">
        <f t="shared" si="15"/>
        <v>—</v>
      </c>
      <c r="C170" s="10" t="str">
        <f t="shared" si="16"/>
        <v>—</v>
      </c>
      <c r="D170" s="10" t="str">
        <f t="shared" si="17"/>
        <v>—</v>
      </c>
      <c r="E170" s="10" t="str">
        <f t="shared" si="18"/>
        <v>—</v>
      </c>
      <c r="F170" s="10" t="str">
        <f t="shared" si="19"/>
        <v>—</v>
      </c>
      <c r="G170" s="10" t="str">
        <f t="shared" si="20"/>
        <v>—</v>
      </c>
      <c r="H170" s="10">
        <f t="shared" si="14"/>
        <v>16.203680459996065</v>
      </c>
      <c r="I170" s="10"/>
      <c r="J170" s="152">
        <v>0</v>
      </c>
      <c r="K170" s="152">
        <v>0</v>
      </c>
      <c r="L170" s="152">
        <v>0</v>
      </c>
      <c r="M170" s="152">
        <v>0</v>
      </c>
      <c r="N170" s="152"/>
      <c r="O170" s="152">
        <v>0</v>
      </c>
      <c r="P170" s="152">
        <v>0</v>
      </c>
      <c r="Q170" s="152">
        <v>0</v>
      </c>
      <c r="R170" s="152">
        <v>0</v>
      </c>
      <c r="S170" s="152"/>
      <c r="T170" s="152">
        <v>0</v>
      </c>
      <c r="U170" s="152">
        <v>0</v>
      </c>
      <c r="V170" s="152">
        <v>0</v>
      </c>
      <c r="W170" s="152">
        <v>0</v>
      </c>
      <c r="X170" s="152"/>
      <c r="Y170" s="152">
        <v>0</v>
      </c>
      <c r="Z170" s="152">
        <v>0</v>
      </c>
      <c r="AA170" s="152">
        <v>0</v>
      </c>
      <c r="AB170" s="152">
        <v>0</v>
      </c>
      <c r="AC170" s="152"/>
      <c r="AD170" s="152">
        <v>0</v>
      </c>
      <c r="AE170" s="152">
        <v>0</v>
      </c>
      <c r="AF170" s="152">
        <v>0</v>
      </c>
      <c r="AG170" s="152">
        <v>0</v>
      </c>
      <c r="AH170" s="152"/>
      <c r="AI170" s="152">
        <v>6.2074672519659941</v>
      </c>
      <c r="AJ170" s="152">
        <v>5.9572348691772508</v>
      </c>
      <c r="AK170" s="152">
        <v>4.0389783388528215</v>
      </c>
      <c r="AL170" s="10">
        <v>4.4171988448670101</v>
      </c>
      <c r="AN170" s="106" t="s">
        <v>132</v>
      </c>
    </row>
    <row r="171" spans="1:40">
      <c r="A171" s="106" t="s">
        <v>133</v>
      </c>
      <c r="B171" s="10" t="str">
        <f t="shared" si="15"/>
        <v>—</v>
      </c>
      <c r="C171" s="10" t="str">
        <f t="shared" si="16"/>
        <v>—</v>
      </c>
      <c r="D171" s="10" t="str">
        <f t="shared" si="17"/>
        <v>—</v>
      </c>
      <c r="E171" s="10" t="str">
        <f t="shared" si="18"/>
        <v>—</v>
      </c>
      <c r="F171" s="10" t="str">
        <f t="shared" si="19"/>
        <v>—</v>
      </c>
      <c r="G171" s="10" t="str">
        <f t="shared" si="20"/>
        <v>—</v>
      </c>
      <c r="H171" s="10">
        <f t="shared" si="14"/>
        <v>79.146336946789518</v>
      </c>
      <c r="I171" s="10"/>
      <c r="J171" s="152">
        <v>0</v>
      </c>
      <c r="K171" s="152">
        <v>0</v>
      </c>
      <c r="L171" s="152">
        <v>0</v>
      </c>
      <c r="M171" s="152">
        <v>0</v>
      </c>
      <c r="N171" s="152"/>
      <c r="O171" s="152">
        <v>0</v>
      </c>
      <c r="P171" s="152">
        <v>0</v>
      </c>
      <c r="Q171" s="152">
        <v>0</v>
      </c>
      <c r="R171" s="152">
        <v>0</v>
      </c>
      <c r="S171" s="152"/>
      <c r="T171" s="152">
        <v>0</v>
      </c>
      <c r="U171" s="152">
        <v>0</v>
      </c>
      <c r="V171" s="152">
        <v>0</v>
      </c>
      <c r="W171" s="152">
        <v>0</v>
      </c>
      <c r="X171" s="152"/>
      <c r="Y171" s="152">
        <v>0</v>
      </c>
      <c r="Z171" s="152">
        <v>0</v>
      </c>
      <c r="AA171" s="152">
        <v>0</v>
      </c>
      <c r="AB171" s="152">
        <v>0</v>
      </c>
      <c r="AC171" s="152"/>
      <c r="AD171" s="152">
        <v>0</v>
      </c>
      <c r="AE171" s="152">
        <v>0</v>
      </c>
      <c r="AF171" s="152">
        <v>0</v>
      </c>
      <c r="AG171" s="152">
        <v>0</v>
      </c>
      <c r="AH171" s="152"/>
      <c r="AI171" s="152">
        <v>23.890829130678298</v>
      </c>
      <c r="AJ171" s="152">
        <v>21.564952815408006</v>
      </c>
      <c r="AK171" s="152">
        <v>33.69055500070322</v>
      </c>
      <c r="AL171" s="10">
        <v>40.084063443228288</v>
      </c>
      <c r="AN171" s="106" t="s">
        <v>133</v>
      </c>
    </row>
    <row r="172" spans="1:40">
      <c r="A172" s="90" t="s">
        <v>180</v>
      </c>
      <c r="B172" s="10" t="str">
        <f t="shared" si="15"/>
        <v>—</v>
      </c>
      <c r="C172" s="10" t="str">
        <f t="shared" si="16"/>
        <v>—</v>
      </c>
      <c r="D172" s="10" t="str">
        <f t="shared" si="17"/>
        <v>—</v>
      </c>
      <c r="E172" s="10" t="str">
        <f t="shared" si="18"/>
        <v>—</v>
      </c>
      <c r="F172" s="10" t="str">
        <f t="shared" si="19"/>
        <v>—</v>
      </c>
      <c r="G172" s="10" t="str">
        <f t="shared" si="20"/>
        <v>—</v>
      </c>
      <c r="H172" s="10" t="str">
        <f t="shared" si="14"/>
        <v>—</v>
      </c>
      <c r="I172" s="10"/>
      <c r="J172" s="152">
        <v>0</v>
      </c>
      <c r="K172" s="152">
        <v>0</v>
      </c>
      <c r="L172" s="152">
        <v>0</v>
      </c>
      <c r="M172" s="152">
        <v>0</v>
      </c>
      <c r="N172" s="152"/>
      <c r="O172" s="152">
        <v>0</v>
      </c>
      <c r="P172" s="152">
        <v>0</v>
      </c>
      <c r="Q172" s="152">
        <v>0</v>
      </c>
      <c r="R172" s="152">
        <v>0</v>
      </c>
      <c r="S172" s="152"/>
      <c r="T172" s="152">
        <v>0</v>
      </c>
      <c r="U172" s="152">
        <v>0</v>
      </c>
      <c r="V172" s="152">
        <v>0</v>
      </c>
      <c r="W172" s="152">
        <v>0</v>
      </c>
      <c r="X172" s="152"/>
      <c r="Y172" s="152">
        <v>0</v>
      </c>
      <c r="Z172" s="152">
        <v>0</v>
      </c>
      <c r="AA172" s="152">
        <v>0</v>
      </c>
      <c r="AB172" s="152">
        <v>0</v>
      </c>
      <c r="AC172" s="152"/>
      <c r="AD172" s="152">
        <v>0</v>
      </c>
      <c r="AE172" s="152">
        <v>0</v>
      </c>
      <c r="AF172" s="152">
        <v>0</v>
      </c>
      <c r="AG172" s="152">
        <v>0</v>
      </c>
      <c r="AH172" s="152"/>
      <c r="AI172" s="152">
        <v>0</v>
      </c>
      <c r="AJ172" s="152">
        <v>0</v>
      </c>
      <c r="AK172" s="152">
        <v>0</v>
      </c>
      <c r="AL172" s="10" t="s">
        <v>255</v>
      </c>
      <c r="AN172" s="90" t="s">
        <v>180</v>
      </c>
    </row>
    <row r="173" spans="1:40" hidden="1">
      <c r="A173" s="95" t="s">
        <v>132</v>
      </c>
      <c r="B173" s="10" t="str">
        <f t="shared" si="15"/>
        <v>—</v>
      </c>
      <c r="C173" s="10" t="str">
        <f t="shared" si="16"/>
        <v>—</v>
      </c>
      <c r="D173" s="10" t="str">
        <f t="shared" si="17"/>
        <v>—</v>
      </c>
      <c r="E173" s="10" t="str">
        <f t="shared" si="18"/>
        <v>—</v>
      </c>
      <c r="F173" s="10" t="str">
        <f t="shared" si="19"/>
        <v>—</v>
      </c>
      <c r="G173" s="10" t="str">
        <f t="shared" si="20"/>
        <v>—</v>
      </c>
      <c r="H173" s="10" t="str">
        <f t="shared" si="14"/>
        <v>—</v>
      </c>
      <c r="I173" s="10"/>
      <c r="J173" s="152">
        <v>0</v>
      </c>
      <c r="K173" s="152">
        <v>0</v>
      </c>
      <c r="L173" s="152">
        <v>0</v>
      </c>
      <c r="M173" s="152">
        <v>0</v>
      </c>
      <c r="N173" s="152"/>
      <c r="O173" s="152">
        <v>0</v>
      </c>
      <c r="P173" s="152">
        <v>0</v>
      </c>
      <c r="Q173" s="152">
        <v>0</v>
      </c>
      <c r="R173" s="152">
        <v>0</v>
      </c>
      <c r="S173" s="152"/>
      <c r="T173" s="152">
        <v>0</v>
      </c>
      <c r="U173" s="152">
        <v>0</v>
      </c>
      <c r="V173" s="152">
        <v>0</v>
      </c>
      <c r="W173" s="152">
        <v>0</v>
      </c>
      <c r="X173" s="152"/>
      <c r="Y173" s="152">
        <v>0</v>
      </c>
      <c r="Z173" s="152">
        <v>0</v>
      </c>
      <c r="AA173" s="152">
        <v>0</v>
      </c>
      <c r="AB173" s="152">
        <v>0</v>
      </c>
      <c r="AC173" s="152"/>
      <c r="AD173" s="152">
        <v>0</v>
      </c>
      <c r="AE173" s="152">
        <v>0</v>
      </c>
      <c r="AF173" s="152">
        <v>0</v>
      </c>
      <c r="AG173" s="152">
        <v>0</v>
      </c>
      <c r="AH173" s="152"/>
      <c r="AI173" s="152">
        <v>0</v>
      </c>
      <c r="AJ173" s="152">
        <v>0</v>
      </c>
      <c r="AK173" s="152">
        <v>0</v>
      </c>
      <c r="AL173" s="10" t="s">
        <v>255</v>
      </c>
      <c r="AN173" s="95" t="s">
        <v>132</v>
      </c>
    </row>
    <row r="174" spans="1:40" hidden="1">
      <c r="A174" s="95" t="s">
        <v>133</v>
      </c>
      <c r="B174" s="10" t="str">
        <f t="shared" si="15"/>
        <v>—</v>
      </c>
      <c r="C174" s="10" t="str">
        <f t="shared" si="16"/>
        <v>—</v>
      </c>
      <c r="D174" s="10" t="str">
        <f t="shared" si="17"/>
        <v>—</v>
      </c>
      <c r="E174" s="10" t="str">
        <f t="shared" si="18"/>
        <v>—</v>
      </c>
      <c r="F174" s="10" t="str">
        <f t="shared" si="19"/>
        <v>—</v>
      </c>
      <c r="G174" s="10" t="str">
        <f t="shared" si="20"/>
        <v>—</v>
      </c>
      <c r="H174" s="10" t="str">
        <f t="shared" si="14"/>
        <v>—</v>
      </c>
      <c r="I174" s="10"/>
      <c r="J174" s="152">
        <v>0</v>
      </c>
      <c r="K174" s="152">
        <v>0</v>
      </c>
      <c r="L174" s="152">
        <v>0</v>
      </c>
      <c r="M174" s="152">
        <v>0</v>
      </c>
      <c r="N174" s="152"/>
      <c r="O174" s="152">
        <v>0</v>
      </c>
      <c r="P174" s="152">
        <v>0</v>
      </c>
      <c r="Q174" s="152">
        <v>0</v>
      </c>
      <c r="R174" s="152">
        <v>0</v>
      </c>
      <c r="S174" s="152"/>
      <c r="T174" s="152">
        <v>0</v>
      </c>
      <c r="U174" s="152">
        <v>0</v>
      </c>
      <c r="V174" s="152">
        <v>0</v>
      </c>
      <c r="W174" s="152">
        <v>0</v>
      </c>
      <c r="X174" s="152"/>
      <c r="Y174" s="152">
        <v>0</v>
      </c>
      <c r="Z174" s="152">
        <v>0</v>
      </c>
      <c r="AA174" s="152">
        <v>0</v>
      </c>
      <c r="AB174" s="152">
        <v>0</v>
      </c>
      <c r="AC174" s="152"/>
      <c r="AD174" s="152">
        <v>0</v>
      </c>
      <c r="AE174" s="152">
        <v>0</v>
      </c>
      <c r="AF174" s="152">
        <v>0</v>
      </c>
      <c r="AG174" s="152">
        <v>0</v>
      </c>
      <c r="AH174" s="152"/>
      <c r="AI174" s="152">
        <v>0</v>
      </c>
      <c r="AJ174" s="152">
        <v>0</v>
      </c>
      <c r="AK174" s="152">
        <v>0</v>
      </c>
      <c r="AL174" s="10" t="s">
        <v>255</v>
      </c>
      <c r="AN174" s="95" t="s">
        <v>133</v>
      </c>
    </row>
    <row r="175" spans="1:40">
      <c r="A175" s="90" t="s">
        <v>177</v>
      </c>
      <c r="B175" s="10" t="str">
        <f t="shared" si="15"/>
        <v>—</v>
      </c>
      <c r="C175" s="10" t="str">
        <f t="shared" si="16"/>
        <v>—</v>
      </c>
      <c r="D175" s="10" t="str">
        <f t="shared" si="17"/>
        <v>—</v>
      </c>
      <c r="E175" s="10" t="str">
        <f t="shared" si="18"/>
        <v>—</v>
      </c>
      <c r="F175" s="10" t="str">
        <f t="shared" si="19"/>
        <v>—</v>
      </c>
      <c r="G175" s="10" t="str">
        <f t="shared" si="20"/>
        <v>—</v>
      </c>
      <c r="H175" s="10">
        <f t="shared" si="14"/>
        <v>-62.94265648679346</v>
      </c>
      <c r="I175" s="10"/>
      <c r="J175" s="152">
        <v>0</v>
      </c>
      <c r="K175" s="152">
        <v>0</v>
      </c>
      <c r="L175" s="152">
        <v>0</v>
      </c>
      <c r="M175" s="152">
        <v>0</v>
      </c>
      <c r="N175" s="152"/>
      <c r="O175" s="152">
        <v>0</v>
      </c>
      <c r="P175" s="152">
        <v>0</v>
      </c>
      <c r="Q175" s="152">
        <v>0</v>
      </c>
      <c r="R175" s="152">
        <v>0</v>
      </c>
      <c r="S175" s="152"/>
      <c r="T175" s="152">
        <v>0</v>
      </c>
      <c r="U175" s="152">
        <v>0</v>
      </c>
      <c r="V175" s="152">
        <v>0</v>
      </c>
      <c r="W175" s="152">
        <v>0</v>
      </c>
      <c r="X175" s="152"/>
      <c r="Y175" s="152">
        <v>0</v>
      </c>
      <c r="Z175" s="152">
        <v>0</v>
      </c>
      <c r="AA175" s="152">
        <v>0</v>
      </c>
      <c r="AB175" s="152">
        <v>0</v>
      </c>
      <c r="AC175" s="152"/>
      <c r="AD175" s="152">
        <v>0</v>
      </c>
      <c r="AE175" s="152">
        <v>0</v>
      </c>
      <c r="AF175" s="152">
        <v>0</v>
      </c>
      <c r="AG175" s="152">
        <v>0</v>
      </c>
      <c r="AH175" s="152"/>
      <c r="AI175" s="152">
        <v>-17.683361878712304</v>
      </c>
      <c r="AJ175" s="152">
        <v>-15.607717946230755</v>
      </c>
      <c r="AK175" s="152">
        <v>-29.651576661850399</v>
      </c>
      <c r="AL175" s="10">
        <v>-35.666864598361279</v>
      </c>
      <c r="AN175" s="90" t="s">
        <v>177</v>
      </c>
    </row>
    <row r="176" spans="1:40">
      <c r="A176" s="95" t="s">
        <v>132</v>
      </c>
      <c r="B176" s="10" t="str">
        <f t="shared" si="15"/>
        <v>—</v>
      </c>
      <c r="C176" s="10" t="str">
        <f t="shared" si="16"/>
        <v>—</v>
      </c>
      <c r="D176" s="10" t="str">
        <f t="shared" si="17"/>
        <v>—</v>
      </c>
      <c r="E176" s="10" t="str">
        <f t="shared" si="18"/>
        <v>—</v>
      </c>
      <c r="F176" s="10" t="str">
        <f t="shared" si="19"/>
        <v>—</v>
      </c>
      <c r="G176" s="10" t="str">
        <f t="shared" si="20"/>
        <v>—</v>
      </c>
      <c r="H176" s="10">
        <f t="shared" si="14"/>
        <v>16.203680459996065</v>
      </c>
      <c r="I176" s="10"/>
      <c r="J176" s="152">
        <v>0</v>
      </c>
      <c r="K176" s="152">
        <v>0</v>
      </c>
      <c r="L176" s="152">
        <v>0</v>
      </c>
      <c r="M176" s="152">
        <v>0</v>
      </c>
      <c r="N176" s="152"/>
      <c r="O176" s="152">
        <v>0</v>
      </c>
      <c r="P176" s="152">
        <v>0</v>
      </c>
      <c r="Q176" s="152">
        <v>0</v>
      </c>
      <c r="R176" s="152">
        <v>0</v>
      </c>
      <c r="S176" s="152"/>
      <c r="T176" s="152">
        <v>0</v>
      </c>
      <c r="U176" s="152">
        <v>0</v>
      </c>
      <c r="V176" s="152">
        <v>0</v>
      </c>
      <c r="W176" s="152">
        <v>0</v>
      </c>
      <c r="X176" s="152"/>
      <c r="Y176" s="152">
        <v>0</v>
      </c>
      <c r="Z176" s="152">
        <v>0</v>
      </c>
      <c r="AA176" s="152">
        <v>0</v>
      </c>
      <c r="AB176" s="152">
        <v>0</v>
      </c>
      <c r="AC176" s="152"/>
      <c r="AD176" s="152">
        <v>0</v>
      </c>
      <c r="AE176" s="152">
        <v>0</v>
      </c>
      <c r="AF176" s="152">
        <v>0</v>
      </c>
      <c r="AG176" s="152">
        <v>0</v>
      </c>
      <c r="AH176" s="152"/>
      <c r="AI176" s="152">
        <v>6.2074672519659941</v>
      </c>
      <c r="AJ176" s="152">
        <v>5.9572348691772508</v>
      </c>
      <c r="AK176" s="152">
        <v>4.0389783388528215</v>
      </c>
      <c r="AL176" s="10">
        <v>4.4171988448670101</v>
      </c>
      <c r="AN176" s="95" t="s">
        <v>132</v>
      </c>
    </row>
    <row r="177" spans="1:40">
      <c r="A177" s="95" t="s">
        <v>133</v>
      </c>
      <c r="B177" s="10" t="str">
        <f t="shared" si="15"/>
        <v>—</v>
      </c>
      <c r="C177" s="10" t="str">
        <f t="shared" si="16"/>
        <v>—</v>
      </c>
      <c r="D177" s="10" t="str">
        <f t="shared" si="17"/>
        <v>—</v>
      </c>
      <c r="E177" s="10" t="str">
        <f t="shared" si="18"/>
        <v>—</v>
      </c>
      <c r="F177" s="10" t="str">
        <f t="shared" si="19"/>
        <v>—</v>
      </c>
      <c r="G177" s="10" t="str">
        <f t="shared" si="20"/>
        <v>—</v>
      </c>
      <c r="H177" s="10">
        <f t="shared" si="14"/>
        <v>79.146336946789518</v>
      </c>
      <c r="I177" s="10"/>
      <c r="J177" s="152">
        <v>0</v>
      </c>
      <c r="K177" s="152">
        <v>0</v>
      </c>
      <c r="L177" s="152">
        <v>0</v>
      </c>
      <c r="M177" s="152">
        <v>0</v>
      </c>
      <c r="N177" s="152"/>
      <c r="O177" s="152">
        <v>0</v>
      </c>
      <c r="P177" s="152">
        <v>0</v>
      </c>
      <c r="Q177" s="152">
        <v>0</v>
      </c>
      <c r="R177" s="152">
        <v>0</v>
      </c>
      <c r="S177" s="152"/>
      <c r="T177" s="152">
        <v>0</v>
      </c>
      <c r="U177" s="152">
        <v>0</v>
      </c>
      <c r="V177" s="152">
        <v>0</v>
      </c>
      <c r="W177" s="152">
        <v>0</v>
      </c>
      <c r="X177" s="152"/>
      <c r="Y177" s="152">
        <v>0</v>
      </c>
      <c r="Z177" s="152">
        <v>0</v>
      </c>
      <c r="AA177" s="152">
        <v>0</v>
      </c>
      <c r="AB177" s="152">
        <v>0</v>
      </c>
      <c r="AC177" s="152"/>
      <c r="AD177" s="152">
        <v>0</v>
      </c>
      <c r="AE177" s="152">
        <v>0</v>
      </c>
      <c r="AF177" s="152">
        <v>0</v>
      </c>
      <c r="AG177" s="152">
        <v>0</v>
      </c>
      <c r="AH177" s="152"/>
      <c r="AI177" s="152">
        <v>23.890829130678298</v>
      </c>
      <c r="AJ177" s="152">
        <v>21.564952815408006</v>
      </c>
      <c r="AK177" s="152">
        <v>33.69055500070322</v>
      </c>
      <c r="AL177" s="10">
        <v>40.084063443228288</v>
      </c>
      <c r="AN177" s="95" t="s">
        <v>133</v>
      </c>
    </row>
    <row r="178" spans="1:40" ht="24">
      <c r="A178" s="90" t="s">
        <v>181</v>
      </c>
      <c r="B178" s="10" t="str">
        <f t="shared" si="15"/>
        <v>—</v>
      </c>
      <c r="C178" s="10" t="str">
        <f t="shared" si="16"/>
        <v>—</v>
      </c>
      <c r="D178" s="10" t="str">
        <f t="shared" si="17"/>
        <v>—</v>
      </c>
      <c r="E178" s="10" t="str">
        <f t="shared" si="18"/>
        <v>—</v>
      </c>
      <c r="F178" s="10" t="str">
        <f t="shared" si="19"/>
        <v>—</v>
      </c>
      <c r="G178" s="10" t="str">
        <f t="shared" si="20"/>
        <v>—</v>
      </c>
      <c r="H178" s="10" t="str">
        <f t="shared" si="14"/>
        <v>—</v>
      </c>
      <c r="I178" s="10"/>
      <c r="J178" s="152">
        <v>0</v>
      </c>
      <c r="K178" s="152">
        <v>0</v>
      </c>
      <c r="L178" s="152">
        <v>0</v>
      </c>
      <c r="M178" s="152">
        <v>0</v>
      </c>
      <c r="N178" s="152"/>
      <c r="O178" s="152">
        <v>0</v>
      </c>
      <c r="P178" s="152">
        <v>0</v>
      </c>
      <c r="Q178" s="152">
        <v>0</v>
      </c>
      <c r="R178" s="152">
        <v>0</v>
      </c>
      <c r="S178" s="152"/>
      <c r="T178" s="152">
        <v>0</v>
      </c>
      <c r="U178" s="152">
        <v>0</v>
      </c>
      <c r="V178" s="152">
        <v>0</v>
      </c>
      <c r="W178" s="152">
        <v>0</v>
      </c>
      <c r="X178" s="152"/>
      <c r="Y178" s="152">
        <v>0</v>
      </c>
      <c r="Z178" s="152">
        <v>0</v>
      </c>
      <c r="AA178" s="152">
        <v>0</v>
      </c>
      <c r="AB178" s="152">
        <v>0</v>
      </c>
      <c r="AC178" s="152"/>
      <c r="AD178" s="152">
        <v>0</v>
      </c>
      <c r="AE178" s="152">
        <v>0</v>
      </c>
      <c r="AF178" s="152">
        <v>0</v>
      </c>
      <c r="AG178" s="152">
        <v>0</v>
      </c>
      <c r="AH178" s="152"/>
      <c r="AI178" s="152">
        <v>0</v>
      </c>
      <c r="AJ178" s="152">
        <v>0</v>
      </c>
      <c r="AK178" s="152">
        <v>0</v>
      </c>
      <c r="AL178" s="10" t="s">
        <v>255</v>
      </c>
      <c r="AN178" s="90" t="s">
        <v>181</v>
      </c>
    </row>
    <row r="179" spans="1:40">
      <c r="A179" s="95" t="s">
        <v>132</v>
      </c>
      <c r="B179" s="10" t="str">
        <f t="shared" si="15"/>
        <v>—</v>
      </c>
      <c r="C179" s="10" t="str">
        <f t="shared" si="16"/>
        <v>—</v>
      </c>
      <c r="D179" s="10" t="str">
        <f t="shared" si="17"/>
        <v>—</v>
      </c>
      <c r="E179" s="10" t="str">
        <f t="shared" si="18"/>
        <v>—</v>
      </c>
      <c r="F179" s="10" t="str">
        <f t="shared" si="19"/>
        <v>—</v>
      </c>
      <c r="G179" s="10" t="str">
        <f t="shared" si="20"/>
        <v>—</v>
      </c>
      <c r="H179" s="10" t="str">
        <f t="shared" si="14"/>
        <v>—</v>
      </c>
      <c r="I179" s="10"/>
      <c r="J179" s="152">
        <v>0</v>
      </c>
      <c r="K179" s="152">
        <v>0</v>
      </c>
      <c r="L179" s="152">
        <v>0</v>
      </c>
      <c r="M179" s="152">
        <v>0</v>
      </c>
      <c r="N179" s="152"/>
      <c r="O179" s="152">
        <v>0</v>
      </c>
      <c r="P179" s="152">
        <v>0</v>
      </c>
      <c r="Q179" s="152">
        <v>0</v>
      </c>
      <c r="R179" s="152">
        <v>0</v>
      </c>
      <c r="S179" s="152"/>
      <c r="T179" s="152">
        <v>0</v>
      </c>
      <c r="U179" s="152">
        <v>0</v>
      </c>
      <c r="V179" s="152">
        <v>0</v>
      </c>
      <c r="W179" s="152">
        <v>0</v>
      </c>
      <c r="X179" s="152"/>
      <c r="Y179" s="152">
        <v>0</v>
      </c>
      <c r="Z179" s="152">
        <v>0</v>
      </c>
      <c r="AA179" s="152">
        <v>0</v>
      </c>
      <c r="AB179" s="152">
        <v>0</v>
      </c>
      <c r="AC179" s="152"/>
      <c r="AD179" s="152">
        <v>0</v>
      </c>
      <c r="AE179" s="152">
        <v>0</v>
      </c>
      <c r="AF179" s="152">
        <v>0</v>
      </c>
      <c r="AG179" s="152">
        <v>0</v>
      </c>
      <c r="AH179" s="152"/>
      <c r="AI179" s="152">
        <v>0</v>
      </c>
      <c r="AJ179" s="152">
        <v>0</v>
      </c>
      <c r="AK179" s="152">
        <v>0</v>
      </c>
      <c r="AL179" s="10" t="s">
        <v>255</v>
      </c>
      <c r="AN179" s="95" t="s">
        <v>132</v>
      </c>
    </row>
    <row r="180" spans="1:40">
      <c r="A180" s="95" t="s">
        <v>133</v>
      </c>
      <c r="B180" s="10" t="str">
        <f t="shared" si="15"/>
        <v>—</v>
      </c>
      <c r="C180" s="10" t="str">
        <f t="shared" si="16"/>
        <v>—</v>
      </c>
      <c r="D180" s="10" t="str">
        <f t="shared" si="17"/>
        <v>—</v>
      </c>
      <c r="E180" s="10" t="str">
        <f t="shared" si="18"/>
        <v>—</v>
      </c>
      <c r="F180" s="10" t="str">
        <f t="shared" si="19"/>
        <v>—</v>
      </c>
      <c r="G180" s="10" t="str">
        <f t="shared" si="20"/>
        <v>—</v>
      </c>
      <c r="H180" s="10" t="str">
        <f t="shared" si="14"/>
        <v>—</v>
      </c>
      <c r="I180" s="10"/>
      <c r="J180" s="152">
        <v>0</v>
      </c>
      <c r="K180" s="152">
        <v>0</v>
      </c>
      <c r="L180" s="152">
        <v>0</v>
      </c>
      <c r="M180" s="152">
        <v>0</v>
      </c>
      <c r="N180" s="152"/>
      <c r="O180" s="152">
        <v>0</v>
      </c>
      <c r="P180" s="152">
        <v>0</v>
      </c>
      <c r="Q180" s="152">
        <v>0</v>
      </c>
      <c r="R180" s="152">
        <v>0</v>
      </c>
      <c r="S180" s="152"/>
      <c r="T180" s="152">
        <v>0</v>
      </c>
      <c r="U180" s="152">
        <v>0</v>
      </c>
      <c r="V180" s="152">
        <v>0</v>
      </c>
      <c r="W180" s="152">
        <v>0</v>
      </c>
      <c r="X180" s="152"/>
      <c r="Y180" s="152">
        <v>0</v>
      </c>
      <c r="Z180" s="152">
        <v>0</v>
      </c>
      <c r="AA180" s="152">
        <v>0</v>
      </c>
      <c r="AB180" s="152">
        <v>0</v>
      </c>
      <c r="AC180" s="152"/>
      <c r="AD180" s="152">
        <v>0</v>
      </c>
      <c r="AE180" s="152">
        <v>0</v>
      </c>
      <c r="AF180" s="152">
        <v>0</v>
      </c>
      <c r="AG180" s="152">
        <v>0</v>
      </c>
      <c r="AH180" s="152"/>
      <c r="AI180" s="152">
        <v>0</v>
      </c>
      <c r="AJ180" s="152">
        <v>0</v>
      </c>
      <c r="AK180" s="152">
        <v>0</v>
      </c>
      <c r="AL180" s="10" t="s">
        <v>255</v>
      </c>
      <c r="AN180" s="95" t="s">
        <v>133</v>
      </c>
    </row>
    <row r="181" spans="1:40">
      <c r="A181" s="97" t="s">
        <v>182</v>
      </c>
      <c r="B181" s="10" t="str">
        <f t="shared" si="15"/>
        <v>—</v>
      </c>
      <c r="C181" s="10" t="str">
        <f t="shared" si="16"/>
        <v>—</v>
      </c>
      <c r="D181" s="10" t="str">
        <f t="shared" si="17"/>
        <v>—</v>
      </c>
      <c r="E181" s="10" t="str">
        <f t="shared" si="18"/>
        <v>—</v>
      </c>
      <c r="F181" s="10" t="str">
        <f t="shared" si="19"/>
        <v>—</v>
      </c>
      <c r="G181" s="10" t="str">
        <f t="shared" si="20"/>
        <v>—</v>
      </c>
      <c r="H181" s="10" t="str">
        <f t="shared" si="14"/>
        <v>—</v>
      </c>
      <c r="I181" s="10"/>
      <c r="J181" s="152">
        <v>0</v>
      </c>
      <c r="K181" s="152">
        <v>0</v>
      </c>
      <c r="L181" s="152">
        <v>0</v>
      </c>
      <c r="M181" s="152">
        <v>0</v>
      </c>
      <c r="N181" s="152"/>
      <c r="O181" s="152">
        <v>0</v>
      </c>
      <c r="P181" s="152">
        <v>0</v>
      </c>
      <c r="Q181" s="152">
        <v>0</v>
      </c>
      <c r="R181" s="152">
        <v>0</v>
      </c>
      <c r="S181" s="152"/>
      <c r="T181" s="152">
        <v>0</v>
      </c>
      <c r="U181" s="152">
        <v>0</v>
      </c>
      <c r="V181" s="152">
        <v>0</v>
      </c>
      <c r="W181" s="152">
        <v>0</v>
      </c>
      <c r="X181" s="152"/>
      <c r="Y181" s="152">
        <v>0</v>
      </c>
      <c r="Z181" s="152">
        <v>0</v>
      </c>
      <c r="AA181" s="152">
        <v>0</v>
      </c>
      <c r="AB181" s="152">
        <v>0</v>
      </c>
      <c r="AC181" s="152"/>
      <c r="AD181" s="152">
        <v>0</v>
      </c>
      <c r="AE181" s="152">
        <v>0</v>
      </c>
      <c r="AF181" s="152">
        <v>0</v>
      </c>
      <c r="AG181" s="152">
        <v>0</v>
      </c>
      <c r="AH181" s="152"/>
      <c r="AI181" s="152">
        <v>0</v>
      </c>
      <c r="AJ181" s="152">
        <v>0</v>
      </c>
      <c r="AK181" s="152">
        <v>0</v>
      </c>
      <c r="AL181" s="10" t="s">
        <v>255</v>
      </c>
      <c r="AN181" s="97" t="s">
        <v>182</v>
      </c>
    </row>
    <row r="182" spans="1:40">
      <c r="A182" s="106" t="s">
        <v>132</v>
      </c>
      <c r="B182" s="10" t="str">
        <f t="shared" si="15"/>
        <v>—</v>
      </c>
      <c r="C182" s="10" t="str">
        <f t="shared" si="16"/>
        <v>—</v>
      </c>
      <c r="D182" s="10" t="str">
        <f t="shared" si="17"/>
        <v>—</v>
      </c>
      <c r="E182" s="10" t="str">
        <f t="shared" si="18"/>
        <v>—</v>
      </c>
      <c r="F182" s="10" t="str">
        <f t="shared" si="19"/>
        <v>—</v>
      </c>
      <c r="G182" s="10" t="str">
        <f t="shared" si="20"/>
        <v>—</v>
      </c>
      <c r="H182" s="10" t="str">
        <f t="shared" si="14"/>
        <v>—</v>
      </c>
      <c r="I182" s="10"/>
      <c r="J182" s="152">
        <v>0</v>
      </c>
      <c r="K182" s="152">
        <v>0</v>
      </c>
      <c r="L182" s="152">
        <v>0</v>
      </c>
      <c r="M182" s="152">
        <v>0</v>
      </c>
      <c r="N182" s="152"/>
      <c r="O182" s="152">
        <v>0</v>
      </c>
      <c r="P182" s="152">
        <v>0</v>
      </c>
      <c r="Q182" s="152">
        <v>0</v>
      </c>
      <c r="R182" s="152">
        <v>0</v>
      </c>
      <c r="S182" s="152"/>
      <c r="T182" s="152">
        <v>0</v>
      </c>
      <c r="U182" s="152">
        <v>0</v>
      </c>
      <c r="V182" s="152">
        <v>0</v>
      </c>
      <c r="W182" s="152">
        <v>0</v>
      </c>
      <c r="X182" s="152"/>
      <c r="Y182" s="152">
        <v>0</v>
      </c>
      <c r="Z182" s="152">
        <v>0</v>
      </c>
      <c r="AA182" s="152">
        <v>0</v>
      </c>
      <c r="AB182" s="152">
        <v>0</v>
      </c>
      <c r="AC182" s="152"/>
      <c r="AD182" s="152">
        <v>0</v>
      </c>
      <c r="AE182" s="152">
        <v>0</v>
      </c>
      <c r="AF182" s="152">
        <v>0</v>
      </c>
      <c r="AG182" s="152">
        <v>0</v>
      </c>
      <c r="AH182" s="152"/>
      <c r="AI182" s="152">
        <v>0</v>
      </c>
      <c r="AJ182" s="152">
        <v>0</v>
      </c>
      <c r="AK182" s="152">
        <v>0</v>
      </c>
      <c r="AL182" s="10" t="s">
        <v>255</v>
      </c>
      <c r="AN182" s="106" t="s">
        <v>132</v>
      </c>
    </row>
    <row r="183" spans="1:40">
      <c r="A183" s="106" t="s">
        <v>133</v>
      </c>
      <c r="B183" s="10" t="str">
        <f t="shared" si="15"/>
        <v>—</v>
      </c>
      <c r="C183" s="10" t="str">
        <f t="shared" si="16"/>
        <v>—</v>
      </c>
      <c r="D183" s="10" t="str">
        <f t="shared" si="17"/>
        <v>—</v>
      </c>
      <c r="E183" s="10" t="str">
        <f t="shared" si="18"/>
        <v>—</v>
      </c>
      <c r="F183" s="10" t="str">
        <f t="shared" si="19"/>
        <v>—</v>
      </c>
      <c r="G183" s="10" t="str">
        <f t="shared" si="20"/>
        <v>—</v>
      </c>
      <c r="H183" s="10" t="str">
        <f t="shared" si="14"/>
        <v>—</v>
      </c>
      <c r="I183" s="10"/>
      <c r="J183" s="152">
        <v>0</v>
      </c>
      <c r="K183" s="152">
        <v>0</v>
      </c>
      <c r="L183" s="152">
        <v>0</v>
      </c>
      <c r="M183" s="152">
        <v>0</v>
      </c>
      <c r="N183" s="152"/>
      <c r="O183" s="152">
        <v>0</v>
      </c>
      <c r="P183" s="152">
        <v>0</v>
      </c>
      <c r="Q183" s="152">
        <v>0</v>
      </c>
      <c r="R183" s="152">
        <v>0</v>
      </c>
      <c r="S183" s="152"/>
      <c r="T183" s="152">
        <v>0</v>
      </c>
      <c r="U183" s="152">
        <v>0</v>
      </c>
      <c r="V183" s="152">
        <v>0</v>
      </c>
      <c r="W183" s="152">
        <v>0</v>
      </c>
      <c r="X183" s="152"/>
      <c r="Y183" s="152">
        <v>0</v>
      </c>
      <c r="Z183" s="152">
        <v>0</v>
      </c>
      <c r="AA183" s="152">
        <v>0</v>
      </c>
      <c r="AB183" s="152">
        <v>0</v>
      </c>
      <c r="AC183" s="152"/>
      <c r="AD183" s="152">
        <v>0</v>
      </c>
      <c r="AE183" s="152">
        <v>0</v>
      </c>
      <c r="AF183" s="152">
        <v>0</v>
      </c>
      <c r="AG183" s="152">
        <v>0</v>
      </c>
      <c r="AH183" s="152"/>
      <c r="AI183" s="152">
        <v>0</v>
      </c>
      <c r="AJ183" s="152">
        <v>0</v>
      </c>
      <c r="AK183" s="152">
        <v>0</v>
      </c>
      <c r="AL183" s="10" t="s">
        <v>255</v>
      </c>
      <c r="AN183" s="106" t="s">
        <v>133</v>
      </c>
    </row>
    <row r="184" spans="1:40" ht="24">
      <c r="A184" s="90" t="s">
        <v>183</v>
      </c>
      <c r="B184" s="10" t="str">
        <f t="shared" si="15"/>
        <v>—</v>
      </c>
      <c r="C184" s="10" t="str">
        <f t="shared" si="16"/>
        <v>—</v>
      </c>
      <c r="D184" s="10" t="str">
        <f t="shared" si="17"/>
        <v>—</v>
      </c>
      <c r="E184" s="10" t="str">
        <f t="shared" si="18"/>
        <v>—</v>
      </c>
      <c r="F184" s="10" t="str">
        <f t="shared" si="19"/>
        <v>—</v>
      </c>
      <c r="G184" s="10" t="str">
        <f t="shared" si="20"/>
        <v>—</v>
      </c>
      <c r="H184" s="10" t="str">
        <f t="shared" si="14"/>
        <v>—</v>
      </c>
      <c r="I184" s="10"/>
      <c r="J184" s="152">
        <v>0</v>
      </c>
      <c r="K184" s="152">
        <v>0</v>
      </c>
      <c r="L184" s="152">
        <v>0</v>
      </c>
      <c r="M184" s="152">
        <v>0</v>
      </c>
      <c r="N184" s="152"/>
      <c r="O184" s="152">
        <v>0</v>
      </c>
      <c r="P184" s="152">
        <v>0</v>
      </c>
      <c r="Q184" s="152">
        <v>0</v>
      </c>
      <c r="R184" s="152">
        <v>0</v>
      </c>
      <c r="S184" s="152"/>
      <c r="T184" s="152">
        <v>0</v>
      </c>
      <c r="U184" s="152">
        <v>0</v>
      </c>
      <c r="V184" s="152">
        <v>0</v>
      </c>
      <c r="W184" s="152">
        <v>0</v>
      </c>
      <c r="X184" s="152"/>
      <c r="Y184" s="152">
        <v>0</v>
      </c>
      <c r="Z184" s="152">
        <v>0</v>
      </c>
      <c r="AA184" s="152">
        <v>0</v>
      </c>
      <c r="AB184" s="152">
        <v>0</v>
      </c>
      <c r="AC184" s="152"/>
      <c r="AD184" s="152">
        <v>0</v>
      </c>
      <c r="AE184" s="152">
        <v>0</v>
      </c>
      <c r="AF184" s="152">
        <v>0</v>
      </c>
      <c r="AG184" s="152">
        <v>0</v>
      </c>
      <c r="AH184" s="152"/>
      <c r="AI184" s="152">
        <v>0</v>
      </c>
      <c r="AJ184" s="152">
        <v>0</v>
      </c>
      <c r="AK184" s="152">
        <v>0</v>
      </c>
      <c r="AL184" s="10" t="s">
        <v>255</v>
      </c>
      <c r="AN184" s="90" t="s">
        <v>183</v>
      </c>
    </row>
    <row r="185" spans="1:40">
      <c r="A185" s="95" t="s">
        <v>132</v>
      </c>
      <c r="B185" s="10" t="str">
        <f t="shared" si="15"/>
        <v>—</v>
      </c>
      <c r="C185" s="10" t="str">
        <f t="shared" si="16"/>
        <v>—</v>
      </c>
      <c r="D185" s="10" t="str">
        <f t="shared" si="17"/>
        <v>—</v>
      </c>
      <c r="E185" s="10" t="str">
        <f t="shared" si="18"/>
        <v>—</v>
      </c>
      <c r="F185" s="10" t="str">
        <f t="shared" si="19"/>
        <v>—</v>
      </c>
      <c r="G185" s="10" t="str">
        <f t="shared" si="20"/>
        <v>—</v>
      </c>
      <c r="H185" s="10" t="str">
        <f t="shared" si="14"/>
        <v>—</v>
      </c>
      <c r="I185" s="10"/>
      <c r="J185" s="152">
        <v>0</v>
      </c>
      <c r="K185" s="152">
        <v>0</v>
      </c>
      <c r="L185" s="152">
        <v>0</v>
      </c>
      <c r="M185" s="152">
        <v>0</v>
      </c>
      <c r="N185" s="152"/>
      <c r="O185" s="152">
        <v>0</v>
      </c>
      <c r="P185" s="152">
        <v>0</v>
      </c>
      <c r="Q185" s="152">
        <v>0</v>
      </c>
      <c r="R185" s="152">
        <v>0</v>
      </c>
      <c r="S185" s="152"/>
      <c r="T185" s="152">
        <v>0</v>
      </c>
      <c r="U185" s="152">
        <v>0</v>
      </c>
      <c r="V185" s="152">
        <v>0</v>
      </c>
      <c r="W185" s="152">
        <v>0</v>
      </c>
      <c r="X185" s="152"/>
      <c r="Y185" s="152">
        <v>0</v>
      </c>
      <c r="Z185" s="152">
        <v>0</v>
      </c>
      <c r="AA185" s="152">
        <v>0</v>
      </c>
      <c r="AB185" s="152">
        <v>0</v>
      </c>
      <c r="AC185" s="152"/>
      <c r="AD185" s="152">
        <v>0</v>
      </c>
      <c r="AE185" s="152">
        <v>0</v>
      </c>
      <c r="AF185" s="152">
        <v>0</v>
      </c>
      <c r="AG185" s="152">
        <v>0</v>
      </c>
      <c r="AH185" s="152"/>
      <c r="AI185" s="152">
        <v>0</v>
      </c>
      <c r="AJ185" s="152">
        <v>0</v>
      </c>
      <c r="AK185" s="152">
        <v>0</v>
      </c>
      <c r="AL185" s="10" t="s">
        <v>255</v>
      </c>
      <c r="AN185" s="95" t="s">
        <v>132</v>
      </c>
    </row>
    <row r="186" spans="1:40">
      <c r="A186" s="95" t="s">
        <v>133</v>
      </c>
      <c r="B186" s="10" t="str">
        <f t="shared" si="15"/>
        <v>—</v>
      </c>
      <c r="C186" s="10" t="str">
        <f t="shared" si="16"/>
        <v>—</v>
      </c>
      <c r="D186" s="10" t="str">
        <f t="shared" si="17"/>
        <v>—</v>
      </c>
      <c r="E186" s="10" t="str">
        <f t="shared" si="18"/>
        <v>—</v>
      </c>
      <c r="F186" s="10" t="str">
        <f t="shared" si="19"/>
        <v>—</v>
      </c>
      <c r="G186" s="10" t="str">
        <f t="shared" si="20"/>
        <v>—</v>
      </c>
      <c r="H186" s="10" t="str">
        <f t="shared" si="14"/>
        <v>—</v>
      </c>
      <c r="I186" s="10"/>
      <c r="J186" s="152">
        <v>0</v>
      </c>
      <c r="K186" s="152">
        <v>0</v>
      </c>
      <c r="L186" s="152">
        <v>0</v>
      </c>
      <c r="M186" s="152">
        <v>0</v>
      </c>
      <c r="N186" s="152"/>
      <c r="O186" s="152">
        <v>0</v>
      </c>
      <c r="P186" s="152">
        <v>0</v>
      </c>
      <c r="Q186" s="152">
        <v>0</v>
      </c>
      <c r="R186" s="152">
        <v>0</v>
      </c>
      <c r="S186" s="152"/>
      <c r="T186" s="152">
        <v>0</v>
      </c>
      <c r="U186" s="152">
        <v>0</v>
      </c>
      <c r="V186" s="152">
        <v>0</v>
      </c>
      <c r="W186" s="152">
        <v>0</v>
      </c>
      <c r="X186" s="152"/>
      <c r="Y186" s="152">
        <v>0</v>
      </c>
      <c r="Z186" s="152">
        <v>0</v>
      </c>
      <c r="AA186" s="152">
        <v>0</v>
      </c>
      <c r="AB186" s="152">
        <v>0</v>
      </c>
      <c r="AC186" s="152"/>
      <c r="AD186" s="152">
        <v>0</v>
      </c>
      <c r="AE186" s="152">
        <v>0</v>
      </c>
      <c r="AF186" s="152">
        <v>0</v>
      </c>
      <c r="AG186" s="152">
        <v>0</v>
      </c>
      <c r="AH186" s="152"/>
      <c r="AI186" s="152">
        <v>0</v>
      </c>
      <c r="AJ186" s="152">
        <v>0</v>
      </c>
      <c r="AK186" s="152">
        <v>0</v>
      </c>
      <c r="AL186" s="10" t="s">
        <v>255</v>
      </c>
      <c r="AN186" s="95" t="s">
        <v>133</v>
      </c>
    </row>
    <row r="187" spans="1:40">
      <c r="A187" s="90" t="s">
        <v>177</v>
      </c>
      <c r="B187" s="10" t="str">
        <f t="shared" si="15"/>
        <v>—</v>
      </c>
      <c r="C187" s="10" t="str">
        <f t="shared" si="16"/>
        <v>—</v>
      </c>
      <c r="D187" s="10" t="str">
        <f t="shared" si="17"/>
        <v>—</v>
      </c>
      <c r="E187" s="10" t="str">
        <f t="shared" si="18"/>
        <v>—</v>
      </c>
      <c r="F187" s="10" t="str">
        <f t="shared" si="19"/>
        <v>—</v>
      </c>
      <c r="G187" s="10" t="str">
        <f t="shared" si="20"/>
        <v>—</v>
      </c>
      <c r="H187" s="10" t="str">
        <f t="shared" si="14"/>
        <v>—</v>
      </c>
      <c r="I187" s="10"/>
      <c r="J187" s="152">
        <v>0</v>
      </c>
      <c r="K187" s="152">
        <v>0</v>
      </c>
      <c r="L187" s="152">
        <v>0</v>
      </c>
      <c r="M187" s="152">
        <v>0</v>
      </c>
      <c r="N187" s="152"/>
      <c r="O187" s="152">
        <v>0</v>
      </c>
      <c r="P187" s="152">
        <v>0</v>
      </c>
      <c r="Q187" s="152">
        <v>0</v>
      </c>
      <c r="R187" s="152">
        <v>0</v>
      </c>
      <c r="S187" s="152"/>
      <c r="T187" s="152">
        <v>0</v>
      </c>
      <c r="U187" s="152">
        <v>0</v>
      </c>
      <c r="V187" s="152">
        <v>0</v>
      </c>
      <c r="W187" s="152">
        <v>0</v>
      </c>
      <c r="X187" s="152"/>
      <c r="Y187" s="152">
        <v>0</v>
      </c>
      <c r="Z187" s="152">
        <v>0</v>
      </c>
      <c r="AA187" s="152">
        <v>0</v>
      </c>
      <c r="AB187" s="152">
        <v>0</v>
      </c>
      <c r="AC187" s="152"/>
      <c r="AD187" s="152">
        <v>0</v>
      </c>
      <c r="AE187" s="152">
        <v>0</v>
      </c>
      <c r="AF187" s="152">
        <v>0</v>
      </c>
      <c r="AG187" s="152">
        <v>0</v>
      </c>
      <c r="AH187" s="152"/>
      <c r="AI187" s="152">
        <v>0</v>
      </c>
      <c r="AJ187" s="152">
        <v>0</v>
      </c>
      <c r="AK187" s="152">
        <v>0</v>
      </c>
      <c r="AL187" s="10" t="s">
        <v>255</v>
      </c>
      <c r="AN187" s="90" t="s">
        <v>177</v>
      </c>
    </row>
    <row r="188" spans="1:40">
      <c r="A188" s="95" t="s">
        <v>132</v>
      </c>
      <c r="B188" s="10" t="str">
        <f t="shared" si="15"/>
        <v>—</v>
      </c>
      <c r="C188" s="10" t="str">
        <f t="shared" si="16"/>
        <v>—</v>
      </c>
      <c r="D188" s="10" t="str">
        <f t="shared" si="17"/>
        <v>—</v>
      </c>
      <c r="E188" s="10" t="str">
        <f t="shared" si="18"/>
        <v>—</v>
      </c>
      <c r="F188" s="10" t="str">
        <f t="shared" si="19"/>
        <v>—</v>
      </c>
      <c r="G188" s="10" t="str">
        <f t="shared" si="20"/>
        <v>—</v>
      </c>
      <c r="H188" s="10" t="str">
        <f t="shared" si="14"/>
        <v>—</v>
      </c>
      <c r="I188" s="10"/>
      <c r="J188" s="152">
        <v>0</v>
      </c>
      <c r="K188" s="152">
        <v>0</v>
      </c>
      <c r="L188" s="152">
        <v>0</v>
      </c>
      <c r="M188" s="152">
        <v>0</v>
      </c>
      <c r="N188" s="152"/>
      <c r="O188" s="152">
        <v>0</v>
      </c>
      <c r="P188" s="152">
        <v>0</v>
      </c>
      <c r="Q188" s="152">
        <v>0</v>
      </c>
      <c r="R188" s="152">
        <v>0</v>
      </c>
      <c r="S188" s="152"/>
      <c r="T188" s="152">
        <v>0</v>
      </c>
      <c r="U188" s="152">
        <v>0</v>
      </c>
      <c r="V188" s="152">
        <v>0</v>
      </c>
      <c r="W188" s="152">
        <v>0</v>
      </c>
      <c r="X188" s="152"/>
      <c r="Y188" s="152">
        <v>0</v>
      </c>
      <c r="Z188" s="152">
        <v>0</v>
      </c>
      <c r="AA188" s="152">
        <v>0</v>
      </c>
      <c r="AB188" s="152">
        <v>0</v>
      </c>
      <c r="AC188" s="152"/>
      <c r="AD188" s="152">
        <v>0</v>
      </c>
      <c r="AE188" s="152">
        <v>0</v>
      </c>
      <c r="AF188" s="152">
        <v>0</v>
      </c>
      <c r="AG188" s="152">
        <v>0</v>
      </c>
      <c r="AH188" s="152"/>
      <c r="AI188" s="152">
        <v>0</v>
      </c>
      <c r="AJ188" s="152">
        <v>0</v>
      </c>
      <c r="AK188" s="152">
        <v>0</v>
      </c>
      <c r="AL188" s="10" t="s">
        <v>255</v>
      </c>
      <c r="AN188" s="95" t="s">
        <v>132</v>
      </c>
    </row>
    <row r="189" spans="1:40">
      <c r="A189" s="95" t="s">
        <v>133</v>
      </c>
      <c r="B189" s="10" t="str">
        <f t="shared" si="15"/>
        <v>—</v>
      </c>
      <c r="C189" s="10" t="str">
        <f t="shared" si="16"/>
        <v>—</v>
      </c>
      <c r="D189" s="10" t="str">
        <f t="shared" si="17"/>
        <v>—</v>
      </c>
      <c r="E189" s="10" t="str">
        <f t="shared" si="18"/>
        <v>—</v>
      </c>
      <c r="F189" s="10" t="str">
        <f t="shared" si="19"/>
        <v>—</v>
      </c>
      <c r="G189" s="10" t="str">
        <f t="shared" si="20"/>
        <v>—</v>
      </c>
      <c r="H189" s="10" t="str">
        <f t="shared" si="14"/>
        <v>—</v>
      </c>
      <c r="I189" s="10"/>
      <c r="J189" s="152">
        <v>0</v>
      </c>
      <c r="K189" s="152">
        <v>0</v>
      </c>
      <c r="L189" s="152">
        <v>0</v>
      </c>
      <c r="M189" s="152">
        <v>0</v>
      </c>
      <c r="N189" s="152"/>
      <c r="O189" s="152">
        <v>0</v>
      </c>
      <c r="P189" s="152">
        <v>0</v>
      </c>
      <c r="Q189" s="152">
        <v>0</v>
      </c>
      <c r="R189" s="152">
        <v>0</v>
      </c>
      <c r="S189" s="152"/>
      <c r="T189" s="152">
        <v>0</v>
      </c>
      <c r="U189" s="152">
        <v>0</v>
      </c>
      <c r="V189" s="152">
        <v>0</v>
      </c>
      <c r="W189" s="152">
        <v>0</v>
      </c>
      <c r="X189" s="152"/>
      <c r="Y189" s="152">
        <v>0</v>
      </c>
      <c r="Z189" s="152">
        <v>0</v>
      </c>
      <c r="AA189" s="152">
        <v>0</v>
      </c>
      <c r="AB189" s="152">
        <v>0</v>
      </c>
      <c r="AC189" s="152"/>
      <c r="AD189" s="152">
        <v>0</v>
      </c>
      <c r="AE189" s="152">
        <v>0</v>
      </c>
      <c r="AF189" s="152">
        <v>0</v>
      </c>
      <c r="AG189" s="152">
        <v>0</v>
      </c>
      <c r="AH189" s="152"/>
      <c r="AI189" s="152">
        <v>0</v>
      </c>
      <c r="AJ189" s="152">
        <v>0</v>
      </c>
      <c r="AK189" s="152">
        <v>0</v>
      </c>
      <c r="AL189" s="10" t="s">
        <v>255</v>
      </c>
      <c r="AN189" s="95" t="s">
        <v>133</v>
      </c>
    </row>
    <row r="190" spans="1:40">
      <c r="A190" s="111" t="s">
        <v>184</v>
      </c>
      <c r="B190" s="10" t="str">
        <f t="shared" si="15"/>
        <v>—</v>
      </c>
      <c r="C190" s="10" t="str">
        <f t="shared" si="16"/>
        <v>—</v>
      </c>
      <c r="D190" s="10" t="str">
        <f t="shared" si="17"/>
        <v>—</v>
      </c>
      <c r="E190" s="10" t="str">
        <f t="shared" si="18"/>
        <v>—</v>
      </c>
      <c r="F190" s="10" t="str">
        <f t="shared" si="19"/>
        <v>—</v>
      </c>
      <c r="G190" s="10" t="str">
        <f t="shared" si="20"/>
        <v>—</v>
      </c>
      <c r="H190" s="10">
        <f t="shared" si="14"/>
        <v>1644.8487096676229</v>
      </c>
      <c r="I190" s="10"/>
      <c r="J190" s="152">
        <v>0</v>
      </c>
      <c r="K190" s="152">
        <v>0</v>
      </c>
      <c r="L190" s="152">
        <v>0</v>
      </c>
      <c r="M190" s="152">
        <v>0</v>
      </c>
      <c r="N190" s="152"/>
      <c r="O190" s="152">
        <v>0</v>
      </c>
      <c r="P190" s="152">
        <v>0</v>
      </c>
      <c r="Q190" s="152">
        <v>0</v>
      </c>
      <c r="R190" s="152">
        <v>0</v>
      </c>
      <c r="S190" s="152"/>
      <c r="T190" s="152">
        <v>0</v>
      </c>
      <c r="U190" s="152">
        <v>0</v>
      </c>
      <c r="V190" s="152">
        <v>0</v>
      </c>
      <c r="W190" s="152">
        <v>0</v>
      </c>
      <c r="X190" s="152"/>
      <c r="Y190" s="152">
        <v>0</v>
      </c>
      <c r="Z190" s="152">
        <v>0</v>
      </c>
      <c r="AA190" s="152">
        <v>0</v>
      </c>
      <c r="AB190" s="152">
        <v>0</v>
      </c>
      <c r="AC190" s="152"/>
      <c r="AD190" s="152">
        <v>0</v>
      </c>
      <c r="AE190" s="152">
        <v>0</v>
      </c>
      <c r="AF190" s="152">
        <v>0</v>
      </c>
      <c r="AG190" s="152">
        <v>0</v>
      </c>
      <c r="AH190" s="152"/>
      <c r="AI190" s="152">
        <v>408.99436375904298</v>
      </c>
      <c r="AJ190" s="152">
        <v>497.58051546702995</v>
      </c>
      <c r="AK190" s="152">
        <v>738.27383044154999</v>
      </c>
      <c r="AL190" s="10">
        <v>601.26463580564007</v>
      </c>
      <c r="AN190" s="111" t="s">
        <v>184</v>
      </c>
    </row>
    <row r="191" spans="1:40">
      <c r="A191" s="112" t="s">
        <v>132</v>
      </c>
      <c r="B191" s="10" t="str">
        <f t="shared" si="15"/>
        <v>—</v>
      </c>
      <c r="C191" s="10" t="str">
        <f t="shared" si="16"/>
        <v>—</v>
      </c>
      <c r="D191" s="10" t="str">
        <f t="shared" si="17"/>
        <v>—</v>
      </c>
      <c r="E191" s="10" t="str">
        <f t="shared" si="18"/>
        <v>—</v>
      </c>
      <c r="F191" s="10" t="str">
        <f t="shared" si="19"/>
        <v>—</v>
      </c>
      <c r="G191" s="10" t="str">
        <f t="shared" si="20"/>
        <v>—</v>
      </c>
      <c r="H191" s="10">
        <f t="shared" si="14"/>
        <v>2003.2730591061227</v>
      </c>
      <c r="I191" s="10"/>
      <c r="J191" s="152">
        <v>0</v>
      </c>
      <c r="K191" s="152">
        <v>0</v>
      </c>
      <c r="L191" s="152">
        <v>0</v>
      </c>
      <c r="M191" s="152">
        <v>0</v>
      </c>
      <c r="N191" s="152"/>
      <c r="O191" s="152">
        <v>0</v>
      </c>
      <c r="P191" s="152">
        <v>0</v>
      </c>
      <c r="Q191" s="152">
        <v>0</v>
      </c>
      <c r="R191" s="152">
        <v>0</v>
      </c>
      <c r="S191" s="152"/>
      <c r="T191" s="152">
        <v>0</v>
      </c>
      <c r="U191" s="152">
        <v>0</v>
      </c>
      <c r="V191" s="152">
        <v>0</v>
      </c>
      <c r="W191" s="152">
        <v>0</v>
      </c>
      <c r="X191" s="152"/>
      <c r="Y191" s="152">
        <v>0</v>
      </c>
      <c r="Z191" s="152">
        <v>0</v>
      </c>
      <c r="AA191" s="152">
        <v>0</v>
      </c>
      <c r="AB191" s="152">
        <v>0</v>
      </c>
      <c r="AC191" s="152"/>
      <c r="AD191" s="152">
        <v>0</v>
      </c>
      <c r="AE191" s="152">
        <v>0</v>
      </c>
      <c r="AF191" s="152">
        <v>0</v>
      </c>
      <c r="AG191" s="152">
        <v>0</v>
      </c>
      <c r="AH191" s="152"/>
      <c r="AI191" s="152">
        <v>524.45089560064298</v>
      </c>
      <c r="AJ191" s="152">
        <v>597.84335308822995</v>
      </c>
      <c r="AK191" s="152">
        <v>880.97881041724997</v>
      </c>
      <c r="AL191" s="10">
        <v>741.39704594994009</v>
      </c>
      <c r="AN191" s="112" t="s">
        <v>132</v>
      </c>
    </row>
    <row r="192" spans="1:40">
      <c r="A192" s="112" t="s">
        <v>133</v>
      </c>
      <c r="B192" s="10" t="str">
        <f t="shared" si="15"/>
        <v>—</v>
      </c>
      <c r="C192" s="10" t="str">
        <f t="shared" si="16"/>
        <v>—</v>
      </c>
      <c r="D192" s="10" t="str">
        <f t="shared" si="17"/>
        <v>—</v>
      </c>
      <c r="E192" s="10" t="str">
        <f t="shared" si="18"/>
        <v>—</v>
      </c>
      <c r="F192" s="10" t="str">
        <f t="shared" si="19"/>
        <v>—</v>
      </c>
      <c r="G192" s="10" t="str">
        <f t="shared" si="20"/>
        <v>—</v>
      </c>
      <c r="H192" s="10">
        <f t="shared" si="14"/>
        <v>358.42434943850003</v>
      </c>
      <c r="I192" s="10"/>
      <c r="J192" s="152">
        <v>0</v>
      </c>
      <c r="K192" s="152">
        <v>0</v>
      </c>
      <c r="L192" s="152">
        <v>0</v>
      </c>
      <c r="M192" s="152">
        <v>0</v>
      </c>
      <c r="N192" s="152"/>
      <c r="O192" s="152">
        <v>0</v>
      </c>
      <c r="P192" s="152">
        <v>0</v>
      </c>
      <c r="Q192" s="152">
        <v>0</v>
      </c>
      <c r="R192" s="152">
        <v>0</v>
      </c>
      <c r="S192" s="152"/>
      <c r="T192" s="152">
        <v>0</v>
      </c>
      <c r="U192" s="152">
        <v>0</v>
      </c>
      <c r="V192" s="152">
        <v>0</v>
      </c>
      <c r="W192" s="152">
        <v>0</v>
      </c>
      <c r="X192" s="152"/>
      <c r="Y192" s="152">
        <v>0</v>
      </c>
      <c r="Z192" s="152">
        <v>0</v>
      </c>
      <c r="AA192" s="152">
        <v>0</v>
      </c>
      <c r="AB192" s="152">
        <v>0</v>
      </c>
      <c r="AC192" s="152"/>
      <c r="AD192" s="152">
        <v>0</v>
      </c>
      <c r="AE192" s="152">
        <v>0</v>
      </c>
      <c r="AF192" s="152">
        <v>0</v>
      </c>
      <c r="AG192" s="152">
        <v>0</v>
      </c>
      <c r="AH192" s="152"/>
      <c r="AI192" s="152">
        <v>115.45653184160001</v>
      </c>
      <c r="AJ192" s="152">
        <v>100.26283762120001</v>
      </c>
      <c r="AK192" s="152">
        <v>142.70497997569998</v>
      </c>
      <c r="AL192" s="10">
        <v>140.13241014430002</v>
      </c>
      <c r="AN192" s="112" t="s">
        <v>133</v>
      </c>
    </row>
    <row r="193" spans="1:40">
      <c r="A193" s="88" t="s">
        <v>119</v>
      </c>
      <c r="B193" s="10" t="str">
        <f t="shared" si="15"/>
        <v>—</v>
      </c>
      <c r="C193" s="10" t="str">
        <f t="shared" si="16"/>
        <v>—</v>
      </c>
      <c r="D193" s="10" t="str">
        <f t="shared" si="17"/>
        <v>—</v>
      </c>
      <c r="E193" s="10" t="str">
        <f t="shared" si="18"/>
        <v>—</v>
      </c>
      <c r="F193" s="10" t="str">
        <f t="shared" si="19"/>
        <v>—</v>
      </c>
      <c r="G193" s="10" t="str">
        <f t="shared" si="20"/>
        <v>—</v>
      </c>
      <c r="H193" s="10">
        <f t="shared" si="14"/>
        <v>61.02093533</v>
      </c>
      <c r="I193" s="10"/>
      <c r="J193" s="152">
        <v>0</v>
      </c>
      <c r="K193" s="152">
        <v>0</v>
      </c>
      <c r="L193" s="152">
        <v>0</v>
      </c>
      <c r="M193" s="152">
        <v>0</v>
      </c>
      <c r="N193" s="152"/>
      <c r="O193" s="152">
        <v>0</v>
      </c>
      <c r="P193" s="152">
        <v>0</v>
      </c>
      <c r="Q193" s="152">
        <v>0</v>
      </c>
      <c r="R193" s="152">
        <v>0</v>
      </c>
      <c r="S193" s="152"/>
      <c r="T193" s="152">
        <v>0</v>
      </c>
      <c r="U193" s="152">
        <v>0</v>
      </c>
      <c r="V193" s="152">
        <v>0</v>
      </c>
      <c r="W193" s="152">
        <v>0</v>
      </c>
      <c r="X193" s="152"/>
      <c r="Y193" s="152">
        <v>0</v>
      </c>
      <c r="Z193" s="152">
        <v>0</v>
      </c>
      <c r="AA193" s="152">
        <v>0</v>
      </c>
      <c r="AB193" s="152">
        <v>0</v>
      </c>
      <c r="AC193" s="152"/>
      <c r="AD193" s="152">
        <v>0</v>
      </c>
      <c r="AE193" s="152">
        <v>0</v>
      </c>
      <c r="AF193" s="152">
        <v>0</v>
      </c>
      <c r="AG193" s="152">
        <v>0</v>
      </c>
      <c r="AH193" s="152"/>
      <c r="AI193" s="152">
        <v>6.2318260899999993</v>
      </c>
      <c r="AJ193" s="152">
        <v>24.995846</v>
      </c>
      <c r="AK193" s="152">
        <v>29.793263240000002</v>
      </c>
      <c r="AL193" s="10">
        <v>19.336375700000001</v>
      </c>
      <c r="AN193" s="88" t="s">
        <v>119</v>
      </c>
    </row>
    <row r="194" spans="1:40">
      <c r="A194" s="102" t="s">
        <v>132</v>
      </c>
      <c r="B194" s="10" t="str">
        <f t="shared" si="15"/>
        <v>—</v>
      </c>
      <c r="C194" s="10" t="str">
        <f t="shared" si="16"/>
        <v>—</v>
      </c>
      <c r="D194" s="10" t="str">
        <f t="shared" si="17"/>
        <v>—</v>
      </c>
      <c r="E194" s="10" t="str">
        <f t="shared" si="18"/>
        <v>—</v>
      </c>
      <c r="F194" s="10" t="str">
        <f t="shared" si="19"/>
        <v>—</v>
      </c>
      <c r="G194" s="10" t="str">
        <f t="shared" si="20"/>
        <v>—</v>
      </c>
      <c r="H194" s="10">
        <f t="shared" si="14"/>
        <v>61.73415</v>
      </c>
      <c r="I194" s="10"/>
      <c r="J194" s="152">
        <v>0</v>
      </c>
      <c r="K194" s="152">
        <v>0</v>
      </c>
      <c r="L194" s="152">
        <v>0</v>
      </c>
      <c r="M194" s="152">
        <v>0</v>
      </c>
      <c r="N194" s="152"/>
      <c r="O194" s="152">
        <v>0</v>
      </c>
      <c r="P194" s="152">
        <v>0</v>
      </c>
      <c r="Q194" s="152">
        <v>0</v>
      </c>
      <c r="R194" s="152">
        <v>0</v>
      </c>
      <c r="S194" s="152"/>
      <c r="T194" s="152">
        <v>0</v>
      </c>
      <c r="U194" s="152">
        <v>0</v>
      </c>
      <c r="V194" s="152">
        <v>0</v>
      </c>
      <c r="W194" s="152">
        <v>0</v>
      </c>
      <c r="X194" s="152"/>
      <c r="Y194" s="152">
        <v>0</v>
      </c>
      <c r="Z194" s="152">
        <v>0</v>
      </c>
      <c r="AA194" s="152">
        <v>0</v>
      </c>
      <c r="AB194" s="152">
        <v>0</v>
      </c>
      <c r="AC194" s="152"/>
      <c r="AD194" s="152">
        <v>0</v>
      </c>
      <c r="AE194" s="152">
        <v>0</v>
      </c>
      <c r="AF194" s="152">
        <v>0</v>
      </c>
      <c r="AG194" s="152">
        <v>0</v>
      </c>
      <c r="AH194" s="152"/>
      <c r="AI194" s="152">
        <v>6.2341499999999996</v>
      </c>
      <c r="AJ194" s="152">
        <v>25</v>
      </c>
      <c r="AK194" s="152">
        <v>30.5</v>
      </c>
      <c r="AL194" s="10">
        <v>22.1</v>
      </c>
      <c r="AN194" s="102" t="s">
        <v>132</v>
      </c>
    </row>
    <row r="195" spans="1:40">
      <c r="A195" s="102" t="s">
        <v>133</v>
      </c>
      <c r="B195" s="10" t="str">
        <f t="shared" si="15"/>
        <v>—</v>
      </c>
      <c r="C195" s="10" t="str">
        <f t="shared" si="16"/>
        <v>—</v>
      </c>
      <c r="D195" s="10" t="str">
        <f t="shared" si="17"/>
        <v>—</v>
      </c>
      <c r="E195" s="10" t="str">
        <f t="shared" si="18"/>
        <v>—</v>
      </c>
      <c r="F195" s="10" t="str">
        <f t="shared" si="19"/>
        <v>—</v>
      </c>
      <c r="G195" s="10" t="str">
        <f t="shared" si="20"/>
        <v>—</v>
      </c>
      <c r="H195" s="10">
        <f t="shared" si="14"/>
        <v>0.71321466999999994</v>
      </c>
      <c r="I195" s="10"/>
      <c r="J195" s="152">
        <v>0</v>
      </c>
      <c r="K195" s="152">
        <v>0</v>
      </c>
      <c r="L195" s="152">
        <v>0</v>
      </c>
      <c r="M195" s="152">
        <v>0</v>
      </c>
      <c r="N195" s="152"/>
      <c r="O195" s="152">
        <v>0</v>
      </c>
      <c r="P195" s="152">
        <v>0</v>
      </c>
      <c r="Q195" s="152">
        <v>0</v>
      </c>
      <c r="R195" s="152">
        <v>0</v>
      </c>
      <c r="S195" s="152"/>
      <c r="T195" s="152">
        <v>0</v>
      </c>
      <c r="U195" s="152">
        <v>0</v>
      </c>
      <c r="V195" s="152">
        <v>0</v>
      </c>
      <c r="W195" s="152">
        <v>0</v>
      </c>
      <c r="X195" s="152"/>
      <c r="Y195" s="152">
        <v>0</v>
      </c>
      <c r="Z195" s="152">
        <v>0</v>
      </c>
      <c r="AA195" s="152">
        <v>0</v>
      </c>
      <c r="AB195" s="152">
        <v>0</v>
      </c>
      <c r="AC195" s="152"/>
      <c r="AD195" s="152">
        <v>0</v>
      </c>
      <c r="AE195" s="152">
        <v>0</v>
      </c>
      <c r="AF195" s="152">
        <v>0</v>
      </c>
      <c r="AG195" s="152">
        <v>0</v>
      </c>
      <c r="AH195" s="152"/>
      <c r="AI195" s="152">
        <v>2.3239099999999998E-3</v>
      </c>
      <c r="AJ195" s="152">
        <v>4.1539999999999997E-3</v>
      </c>
      <c r="AK195" s="152">
        <v>0.70673675999999996</v>
      </c>
      <c r="AL195" s="10">
        <v>2.7636243</v>
      </c>
      <c r="AN195" s="102" t="s">
        <v>133</v>
      </c>
    </row>
    <row r="196" spans="1:40" ht="24">
      <c r="A196" s="88" t="s">
        <v>185</v>
      </c>
      <c r="B196" s="10" t="str">
        <f t="shared" si="15"/>
        <v>—</v>
      </c>
      <c r="C196" s="10" t="str">
        <f t="shared" si="16"/>
        <v>—</v>
      </c>
      <c r="D196" s="10" t="str">
        <f t="shared" si="17"/>
        <v>—</v>
      </c>
      <c r="E196" s="10" t="str">
        <f t="shared" si="18"/>
        <v>—</v>
      </c>
      <c r="F196" s="10" t="str">
        <f t="shared" si="19"/>
        <v>—</v>
      </c>
      <c r="G196" s="10" t="str">
        <f t="shared" si="20"/>
        <v>—</v>
      </c>
      <c r="H196" s="10">
        <f t="shared" si="14"/>
        <v>1583.8277743376229</v>
      </c>
      <c r="I196" s="10"/>
      <c r="J196" s="152">
        <v>0</v>
      </c>
      <c r="K196" s="152">
        <v>0</v>
      </c>
      <c r="L196" s="152">
        <v>0</v>
      </c>
      <c r="M196" s="152">
        <v>0</v>
      </c>
      <c r="N196" s="152"/>
      <c r="O196" s="152">
        <v>0</v>
      </c>
      <c r="P196" s="152">
        <v>0</v>
      </c>
      <c r="Q196" s="152">
        <v>0</v>
      </c>
      <c r="R196" s="152">
        <v>0</v>
      </c>
      <c r="S196" s="152"/>
      <c r="T196" s="152">
        <v>0</v>
      </c>
      <c r="U196" s="152">
        <v>0</v>
      </c>
      <c r="V196" s="152">
        <v>0</v>
      </c>
      <c r="W196" s="152">
        <v>0</v>
      </c>
      <c r="X196" s="152"/>
      <c r="Y196" s="152">
        <v>0</v>
      </c>
      <c r="Z196" s="152">
        <v>0</v>
      </c>
      <c r="AA196" s="152">
        <v>0</v>
      </c>
      <c r="AB196" s="152">
        <v>0</v>
      </c>
      <c r="AC196" s="152"/>
      <c r="AD196" s="152">
        <v>0</v>
      </c>
      <c r="AE196" s="152">
        <v>0</v>
      </c>
      <c r="AF196" s="152">
        <v>0</v>
      </c>
      <c r="AG196" s="152">
        <v>0</v>
      </c>
      <c r="AH196" s="152"/>
      <c r="AI196" s="152">
        <v>402.76253766904296</v>
      </c>
      <c r="AJ196" s="152">
        <v>472.58466946702993</v>
      </c>
      <c r="AK196" s="152">
        <v>708.48056720155</v>
      </c>
      <c r="AL196" s="10">
        <v>581.92826010563999</v>
      </c>
      <c r="AN196" s="88" t="s">
        <v>185</v>
      </c>
    </row>
    <row r="197" spans="1:40">
      <c r="A197" s="102" t="s">
        <v>132</v>
      </c>
      <c r="B197" s="10" t="str">
        <f t="shared" si="15"/>
        <v>—</v>
      </c>
      <c r="C197" s="10" t="str">
        <f t="shared" si="16"/>
        <v>—</v>
      </c>
      <c r="D197" s="10" t="str">
        <f t="shared" si="17"/>
        <v>—</v>
      </c>
      <c r="E197" s="10" t="str">
        <f t="shared" si="18"/>
        <v>—</v>
      </c>
      <c r="F197" s="10" t="str">
        <f t="shared" si="19"/>
        <v>—</v>
      </c>
      <c r="G197" s="10" t="str">
        <f t="shared" si="20"/>
        <v>—</v>
      </c>
      <c r="H197" s="10">
        <f t="shared" si="14"/>
        <v>1941.5389091061229</v>
      </c>
      <c r="I197" s="10"/>
      <c r="J197" s="152">
        <v>0</v>
      </c>
      <c r="K197" s="152">
        <v>0</v>
      </c>
      <c r="L197" s="152">
        <v>0</v>
      </c>
      <c r="M197" s="152">
        <v>0</v>
      </c>
      <c r="N197" s="152"/>
      <c r="O197" s="152">
        <v>0</v>
      </c>
      <c r="P197" s="152">
        <v>0</v>
      </c>
      <c r="Q197" s="152">
        <v>0</v>
      </c>
      <c r="R197" s="152">
        <v>0</v>
      </c>
      <c r="S197" s="152"/>
      <c r="T197" s="152">
        <v>0</v>
      </c>
      <c r="U197" s="152">
        <v>0</v>
      </c>
      <c r="V197" s="152">
        <v>0</v>
      </c>
      <c r="W197" s="152">
        <v>0</v>
      </c>
      <c r="X197" s="152"/>
      <c r="Y197" s="152">
        <v>0</v>
      </c>
      <c r="Z197" s="152">
        <v>0</v>
      </c>
      <c r="AA197" s="152">
        <v>0</v>
      </c>
      <c r="AB197" s="152">
        <v>0</v>
      </c>
      <c r="AC197" s="152"/>
      <c r="AD197" s="152">
        <v>0</v>
      </c>
      <c r="AE197" s="152">
        <v>0</v>
      </c>
      <c r="AF197" s="152">
        <v>0</v>
      </c>
      <c r="AG197" s="152">
        <v>0</v>
      </c>
      <c r="AH197" s="152"/>
      <c r="AI197" s="152">
        <v>518.21674560064298</v>
      </c>
      <c r="AJ197" s="152">
        <v>572.84335308822995</v>
      </c>
      <c r="AK197" s="152">
        <v>850.47881041724997</v>
      </c>
      <c r="AL197" s="10">
        <v>719.29704594994007</v>
      </c>
      <c r="AN197" s="102" t="s">
        <v>132</v>
      </c>
    </row>
    <row r="198" spans="1:40">
      <c r="A198" s="102" t="s">
        <v>133</v>
      </c>
      <c r="B198" s="10" t="str">
        <f t="shared" si="15"/>
        <v>—</v>
      </c>
      <c r="C198" s="10" t="str">
        <f t="shared" si="16"/>
        <v>—</v>
      </c>
      <c r="D198" s="10" t="str">
        <f t="shared" si="17"/>
        <v>—</v>
      </c>
      <c r="E198" s="10" t="str">
        <f t="shared" si="18"/>
        <v>—</v>
      </c>
      <c r="F198" s="10" t="str">
        <f t="shared" si="19"/>
        <v>—</v>
      </c>
      <c r="G198" s="10" t="str">
        <f t="shared" si="20"/>
        <v>—</v>
      </c>
      <c r="H198" s="10">
        <f t="shared" si="14"/>
        <v>357.71113476849996</v>
      </c>
      <c r="I198" s="10"/>
      <c r="J198" s="152">
        <v>0</v>
      </c>
      <c r="K198" s="152">
        <v>0</v>
      </c>
      <c r="L198" s="152">
        <v>0</v>
      </c>
      <c r="M198" s="152">
        <v>0</v>
      </c>
      <c r="N198" s="152"/>
      <c r="O198" s="152">
        <v>0</v>
      </c>
      <c r="P198" s="152">
        <v>0</v>
      </c>
      <c r="Q198" s="152">
        <v>0</v>
      </c>
      <c r="R198" s="152">
        <v>0</v>
      </c>
      <c r="S198" s="152"/>
      <c r="T198" s="152">
        <v>0</v>
      </c>
      <c r="U198" s="152">
        <v>0</v>
      </c>
      <c r="V198" s="152">
        <v>0</v>
      </c>
      <c r="W198" s="152">
        <v>0</v>
      </c>
      <c r="X198" s="152"/>
      <c r="Y198" s="152">
        <v>0</v>
      </c>
      <c r="Z198" s="152">
        <v>0</v>
      </c>
      <c r="AA198" s="152">
        <v>0</v>
      </c>
      <c r="AB198" s="152">
        <v>0</v>
      </c>
      <c r="AC198" s="152"/>
      <c r="AD198" s="152">
        <v>0</v>
      </c>
      <c r="AE198" s="152">
        <v>0</v>
      </c>
      <c r="AF198" s="152">
        <v>0</v>
      </c>
      <c r="AG198" s="152">
        <v>0</v>
      </c>
      <c r="AH198" s="152"/>
      <c r="AI198" s="152">
        <v>115.45420793160001</v>
      </c>
      <c r="AJ198" s="152">
        <v>100.25868362120001</v>
      </c>
      <c r="AK198" s="152">
        <v>141.99824321569997</v>
      </c>
      <c r="AL198" s="10">
        <v>137.36878584430002</v>
      </c>
      <c r="AN198" s="102" t="s">
        <v>133</v>
      </c>
    </row>
    <row r="199" spans="1:40" ht="24">
      <c r="A199" s="97" t="s">
        <v>186</v>
      </c>
      <c r="B199" s="10" t="str">
        <f t="shared" si="15"/>
        <v>—</v>
      </c>
      <c r="C199" s="10" t="str">
        <f t="shared" si="16"/>
        <v>—</v>
      </c>
      <c r="D199" s="10" t="str">
        <f t="shared" si="17"/>
        <v>—</v>
      </c>
      <c r="E199" s="10" t="str">
        <f t="shared" si="18"/>
        <v>—</v>
      </c>
      <c r="F199" s="10" t="str">
        <f t="shared" si="19"/>
        <v>—</v>
      </c>
      <c r="G199" s="10" t="str">
        <f t="shared" si="20"/>
        <v>—</v>
      </c>
      <c r="H199" s="10">
        <f t="shared" ref="H199:H262" si="21">IF(ABS(SUM(AI199:AK199))&lt;0.05,"—",SUM(AI199:AK199))</f>
        <v>1565.176745633323</v>
      </c>
      <c r="I199" s="10"/>
      <c r="J199" s="152">
        <v>0</v>
      </c>
      <c r="K199" s="152">
        <v>0</v>
      </c>
      <c r="L199" s="152">
        <v>0</v>
      </c>
      <c r="M199" s="152">
        <v>0</v>
      </c>
      <c r="N199" s="152"/>
      <c r="O199" s="152">
        <v>0</v>
      </c>
      <c r="P199" s="152">
        <v>0</v>
      </c>
      <c r="Q199" s="152">
        <v>0</v>
      </c>
      <c r="R199" s="152">
        <v>0</v>
      </c>
      <c r="S199" s="152"/>
      <c r="T199" s="152">
        <v>0</v>
      </c>
      <c r="U199" s="152">
        <v>0</v>
      </c>
      <c r="V199" s="152">
        <v>0</v>
      </c>
      <c r="W199" s="152">
        <v>0</v>
      </c>
      <c r="X199" s="152"/>
      <c r="Y199" s="152">
        <v>0</v>
      </c>
      <c r="Z199" s="152">
        <v>0</v>
      </c>
      <c r="AA199" s="152">
        <v>0</v>
      </c>
      <c r="AB199" s="152">
        <v>0</v>
      </c>
      <c r="AC199" s="152"/>
      <c r="AD199" s="152">
        <v>0</v>
      </c>
      <c r="AE199" s="152">
        <v>0</v>
      </c>
      <c r="AF199" s="152">
        <v>0</v>
      </c>
      <c r="AG199" s="152">
        <v>0</v>
      </c>
      <c r="AH199" s="152"/>
      <c r="AI199" s="152">
        <v>396.33588075534294</v>
      </c>
      <c r="AJ199" s="152">
        <v>470.98519217643002</v>
      </c>
      <c r="AK199" s="152">
        <v>697.85567270155002</v>
      </c>
      <c r="AL199" s="10">
        <v>570.8916267484401</v>
      </c>
      <c r="AN199" s="97" t="s">
        <v>186</v>
      </c>
    </row>
    <row r="200" spans="1:40">
      <c r="A200" s="106" t="s">
        <v>132</v>
      </c>
      <c r="B200" s="10" t="str">
        <f t="shared" ref="B200:B263" si="22">IF(ABS(SUM(J200:M200))&lt;0.05,"—",SUM(J200:M200))</f>
        <v>—</v>
      </c>
      <c r="C200" s="10" t="str">
        <f t="shared" ref="C200:C263" si="23">IF(ABS(SUM(O200:R200))&lt;0.05,"—",SUM(O200:R200))</f>
        <v>—</v>
      </c>
      <c r="D200" s="10" t="str">
        <f t="shared" ref="D200:D263" si="24">IF(ABS(SUM(T200:W200))&lt;0.05,"—",SUM(T200:W200))</f>
        <v>—</v>
      </c>
      <c r="E200" s="10" t="str">
        <f t="shared" ref="E200:E263" si="25">IF(ABS(SUM(Y200:AB200))&lt;0.05,"—",SUM(Y200:AB200))</f>
        <v>—</v>
      </c>
      <c r="F200" s="10" t="str">
        <f t="shared" ref="F200:F263" si="26">IF(ABS(SUM(AD200:AG200))&lt;0.05,"—",SUM(AD200:AG200))</f>
        <v>—</v>
      </c>
      <c r="G200" s="10" t="str">
        <f t="shared" ref="G200:G263" si="27">IF(ABS(SUM(AD200:AF200))&lt;0.05,"—",SUM(AD200:AF200))</f>
        <v>—</v>
      </c>
      <c r="H200" s="10">
        <f t="shared" si="21"/>
        <v>1922.4906700209231</v>
      </c>
      <c r="I200" s="10"/>
      <c r="J200" s="152">
        <v>0</v>
      </c>
      <c r="K200" s="152">
        <v>0</v>
      </c>
      <c r="L200" s="152">
        <v>0</v>
      </c>
      <c r="M200" s="152">
        <v>0</v>
      </c>
      <c r="N200" s="152"/>
      <c r="O200" s="152">
        <v>0</v>
      </c>
      <c r="P200" s="152">
        <v>0</v>
      </c>
      <c r="Q200" s="152">
        <v>0</v>
      </c>
      <c r="R200" s="152">
        <v>0</v>
      </c>
      <c r="S200" s="152"/>
      <c r="T200" s="152">
        <v>0</v>
      </c>
      <c r="U200" s="152">
        <v>0</v>
      </c>
      <c r="V200" s="152">
        <v>0</v>
      </c>
      <c r="W200" s="152">
        <v>0</v>
      </c>
      <c r="X200" s="152"/>
      <c r="Y200" s="152">
        <v>0</v>
      </c>
      <c r="Z200" s="152">
        <v>0</v>
      </c>
      <c r="AA200" s="152">
        <v>0</v>
      </c>
      <c r="AB200" s="152">
        <v>0</v>
      </c>
      <c r="AC200" s="152"/>
      <c r="AD200" s="152">
        <v>0</v>
      </c>
      <c r="AE200" s="152">
        <v>0</v>
      </c>
      <c r="AF200" s="152">
        <v>0</v>
      </c>
      <c r="AG200" s="152">
        <v>0</v>
      </c>
      <c r="AH200" s="152"/>
      <c r="AI200" s="152">
        <v>511.77708060234295</v>
      </c>
      <c r="AJ200" s="152">
        <v>570.90217325272999</v>
      </c>
      <c r="AK200" s="152">
        <v>839.81141616585001</v>
      </c>
      <c r="AL200" s="10">
        <v>708.09584901904009</v>
      </c>
      <c r="AN200" s="106" t="s">
        <v>132</v>
      </c>
    </row>
    <row r="201" spans="1:40">
      <c r="A201" s="106" t="s">
        <v>133</v>
      </c>
      <c r="B201" s="10" t="str">
        <f t="shared" si="22"/>
        <v>—</v>
      </c>
      <c r="C201" s="10" t="str">
        <f t="shared" si="23"/>
        <v>—</v>
      </c>
      <c r="D201" s="10" t="str">
        <f t="shared" si="24"/>
        <v>—</v>
      </c>
      <c r="E201" s="10" t="str">
        <f t="shared" si="25"/>
        <v>—</v>
      </c>
      <c r="F201" s="10" t="str">
        <f t="shared" si="26"/>
        <v>—</v>
      </c>
      <c r="G201" s="10" t="str">
        <f t="shared" si="27"/>
        <v>—</v>
      </c>
      <c r="H201" s="10">
        <f t="shared" si="21"/>
        <v>357.31392438759997</v>
      </c>
      <c r="I201" s="10"/>
      <c r="J201" s="152">
        <v>0</v>
      </c>
      <c r="K201" s="152">
        <v>0</v>
      </c>
      <c r="L201" s="152">
        <v>0</v>
      </c>
      <c r="M201" s="152">
        <v>0</v>
      </c>
      <c r="N201" s="152"/>
      <c r="O201" s="152">
        <v>0</v>
      </c>
      <c r="P201" s="152">
        <v>0</v>
      </c>
      <c r="Q201" s="152">
        <v>0</v>
      </c>
      <c r="R201" s="152">
        <v>0</v>
      </c>
      <c r="S201" s="152"/>
      <c r="T201" s="152">
        <v>0</v>
      </c>
      <c r="U201" s="152">
        <v>0</v>
      </c>
      <c r="V201" s="152">
        <v>0</v>
      </c>
      <c r="W201" s="152">
        <v>0</v>
      </c>
      <c r="X201" s="152"/>
      <c r="Y201" s="152">
        <v>0</v>
      </c>
      <c r="Z201" s="152">
        <v>0</v>
      </c>
      <c r="AA201" s="152">
        <v>0</v>
      </c>
      <c r="AB201" s="152">
        <v>0</v>
      </c>
      <c r="AC201" s="152"/>
      <c r="AD201" s="152">
        <v>0</v>
      </c>
      <c r="AE201" s="152">
        <v>0</v>
      </c>
      <c r="AF201" s="152">
        <v>0</v>
      </c>
      <c r="AG201" s="152">
        <v>0</v>
      </c>
      <c r="AH201" s="152"/>
      <c r="AI201" s="152">
        <v>115.44119984700001</v>
      </c>
      <c r="AJ201" s="152">
        <v>99.916981076300004</v>
      </c>
      <c r="AK201" s="152">
        <v>141.95574346429999</v>
      </c>
      <c r="AL201" s="10">
        <v>137.20422227060001</v>
      </c>
      <c r="AN201" s="106" t="s">
        <v>133</v>
      </c>
    </row>
    <row r="202" spans="1:40">
      <c r="A202" s="113" t="s">
        <v>187</v>
      </c>
      <c r="B202" s="10" t="str">
        <f t="shared" si="22"/>
        <v>—</v>
      </c>
      <c r="C202" s="10" t="str">
        <f t="shared" si="23"/>
        <v>—</v>
      </c>
      <c r="D202" s="10" t="str">
        <f t="shared" si="24"/>
        <v>—</v>
      </c>
      <c r="E202" s="10" t="str">
        <f t="shared" si="25"/>
        <v>—</v>
      </c>
      <c r="F202" s="10" t="str">
        <f t="shared" si="26"/>
        <v>—</v>
      </c>
      <c r="G202" s="10" t="str">
        <f t="shared" si="27"/>
        <v>—</v>
      </c>
      <c r="H202" s="10">
        <f t="shared" si="21"/>
        <v>1565.176745633323</v>
      </c>
      <c r="I202" s="10"/>
      <c r="J202" s="152">
        <v>0</v>
      </c>
      <c r="K202" s="152">
        <v>0</v>
      </c>
      <c r="L202" s="152">
        <v>0</v>
      </c>
      <c r="M202" s="152">
        <v>0</v>
      </c>
      <c r="N202" s="152"/>
      <c r="O202" s="152">
        <v>0</v>
      </c>
      <c r="P202" s="152">
        <v>0</v>
      </c>
      <c r="Q202" s="152">
        <v>0</v>
      </c>
      <c r="R202" s="152">
        <v>0</v>
      </c>
      <c r="S202" s="152"/>
      <c r="T202" s="152">
        <v>0</v>
      </c>
      <c r="U202" s="152">
        <v>0</v>
      </c>
      <c r="V202" s="152">
        <v>0</v>
      </c>
      <c r="W202" s="152">
        <v>0</v>
      </c>
      <c r="X202" s="152"/>
      <c r="Y202" s="152">
        <v>0</v>
      </c>
      <c r="Z202" s="152">
        <v>0</v>
      </c>
      <c r="AA202" s="152">
        <v>0</v>
      </c>
      <c r="AB202" s="152">
        <v>0</v>
      </c>
      <c r="AC202" s="152"/>
      <c r="AD202" s="152">
        <v>0</v>
      </c>
      <c r="AE202" s="152">
        <v>0</v>
      </c>
      <c r="AF202" s="152">
        <v>0</v>
      </c>
      <c r="AG202" s="152">
        <v>0</v>
      </c>
      <c r="AH202" s="152"/>
      <c r="AI202" s="152">
        <v>396.33588075534294</v>
      </c>
      <c r="AJ202" s="152">
        <v>470.98519217643002</v>
      </c>
      <c r="AK202" s="152">
        <v>697.85567270155002</v>
      </c>
      <c r="AL202" s="10">
        <v>570.8916267484401</v>
      </c>
      <c r="AN202" s="113" t="s">
        <v>187</v>
      </c>
    </row>
    <row r="203" spans="1:40">
      <c r="A203" s="92" t="s">
        <v>132</v>
      </c>
      <c r="B203" s="10" t="str">
        <f t="shared" si="22"/>
        <v>—</v>
      </c>
      <c r="C203" s="10" t="str">
        <f t="shared" si="23"/>
        <v>—</v>
      </c>
      <c r="D203" s="10" t="str">
        <f t="shared" si="24"/>
        <v>—</v>
      </c>
      <c r="E203" s="10" t="str">
        <f t="shared" si="25"/>
        <v>—</v>
      </c>
      <c r="F203" s="10" t="str">
        <f t="shared" si="26"/>
        <v>—</v>
      </c>
      <c r="G203" s="10" t="str">
        <f t="shared" si="27"/>
        <v>—</v>
      </c>
      <c r="H203" s="10">
        <f t="shared" si="21"/>
        <v>1922.4906700209231</v>
      </c>
      <c r="I203" s="10"/>
      <c r="J203" s="152">
        <v>0</v>
      </c>
      <c r="K203" s="152">
        <v>0</v>
      </c>
      <c r="L203" s="152">
        <v>0</v>
      </c>
      <c r="M203" s="152">
        <v>0</v>
      </c>
      <c r="N203" s="152"/>
      <c r="O203" s="152">
        <v>0</v>
      </c>
      <c r="P203" s="152">
        <v>0</v>
      </c>
      <c r="Q203" s="152">
        <v>0</v>
      </c>
      <c r="R203" s="152">
        <v>0</v>
      </c>
      <c r="S203" s="152"/>
      <c r="T203" s="152">
        <v>0</v>
      </c>
      <c r="U203" s="152">
        <v>0</v>
      </c>
      <c r="V203" s="152">
        <v>0</v>
      </c>
      <c r="W203" s="152">
        <v>0</v>
      </c>
      <c r="X203" s="152"/>
      <c r="Y203" s="152">
        <v>0</v>
      </c>
      <c r="Z203" s="152">
        <v>0</v>
      </c>
      <c r="AA203" s="152">
        <v>0</v>
      </c>
      <c r="AB203" s="152">
        <v>0</v>
      </c>
      <c r="AC203" s="152"/>
      <c r="AD203" s="152">
        <v>0</v>
      </c>
      <c r="AE203" s="152">
        <v>0</v>
      </c>
      <c r="AF203" s="152">
        <v>0</v>
      </c>
      <c r="AG203" s="152">
        <v>0</v>
      </c>
      <c r="AH203" s="152"/>
      <c r="AI203" s="152">
        <v>511.77708060234295</v>
      </c>
      <c r="AJ203" s="152">
        <v>570.90217325272999</v>
      </c>
      <c r="AK203" s="152">
        <v>839.81141616585001</v>
      </c>
      <c r="AL203" s="10">
        <v>708.09584901904009</v>
      </c>
      <c r="AN203" s="92" t="s">
        <v>132</v>
      </c>
    </row>
    <row r="204" spans="1:40">
      <c r="A204" s="92" t="s">
        <v>133</v>
      </c>
      <c r="B204" s="10" t="str">
        <f t="shared" si="22"/>
        <v>—</v>
      </c>
      <c r="C204" s="10" t="str">
        <f t="shared" si="23"/>
        <v>—</v>
      </c>
      <c r="D204" s="10" t="str">
        <f t="shared" si="24"/>
        <v>—</v>
      </c>
      <c r="E204" s="10" t="str">
        <f t="shared" si="25"/>
        <v>—</v>
      </c>
      <c r="F204" s="10" t="str">
        <f t="shared" si="26"/>
        <v>—</v>
      </c>
      <c r="G204" s="10" t="str">
        <f t="shared" si="27"/>
        <v>—</v>
      </c>
      <c r="H204" s="10">
        <f t="shared" si="21"/>
        <v>357.31392438759997</v>
      </c>
      <c r="I204" s="10"/>
      <c r="J204" s="152">
        <v>0</v>
      </c>
      <c r="K204" s="152">
        <v>0</v>
      </c>
      <c r="L204" s="152">
        <v>0</v>
      </c>
      <c r="M204" s="152">
        <v>0</v>
      </c>
      <c r="N204" s="152"/>
      <c r="O204" s="152">
        <v>0</v>
      </c>
      <c r="P204" s="152">
        <v>0</v>
      </c>
      <c r="Q204" s="152">
        <v>0</v>
      </c>
      <c r="R204" s="152">
        <v>0</v>
      </c>
      <c r="S204" s="152"/>
      <c r="T204" s="152">
        <v>0</v>
      </c>
      <c r="U204" s="152">
        <v>0</v>
      </c>
      <c r="V204" s="152">
        <v>0</v>
      </c>
      <c r="W204" s="152">
        <v>0</v>
      </c>
      <c r="X204" s="152"/>
      <c r="Y204" s="152">
        <v>0</v>
      </c>
      <c r="Z204" s="152">
        <v>0</v>
      </c>
      <c r="AA204" s="152">
        <v>0</v>
      </c>
      <c r="AB204" s="152">
        <v>0</v>
      </c>
      <c r="AC204" s="152"/>
      <c r="AD204" s="152">
        <v>0</v>
      </c>
      <c r="AE204" s="152">
        <v>0</v>
      </c>
      <c r="AF204" s="152">
        <v>0</v>
      </c>
      <c r="AG204" s="152">
        <v>0</v>
      </c>
      <c r="AH204" s="152"/>
      <c r="AI204" s="152">
        <v>115.44119984700001</v>
      </c>
      <c r="AJ204" s="152">
        <v>99.916981076300004</v>
      </c>
      <c r="AK204" s="152">
        <v>141.95574346429999</v>
      </c>
      <c r="AL204" s="10">
        <v>137.20422227060001</v>
      </c>
      <c r="AN204" s="92" t="s">
        <v>133</v>
      </c>
    </row>
    <row r="205" spans="1:40">
      <c r="A205" s="97" t="s">
        <v>188</v>
      </c>
      <c r="B205" s="10" t="str">
        <f t="shared" si="22"/>
        <v>—</v>
      </c>
      <c r="C205" s="10" t="str">
        <f t="shared" si="23"/>
        <v>—</v>
      </c>
      <c r="D205" s="10" t="str">
        <f t="shared" si="24"/>
        <v>—</v>
      </c>
      <c r="E205" s="10" t="str">
        <f t="shared" si="25"/>
        <v>—</v>
      </c>
      <c r="F205" s="10" t="str">
        <f t="shared" si="26"/>
        <v>—</v>
      </c>
      <c r="G205" s="10" t="str">
        <f t="shared" si="27"/>
        <v>—</v>
      </c>
      <c r="H205" s="10">
        <f t="shared" si="21"/>
        <v>18.651028704300003</v>
      </c>
      <c r="I205" s="10"/>
      <c r="J205" s="152">
        <v>0</v>
      </c>
      <c r="K205" s="152">
        <v>0</v>
      </c>
      <c r="L205" s="152">
        <v>0</v>
      </c>
      <c r="M205" s="152">
        <v>0</v>
      </c>
      <c r="N205" s="152"/>
      <c r="O205" s="152">
        <v>0</v>
      </c>
      <c r="P205" s="152">
        <v>0</v>
      </c>
      <c r="Q205" s="152">
        <v>0</v>
      </c>
      <c r="R205" s="152">
        <v>0</v>
      </c>
      <c r="S205" s="152"/>
      <c r="T205" s="152">
        <v>0</v>
      </c>
      <c r="U205" s="152">
        <v>0</v>
      </c>
      <c r="V205" s="152">
        <v>0</v>
      </c>
      <c r="W205" s="152">
        <v>0</v>
      </c>
      <c r="X205" s="152"/>
      <c r="Y205" s="152">
        <v>0</v>
      </c>
      <c r="Z205" s="152">
        <v>0</v>
      </c>
      <c r="AA205" s="152">
        <v>0</v>
      </c>
      <c r="AB205" s="152">
        <v>0</v>
      </c>
      <c r="AC205" s="152"/>
      <c r="AD205" s="152">
        <v>0</v>
      </c>
      <c r="AE205" s="152">
        <v>0</v>
      </c>
      <c r="AF205" s="152">
        <v>0</v>
      </c>
      <c r="AG205" s="152">
        <v>0</v>
      </c>
      <c r="AH205" s="152"/>
      <c r="AI205" s="152">
        <v>6.4266569136999996</v>
      </c>
      <c r="AJ205" s="152">
        <v>1.5994772905999999</v>
      </c>
      <c r="AK205" s="152">
        <v>10.624894500000002</v>
      </c>
      <c r="AL205" s="10">
        <v>11.036633357199999</v>
      </c>
      <c r="AN205" s="97" t="s">
        <v>188</v>
      </c>
    </row>
    <row r="206" spans="1:40">
      <c r="A206" s="106" t="s">
        <v>132</v>
      </c>
      <c r="B206" s="10" t="str">
        <f t="shared" si="22"/>
        <v>—</v>
      </c>
      <c r="C206" s="10" t="str">
        <f t="shared" si="23"/>
        <v>—</v>
      </c>
      <c r="D206" s="10" t="str">
        <f t="shared" si="24"/>
        <v>—</v>
      </c>
      <c r="E206" s="10" t="str">
        <f t="shared" si="25"/>
        <v>—</v>
      </c>
      <c r="F206" s="10" t="str">
        <f t="shared" si="26"/>
        <v>—</v>
      </c>
      <c r="G206" s="10" t="str">
        <f t="shared" si="27"/>
        <v>—</v>
      </c>
      <c r="H206" s="10">
        <f t="shared" si="21"/>
        <v>19.048239085200002</v>
      </c>
      <c r="I206" s="10"/>
      <c r="J206" s="152">
        <v>0</v>
      </c>
      <c r="K206" s="152">
        <v>0</v>
      </c>
      <c r="L206" s="152">
        <v>0</v>
      </c>
      <c r="M206" s="152">
        <v>0</v>
      </c>
      <c r="N206" s="152"/>
      <c r="O206" s="152">
        <v>0</v>
      </c>
      <c r="P206" s="152">
        <v>0</v>
      </c>
      <c r="Q206" s="152">
        <v>0</v>
      </c>
      <c r="R206" s="152">
        <v>0</v>
      </c>
      <c r="S206" s="152"/>
      <c r="T206" s="152">
        <v>0</v>
      </c>
      <c r="U206" s="152">
        <v>0</v>
      </c>
      <c r="V206" s="152">
        <v>0</v>
      </c>
      <c r="W206" s="152">
        <v>0</v>
      </c>
      <c r="X206" s="152"/>
      <c r="Y206" s="152">
        <v>0</v>
      </c>
      <c r="Z206" s="152">
        <v>0</v>
      </c>
      <c r="AA206" s="152">
        <v>0</v>
      </c>
      <c r="AB206" s="152">
        <v>0</v>
      </c>
      <c r="AC206" s="152"/>
      <c r="AD206" s="152">
        <v>0</v>
      </c>
      <c r="AE206" s="152">
        <v>0</v>
      </c>
      <c r="AF206" s="152">
        <v>0</v>
      </c>
      <c r="AG206" s="152">
        <v>0</v>
      </c>
      <c r="AH206" s="152"/>
      <c r="AI206" s="152">
        <v>6.4396649982999996</v>
      </c>
      <c r="AJ206" s="152">
        <v>1.9411798354999998</v>
      </c>
      <c r="AK206" s="152">
        <v>10.667394251400001</v>
      </c>
      <c r="AL206" s="10">
        <v>11.2011969309</v>
      </c>
      <c r="AN206" s="106" t="s">
        <v>132</v>
      </c>
    </row>
    <row r="207" spans="1:40">
      <c r="A207" s="106" t="s">
        <v>133</v>
      </c>
      <c r="B207" s="10" t="str">
        <f t="shared" si="22"/>
        <v>—</v>
      </c>
      <c r="C207" s="10" t="str">
        <f t="shared" si="23"/>
        <v>—</v>
      </c>
      <c r="D207" s="10" t="str">
        <f t="shared" si="24"/>
        <v>—</v>
      </c>
      <c r="E207" s="10" t="str">
        <f t="shared" si="25"/>
        <v>—</v>
      </c>
      <c r="F207" s="10" t="str">
        <f t="shared" si="26"/>
        <v>—</v>
      </c>
      <c r="G207" s="10" t="str">
        <f t="shared" si="27"/>
        <v>—</v>
      </c>
      <c r="H207" s="10">
        <f t="shared" si="21"/>
        <v>0.39721038090000005</v>
      </c>
      <c r="I207" s="10"/>
      <c r="J207" s="152">
        <v>0</v>
      </c>
      <c r="K207" s="152">
        <v>0</v>
      </c>
      <c r="L207" s="152">
        <v>0</v>
      </c>
      <c r="M207" s="152">
        <v>0</v>
      </c>
      <c r="N207" s="152"/>
      <c r="O207" s="152">
        <v>0</v>
      </c>
      <c r="P207" s="152">
        <v>0</v>
      </c>
      <c r="Q207" s="152">
        <v>0</v>
      </c>
      <c r="R207" s="152">
        <v>0</v>
      </c>
      <c r="S207" s="152"/>
      <c r="T207" s="152">
        <v>0</v>
      </c>
      <c r="U207" s="152">
        <v>0</v>
      </c>
      <c r="V207" s="152">
        <v>0</v>
      </c>
      <c r="W207" s="152">
        <v>0</v>
      </c>
      <c r="X207" s="152"/>
      <c r="Y207" s="152">
        <v>0</v>
      </c>
      <c r="Z207" s="152">
        <v>0</v>
      </c>
      <c r="AA207" s="152">
        <v>0</v>
      </c>
      <c r="AB207" s="152">
        <v>0</v>
      </c>
      <c r="AC207" s="152"/>
      <c r="AD207" s="152">
        <v>0</v>
      </c>
      <c r="AE207" s="152">
        <v>0</v>
      </c>
      <c r="AF207" s="152">
        <v>0</v>
      </c>
      <c r="AG207" s="152">
        <v>0</v>
      </c>
      <c r="AH207" s="152"/>
      <c r="AI207" s="152">
        <v>1.3008084599999999E-2</v>
      </c>
      <c r="AJ207" s="152">
        <v>0.34170254490000002</v>
      </c>
      <c r="AK207" s="152">
        <v>4.2499751399999994E-2</v>
      </c>
      <c r="AL207" s="10">
        <v>0.16456357369999999</v>
      </c>
      <c r="AN207" s="106" t="s">
        <v>133</v>
      </c>
    </row>
    <row r="208" spans="1:40">
      <c r="A208" s="86" t="s">
        <v>20</v>
      </c>
      <c r="B208" s="10" t="str">
        <f t="shared" si="22"/>
        <v>—</v>
      </c>
      <c r="C208" s="10" t="str">
        <f t="shared" si="23"/>
        <v>—</v>
      </c>
      <c r="D208" s="10" t="str">
        <f t="shared" si="24"/>
        <v>—</v>
      </c>
      <c r="E208" s="10" t="str">
        <f t="shared" si="25"/>
        <v>—</v>
      </c>
      <c r="F208" s="10" t="str">
        <f t="shared" si="26"/>
        <v>—</v>
      </c>
      <c r="G208" s="10" t="str">
        <f t="shared" si="27"/>
        <v>—</v>
      </c>
      <c r="H208" s="10">
        <f t="shared" si="21"/>
        <v>46.704319973600761</v>
      </c>
      <c r="I208" s="10"/>
      <c r="J208" s="152">
        <v>0</v>
      </c>
      <c r="K208" s="152">
        <v>0</v>
      </c>
      <c r="L208" s="152">
        <v>0</v>
      </c>
      <c r="M208" s="152">
        <v>0</v>
      </c>
      <c r="N208" s="152"/>
      <c r="O208" s="152">
        <v>0</v>
      </c>
      <c r="P208" s="152">
        <v>0</v>
      </c>
      <c r="Q208" s="152">
        <v>0</v>
      </c>
      <c r="R208" s="152">
        <v>0</v>
      </c>
      <c r="S208" s="152"/>
      <c r="T208" s="152">
        <v>0</v>
      </c>
      <c r="U208" s="152">
        <v>0</v>
      </c>
      <c r="V208" s="152">
        <v>0</v>
      </c>
      <c r="W208" s="152">
        <v>0</v>
      </c>
      <c r="X208" s="152"/>
      <c r="Y208" s="152">
        <v>0</v>
      </c>
      <c r="Z208" s="152">
        <v>0</v>
      </c>
      <c r="AA208" s="152">
        <v>0</v>
      </c>
      <c r="AB208" s="152">
        <v>0</v>
      </c>
      <c r="AC208" s="152"/>
      <c r="AD208" s="152">
        <v>0</v>
      </c>
      <c r="AE208" s="152">
        <v>0</v>
      </c>
      <c r="AF208" s="152">
        <v>0</v>
      </c>
      <c r="AG208" s="152">
        <v>0</v>
      </c>
      <c r="AH208" s="152"/>
      <c r="AI208" s="152">
        <v>10.400601284959709</v>
      </c>
      <c r="AJ208" s="152">
        <v>16.542360084581802</v>
      </c>
      <c r="AK208" s="152">
        <v>19.761358604059254</v>
      </c>
      <c r="AL208" s="10">
        <v>33.055844992589705</v>
      </c>
      <c r="AN208" s="86" t="s">
        <v>20</v>
      </c>
    </row>
    <row r="209" spans="1:40">
      <c r="A209" s="114" t="s">
        <v>132</v>
      </c>
      <c r="B209" s="10" t="str">
        <f t="shared" si="22"/>
        <v>—</v>
      </c>
      <c r="C209" s="10" t="str">
        <f t="shared" si="23"/>
        <v>—</v>
      </c>
      <c r="D209" s="10" t="str">
        <f t="shared" si="24"/>
        <v>—</v>
      </c>
      <c r="E209" s="10" t="str">
        <f t="shared" si="25"/>
        <v>—</v>
      </c>
      <c r="F209" s="10" t="str">
        <f t="shared" si="26"/>
        <v>—</v>
      </c>
      <c r="G209" s="10" t="str">
        <f t="shared" si="27"/>
        <v>—</v>
      </c>
      <c r="H209" s="10">
        <f t="shared" si="21"/>
        <v>56.144545852357773</v>
      </c>
      <c r="I209" s="10"/>
      <c r="J209" s="152">
        <v>0</v>
      </c>
      <c r="K209" s="152">
        <v>0</v>
      </c>
      <c r="L209" s="152">
        <v>0</v>
      </c>
      <c r="M209" s="152">
        <v>0</v>
      </c>
      <c r="N209" s="152"/>
      <c r="O209" s="152">
        <v>0</v>
      </c>
      <c r="P209" s="152">
        <v>0</v>
      </c>
      <c r="Q209" s="152">
        <v>0</v>
      </c>
      <c r="R209" s="152">
        <v>0</v>
      </c>
      <c r="S209" s="152"/>
      <c r="T209" s="152">
        <v>0</v>
      </c>
      <c r="U209" s="152">
        <v>0</v>
      </c>
      <c r="V209" s="152">
        <v>0</v>
      </c>
      <c r="W209" s="152">
        <v>0</v>
      </c>
      <c r="X209" s="152"/>
      <c r="Y209" s="152">
        <v>0</v>
      </c>
      <c r="Z209" s="152">
        <v>0</v>
      </c>
      <c r="AA209" s="152">
        <v>0</v>
      </c>
      <c r="AB209" s="152">
        <v>0</v>
      </c>
      <c r="AC209" s="152"/>
      <c r="AD209" s="152">
        <v>0</v>
      </c>
      <c r="AE209" s="152">
        <v>0</v>
      </c>
      <c r="AF209" s="152">
        <v>0</v>
      </c>
      <c r="AG209" s="152">
        <v>0</v>
      </c>
      <c r="AH209" s="152"/>
      <c r="AI209" s="152">
        <v>14.657216160150744</v>
      </c>
      <c r="AJ209" s="152">
        <v>17.689281314841608</v>
      </c>
      <c r="AK209" s="152">
        <v>23.798048377365419</v>
      </c>
      <c r="AL209" s="10">
        <v>37.383403449033921</v>
      </c>
      <c r="AN209" s="114" t="s">
        <v>132</v>
      </c>
    </row>
    <row r="210" spans="1:40">
      <c r="A210" s="114" t="s">
        <v>133</v>
      </c>
      <c r="B210" s="10" t="str">
        <f t="shared" si="22"/>
        <v>—</v>
      </c>
      <c r="C210" s="10" t="str">
        <f t="shared" si="23"/>
        <v>—</v>
      </c>
      <c r="D210" s="10" t="str">
        <f t="shared" si="24"/>
        <v>—</v>
      </c>
      <c r="E210" s="10" t="str">
        <f t="shared" si="25"/>
        <v>—</v>
      </c>
      <c r="F210" s="10" t="str">
        <f t="shared" si="26"/>
        <v>—</v>
      </c>
      <c r="G210" s="10" t="str">
        <f t="shared" si="27"/>
        <v>—</v>
      </c>
      <c r="H210" s="10">
        <f t="shared" si="21"/>
        <v>9.4402258787570048</v>
      </c>
      <c r="I210" s="10"/>
      <c r="J210" s="152">
        <v>0</v>
      </c>
      <c r="K210" s="152">
        <v>0</v>
      </c>
      <c r="L210" s="152">
        <v>0</v>
      </c>
      <c r="M210" s="152">
        <v>0</v>
      </c>
      <c r="N210" s="152"/>
      <c r="O210" s="152">
        <v>0</v>
      </c>
      <c r="P210" s="152">
        <v>0</v>
      </c>
      <c r="Q210" s="152">
        <v>0</v>
      </c>
      <c r="R210" s="152">
        <v>0</v>
      </c>
      <c r="S210" s="152"/>
      <c r="T210" s="152">
        <v>0</v>
      </c>
      <c r="U210" s="152">
        <v>0</v>
      </c>
      <c r="V210" s="152">
        <v>0</v>
      </c>
      <c r="W210" s="152">
        <v>0</v>
      </c>
      <c r="X210" s="152"/>
      <c r="Y210" s="152">
        <v>0</v>
      </c>
      <c r="Z210" s="152">
        <v>0</v>
      </c>
      <c r="AA210" s="152">
        <v>0</v>
      </c>
      <c r="AB210" s="152">
        <v>0</v>
      </c>
      <c r="AC210" s="152"/>
      <c r="AD210" s="152">
        <v>0</v>
      </c>
      <c r="AE210" s="152">
        <v>0</v>
      </c>
      <c r="AF210" s="152">
        <v>0</v>
      </c>
      <c r="AG210" s="152">
        <v>0</v>
      </c>
      <c r="AH210" s="152"/>
      <c r="AI210" s="152">
        <v>4.2566148751910342</v>
      </c>
      <c r="AJ210" s="152">
        <v>1.1469212302598064</v>
      </c>
      <c r="AK210" s="152">
        <v>4.036689773306164</v>
      </c>
      <c r="AL210" s="10">
        <v>4.3275584564442182</v>
      </c>
      <c r="AN210" s="114" t="s">
        <v>133</v>
      </c>
    </row>
    <row r="211" spans="1:40">
      <c r="A211" s="96" t="s">
        <v>189</v>
      </c>
      <c r="B211" s="10" t="str">
        <f t="shared" si="22"/>
        <v>—</v>
      </c>
      <c r="C211" s="10" t="str">
        <f t="shared" si="23"/>
        <v>—</v>
      </c>
      <c r="D211" s="10" t="str">
        <f t="shared" si="24"/>
        <v>—</v>
      </c>
      <c r="E211" s="10" t="str">
        <f t="shared" si="25"/>
        <v>—</v>
      </c>
      <c r="F211" s="10" t="str">
        <f t="shared" si="26"/>
        <v>—</v>
      </c>
      <c r="G211" s="10" t="str">
        <f t="shared" si="27"/>
        <v>—</v>
      </c>
      <c r="H211" s="10">
        <f t="shared" si="21"/>
        <v>46.704319973600761</v>
      </c>
      <c r="I211" s="10"/>
      <c r="J211" s="152">
        <v>0</v>
      </c>
      <c r="K211" s="152">
        <v>0</v>
      </c>
      <c r="L211" s="152">
        <v>0</v>
      </c>
      <c r="M211" s="152">
        <v>0</v>
      </c>
      <c r="N211" s="152"/>
      <c r="O211" s="152">
        <v>0</v>
      </c>
      <c r="P211" s="152">
        <v>0</v>
      </c>
      <c r="Q211" s="152">
        <v>0</v>
      </c>
      <c r="R211" s="152">
        <v>0</v>
      </c>
      <c r="S211" s="152"/>
      <c r="T211" s="152">
        <v>0</v>
      </c>
      <c r="U211" s="152">
        <v>0</v>
      </c>
      <c r="V211" s="152">
        <v>0</v>
      </c>
      <c r="W211" s="152">
        <v>0</v>
      </c>
      <c r="X211" s="152"/>
      <c r="Y211" s="152">
        <v>0</v>
      </c>
      <c r="Z211" s="152">
        <v>0</v>
      </c>
      <c r="AA211" s="152">
        <v>0</v>
      </c>
      <c r="AB211" s="152">
        <v>0</v>
      </c>
      <c r="AC211" s="152"/>
      <c r="AD211" s="152">
        <v>0</v>
      </c>
      <c r="AE211" s="152">
        <v>0</v>
      </c>
      <c r="AF211" s="152">
        <v>0</v>
      </c>
      <c r="AG211" s="152">
        <v>0</v>
      </c>
      <c r="AH211" s="152"/>
      <c r="AI211" s="152">
        <v>10.400601284959709</v>
      </c>
      <c r="AJ211" s="152">
        <v>16.542360084581802</v>
      </c>
      <c r="AK211" s="152">
        <v>19.761358604059254</v>
      </c>
      <c r="AL211" s="10">
        <v>33.055844992589705</v>
      </c>
      <c r="AN211" s="96" t="s">
        <v>189</v>
      </c>
    </row>
    <row r="212" spans="1:40">
      <c r="A212" s="115" t="s">
        <v>132</v>
      </c>
      <c r="B212" s="10" t="str">
        <f t="shared" si="22"/>
        <v>—</v>
      </c>
      <c r="C212" s="10" t="str">
        <f t="shared" si="23"/>
        <v>—</v>
      </c>
      <c r="D212" s="10" t="str">
        <f t="shared" si="24"/>
        <v>—</v>
      </c>
      <c r="E212" s="10" t="str">
        <f t="shared" si="25"/>
        <v>—</v>
      </c>
      <c r="F212" s="10" t="str">
        <f t="shared" si="26"/>
        <v>—</v>
      </c>
      <c r="G212" s="10" t="str">
        <f t="shared" si="27"/>
        <v>—</v>
      </c>
      <c r="H212" s="10">
        <f t="shared" si="21"/>
        <v>56.144545852357773</v>
      </c>
      <c r="I212" s="10"/>
      <c r="J212" s="152">
        <v>0</v>
      </c>
      <c r="K212" s="152">
        <v>0</v>
      </c>
      <c r="L212" s="152">
        <v>0</v>
      </c>
      <c r="M212" s="152">
        <v>0</v>
      </c>
      <c r="N212" s="152"/>
      <c r="O212" s="152">
        <v>0</v>
      </c>
      <c r="P212" s="152">
        <v>0</v>
      </c>
      <c r="Q212" s="152">
        <v>0</v>
      </c>
      <c r="R212" s="152">
        <v>0</v>
      </c>
      <c r="S212" s="152"/>
      <c r="T212" s="152">
        <v>0</v>
      </c>
      <c r="U212" s="152">
        <v>0</v>
      </c>
      <c r="V212" s="152">
        <v>0</v>
      </c>
      <c r="W212" s="152">
        <v>0</v>
      </c>
      <c r="X212" s="152"/>
      <c r="Y212" s="152">
        <v>0</v>
      </c>
      <c r="Z212" s="152">
        <v>0</v>
      </c>
      <c r="AA212" s="152">
        <v>0</v>
      </c>
      <c r="AB212" s="152">
        <v>0</v>
      </c>
      <c r="AC212" s="152"/>
      <c r="AD212" s="152">
        <v>0</v>
      </c>
      <c r="AE212" s="152">
        <v>0</v>
      </c>
      <c r="AF212" s="152">
        <v>0</v>
      </c>
      <c r="AG212" s="152">
        <v>0</v>
      </c>
      <c r="AH212" s="152"/>
      <c r="AI212" s="152">
        <v>14.657216160150744</v>
      </c>
      <c r="AJ212" s="152">
        <v>17.689281314841608</v>
      </c>
      <c r="AK212" s="152">
        <v>23.798048377365419</v>
      </c>
      <c r="AL212" s="10">
        <v>37.383403449033921</v>
      </c>
      <c r="AN212" s="115" t="s">
        <v>132</v>
      </c>
    </row>
    <row r="213" spans="1:40">
      <c r="A213" s="115" t="s">
        <v>133</v>
      </c>
      <c r="B213" s="10" t="str">
        <f t="shared" si="22"/>
        <v>—</v>
      </c>
      <c r="C213" s="10" t="str">
        <f t="shared" si="23"/>
        <v>—</v>
      </c>
      <c r="D213" s="10" t="str">
        <f t="shared" si="24"/>
        <v>—</v>
      </c>
      <c r="E213" s="10" t="str">
        <f t="shared" si="25"/>
        <v>—</v>
      </c>
      <c r="F213" s="10" t="str">
        <f t="shared" si="26"/>
        <v>—</v>
      </c>
      <c r="G213" s="10" t="str">
        <f t="shared" si="27"/>
        <v>—</v>
      </c>
      <c r="H213" s="10">
        <f t="shared" si="21"/>
        <v>9.4402258787570048</v>
      </c>
      <c r="I213" s="10"/>
      <c r="J213" s="152">
        <v>0</v>
      </c>
      <c r="K213" s="152">
        <v>0</v>
      </c>
      <c r="L213" s="152">
        <v>0</v>
      </c>
      <c r="M213" s="152">
        <v>0</v>
      </c>
      <c r="N213" s="152"/>
      <c r="O213" s="152">
        <v>0</v>
      </c>
      <c r="P213" s="152">
        <v>0</v>
      </c>
      <c r="Q213" s="152">
        <v>0</v>
      </c>
      <c r="R213" s="152">
        <v>0</v>
      </c>
      <c r="S213" s="152"/>
      <c r="T213" s="152">
        <v>0</v>
      </c>
      <c r="U213" s="152">
        <v>0</v>
      </c>
      <c r="V213" s="152">
        <v>0</v>
      </c>
      <c r="W213" s="152">
        <v>0</v>
      </c>
      <c r="X213" s="152"/>
      <c r="Y213" s="152">
        <v>0</v>
      </c>
      <c r="Z213" s="152">
        <v>0</v>
      </c>
      <c r="AA213" s="152">
        <v>0</v>
      </c>
      <c r="AB213" s="152">
        <v>0</v>
      </c>
      <c r="AC213" s="152"/>
      <c r="AD213" s="152">
        <v>0</v>
      </c>
      <c r="AE213" s="152">
        <v>0</v>
      </c>
      <c r="AF213" s="152">
        <v>0</v>
      </c>
      <c r="AG213" s="152">
        <v>0</v>
      </c>
      <c r="AH213" s="152"/>
      <c r="AI213" s="152">
        <v>4.2566148751910342</v>
      </c>
      <c r="AJ213" s="152">
        <v>1.1469212302598064</v>
      </c>
      <c r="AK213" s="152">
        <v>4.036689773306164</v>
      </c>
      <c r="AL213" s="10">
        <v>4.3275584564442182</v>
      </c>
      <c r="AN213" s="115" t="s">
        <v>133</v>
      </c>
    </row>
    <row r="214" spans="1:40">
      <c r="A214" s="88" t="s">
        <v>119</v>
      </c>
      <c r="B214" s="10" t="str">
        <f t="shared" si="22"/>
        <v>—</v>
      </c>
      <c r="C214" s="10" t="str">
        <f t="shared" si="23"/>
        <v>—</v>
      </c>
      <c r="D214" s="10" t="str">
        <f t="shared" si="24"/>
        <v>—</v>
      </c>
      <c r="E214" s="10" t="str">
        <f t="shared" si="25"/>
        <v>—</v>
      </c>
      <c r="F214" s="10" t="str">
        <f t="shared" si="26"/>
        <v>—</v>
      </c>
      <c r="G214" s="10" t="str">
        <f t="shared" si="27"/>
        <v>—</v>
      </c>
      <c r="H214" s="10">
        <f t="shared" si="21"/>
        <v>51.001855736542083</v>
      </c>
      <c r="I214" s="10"/>
      <c r="J214" s="152">
        <v>0</v>
      </c>
      <c r="K214" s="152">
        <v>0</v>
      </c>
      <c r="L214" s="152">
        <v>0</v>
      </c>
      <c r="M214" s="152">
        <v>0</v>
      </c>
      <c r="N214" s="152"/>
      <c r="O214" s="152">
        <v>0</v>
      </c>
      <c r="P214" s="152">
        <v>0</v>
      </c>
      <c r="Q214" s="152">
        <v>0</v>
      </c>
      <c r="R214" s="152">
        <v>0</v>
      </c>
      <c r="S214" s="152"/>
      <c r="T214" s="152">
        <v>0</v>
      </c>
      <c r="U214" s="152">
        <v>0</v>
      </c>
      <c r="V214" s="152">
        <v>0</v>
      </c>
      <c r="W214" s="152">
        <v>0</v>
      </c>
      <c r="X214" s="152"/>
      <c r="Y214" s="152">
        <v>0</v>
      </c>
      <c r="Z214" s="152">
        <v>0</v>
      </c>
      <c r="AA214" s="152">
        <v>0</v>
      </c>
      <c r="AB214" s="152">
        <v>0</v>
      </c>
      <c r="AC214" s="152"/>
      <c r="AD214" s="152">
        <v>0</v>
      </c>
      <c r="AE214" s="152">
        <v>0</v>
      </c>
      <c r="AF214" s="152">
        <v>0</v>
      </c>
      <c r="AG214" s="152">
        <v>0</v>
      </c>
      <c r="AH214" s="152"/>
      <c r="AI214" s="152">
        <v>13.623613710586611</v>
      </c>
      <c r="AJ214" s="152">
        <v>16.666407839125544</v>
      </c>
      <c r="AK214" s="152">
        <v>20.711834186829925</v>
      </c>
      <c r="AL214" s="10">
        <v>36.890787933467294</v>
      </c>
      <c r="AN214" s="88" t="s">
        <v>119</v>
      </c>
    </row>
    <row r="215" spans="1:40">
      <c r="A215" s="94" t="s">
        <v>132</v>
      </c>
      <c r="B215" s="10" t="str">
        <f t="shared" si="22"/>
        <v>—</v>
      </c>
      <c r="C215" s="10" t="str">
        <f t="shared" si="23"/>
        <v>—</v>
      </c>
      <c r="D215" s="10" t="str">
        <f t="shared" si="24"/>
        <v>—</v>
      </c>
      <c r="E215" s="10" t="str">
        <f t="shared" si="25"/>
        <v>—</v>
      </c>
      <c r="F215" s="10" t="str">
        <f t="shared" si="26"/>
        <v>—</v>
      </c>
      <c r="G215" s="10" t="str">
        <f t="shared" si="27"/>
        <v>—</v>
      </c>
      <c r="H215" s="10">
        <f t="shared" si="21"/>
        <v>51.001855736542083</v>
      </c>
      <c r="I215" s="10"/>
      <c r="J215" s="152">
        <v>0</v>
      </c>
      <c r="K215" s="152">
        <v>0</v>
      </c>
      <c r="L215" s="152">
        <v>0</v>
      </c>
      <c r="M215" s="152">
        <v>0</v>
      </c>
      <c r="N215" s="152"/>
      <c r="O215" s="152">
        <v>0</v>
      </c>
      <c r="P215" s="152">
        <v>0</v>
      </c>
      <c r="Q215" s="152">
        <v>0</v>
      </c>
      <c r="R215" s="152">
        <v>0</v>
      </c>
      <c r="S215" s="152"/>
      <c r="T215" s="152">
        <v>0</v>
      </c>
      <c r="U215" s="152">
        <v>0</v>
      </c>
      <c r="V215" s="152">
        <v>0</v>
      </c>
      <c r="W215" s="152">
        <v>0</v>
      </c>
      <c r="X215" s="152"/>
      <c r="Y215" s="152">
        <v>0</v>
      </c>
      <c r="Z215" s="152">
        <v>0</v>
      </c>
      <c r="AA215" s="152">
        <v>0</v>
      </c>
      <c r="AB215" s="152">
        <v>0</v>
      </c>
      <c r="AC215" s="152"/>
      <c r="AD215" s="152">
        <v>0</v>
      </c>
      <c r="AE215" s="152">
        <v>0</v>
      </c>
      <c r="AF215" s="152">
        <v>0</v>
      </c>
      <c r="AG215" s="152">
        <v>0</v>
      </c>
      <c r="AH215" s="152"/>
      <c r="AI215" s="152">
        <v>13.623613710586611</v>
      </c>
      <c r="AJ215" s="152">
        <v>16.666407839125544</v>
      </c>
      <c r="AK215" s="152">
        <v>20.711834186829925</v>
      </c>
      <c r="AL215" s="10">
        <v>36.890787933467294</v>
      </c>
      <c r="AN215" s="94" t="s">
        <v>132</v>
      </c>
    </row>
    <row r="216" spans="1:40">
      <c r="A216" s="94" t="s">
        <v>133</v>
      </c>
      <c r="B216" s="10" t="str">
        <f t="shared" si="22"/>
        <v>—</v>
      </c>
      <c r="C216" s="10" t="str">
        <f t="shared" si="23"/>
        <v>—</v>
      </c>
      <c r="D216" s="10" t="str">
        <f t="shared" si="24"/>
        <v>—</v>
      </c>
      <c r="E216" s="10" t="str">
        <f t="shared" si="25"/>
        <v>—</v>
      </c>
      <c r="F216" s="10" t="str">
        <f t="shared" si="26"/>
        <v>—</v>
      </c>
      <c r="G216" s="10" t="str">
        <f t="shared" si="27"/>
        <v>—</v>
      </c>
      <c r="H216" s="10" t="str">
        <f t="shared" si="21"/>
        <v>—</v>
      </c>
      <c r="I216" s="10"/>
      <c r="J216" s="152">
        <v>0</v>
      </c>
      <c r="K216" s="152">
        <v>0</v>
      </c>
      <c r="L216" s="152">
        <v>0</v>
      </c>
      <c r="M216" s="152">
        <v>0</v>
      </c>
      <c r="N216" s="152"/>
      <c r="O216" s="152">
        <v>0</v>
      </c>
      <c r="P216" s="152">
        <v>0</v>
      </c>
      <c r="Q216" s="152">
        <v>0</v>
      </c>
      <c r="R216" s="152">
        <v>0</v>
      </c>
      <c r="S216" s="152"/>
      <c r="T216" s="152">
        <v>0</v>
      </c>
      <c r="U216" s="152">
        <v>0</v>
      </c>
      <c r="V216" s="152">
        <v>0</v>
      </c>
      <c r="W216" s="152">
        <v>0</v>
      </c>
      <c r="X216" s="152"/>
      <c r="Y216" s="152">
        <v>0</v>
      </c>
      <c r="Z216" s="152">
        <v>0</v>
      </c>
      <c r="AA216" s="152">
        <v>0</v>
      </c>
      <c r="AB216" s="152">
        <v>0</v>
      </c>
      <c r="AC216" s="152"/>
      <c r="AD216" s="152">
        <v>0</v>
      </c>
      <c r="AE216" s="152">
        <v>0</v>
      </c>
      <c r="AF216" s="152">
        <v>0</v>
      </c>
      <c r="AG216" s="152">
        <v>0</v>
      </c>
      <c r="AH216" s="152"/>
      <c r="AI216" s="152">
        <v>0</v>
      </c>
      <c r="AJ216" s="152">
        <v>0</v>
      </c>
      <c r="AK216" s="152">
        <v>0</v>
      </c>
      <c r="AL216" s="10" t="s">
        <v>255</v>
      </c>
      <c r="AN216" s="94" t="s">
        <v>133</v>
      </c>
    </row>
    <row r="217" spans="1:40">
      <c r="A217" s="116" t="s">
        <v>190</v>
      </c>
      <c r="B217" s="10" t="str">
        <f t="shared" si="22"/>
        <v>—</v>
      </c>
      <c r="C217" s="10" t="str">
        <f t="shared" si="23"/>
        <v>—</v>
      </c>
      <c r="D217" s="10" t="str">
        <f t="shared" si="24"/>
        <v>—</v>
      </c>
      <c r="E217" s="10" t="str">
        <f t="shared" si="25"/>
        <v>—</v>
      </c>
      <c r="F217" s="10" t="str">
        <f t="shared" si="26"/>
        <v>—</v>
      </c>
      <c r="G217" s="10" t="str">
        <f t="shared" si="27"/>
        <v>—</v>
      </c>
      <c r="H217" s="10" t="str">
        <f t="shared" si="21"/>
        <v>—</v>
      </c>
      <c r="I217" s="10"/>
      <c r="J217" s="152">
        <v>0</v>
      </c>
      <c r="K217" s="152">
        <v>0</v>
      </c>
      <c r="L217" s="152">
        <v>0</v>
      </c>
      <c r="M217" s="152">
        <v>0</v>
      </c>
      <c r="N217" s="152"/>
      <c r="O217" s="152">
        <v>0</v>
      </c>
      <c r="P217" s="152">
        <v>0</v>
      </c>
      <c r="Q217" s="152">
        <v>0</v>
      </c>
      <c r="R217" s="152">
        <v>0</v>
      </c>
      <c r="S217" s="152"/>
      <c r="T217" s="152">
        <v>0</v>
      </c>
      <c r="U217" s="152">
        <v>0</v>
      </c>
      <c r="V217" s="152">
        <v>0</v>
      </c>
      <c r="W217" s="152">
        <v>0</v>
      </c>
      <c r="X217" s="152"/>
      <c r="Y217" s="152">
        <v>0</v>
      </c>
      <c r="Z217" s="152">
        <v>0</v>
      </c>
      <c r="AA217" s="152">
        <v>0</v>
      </c>
      <c r="AB217" s="152">
        <v>0</v>
      </c>
      <c r="AC217" s="152"/>
      <c r="AD217" s="152">
        <v>0</v>
      </c>
      <c r="AE217" s="152">
        <v>0</v>
      </c>
      <c r="AF217" s="152">
        <v>0</v>
      </c>
      <c r="AG217" s="152">
        <v>0</v>
      </c>
      <c r="AH217" s="152"/>
      <c r="AI217" s="152">
        <v>0</v>
      </c>
      <c r="AJ217" s="152">
        <v>0</v>
      </c>
      <c r="AK217" s="152">
        <v>0</v>
      </c>
      <c r="AL217" s="10" t="s">
        <v>255</v>
      </c>
      <c r="AN217" s="116" t="s">
        <v>190</v>
      </c>
    </row>
    <row r="218" spans="1:40">
      <c r="A218" s="117" t="s">
        <v>132</v>
      </c>
      <c r="B218" s="10" t="str">
        <f t="shared" si="22"/>
        <v>—</v>
      </c>
      <c r="C218" s="10" t="str">
        <f t="shared" si="23"/>
        <v>—</v>
      </c>
      <c r="D218" s="10" t="str">
        <f t="shared" si="24"/>
        <v>—</v>
      </c>
      <c r="E218" s="10" t="str">
        <f t="shared" si="25"/>
        <v>—</v>
      </c>
      <c r="F218" s="10" t="str">
        <f t="shared" si="26"/>
        <v>—</v>
      </c>
      <c r="G218" s="10" t="str">
        <f t="shared" si="27"/>
        <v>—</v>
      </c>
      <c r="H218" s="10" t="str">
        <f t="shared" si="21"/>
        <v>—</v>
      </c>
      <c r="I218" s="10"/>
      <c r="J218" s="152">
        <v>0</v>
      </c>
      <c r="K218" s="152">
        <v>0</v>
      </c>
      <c r="L218" s="152">
        <v>0</v>
      </c>
      <c r="M218" s="152">
        <v>0</v>
      </c>
      <c r="N218" s="152"/>
      <c r="O218" s="152">
        <v>0</v>
      </c>
      <c r="P218" s="152">
        <v>0</v>
      </c>
      <c r="Q218" s="152">
        <v>0</v>
      </c>
      <c r="R218" s="152">
        <v>0</v>
      </c>
      <c r="S218" s="152"/>
      <c r="T218" s="152">
        <v>0</v>
      </c>
      <c r="U218" s="152">
        <v>0</v>
      </c>
      <c r="V218" s="152">
        <v>0</v>
      </c>
      <c r="W218" s="152">
        <v>0</v>
      </c>
      <c r="X218" s="152"/>
      <c r="Y218" s="152">
        <v>0</v>
      </c>
      <c r="Z218" s="152">
        <v>0</v>
      </c>
      <c r="AA218" s="152">
        <v>0</v>
      </c>
      <c r="AB218" s="152">
        <v>0</v>
      </c>
      <c r="AC218" s="152"/>
      <c r="AD218" s="152">
        <v>0</v>
      </c>
      <c r="AE218" s="152">
        <v>0</v>
      </c>
      <c r="AF218" s="152">
        <v>0</v>
      </c>
      <c r="AG218" s="152">
        <v>0</v>
      </c>
      <c r="AH218" s="152"/>
      <c r="AI218" s="152">
        <v>0</v>
      </c>
      <c r="AJ218" s="152">
        <v>0</v>
      </c>
      <c r="AK218" s="152">
        <v>0</v>
      </c>
      <c r="AL218" s="10" t="s">
        <v>255</v>
      </c>
      <c r="AN218" s="117" t="s">
        <v>132</v>
      </c>
    </row>
    <row r="219" spans="1:40">
      <c r="A219" s="117" t="s">
        <v>133</v>
      </c>
      <c r="B219" s="10" t="str">
        <f t="shared" si="22"/>
        <v>—</v>
      </c>
      <c r="C219" s="10" t="str">
        <f t="shared" si="23"/>
        <v>—</v>
      </c>
      <c r="D219" s="10" t="str">
        <f t="shared" si="24"/>
        <v>—</v>
      </c>
      <c r="E219" s="10" t="str">
        <f t="shared" si="25"/>
        <v>—</v>
      </c>
      <c r="F219" s="10" t="str">
        <f t="shared" si="26"/>
        <v>—</v>
      </c>
      <c r="G219" s="10" t="str">
        <f t="shared" si="27"/>
        <v>—</v>
      </c>
      <c r="H219" s="10" t="str">
        <f t="shared" si="21"/>
        <v>—</v>
      </c>
      <c r="I219" s="10"/>
      <c r="J219" s="152">
        <v>0</v>
      </c>
      <c r="K219" s="152">
        <v>0</v>
      </c>
      <c r="L219" s="152">
        <v>0</v>
      </c>
      <c r="M219" s="152">
        <v>0</v>
      </c>
      <c r="N219" s="152"/>
      <c r="O219" s="152">
        <v>0</v>
      </c>
      <c r="P219" s="152">
        <v>0</v>
      </c>
      <c r="Q219" s="152">
        <v>0</v>
      </c>
      <c r="R219" s="152">
        <v>0</v>
      </c>
      <c r="S219" s="152"/>
      <c r="T219" s="152">
        <v>0</v>
      </c>
      <c r="U219" s="152">
        <v>0</v>
      </c>
      <c r="V219" s="152">
        <v>0</v>
      </c>
      <c r="W219" s="152">
        <v>0</v>
      </c>
      <c r="X219" s="152"/>
      <c r="Y219" s="152">
        <v>0</v>
      </c>
      <c r="Z219" s="152">
        <v>0</v>
      </c>
      <c r="AA219" s="152">
        <v>0</v>
      </c>
      <c r="AB219" s="152">
        <v>0</v>
      </c>
      <c r="AC219" s="152"/>
      <c r="AD219" s="152">
        <v>0</v>
      </c>
      <c r="AE219" s="152">
        <v>0</v>
      </c>
      <c r="AF219" s="152">
        <v>0</v>
      </c>
      <c r="AG219" s="152">
        <v>0</v>
      </c>
      <c r="AH219" s="152"/>
      <c r="AI219" s="152">
        <v>0</v>
      </c>
      <c r="AJ219" s="152">
        <v>0</v>
      </c>
      <c r="AK219" s="152">
        <v>0</v>
      </c>
      <c r="AL219" s="10" t="s">
        <v>255</v>
      </c>
      <c r="AN219" s="117" t="s">
        <v>133</v>
      </c>
    </row>
    <row r="220" spans="1:40" ht="24">
      <c r="A220" s="88" t="s">
        <v>185</v>
      </c>
      <c r="B220" s="10" t="str">
        <f t="shared" si="22"/>
        <v>—</v>
      </c>
      <c r="C220" s="10" t="str">
        <f t="shared" si="23"/>
        <v>—</v>
      </c>
      <c r="D220" s="10" t="str">
        <f t="shared" si="24"/>
        <v>—</v>
      </c>
      <c r="E220" s="10" t="str">
        <f t="shared" si="25"/>
        <v>—</v>
      </c>
      <c r="F220" s="10" t="str">
        <f t="shared" si="26"/>
        <v>—</v>
      </c>
      <c r="G220" s="10" t="str">
        <f t="shared" si="27"/>
        <v>—</v>
      </c>
      <c r="H220" s="10">
        <f t="shared" si="21"/>
        <v>-4.2975357629413153</v>
      </c>
      <c r="I220" s="10"/>
      <c r="J220" s="152">
        <v>0</v>
      </c>
      <c r="K220" s="152">
        <v>0</v>
      </c>
      <c r="L220" s="152">
        <v>0</v>
      </c>
      <c r="M220" s="152">
        <v>0</v>
      </c>
      <c r="N220" s="152"/>
      <c r="O220" s="152">
        <v>0</v>
      </c>
      <c r="P220" s="152">
        <v>0</v>
      </c>
      <c r="Q220" s="152">
        <v>0</v>
      </c>
      <c r="R220" s="152">
        <v>0</v>
      </c>
      <c r="S220" s="152"/>
      <c r="T220" s="152">
        <v>0</v>
      </c>
      <c r="U220" s="152">
        <v>0</v>
      </c>
      <c r="V220" s="152">
        <v>0</v>
      </c>
      <c r="W220" s="152">
        <v>0</v>
      </c>
      <c r="X220" s="152"/>
      <c r="Y220" s="152">
        <v>0</v>
      </c>
      <c r="Z220" s="152">
        <v>0</v>
      </c>
      <c r="AA220" s="152">
        <v>0</v>
      </c>
      <c r="AB220" s="152">
        <v>0</v>
      </c>
      <c r="AC220" s="152"/>
      <c r="AD220" s="152">
        <v>0</v>
      </c>
      <c r="AE220" s="152">
        <v>0</v>
      </c>
      <c r="AF220" s="152">
        <v>0</v>
      </c>
      <c r="AG220" s="152">
        <v>0</v>
      </c>
      <c r="AH220" s="152"/>
      <c r="AI220" s="152">
        <v>-3.2230124256269006</v>
      </c>
      <c r="AJ220" s="152">
        <v>-0.12404775454374195</v>
      </c>
      <c r="AK220" s="152">
        <v>-0.95047558277067257</v>
      </c>
      <c r="AL220" s="10">
        <v>-3.8349429408775935</v>
      </c>
      <c r="AN220" s="88" t="s">
        <v>185</v>
      </c>
    </row>
    <row r="221" spans="1:40">
      <c r="A221" s="94" t="s">
        <v>132</v>
      </c>
      <c r="B221" s="10" t="str">
        <f t="shared" si="22"/>
        <v>—</v>
      </c>
      <c r="C221" s="10" t="str">
        <f t="shared" si="23"/>
        <v>—</v>
      </c>
      <c r="D221" s="10" t="str">
        <f t="shared" si="24"/>
        <v>—</v>
      </c>
      <c r="E221" s="10" t="str">
        <f t="shared" si="25"/>
        <v>—</v>
      </c>
      <c r="F221" s="10" t="str">
        <f t="shared" si="26"/>
        <v>—</v>
      </c>
      <c r="G221" s="10" t="str">
        <f t="shared" si="27"/>
        <v>—</v>
      </c>
      <c r="H221" s="10">
        <f t="shared" si="21"/>
        <v>5.1426901158156895</v>
      </c>
      <c r="I221" s="10"/>
      <c r="J221" s="152">
        <v>0</v>
      </c>
      <c r="K221" s="152">
        <v>0</v>
      </c>
      <c r="L221" s="152">
        <v>0</v>
      </c>
      <c r="M221" s="152">
        <v>0</v>
      </c>
      <c r="N221" s="152"/>
      <c r="O221" s="152">
        <v>0</v>
      </c>
      <c r="P221" s="152">
        <v>0</v>
      </c>
      <c r="Q221" s="152">
        <v>0</v>
      </c>
      <c r="R221" s="152">
        <v>0</v>
      </c>
      <c r="S221" s="152"/>
      <c r="T221" s="152">
        <v>0</v>
      </c>
      <c r="U221" s="152">
        <v>0</v>
      </c>
      <c r="V221" s="152">
        <v>0</v>
      </c>
      <c r="W221" s="152">
        <v>0</v>
      </c>
      <c r="X221" s="152"/>
      <c r="Y221" s="152">
        <v>0</v>
      </c>
      <c r="Z221" s="152">
        <v>0</v>
      </c>
      <c r="AA221" s="152">
        <v>0</v>
      </c>
      <c r="AB221" s="152">
        <v>0</v>
      </c>
      <c r="AC221" s="152"/>
      <c r="AD221" s="152">
        <v>0</v>
      </c>
      <c r="AE221" s="152">
        <v>0</v>
      </c>
      <c r="AF221" s="152">
        <v>0</v>
      </c>
      <c r="AG221" s="152">
        <v>0</v>
      </c>
      <c r="AH221" s="152"/>
      <c r="AI221" s="152">
        <v>1.0336024495641338</v>
      </c>
      <c r="AJ221" s="152">
        <v>1.0228734757160645</v>
      </c>
      <c r="AK221" s="152">
        <v>3.0862141905354914</v>
      </c>
      <c r="AL221" s="10">
        <v>0.49261551556662497</v>
      </c>
      <c r="AN221" s="94" t="s">
        <v>132</v>
      </c>
    </row>
    <row r="222" spans="1:40">
      <c r="A222" s="94" t="s">
        <v>133</v>
      </c>
      <c r="B222" s="10" t="str">
        <f t="shared" si="22"/>
        <v>—</v>
      </c>
      <c r="C222" s="10" t="str">
        <f t="shared" si="23"/>
        <v>—</v>
      </c>
      <c r="D222" s="10" t="str">
        <f t="shared" si="24"/>
        <v>—</v>
      </c>
      <c r="E222" s="10" t="str">
        <f t="shared" si="25"/>
        <v>—</v>
      </c>
      <c r="F222" s="10" t="str">
        <f t="shared" si="26"/>
        <v>—</v>
      </c>
      <c r="G222" s="10" t="str">
        <f t="shared" si="27"/>
        <v>—</v>
      </c>
      <c r="H222" s="10">
        <f t="shared" si="21"/>
        <v>9.4402258787570048</v>
      </c>
      <c r="I222" s="10"/>
      <c r="J222" s="152">
        <v>0</v>
      </c>
      <c r="K222" s="152">
        <v>0</v>
      </c>
      <c r="L222" s="152">
        <v>0</v>
      </c>
      <c r="M222" s="152">
        <v>0</v>
      </c>
      <c r="N222" s="152"/>
      <c r="O222" s="152">
        <v>0</v>
      </c>
      <c r="P222" s="152">
        <v>0</v>
      </c>
      <c r="Q222" s="152">
        <v>0</v>
      </c>
      <c r="R222" s="152">
        <v>0</v>
      </c>
      <c r="S222" s="152"/>
      <c r="T222" s="152">
        <v>0</v>
      </c>
      <c r="U222" s="152">
        <v>0</v>
      </c>
      <c r="V222" s="152">
        <v>0</v>
      </c>
      <c r="W222" s="152">
        <v>0</v>
      </c>
      <c r="X222" s="152"/>
      <c r="Y222" s="152">
        <v>0</v>
      </c>
      <c r="Z222" s="152">
        <v>0</v>
      </c>
      <c r="AA222" s="152">
        <v>0</v>
      </c>
      <c r="AB222" s="152">
        <v>0</v>
      </c>
      <c r="AC222" s="152"/>
      <c r="AD222" s="152">
        <v>0</v>
      </c>
      <c r="AE222" s="152">
        <v>0</v>
      </c>
      <c r="AF222" s="152">
        <v>0</v>
      </c>
      <c r="AG222" s="152">
        <v>0</v>
      </c>
      <c r="AH222" s="152"/>
      <c r="AI222" s="152">
        <v>4.2566148751910342</v>
      </c>
      <c r="AJ222" s="152">
        <v>1.1469212302598064</v>
      </c>
      <c r="AK222" s="152">
        <v>4.036689773306164</v>
      </c>
      <c r="AL222" s="10">
        <v>4.3275584564442182</v>
      </c>
      <c r="AN222" s="94" t="s">
        <v>133</v>
      </c>
    </row>
    <row r="223" spans="1:40" ht="24">
      <c r="A223" s="86" t="s">
        <v>191</v>
      </c>
      <c r="B223" s="10" t="str">
        <f t="shared" si="22"/>
        <v>—</v>
      </c>
      <c r="C223" s="10" t="str">
        <f t="shared" si="23"/>
        <v>—</v>
      </c>
      <c r="D223" s="10" t="str">
        <f t="shared" si="24"/>
        <v>—</v>
      </c>
      <c r="E223" s="10" t="str">
        <f t="shared" si="25"/>
        <v>—</v>
      </c>
      <c r="F223" s="10" t="str">
        <f t="shared" si="26"/>
        <v>—</v>
      </c>
      <c r="G223" s="10" t="str">
        <f t="shared" si="27"/>
        <v>—</v>
      </c>
      <c r="H223" s="10">
        <f t="shared" si="21"/>
        <v>383.53792484815926</v>
      </c>
      <c r="I223" s="10"/>
      <c r="J223" s="152">
        <v>0</v>
      </c>
      <c r="K223" s="152">
        <v>0</v>
      </c>
      <c r="L223" s="152">
        <v>0</v>
      </c>
      <c r="M223" s="152">
        <v>0</v>
      </c>
      <c r="N223" s="152"/>
      <c r="O223" s="152">
        <v>0</v>
      </c>
      <c r="P223" s="152">
        <v>0</v>
      </c>
      <c r="Q223" s="152">
        <v>0</v>
      </c>
      <c r="R223" s="152">
        <v>0</v>
      </c>
      <c r="S223" s="152"/>
      <c r="T223" s="152">
        <v>0</v>
      </c>
      <c r="U223" s="152">
        <v>0</v>
      </c>
      <c r="V223" s="152">
        <v>0</v>
      </c>
      <c r="W223" s="152">
        <v>0</v>
      </c>
      <c r="X223" s="152"/>
      <c r="Y223" s="152">
        <v>0</v>
      </c>
      <c r="Z223" s="152">
        <v>0</v>
      </c>
      <c r="AA223" s="152">
        <v>0</v>
      </c>
      <c r="AB223" s="152">
        <v>0</v>
      </c>
      <c r="AC223" s="152"/>
      <c r="AD223" s="152">
        <v>0</v>
      </c>
      <c r="AE223" s="152">
        <v>0</v>
      </c>
      <c r="AF223" s="152">
        <v>0</v>
      </c>
      <c r="AG223" s="152">
        <v>0</v>
      </c>
      <c r="AH223" s="152"/>
      <c r="AI223" s="152">
        <v>-17.00243927306796</v>
      </c>
      <c r="AJ223" s="152">
        <v>208.02368748046308</v>
      </c>
      <c r="AK223" s="152">
        <v>192.51667664076416</v>
      </c>
      <c r="AL223" s="10">
        <v>70.479245750554298</v>
      </c>
      <c r="AN223" s="86" t="s">
        <v>191</v>
      </c>
    </row>
    <row r="224" spans="1:40">
      <c r="A224" s="86" t="s">
        <v>32</v>
      </c>
      <c r="B224" s="10" t="str">
        <f t="shared" si="22"/>
        <v>—</v>
      </c>
      <c r="C224" s="10" t="str">
        <f t="shared" si="23"/>
        <v>—</v>
      </c>
      <c r="D224" s="10" t="str">
        <f t="shared" si="24"/>
        <v>—</v>
      </c>
      <c r="E224" s="10" t="str">
        <f t="shared" si="25"/>
        <v>—</v>
      </c>
      <c r="F224" s="10" t="str">
        <f t="shared" si="26"/>
        <v>—</v>
      </c>
      <c r="G224" s="10" t="str">
        <f t="shared" si="27"/>
        <v>—</v>
      </c>
      <c r="H224" s="10">
        <f t="shared" si="21"/>
        <v>278.28419244702565</v>
      </c>
      <c r="I224" s="10"/>
      <c r="J224" s="152">
        <v>0</v>
      </c>
      <c r="K224" s="152">
        <v>0</v>
      </c>
      <c r="L224" s="152">
        <v>0</v>
      </c>
      <c r="M224" s="152">
        <v>0</v>
      </c>
      <c r="N224" s="152"/>
      <c r="O224" s="152">
        <v>0</v>
      </c>
      <c r="P224" s="152">
        <v>0</v>
      </c>
      <c r="Q224" s="152">
        <v>0</v>
      </c>
      <c r="R224" s="152">
        <v>0</v>
      </c>
      <c r="S224" s="152"/>
      <c r="T224" s="152">
        <v>0</v>
      </c>
      <c r="U224" s="152">
        <v>0</v>
      </c>
      <c r="V224" s="152">
        <v>0</v>
      </c>
      <c r="W224" s="152">
        <v>0</v>
      </c>
      <c r="X224" s="152"/>
      <c r="Y224" s="152">
        <v>0</v>
      </c>
      <c r="Z224" s="152">
        <v>0</v>
      </c>
      <c r="AA224" s="152">
        <v>0</v>
      </c>
      <c r="AB224" s="152">
        <v>0</v>
      </c>
      <c r="AC224" s="152"/>
      <c r="AD224" s="152">
        <v>0</v>
      </c>
      <c r="AE224" s="152">
        <v>0</v>
      </c>
      <c r="AF224" s="152">
        <v>0</v>
      </c>
      <c r="AG224" s="152">
        <v>0</v>
      </c>
      <c r="AH224" s="152"/>
      <c r="AI224" s="152">
        <v>363.2441879087396</v>
      </c>
      <c r="AJ224" s="152">
        <v>-110.08547377762699</v>
      </c>
      <c r="AK224" s="152">
        <v>25.125478315913018</v>
      </c>
      <c r="AL224" s="10">
        <v>72.039139858053829</v>
      </c>
      <c r="AN224" s="86" t="s">
        <v>32</v>
      </c>
    </row>
    <row r="225" spans="1:40" ht="24">
      <c r="A225" s="86" t="s">
        <v>192</v>
      </c>
      <c r="B225" s="10" t="str">
        <f t="shared" si="22"/>
        <v>—</v>
      </c>
      <c r="C225" s="10" t="str">
        <f t="shared" si="23"/>
        <v>—</v>
      </c>
      <c r="D225" s="10" t="str">
        <f t="shared" si="24"/>
        <v>—</v>
      </c>
      <c r="E225" s="10" t="str">
        <f t="shared" si="25"/>
        <v>—</v>
      </c>
      <c r="F225" s="10" t="str">
        <f t="shared" si="26"/>
        <v>—</v>
      </c>
      <c r="G225" s="10" t="str">
        <f t="shared" si="27"/>
        <v>—</v>
      </c>
      <c r="H225" s="10">
        <f t="shared" si="21"/>
        <v>278.28419244702565</v>
      </c>
      <c r="I225" s="10"/>
      <c r="J225" s="152">
        <v>0</v>
      </c>
      <c r="K225" s="152">
        <v>0</v>
      </c>
      <c r="L225" s="152">
        <v>0</v>
      </c>
      <c r="M225" s="152">
        <v>0</v>
      </c>
      <c r="N225" s="152"/>
      <c r="O225" s="152">
        <v>0</v>
      </c>
      <c r="P225" s="152">
        <v>0</v>
      </c>
      <c r="Q225" s="152">
        <v>0</v>
      </c>
      <c r="R225" s="152">
        <v>0</v>
      </c>
      <c r="S225" s="152"/>
      <c r="T225" s="152">
        <v>0</v>
      </c>
      <c r="U225" s="152">
        <v>0</v>
      </c>
      <c r="V225" s="152">
        <v>0</v>
      </c>
      <c r="W225" s="152">
        <v>0</v>
      </c>
      <c r="X225" s="152"/>
      <c r="Y225" s="152">
        <v>0</v>
      </c>
      <c r="Z225" s="152">
        <v>0</v>
      </c>
      <c r="AA225" s="152">
        <v>0</v>
      </c>
      <c r="AB225" s="152">
        <v>0</v>
      </c>
      <c r="AC225" s="152"/>
      <c r="AD225" s="152">
        <v>0</v>
      </c>
      <c r="AE225" s="152">
        <v>0</v>
      </c>
      <c r="AF225" s="152">
        <v>0</v>
      </c>
      <c r="AG225" s="152">
        <v>0</v>
      </c>
      <c r="AH225" s="152"/>
      <c r="AI225" s="152">
        <v>363.2441879087396</v>
      </c>
      <c r="AJ225" s="152">
        <v>-110.08547377762699</v>
      </c>
      <c r="AK225" s="152">
        <v>25.125478315913018</v>
      </c>
      <c r="AL225" s="10">
        <v>72.039139858053829</v>
      </c>
      <c r="AN225" s="86" t="s">
        <v>192</v>
      </c>
    </row>
    <row r="226" spans="1:40">
      <c r="A226" s="87" t="s">
        <v>21</v>
      </c>
      <c r="B226" s="10" t="str">
        <f t="shared" si="22"/>
        <v>—</v>
      </c>
      <c r="C226" s="10" t="str">
        <f t="shared" si="23"/>
        <v>—</v>
      </c>
      <c r="D226" s="10" t="str">
        <f t="shared" si="24"/>
        <v>—</v>
      </c>
      <c r="E226" s="10" t="str">
        <f t="shared" si="25"/>
        <v>—</v>
      </c>
      <c r="F226" s="10" t="str">
        <f t="shared" si="26"/>
        <v>—</v>
      </c>
      <c r="G226" s="10" t="str">
        <f t="shared" si="27"/>
        <v>—</v>
      </c>
      <c r="H226" s="10">
        <f t="shared" si="21"/>
        <v>419.61660000000006</v>
      </c>
      <c r="I226" s="10"/>
      <c r="J226" s="152">
        <v>0</v>
      </c>
      <c r="K226" s="152">
        <v>0</v>
      </c>
      <c r="L226" s="152">
        <v>0</v>
      </c>
      <c r="M226" s="152">
        <v>0</v>
      </c>
      <c r="N226" s="152"/>
      <c r="O226" s="152">
        <v>0</v>
      </c>
      <c r="P226" s="152">
        <v>0</v>
      </c>
      <c r="Q226" s="152">
        <v>0</v>
      </c>
      <c r="R226" s="152">
        <v>0</v>
      </c>
      <c r="S226" s="152"/>
      <c r="T226" s="152">
        <v>0</v>
      </c>
      <c r="U226" s="152">
        <v>0</v>
      </c>
      <c r="V226" s="152">
        <v>0</v>
      </c>
      <c r="W226" s="152">
        <v>0</v>
      </c>
      <c r="X226" s="152"/>
      <c r="Y226" s="152">
        <v>0</v>
      </c>
      <c r="Z226" s="152">
        <v>0</v>
      </c>
      <c r="AA226" s="152">
        <v>0</v>
      </c>
      <c r="AB226" s="152">
        <v>0</v>
      </c>
      <c r="AC226" s="152"/>
      <c r="AD226" s="152">
        <v>0</v>
      </c>
      <c r="AE226" s="152">
        <v>0</v>
      </c>
      <c r="AF226" s="152">
        <v>0</v>
      </c>
      <c r="AG226" s="152">
        <v>0</v>
      </c>
      <c r="AH226" s="152"/>
      <c r="AI226" s="152">
        <v>345.19960000000003</v>
      </c>
      <c r="AJ226" s="152">
        <v>57.551500000000004</v>
      </c>
      <c r="AK226" s="152">
        <v>16.865499999999983</v>
      </c>
      <c r="AL226" s="10">
        <v>162.78859999999992</v>
      </c>
      <c r="AN226" s="87" t="s">
        <v>21</v>
      </c>
    </row>
    <row r="227" spans="1:40">
      <c r="A227" s="118" t="s">
        <v>111</v>
      </c>
      <c r="B227" s="10" t="str">
        <f t="shared" si="22"/>
        <v>—</v>
      </c>
      <c r="C227" s="10" t="str">
        <f t="shared" si="23"/>
        <v>—</v>
      </c>
      <c r="D227" s="10" t="str">
        <f t="shared" si="24"/>
        <v>—</v>
      </c>
      <c r="E227" s="10" t="str">
        <f t="shared" si="25"/>
        <v>—</v>
      </c>
      <c r="F227" s="10" t="str">
        <f t="shared" si="26"/>
        <v>—</v>
      </c>
      <c r="G227" s="10" t="str">
        <f t="shared" si="27"/>
        <v>—</v>
      </c>
      <c r="H227" s="10">
        <f t="shared" si="21"/>
        <v>98.892300000000006</v>
      </c>
      <c r="I227" s="10"/>
      <c r="J227" s="152">
        <v>0</v>
      </c>
      <c r="K227" s="152">
        <v>0</v>
      </c>
      <c r="L227" s="152">
        <v>0</v>
      </c>
      <c r="M227" s="152">
        <v>0</v>
      </c>
      <c r="N227" s="152"/>
      <c r="O227" s="152">
        <v>0</v>
      </c>
      <c r="P227" s="152">
        <v>0</v>
      </c>
      <c r="Q227" s="152">
        <v>0</v>
      </c>
      <c r="R227" s="152">
        <v>0</v>
      </c>
      <c r="S227" s="152"/>
      <c r="T227" s="152">
        <v>0</v>
      </c>
      <c r="U227" s="152">
        <v>0</v>
      </c>
      <c r="V227" s="152">
        <v>0</v>
      </c>
      <c r="W227" s="152">
        <v>0</v>
      </c>
      <c r="X227" s="152"/>
      <c r="Y227" s="152">
        <v>0</v>
      </c>
      <c r="Z227" s="152">
        <v>0</v>
      </c>
      <c r="AA227" s="152">
        <v>0</v>
      </c>
      <c r="AB227" s="152">
        <v>0</v>
      </c>
      <c r="AC227" s="152"/>
      <c r="AD227" s="152">
        <v>0</v>
      </c>
      <c r="AE227" s="152">
        <v>0</v>
      </c>
      <c r="AF227" s="152">
        <v>0</v>
      </c>
      <c r="AG227" s="152">
        <v>0</v>
      </c>
      <c r="AH227" s="152"/>
      <c r="AI227" s="152">
        <v>80.289500000000004</v>
      </c>
      <c r="AJ227" s="152">
        <v>-117.0153</v>
      </c>
      <c r="AK227" s="152">
        <v>135.6181</v>
      </c>
      <c r="AL227" s="10">
        <v>81.994299999999996</v>
      </c>
      <c r="AM227" s="10"/>
      <c r="AN227" s="118" t="s">
        <v>111</v>
      </c>
    </row>
    <row r="228" spans="1:40">
      <c r="A228" s="96" t="s">
        <v>193</v>
      </c>
      <c r="B228" s="10" t="str">
        <f t="shared" si="22"/>
        <v>—</v>
      </c>
      <c r="C228" s="10" t="str">
        <f t="shared" si="23"/>
        <v>—</v>
      </c>
      <c r="D228" s="10" t="str">
        <f t="shared" si="24"/>
        <v>—</v>
      </c>
      <c r="E228" s="10" t="str">
        <f t="shared" si="25"/>
        <v>—</v>
      </c>
      <c r="F228" s="10" t="str">
        <f t="shared" si="26"/>
        <v>—</v>
      </c>
      <c r="G228" s="10" t="str">
        <f t="shared" si="27"/>
        <v>—</v>
      </c>
      <c r="H228" s="10">
        <f t="shared" si="21"/>
        <v>-1.1077000000000001</v>
      </c>
      <c r="I228" s="10"/>
      <c r="J228" s="152">
        <v>0</v>
      </c>
      <c r="K228" s="152">
        <v>0</v>
      </c>
      <c r="L228" s="152">
        <v>0</v>
      </c>
      <c r="M228" s="152">
        <v>0</v>
      </c>
      <c r="N228" s="152"/>
      <c r="O228" s="152">
        <v>0</v>
      </c>
      <c r="P228" s="152">
        <v>0</v>
      </c>
      <c r="Q228" s="152">
        <v>0</v>
      </c>
      <c r="R228" s="152">
        <v>0</v>
      </c>
      <c r="S228" s="152"/>
      <c r="T228" s="152">
        <v>0</v>
      </c>
      <c r="U228" s="152">
        <v>0</v>
      </c>
      <c r="V228" s="152">
        <v>0</v>
      </c>
      <c r="W228" s="152">
        <v>0</v>
      </c>
      <c r="X228" s="152"/>
      <c r="Y228" s="152">
        <v>0</v>
      </c>
      <c r="Z228" s="152">
        <v>0</v>
      </c>
      <c r="AA228" s="152">
        <v>0</v>
      </c>
      <c r="AB228" s="152">
        <v>0</v>
      </c>
      <c r="AC228" s="152"/>
      <c r="AD228" s="152">
        <v>0</v>
      </c>
      <c r="AE228" s="152">
        <v>0</v>
      </c>
      <c r="AF228" s="152">
        <v>0</v>
      </c>
      <c r="AG228" s="152">
        <v>0</v>
      </c>
      <c r="AH228" s="152"/>
      <c r="AI228" s="152">
        <v>-2.7105000000000006</v>
      </c>
      <c r="AJ228" s="152">
        <v>0.98470000000000024</v>
      </c>
      <c r="AK228" s="152">
        <v>0.61810000000000032</v>
      </c>
      <c r="AL228" s="10">
        <v>2.9942999999999995</v>
      </c>
      <c r="AN228" s="96" t="s">
        <v>193</v>
      </c>
    </row>
    <row r="229" spans="1:40">
      <c r="A229" s="119" t="s">
        <v>194</v>
      </c>
      <c r="B229" s="10" t="str">
        <f t="shared" si="22"/>
        <v>—</v>
      </c>
      <c r="C229" s="10" t="str">
        <f t="shared" si="23"/>
        <v>—</v>
      </c>
      <c r="D229" s="10" t="str">
        <f t="shared" si="24"/>
        <v>—</v>
      </c>
      <c r="E229" s="10" t="str">
        <f t="shared" si="25"/>
        <v>—</v>
      </c>
      <c r="F229" s="10" t="str">
        <f t="shared" si="26"/>
        <v>—</v>
      </c>
      <c r="G229" s="10" t="str">
        <f t="shared" si="27"/>
        <v>—</v>
      </c>
      <c r="H229" s="10">
        <f t="shared" si="21"/>
        <v>-1.1077000000000001</v>
      </c>
      <c r="I229" s="10"/>
      <c r="J229" s="152">
        <v>0</v>
      </c>
      <c r="K229" s="152">
        <v>0</v>
      </c>
      <c r="L229" s="152">
        <v>0</v>
      </c>
      <c r="M229" s="152">
        <v>0</v>
      </c>
      <c r="N229" s="152"/>
      <c r="O229" s="152">
        <v>0</v>
      </c>
      <c r="P229" s="152">
        <v>0</v>
      </c>
      <c r="Q229" s="152">
        <v>0</v>
      </c>
      <c r="R229" s="152">
        <v>0</v>
      </c>
      <c r="S229" s="152"/>
      <c r="T229" s="152">
        <v>0</v>
      </c>
      <c r="U229" s="152">
        <v>0</v>
      </c>
      <c r="V229" s="152">
        <v>0</v>
      </c>
      <c r="W229" s="152">
        <v>0</v>
      </c>
      <c r="X229" s="152"/>
      <c r="Y229" s="152">
        <v>0</v>
      </c>
      <c r="Z229" s="152">
        <v>0</v>
      </c>
      <c r="AA229" s="152">
        <v>0</v>
      </c>
      <c r="AB229" s="152">
        <v>0</v>
      </c>
      <c r="AC229" s="152"/>
      <c r="AD229" s="152">
        <v>0</v>
      </c>
      <c r="AE229" s="152">
        <v>0</v>
      </c>
      <c r="AF229" s="152">
        <v>0</v>
      </c>
      <c r="AG229" s="152">
        <v>0</v>
      </c>
      <c r="AH229" s="152"/>
      <c r="AI229" s="152">
        <v>-2.7105000000000006</v>
      </c>
      <c r="AJ229" s="152">
        <v>0.98470000000000024</v>
      </c>
      <c r="AK229" s="152">
        <v>0.61810000000000032</v>
      </c>
      <c r="AL229" s="10">
        <v>2.9942999999999995</v>
      </c>
      <c r="AN229" s="119" t="s">
        <v>194</v>
      </c>
    </row>
    <row r="230" spans="1:40">
      <c r="A230" s="119" t="s">
        <v>195</v>
      </c>
      <c r="B230" s="10" t="str">
        <f t="shared" si="22"/>
        <v>—</v>
      </c>
      <c r="C230" s="10" t="str">
        <f t="shared" si="23"/>
        <v>—</v>
      </c>
      <c r="D230" s="10" t="str">
        <f t="shared" si="24"/>
        <v>—</v>
      </c>
      <c r="E230" s="10" t="str">
        <f t="shared" si="25"/>
        <v>—</v>
      </c>
      <c r="F230" s="10" t="str">
        <f t="shared" si="26"/>
        <v>—</v>
      </c>
      <c r="G230" s="10" t="str">
        <f t="shared" si="27"/>
        <v>—</v>
      </c>
      <c r="H230" s="10" t="str">
        <f t="shared" si="21"/>
        <v>—</v>
      </c>
      <c r="I230" s="10"/>
      <c r="J230" s="152">
        <v>0</v>
      </c>
      <c r="K230" s="152">
        <v>0</v>
      </c>
      <c r="L230" s="152">
        <v>0</v>
      </c>
      <c r="M230" s="152">
        <v>0</v>
      </c>
      <c r="N230" s="152"/>
      <c r="O230" s="152">
        <v>0</v>
      </c>
      <c r="P230" s="152">
        <v>0</v>
      </c>
      <c r="Q230" s="152">
        <v>0</v>
      </c>
      <c r="R230" s="152">
        <v>0</v>
      </c>
      <c r="S230" s="152"/>
      <c r="T230" s="152">
        <v>0</v>
      </c>
      <c r="U230" s="152">
        <v>0</v>
      </c>
      <c r="V230" s="152">
        <v>0</v>
      </c>
      <c r="W230" s="152">
        <v>0</v>
      </c>
      <c r="X230" s="152"/>
      <c r="Y230" s="152">
        <v>0</v>
      </c>
      <c r="Z230" s="152">
        <v>0</v>
      </c>
      <c r="AA230" s="152">
        <v>0</v>
      </c>
      <c r="AB230" s="152">
        <v>0</v>
      </c>
      <c r="AC230" s="152"/>
      <c r="AD230" s="152">
        <v>0</v>
      </c>
      <c r="AE230" s="152">
        <v>0</v>
      </c>
      <c r="AF230" s="152">
        <v>0</v>
      </c>
      <c r="AG230" s="152">
        <v>0</v>
      </c>
      <c r="AH230" s="152"/>
      <c r="AI230" s="152">
        <v>0</v>
      </c>
      <c r="AJ230" s="152">
        <v>0</v>
      </c>
      <c r="AK230" s="152">
        <v>0</v>
      </c>
      <c r="AL230" s="10" t="s">
        <v>255</v>
      </c>
      <c r="AN230" s="119" t="s">
        <v>195</v>
      </c>
    </row>
    <row r="231" spans="1:40">
      <c r="A231" s="96" t="s">
        <v>196</v>
      </c>
      <c r="B231" s="10" t="str">
        <f t="shared" si="22"/>
        <v>—</v>
      </c>
      <c r="C231" s="10" t="str">
        <f t="shared" si="23"/>
        <v>—</v>
      </c>
      <c r="D231" s="10" t="str">
        <f t="shared" si="24"/>
        <v>—</v>
      </c>
      <c r="E231" s="10" t="str">
        <f t="shared" si="25"/>
        <v>—</v>
      </c>
      <c r="F231" s="10" t="str">
        <f t="shared" si="26"/>
        <v>—</v>
      </c>
      <c r="G231" s="10" t="str">
        <f t="shared" si="27"/>
        <v>—</v>
      </c>
      <c r="H231" s="10">
        <f t="shared" si="21"/>
        <v>100</v>
      </c>
      <c r="I231" s="10"/>
      <c r="J231" s="152">
        <v>0</v>
      </c>
      <c r="K231" s="152">
        <v>0</v>
      </c>
      <c r="L231" s="152">
        <v>0</v>
      </c>
      <c r="M231" s="152">
        <v>0</v>
      </c>
      <c r="N231" s="152"/>
      <c r="O231" s="152">
        <v>0</v>
      </c>
      <c r="P231" s="152">
        <v>0</v>
      </c>
      <c r="Q231" s="152">
        <v>0</v>
      </c>
      <c r="R231" s="152">
        <v>0</v>
      </c>
      <c r="S231" s="152"/>
      <c r="T231" s="152">
        <v>0</v>
      </c>
      <c r="U231" s="152">
        <v>0</v>
      </c>
      <c r="V231" s="152">
        <v>0</v>
      </c>
      <c r="W231" s="152">
        <v>0</v>
      </c>
      <c r="X231" s="152"/>
      <c r="Y231" s="152">
        <v>0</v>
      </c>
      <c r="Z231" s="152">
        <v>0</v>
      </c>
      <c r="AA231" s="152">
        <v>0</v>
      </c>
      <c r="AB231" s="152">
        <v>0</v>
      </c>
      <c r="AC231" s="152"/>
      <c r="AD231" s="152">
        <v>0</v>
      </c>
      <c r="AE231" s="152">
        <v>0</v>
      </c>
      <c r="AF231" s="152">
        <v>0</v>
      </c>
      <c r="AG231" s="152">
        <v>0</v>
      </c>
      <c r="AH231" s="152"/>
      <c r="AI231" s="152">
        <v>83</v>
      </c>
      <c r="AJ231" s="152">
        <v>-118</v>
      </c>
      <c r="AK231" s="152">
        <v>135</v>
      </c>
      <c r="AL231" s="10">
        <v>79</v>
      </c>
      <c r="AN231" s="96" t="s">
        <v>196</v>
      </c>
    </row>
    <row r="232" spans="1:40">
      <c r="A232" s="118" t="s">
        <v>112</v>
      </c>
      <c r="B232" s="10" t="str">
        <f t="shared" si="22"/>
        <v>—</v>
      </c>
      <c r="C232" s="10" t="str">
        <f t="shared" si="23"/>
        <v>—</v>
      </c>
      <c r="D232" s="10" t="str">
        <f t="shared" si="24"/>
        <v>—</v>
      </c>
      <c r="E232" s="10" t="str">
        <f t="shared" si="25"/>
        <v>—</v>
      </c>
      <c r="F232" s="10" t="str">
        <f t="shared" si="26"/>
        <v>—</v>
      </c>
      <c r="G232" s="10" t="str">
        <f t="shared" si="27"/>
        <v>—</v>
      </c>
      <c r="H232" s="10">
        <f t="shared" si="21"/>
        <v>-320.72430000000003</v>
      </c>
      <c r="I232" s="10"/>
      <c r="J232" s="152">
        <v>0</v>
      </c>
      <c r="K232" s="152">
        <v>0</v>
      </c>
      <c r="L232" s="152">
        <v>0</v>
      </c>
      <c r="M232" s="152">
        <v>0</v>
      </c>
      <c r="N232" s="152"/>
      <c r="O232" s="152">
        <v>0</v>
      </c>
      <c r="P232" s="152">
        <v>0</v>
      </c>
      <c r="Q232" s="152">
        <v>0</v>
      </c>
      <c r="R232" s="152">
        <v>0</v>
      </c>
      <c r="S232" s="152"/>
      <c r="T232" s="152">
        <v>0</v>
      </c>
      <c r="U232" s="152">
        <v>0</v>
      </c>
      <c r="V232" s="152">
        <v>0</v>
      </c>
      <c r="W232" s="152">
        <v>0</v>
      </c>
      <c r="X232" s="152"/>
      <c r="Y232" s="152">
        <v>0</v>
      </c>
      <c r="Z232" s="152">
        <v>0</v>
      </c>
      <c r="AA232" s="152">
        <v>0</v>
      </c>
      <c r="AB232" s="152">
        <v>0</v>
      </c>
      <c r="AC232" s="152"/>
      <c r="AD232" s="152">
        <v>0</v>
      </c>
      <c r="AE232" s="152">
        <v>0</v>
      </c>
      <c r="AF232" s="152">
        <v>0</v>
      </c>
      <c r="AG232" s="152">
        <v>0</v>
      </c>
      <c r="AH232" s="152"/>
      <c r="AI232" s="152">
        <v>-264.91010000000006</v>
      </c>
      <c r="AJ232" s="152">
        <v>-174.5668</v>
      </c>
      <c r="AK232" s="152">
        <v>118.75260000000002</v>
      </c>
      <c r="AL232" s="10">
        <v>-80.794299999999907</v>
      </c>
      <c r="AN232" s="118" t="s">
        <v>112</v>
      </c>
    </row>
    <row r="233" spans="1:40">
      <c r="A233" s="96" t="s">
        <v>193</v>
      </c>
      <c r="B233" s="10" t="str">
        <f t="shared" si="22"/>
        <v>—</v>
      </c>
      <c r="C233" s="10" t="str">
        <f t="shared" si="23"/>
        <v>—</v>
      </c>
      <c r="D233" s="10" t="str">
        <f t="shared" si="24"/>
        <v>—</v>
      </c>
      <c r="E233" s="10" t="str">
        <f t="shared" si="25"/>
        <v>—</v>
      </c>
      <c r="F233" s="10" t="str">
        <f t="shared" si="26"/>
        <v>—</v>
      </c>
      <c r="G233" s="10" t="str">
        <f t="shared" si="27"/>
        <v>—</v>
      </c>
      <c r="H233" s="10">
        <f t="shared" si="21"/>
        <v>-75.8446</v>
      </c>
      <c r="I233" s="10"/>
      <c r="J233" s="152">
        <v>0</v>
      </c>
      <c r="K233" s="152">
        <v>0</v>
      </c>
      <c r="L233" s="152">
        <v>0</v>
      </c>
      <c r="M233" s="152">
        <v>0</v>
      </c>
      <c r="N233" s="152"/>
      <c r="O233" s="152">
        <v>0</v>
      </c>
      <c r="P233" s="152">
        <v>0</v>
      </c>
      <c r="Q233" s="152">
        <v>0</v>
      </c>
      <c r="R233" s="152">
        <v>0</v>
      </c>
      <c r="S233" s="152"/>
      <c r="T233" s="152">
        <v>0</v>
      </c>
      <c r="U233" s="152">
        <v>0</v>
      </c>
      <c r="V233" s="152">
        <v>0</v>
      </c>
      <c r="W233" s="152">
        <v>0</v>
      </c>
      <c r="X233" s="152"/>
      <c r="Y233" s="152">
        <v>0</v>
      </c>
      <c r="Z233" s="152">
        <v>0</v>
      </c>
      <c r="AA233" s="152">
        <v>0</v>
      </c>
      <c r="AB233" s="152">
        <v>0</v>
      </c>
      <c r="AC233" s="152"/>
      <c r="AD233" s="152">
        <v>0</v>
      </c>
      <c r="AE233" s="152">
        <v>0</v>
      </c>
      <c r="AF233" s="152">
        <v>0</v>
      </c>
      <c r="AG233" s="152">
        <v>0</v>
      </c>
      <c r="AH233" s="152"/>
      <c r="AI233" s="152">
        <v>-45.355600000000017</v>
      </c>
      <c r="AJ233" s="152">
        <v>-147.72890000000001</v>
      </c>
      <c r="AK233" s="152">
        <v>117.23990000000002</v>
      </c>
      <c r="AL233" s="10">
        <v>-73.608499999999964</v>
      </c>
      <c r="AN233" s="96" t="s">
        <v>193</v>
      </c>
    </row>
    <row r="234" spans="1:40">
      <c r="A234" s="119" t="s">
        <v>194</v>
      </c>
      <c r="B234" s="10" t="str">
        <f t="shared" si="22"/>
        <v>—</v>
      </c>
      <c r="C234" s="10" t="str">
        <f t="shared" si="23"/>
        <v>—</v>
      </c>
      <c r="D234" s="10" t="str">
        <f t="shared" si="24"/>
        <v>—</v>
      </c>
      <c r="E234" s="10" t="str">
        <f t="shared" si="25"/>
        <v>—</v>
      </c>
      <c r="F234" s="10" t="str">
        <f t="shared" si="26"/>
        <v>—</v>
      </c>
      <c r="G234" s="10" t="str">
        <f t="shared" si="27"/>
        <v>—</v>
      </c>
      <c r="H234" s="10">
        <f t="shared" si="21"/>
        <v>-3.8561999999999967</v>
      </c>
      <c r="I234" s="10"/>
      <c r="J234" s="152">
        <v>0</v>
      </c>
      <c r="K234" s="152">
        <v>0</v>
      </c>
      <c r="L234" s="152">
        <v>0</v>
      </c>
      <c r="M234" s="152">
        <v>0</v>
      </c>
      <c r="N234" s="152"/>
      <c r="O234" s="152">
        <v>0</v>
      </c>
      <c r="P234" s="152">
        <v>0</v>
      </c>
      <c r="Q234" s="152">
        <v>0</v>
      </c>
      <c r="R234" s="152">
        <v>0</v>
      </c>
      <c r="S234" s="152"/>
      <c r="T234" s="152">
        <v>0</v>
      </c>
      <c r="U234" s="152">
        <v>0</v>
      </c>
      <c r="V234" s="152">
        <v>0</v>
      </c>
      <c r="W234" s="152">
        <v>0</v>
      </c>
      <c r="X234" s="152"/>
      <c r="Y234" s="152">
        <v>0</v>
      </c>
      <c r="Z234" s="152">
        <v>0</v>
      </c>
      <c r="AA234" s="152">
        <v>0</v>
      </c>
      <c r="AB234" s="152">
        <v>0</v>
      </c>
      <c r="AC234" s="152"/>
      <c r="AD234" s="152">
        <v>0</v>
      </c>
      <c r="AE234" s="152">
        <v>0</v>
      </c>
      <c r="AF234" s="152">
        <v>0</v>
      </c>
      <c r="AG234" s="152">
        <v>0</v>
      </c>
      <c r="AH234" s="152"/>
      <c r="AI234" s="152">
        <v>-8.0902999999999992</v>
      </c>
      <c r="AJ234" s="152">
        <v>-1.3272000000000002</v>
      </c>
      <c r="AK234" s="152">
        <v>5.5613000000000019</v>
      </c>
      <c r="AL234" s="10">
        <v>-23.940800000000003</v>
      </c>
      <c r="AN234" s="119" t="s">
        <v>194</v>
      </c>
    </row>
    <row r="235" spans="1:40">
      <c r="A235" s="119" t="s">
        <v>197</v>
      </c>
      <c r="B235" s="10" t="str">
        <f t="shared" si="22"/>
        <v>—</v>
      </c>
      <c r="C235" s="10" t="str">
        <f t="shared" si="23"/>
        <v>—</v>
      </c>
      <c r="D235" s="10" t="str">
        <f t="shared" si="24"/>
        <v>—</v>
      </c>
      <c r="E235" s="10" t="str">
        <f t="shared" si="25"/>
        <v>—</v>
      </c>
      <c r="F235" s="10" t="str">
        <f t="shared" si="26"/>
        <v>—</v>
      </c>
      <c r="G235" s="10" t="str">
        <f t="shared" si="27"/>
        <v>—</v>
      </c>
      <c r="H235" s="10">
        <f t="shared" si="21"/>
        <v>-3.8561999999999967</v>
      </c>
      <c r="I235" s="10"/>
      <c r="J235" s="152">
        <v>0</v>
      </c>
      <c r="K235" s="152">
        <v>0</v>
      </c>
      <c r="L235" s="152">
        <v>0</v>
      </c>
      <c r="M235" s="152">
        <v>0</v>
      </c>
      <c r="N235" s="152"/>
      <c r="O235" s="152">
        <v>0</v>
      </c>
      <c r="P235" s="152">
        <v>0</v>
      </c>
      <c r="Q235" s="152">
        <v>0</v>
      </c>
      <c r="R235" s="152">
        <v>0</v>
      </c>
      <c r="S235" s="152"/>
      <c r="T235" s="152">
        <v>0</v>
      </c>
      <c r="U235" s="152">
        <v>0</v>
      </c>
      <c r="V235" s="152">
        <v>0</v>
      </c>
      <c r="W235" s="152">
        <v>0</v>
      </c>
      <c r="X235" s="152"/>
      <c r="Y235" s="152">
        <v>0</v>
      </c>
      <c r="Z235" s="152">
        <v>0</v>
      </c>
      <c r="AA235" s="152">
        <v>0</v>
      </c>
      <c r="AB235" s="152">
        <v>0</v>
      </c>
      <c r="AC235" s="152"/>
      <c r="AD235" s="152">
        <v>0</v>
      </c>
      <c r="AE235" s="152">
        <v>0</v>
      </c>
      <c r="AF235" s="152">
        <v>0</v>
      </c>
      <c r="AG235" s="152">
        <v>0</v>
      </c>
      <c r="AH235" s="152"/>
      <c r="AI235" s="152">
        <v>-8.0902999999999992</v>
      </c>
      <c r="AJ235" s="152">
        <v>-1.3272000000000002</v>
      </c>
      <c r="AK235" s="152">
        <v>5.5613000000000019</v>
      </c>
      <c r="AL235" s="10">
        <v>-23.940800000000003</v>
      </c>
      <c r="AN235" s="119" t="s">
        <v>197</v>
      </c>
    </row>
    <row r="236" spans="1:40" ht="24">
      <c r="A236" s="119" t="s">
        <v>198</v>
      </c>
      <c r="B236" s="10" t="str">
        <f t="shared" si="22"/>
        <v>—</v>
      </c>
      <c r="C236" s="10" t="str">
        <f t="shared" si="23"/>
        <v>—</v>
      </c>
      <c r="D236" s="10" t="str">
        <f t="shared" si="24"/>
        <v>—</v>
      </c>
      <c r="E236" s="10" t="str">
        <f t="shared" si="25"/>
        <v>—</v>
      </c>
      <c r="F236" s="10" t="str">
        <f t="shared" si="26"/>
        <v>—</v>
      </c>
      <c r="G236" s="10" t="str">
        <f t="shared" si="27"/>
        <v>—</v>
      </c>
      <c r="H236" s="10" t="str">
        <f t="shared" si="21"/>
        <v>—</v>
      </c>
      <c r="I236" s="10"/>
      <c r="J236" s="152">
        <v>0</v>
      </c>
      <c r="K236" s="152">
        <v>0</v>
      </c>
      <c r="L236" s="152">
        <v>0</v>
      </c>
      <c r="M236" s="152">
        <v>0</v>
      </c>
      <c r="N236" s="152"/>
      <c r="O236" s="152">
        <v>0</v>
      </c>
      <c r="P236" s="152">
        <v>0</v>
      </c>
      <c r="Q236" s="152">
        <v>0</v>
      </c>
      <c r="R236" s="152">
        <v>0</v>
      </c>
      <c r="S236" s="152"/>
      <c r="T236" s="152">
        <v>0</v>
      </c>
      <c r="U236" s="152">
        <v>0</v>
      </c>
      <c r="V236" s="152">
        <v>0</v>
      </c>
      <c r="W236" s="152">
        <v>0</v>
      </c>
      <c r="X236" s="152"/>
      <c r="Y236" s="152">
        <v>0</v>
      </c>
      <c r="Z236" s="152">
        <v>0</v>
      </c>
      <c r="AA236" s="152">
        <v>0</v>
      </c>
      <c r="AB236" s="152">
        <v>0</v>
      </c>
      <c r="AC236" s="152"/>
      <c r="AD236" s="152">
        <v>0</v>
      </c>
      <c r="AE236" s="152">
        <v>0</v>
      </c>
      <c r="AF236" s="152">
        <v>0</v>
      </c>
      <c r="AG236" s="152">
        <v>0</v>
      </c>
      <c r="AH236" s="152"/>
      <c r="AI236" s="152">
        <v>0</v>
      </c>
      <c r="AJ236" s="152">
        <v>0</v>
      </c>
      <c r="AK236" s="152">
        <v>0</v>
      </c>
      <c r="AL236" s="10" t="s">
        <v>255</v>
      </c>
      <c r="AN236" s="119" t="s">
        <v>198</v>
      </c>
    </row>
    <row r="237" spans="1:40">
      <c r="A237" s="119" t="s">
        <v>199</v>
      </c>
      <c r="B237" s="10" t="str">
        <f t="shared" si="22"/>
        <v>—</v>
      </c>
      <c r="C237" s="10" t="str">
        <f t="shared" si="23"/>
        <v>—</v>
      </c>
      <c r="D237" s="10" t="str">
        <f t="shared" si="24"/>
        <v>—</v>
      </c>
      <c r="E237" s="10" t="str">
        <f t="shared" si="25"/>
        <v>—</v>
      </c>
      <c r="F237" s="10" t="str">
        <f t="shared" si="26"/>
        <v>—</v>
      </c>
      <c r="G237" s="10" t="str">
        <f t="shared" si="27"/>
        <v>—</v>
      </c>
      <c r="H237" s="10" t="str">
        <f t="shared" si="21"/>
        <v>—</v>
      </c>
      <c r="I237" s="10"/>
      <c r="J237" s="152">
        <v>0</v>
      </c>
      <c r="K237" s="152">
        <v>0</v>
      </c>
      <c r="L237" s="152">
        <v>0</v>
      </c>
      <c r="M237" s="152">
        <v>0</v>
      </c>
      <c r="N237" s="152"/>
      <c r="O237" s="152">
        <v>0</v>
      </c>
      <c r="P237" s="152">
        <v>0</v>
      </c>
      <c r="Q237" s="152">
        <v>0</v>
      </c>
      <c r="R237" s="152">
        <v>0</v>
      </c>
      <c r="S237" s="152"/>
      <c r="T237" s="152">
        <v>0</v>
      </c>
      <c r="U237" s="152">
        <v>0</v>
      </c>
      <c r="V237" s="152">
        <v>0</v>
      </c>
      <c r="W237" s="152">
        <v>0</v>
      </c>
      <c r="X237" s="152"/>
      <c r="Y237" s="152">
        <v>0</v>
      </c>
      <c r="Z237" s="152">
        <v>0</v>
      </c>
      <c r="AA237" s="152">
        <v>0</v>
      </c>
      <c r="AB237" s="152">
        <v>0</v>
      </c>
      <c r="AC237" s="152"/>
      <c r="AD237" s="152">
        <v>0</v>
      </c>
      <c r="AE237" s="152">
        <v>0</v>
      </c>
      <c r="AF237" s="152">
        <v>0</v>
      </c>
      <c r="AG237" s="152">
        <v>0</v>
      </c>
      <c r="AH237" s="152"/>
      <c r="AI237" s="152">
        <v>0</v>
      </c>
      <c r="AJ237" s="152">
        <v>0</v>
      </c>
      <c r="AK237" s="152">
        <v>0</v>
      </c>
      <c r="AL237" s="10" t="s">
        <v>255</v>
      </c>
      <c r="AN237" s="119" t="s">
        <v>199</v>
      </c>
    </row>
    <row r="238" spans="1:40">
      <c r="A238" s="119" t="s">
        <v>195</v>
      </c>
      <c r="B238" s="10" t="str">
        <f t="shared" si="22"/>
        <v>—</v>
      </c>
      <c r="C238" s="10" t="str">
        <f t="shared" si="23"/>
        <v>—</v>
      </c>
      <c r="D238" s="10" t="str">
        <f t="shared" si="24"/>
        <v>—</v>
      </c>
      <c r="E238" s="10" t="str">
        <f t="shared" si="25"/>
        <v>—</v>
      </c>
      <c r="F238" s="10" t="str">
        <f t="shared" si="26"/>
        <v>—</v>
      </c>
      <c r="G238" s="10" t="str">
        <f t="shared" si="27"/>
        <v>—</v>
      </c>
      <c r="H238" s="10">
        <f t="shared" si="21"/>
        <v>-71.988400000000013</v>
      </c>
      <c r="I238" s="10"/>
      <c r="J238" s="152">
        <v>0</v>
      </c>
      <c r="K238" s="152">
        <v>0</v>
      </c>
      <c r="L238" s="152">
        <v>0</v>
      </c>
      <c r="M238" s="152">
        <v>0</v>
      </c>
      <c r="N238" s="152"/>
      <c r="O238" s="152">
        <v>0</v>
      </c>
      <c r="P238" s="152">
        <v>0</v>
      </c>
      <c r="Q238" s="152">
        <v>0</v>
      </c>
      <c r="R238" s="152">
        <v>0</v>
      </c>
      <c r="S238" s="152"/>
      <c r="T238" s="152">
        <v>0</v>
      </c>
      <c r="U238" s="152">
        <v>0</v>
      </c>
      <c r="V238" s="152">
        <v>0</v>
      </c>
      <c r="W238" s="152">
        <v>0</v>
      </c>
      <c r="X238" s="152"/>
      <c r="Y238" s="152">
        <v>0</v>
      </c>
      <c r="Z238" s="152">
        <v>0</v>
      </c>
      <c r="AA238" s="152">
        <v>0</v>
      </c>
      <c r="AB238" s="152">
        <v>0</v>
      </c>
      <c r="AC238" s="152"/>
      <c r="AD238" s="152">
        <v>0</v>
      </c>
      <c r="AE238" s="152">
        <v>0</v>
      </c>
      <c r="AF238" s="152">
        <v>0</v>
      </c>
      <c r="AG238" s="152">
        <v>0</v>
      </c>
      <c r="AH238" s="152"/>
      <c r="AI238" s="152">
        <v>-37.265300000000018</v>
      </c>
      <c r="AJ238" s="152">
        <v>-146.40170000000001</v>
      </c>
      <c r="AK238" s="152">
        <v>111.67860000000002</v>
      </c>
      <c r="AL238" s="10">
        <v>-49.667699999999968</v>
      </c>
      <c r="AN238" s="119" t="s">
        <v>195</v>
      </c>
    </row>
    <row r="239" spans="1:40">
      <c r="A239" s="96" t="s">
        <v>196</v>
      </c>
      <c r="B239" s="10" t="str">
        <f t="shared" si="22"/>
        <v>—</v>
      </c>
      <c r="C239" s="10" t="str">
        <f t="shared" si="23"/>
        <v>—</v>
      </c>
      <c r="D239" s="10" t="str">
        <f t="shared" si="24"/>
        <v>—</v>
      </c>
      <c r="E239" s="10" t="str">
        <f t="shared" si="25"/>
        <v>—</v>
      </c>
      <c r="F239" s="10" t="str">
        <f t="shared" si="26"/>
        <v>—</v>
      </c>
      <c r="G239" s="10" t="str">
        <f t="shared" si="27"/>
        <v>—</v>
      </c>
      <c r="H239" s="10">
        <f t="shared" si="21"/>
        <v>-244.87970000000001</v>
      </c>
      <c r="I239" s="10"/>
      <c r="J239" s="152">
        <v>0</v>
      </c>
      <c r="K239" s="152">
        <v>0</v>
      </c>
      <c r="L239" s="152">
        <v>0</v>
      </c>
      <c r="M239" s="152">
        <v>0</v>
      </c>
      <c r="N239" s="152"/>
      <c r="O239" s="152">
        <v>0</v>
      </c>
      <c r="P239" s="152">
        <v>0</v>
      </c>
      <c r="Q239" s="152">
        <v>0</v>
      </c>
      <c r="R239" s="152">
        <v>0</v>
      </c>
      <c r="S239" s="152"/>
      <c r="T239" s="152">
        <v>0</v>
      </c>
      <c r="U239" s="152">
        <v>0</v>
      </c>
      <c r="V239" s="152">
        <v>0</v>
      </c>
      <c r="W239" s="152">
        <v>0</v>
      </c>
      <c r="X239" s="152"/>
      <c r="Y239" s="152">
        <v>0</v>
      </c>
      <c r="Z239" s="152">
        <v>0</v>
      </c>
      <c r="AA239" s="152">
        <v>0</v>
      </c>
      <c r="AB239" s="152">
        <v>0</v>
      </c>
      <c r="AC239" s="152"/>
      <c r="AD239" s="152">
        <v>0</v>
      </c>
      <c r="AE239" s="152">
        <v>0</v>
      </c>
      <c r="AF239" s="152">
        <v>0</v>
      </c>
      <c r="AG239" s="152">
        <v>0</v>
      </c>
      <c r="AH239" s="152"/>
      <c r="AI239" s="152">
        <v>-219.55450000000002</v>
      </c>
      <c r="AJ239" s="152">
        <v>-26.837900000000005</v>
      </c>
      <c r="AK239" s="152">
        <v>1.5126999999999953</v>
      </c>
      <c r="AL239" s="10">
        <v>-7.1857999999999436</v>
      </c>
      <c r="AN239" s="96" t="s">
        <v>196</v>
      </c>
    </row>
    <row r="240" spans="1:40">
      <c r="A240" s="119" t="s">
        <v>197</v>
      </c>
      <c r="B240" s="10" t="str">
        <f t="shared" si="22"/>
        <v>—</v>
      </c>
      <c r="C240" s="10" t="str">
        <f t="shared" si="23"/>
        <v>—</v>
      </c>
      <c r="D240" s="10" t="str">
        <f t="shared" si="24"/>
        <v>—</v>
      </c>
      <c r="E240" s="10" t="str">
        <f t="shared" si="25"/>
        <v>—</v>
      </c>
      <c r="F240" s="10" t="str">
        <f t="shared" si="26"/>
        <v>—</v>
      </c>
      <c r="G240" s="10" t="str">
        <f t="shared" si="27"/>
        <v>—</v>
      </c>
      <c r="H240" s="10">
        <f t="shared" si="21"/>
        <v>-244.87970000000001</v>
      </c>
      <c r="I240" s="10"/>
      <c r="J240" s="152">
        <v>0</v>
      </c>
      <c r="K240" s="152">
        <v>0</v>
      </c>
      <c r="L240" s="152">
        <v>0</v>
      </c>
      <c r="M240" s="152">
        <v>0</v>
      </c>
      <c r="N240" s="152"/>
      <c r="O240" s="152">
        <v>0</v>
      </c>
      <c r="P240" s="152">
        <v>0</v>
      </c>
      <c r="Q240" s="152">
        <v>0</v>
      </c>
      <c r="R240" s="152">
        <v>0</v>
      </c>
      <c r="S240" s="152"/>
      <c r="T240" s="152">
        <v>0</v>
      </c>
      <c r="U240" s="152">
        <v>0</v>
      </c>
      <c r="V240" s="152">
        <v>0</v>
      </c>
      <c r="W240" s="152">
        <v>0</v>
      </c>
      <c r="X240" s="152"/>
      <c r="Y240" s="152">
        <v>0</v>
      </c>
      <c r="Z240" s="152">
        <v>0</v>
      </c>
      <c r="AA240" s="152">
        <v>0</v>
      </c>
      <c r="AB240" s="152">
        <v>0</v>
      </c>
      <c r="AC240" s="152"/>
      <c r="AD240" s="152">
        <v>0</v>
      </c>
      <c r="AE240" s="152">
        <v>0</v>
      </c>
      <c r="AF240" s="152">
        <v>0</v>
      </c>
      <c r="AG240" s="152">
        <v>0</v>
      </c>
      <c r="AH240" s="152"/>
      <c r="AI240" s="152">
        <v>-219.55450000000002</v>
      </c>
      <c r="AJ240" s="152">
        <v>-26.837900000000005</v>
      </c>
      <c r="AK240" s="152">
        <v>1.5126999999999953</v>
      </c>
      <c r="AL240" s="10">
        <v>-7.1857999999999436</v>
      </c>
      <c r="AN240" s="119" t="s">
        <v>197</v>
      </c>
    </row>
    <row r="241" spans="1:40" ht="24">
      <c r="A241" s="119" t="s">
        <v>198</v>
      </c>
      <c r="B241" s="10" t="str">
        <f t="shared" si="22"/>
        <v>—</v>
      </c>
      <c r="C241" s="10" t="str">
        <f t="shared" si="23"/>
        <v>—</v>
      </c>
      <c r="D241" s="10" t="str">
        <f t="shared" si="24"/>
        <v>—</v>
      </c>
      <c r="E241" s="10" t="str">
        <f t="shared" si="25"/>
        <v>—</v>
      </c>
      <c r="F241" s="10" t="str">
        <f t="shared" si="26"/>
        <v>—</v>
      </c>
      <c r="G241" s="10" t="str">
        <f t="shared" si="27"/>
        <v>—</v>
      </c>
      <c r="H241" s="10" t="str">
        <f t="shared" si="21"/>
        <v>—</v>
      </c>
      <c r="I241" s="10"/>
      <c r="J241" s="152">
        <v>0</v>
      </c>
      <c r="K241" s="152">
        <v>0</v>
      </c>
      <c r="L241" s="152">
        <v>0</v>
      </c>
      <c r="M241" s="152">
        <v>0</v>
      </c>
      <c r="N241" s="152"/>
      <c r="O241" s="152">
        <v>0</v>
      </c>
      <c r="P241" s="152">
        <v>0</v>
      </c>
      <c r="Q241" s="152">
        <v>0</v>
      </c>
      <c r="R241" s="152">
        <v>0</v>
      </c>
      <c r="S241" s="152"/>
      <c r="T241" s="152">
        <v>0</v>
      </c>
      <c r="U241" s="152">
        <v>0</v>
      </c>
      <c r="V241" s="152">
        <v>0</v>
      </c>
      <c r="W241" s="152">
        <v>0</v>
      </c>
      <c r="X241" s="152"/>
      <c r="Y241" s="152">
        <v>0</v>
      </c>
      <c r="Z241" s="152">
        <v>0</v>
      </c>
      <c r="AA241" s="152">
        <v>0</v>
      </c>
      <c r="AB241" s="152">
        <v>0</v>
      </c>
      <c r="AC241" s="152"/>
      <c r="AD241" s="152">
        <v>0</v>
      </c>
      <c r="AE241" s="152">
        <v>0</v>
      </c>
      <c r="AF241" s="152">
        <v>0</v>
      </c>
      <c r="AG241" s="152">
        <v>0</v>
      </c>
      <c r="AH241" s="152"/>
      <c r="AI241" s="152">
        <v>0</v>
      </c>
      <c r="AJ241" s="152">
        <v>0</v>
      </c>
      <c r="AK241" s="152">
        <v>0</v>
      </c>
      <c r="AL241" s="10" t="s">
        <v>255</v>
      </c>
      <c r="AN241" s="119" t="s">
        <v>198</v>
      </c>
    </row>
    <row r="242" spans="1:40">
      <c r="A242" s="119" t="s">
        <v>199</v>
      </c>
      <c r="B242" s="10" t="str">
        <f t="shared" si="22"/>
        <v>—</v>
      </c>
      <c r="C242" s="10" t="str">
        <f t="shared" si="23"/>
        <v>—</v>
      </c>
      <c r="D242" s="10" t="str">
        <f t="shared" si="24"/>
        <v>—</v>
      </c>
      <c r="E242" s="10" t="str">
        <f t="shared" si="25"/>
        <v>—</v>
      </c>
      <c r="F242" s="10" t="str">
        <f t="shared" si="26"/>
        <v>—</v>
      </c>
      <c r="G242" s="10" t="str">
        <f t="shared" si="27"/>
        <v>—</v>
      </c>
      <c r="H242" s="10" t="str">
        <f t="shared" si="21"/>
        <v>—</v>
      </c>
      <c r="I242" s="10"/>
      <c r="J242" s="152">
        <v>0</v>
      </c>
      <c r="K242" s="152">
        <v>0</v>
      </c>
      <c r="L242" s="152">
        <v>0</v>
      </c>
      <c r="M242" s="152">
        <v>0</v>
      </c>
      <c r="N242" s="152"/>
      <c r="O242" s="152">
        <v>0</v>
      </c>
      <c r="P242" s="152">
        <v>0</v>
      </c>
      <c r="Q242" s="152">
        <v>0</v>
      </c>
      <c r="R242" s="152">
        <v>0</v>
      </c>
      <c r="S242" s="152"/>
      <c r="T242" s="152">
        <v>0</v>
      </c>
      <c r="U242" s="152">
        <v>0</v>
      </c>
      <c r="V242" s="152">
        <v>0</v>
      </c>
      <c r="W242" s="152">
        <v>0</v>
      </c>
      <c r="X242" s="152"/>
      <c r="Y242" s="152">
        <v>0</v>
      </c>
      <c r="Z242" s="152">
        <v>0</v>
      </c>
      <c r="AA242" s="152">
        <v>0</v>
      </c>
      <c r="AB242" s="152">
        <v>0</v>
      </c>
      <c r="AC242" s="152"/>
      <c r="AD242" s="152">
        <v>0</v>
      </c>
      <c r="AE242" s="152">
        <v>0</v>
      </c>
      <c r="AF242" s="152">
        <v>0</v>
      </c>
      <c r="AG242" s="152">
        <v>0</v>
      </c>
      <c r="AH242" s="152"/>
      <c r="AI242" s="152">
        <v>0</v>
      </c>
      <c r="AJ242" s="152">
        <v>0</v>
      </c>
      <c r="AK242" s="152">
        <v>0</v>
      </c>
      <c r="AL242" s="10" t="s">
        <v>255</v>
      </c>
      <c r="AN242" s="119" t="s">
        <v>199</v>
      </c>
    </row>
    <row r="243" spans="1:40">
      <c r="A243" s="87" t="s">
        <v>200</v>
      </c>
      <c r="B243" s="10" t="str">
        <f t="shared" si="22"/>
        <v>—</v>
      </c>
      <c r="C243" s="10" t="str">
        <f t="shared" si="23"/>
        <v>—</v>
      </c>
      <c r="D243" s="10" t="str">
        <f t="shared" si="24"/>
        <v>—</v>
      </c>
      <c r="E243" s="10" t="str">
        <f t="shared" si="25"/>
        <v>—</v>
      </c>
      <c r="F243" s="10" t="str">
        <f t="shared" si="26"/>
        <v>—</v>
      </c>
      <c r="G243" s="10" t="str">
        <f t="shared" si="27"/>
        <v>—</v>
      </c>
      <c r="H243" s="10">
        <f t="shared" si="21"/>
        <v>-15.224017716979137</v>
      </c>
      <c r="I243" s="10"/>
      <c r="J243" s="152">
        <v>0</v>
      </c>
      <c r="K243" s="152">
        <v>0</v>
      </c>
      <c r="L243" s="152">
        <v>0</v>
      </c>
      <c r="M243" s="152">
        <v>0</v>
      </c>
      <c r="N243" s="152"/>
      <c r="O243" s="152">
        <v>0</v>
      </c>
      <c r="P243" s="152">
        <v>0</v>
      </c>
      <c r="Q243" s="152">
        <v>0</v>
      </c>
      <c r="R243" s="152">
        <v>0</v>
      </c>
      <c r="S243" s="152"/>
      <c r="T243" s="152">
        <v>0</v>
      </c>
      <c r="U243" s="152">
        <v>0</v>
      </c>
      <c r="V243" s="152">
        <v>0</v>
      </c>
      <c r="W243" s="152">
        <v>0</v>
      </c>
      <c r="X243" s="152"/>
      <c r="Y243" s="152">
        <v>0</v>
      </c>
      <c r="Z243" s="152">
        <v>0</v>
      </c>
      <c r="AA243" s="152">
        <v>0</v>
      </c>
      <c r="AB243" s="152">
        <v>0</v>
      </c>
      <c r="AC243" s="152"/>
      <c r="AD243" s="152">
        <v>0</v>
      </c>
      <c r="AE243" s="152">
        <v>0</v>
      </c>
      <c r="AF243" s="152">
        <v>0</v>
      </c>
      <c r="AG243" s="152">
        <v>0</v>
      </c>
      <c r="AH243" s="152"/>
      <c r="AI243" s="152">
        <v>-15.049863607150314</v>
      </c>
      <c r="AJ243" s="152">
        <v>-8.4644826299647896E-2</v>
      </c>
      <c r="AK243" s="152">
        <v>-8.9509283529175199E-2</v>
      </c>
      <c r="AL243" s="10">
        <v>0.15372362456988586</v>
      </c>
      <c r="AN243" s="87" t="s">
        <v>200</v>
      </c>
    </row>
    <row r="244" spans="1:40">
      <c r="A244" s="118" t="s">
        <v>111</v>
      </c>
      <c r="B244" s="10" t="str">
        <f t="shared" si="22"/>
        <v>—</v>
      </c>
      <c r="C244" s="10" t="str">
        <f t="shared" si="23"/>
        <v>—</v>
      </c>
      <c r="D244" s="10" t="str">
        <f t="shared" si="24"/>
        <v>—</v>
      </c>
      <c r="E244" s="10" t="str">
        <f t="shared" si="25"/>
        <v>—</v>
      </c>
      <c r="F244" s="10" t="str">
        <f t="shared" si="26"/>
        <v>—</v>
      </c>
      <c r="G244" s="10" t="str">
        <f t="shared" si="27"/>
        <v>—</v>
      </c>
      <c r="H244" s="10">
        <f t="shared" si="21"/>
        <v>-14.9582</v>
      </c>
      <c r="I244" s="10"/>
      <c r="J244" s="152">
        <v>0</v>
      </c>
      <c r="K244" s="152">
        <v>0</v>
      </c>
      <c r="L244" s="152">
        <v>0</v>
      </c>
      <c r="M244" s="152">
        <v>0</v>
      </c>
      <c r="N244" s="152"/>
      <c r="O244" s="152">
        <v>0</v>
      </c>
      <c r="P244" s="152">
        <v>0</v>
      </c>
      <c r="Q244" s="152">
        <v>0</v>
      </c>
      <c r="R244" s="152">
        <v>0</v>
      </c>
      <c r="S244" s="152"/>
      <c r="T244" s="152">
        <v>0</v>
      </c>
      <c r="U244" s="152">
        <v>0</v>
      </c>
      <c r="V244" s="152">
        <v>0</v>
      </c>
      <c r="W244" s="152">
        <v>0</v>
      </c>
      <c r="X244" s="152"/>
      <c r="Y244" s="152">
        <v>0</v>
      </c>
      <c r="Z244" s="152">
        <v>0</v>
      </c>
      <c r="AA244" s="152">
        <v>0</v>
      </c>
      <c r="AB244" s="152">
        <v>0</v>
      </c>
      <c r="AC244" s="152"/>
      <c r="AD244" s="152">
        <v>0</v>
      </c>
      <c r="AE244" s="152">
        <v>0</v>
      </c>
      <c r="AF244" s="152">
        <v>0</v>
      </c>
      <c r="AG244" s="152">
        <v>0</v>
      </c>
      <c r="AH244" s="152"/>
      <c r="AI244" s="152">
        <v>-14.9582</v>
      </c>
      <c r="AJ244" s="152">
        <v>0</v>
      </c>
      <c r="AK244" s="152">
        <v>0</v>
      </c>
      <c r="AL244" s="10" t="s">
        <v>255</v>
      </c>
      <c r="AN244" s="118" t="s">
        <v>111</v>
      </c>
    </row>
    <row r="245" spans="1:40">
      <c r="A245" s="96" t="s">
        <v>193</v>
      </c>
      <c r="B245" s="10" t="str">
        <f t="shared" si="22"/>
        <v>—</v>
      </c>
      <c r="C245" s="10" t="str">
        <f t="shared" si="23"/>
        <v>—</v>
      </c>
      <c r="D245" s="10" t="str">
        <f t="shared" si="24"/>
        <v>—</v>
      </c>
      <c r="E245" s="10" t="str">
        <f t="shared" si="25"/>
        <v>—</v>
      </c>
      <c r="F245" s="10" t="str">
        <f t="shared" si="26"/>
        <v>—</v>
      </c>
      <c r="G245" s="10" t="str">
        <f t="shared" si="27"/>
        <v>—</v>
      </c>
      <c r="H245" s="10" t="str">
        <f t="shared" si="21"/>
        <v>—</v>
      </c>
      <c r="I245" s="10"/>
      <c r="J245" s="152">
        <v>0</v>
      </c>
      <c r="K245" s="152">
        <v>0</v>
      </c>
      <c r="L245" s="152">
        <v>0</v>
      </c>
      <c r="M245" s="152">
        <v>0</v>
      </c>
      <c r="N245" s="152"/>
      <c r="O245" s="152">
        <v>0</v>
      </c>
      <c r="P245" s="152">
        <v>0</v>
      </c>
      <c r="Q245" s="152">
        <v>0</v>
      </c>
      <c r="R245" s="152">
        <v>0</v>
      </c>
      <c r="S245" s="152"/>
      <c r="T245" s="152">
        <v>0</v>
      </c>
      <c r="U245" s="152">
        <v>0</v>
      </c>
      <c r="V245" s="152">
        <v>0</v>
      </c>
      <c r="W245" s="152">
        <v>0</v>
      </c>
      <c r="X245" s="152"/>
      <c r="Y245" s="152">
        <v>0</v>
      </c>
      <c r="Z245" s="152">
        <v>0</v>
      </c>
      <c r="AA245" s="152">
        <v>0</v>
      </c>
      <c r="AB245" s="152">
        <v>0</v>
      </c>
      <c r="AC245" s="152"/>
      <c r="AD245" s="152">
        <v>0</v>
      </c>
      <c r="AE245" s="152">
        <v>0</v>
      </c>
      <c r="AF245" s="152">
        <v>0</v>
      </c>
      <c r="AG245" s="152">
        <v>0</v>
      </c>
      <c r="AH245" s="152"/>
      <c r="AI245" s="152">
        <v>0</v>
      </c>
      <c r="AJ245" s="152">
        <v>0</v>
      </c>
      <c r="AK245" s="152">
        <v>0</v>
      </c>
      <c r="AL245" s="10" t="s">
        <v>255</v>
      </c>
      <c r="AN245" s="96" t="s">
        <v>193</v>
      </c>
    </row>
    <row r="246" spans="1:40">
      <c r="A246" s="119" t="s">
        <v>104</v>
      </c>
      <c r="B246" s="10" t="str">
        <f t="shared" si="22"/>
        <v>—</v>
      </c>
      <c r="C246" s="10" t="str">
        <f t="shared" si="23"/>
        <v>—</v>
      </c>
      <c r="D246" s="10" t="str">
        <f t="shared" si="24"/>
        <v>—</v>
      </c>
      <c r="E246" s="10" t="str">
        <f t="shared" si="25"/>
        <v>—</v>
      </c>
      <c r="F246" s="10" t="str">
        <f t="shared" si="26"/>
        <v>—</v>
      </c>
      <c r="G246" s="10" t="str">
        <f t="shared" si="27"/>
        <v>—</v>
      </c>
      <c r="H246" s="10" t="str">
        <f t="shared" si="21"/>
        <v>—</v>
      </c>
      <c r="I246" s="10"/>
      <c r="J246" s="152">
        <v>0</v>
      </c>
      <c r="K246" s="152">
        <v>0</v>
      </c>
      <c r="L246" s="152">
        <v>0</v>
      </c>
      <c r="M246" s="152">
        <v>0</v>
      </c>
      <c r="N246" s="152"/>
      <c r="O246" s="152">
        <v>0</v>
      </c>
      <c r="P246" s="152">
        <v>0</v>
      </c>
      <c r="Q246" s="152">
        <v>0</v>
      </c>
      <c r="R246" s="152">
        <v>0</v>
      </c>
      <c r="S246" s="152"/>
      <c r="T246" s="152">
        <v>0</v>
      </c>
      <c r="U246" s="152">
        <v>0</v>
      </c>
      <c r="V246" s="152">
        <v>0</v>
      </c>
      <c r="W246" s="152">
        <v>0</v>
      </c>
      <c r="X246" s="152"/>
      <c r="Y246" s="152">
        <v>0</v>
      </c>
      <c r="Z246" s="152">
        <v>0</v>
      </c>
      <c r="AA246" s="152">
        <v>0</v>
      </c>
      <c r="AB246" s="152">
        <v>0</v>
      </c>
      <c r="AC246" s="152"/>
      <c r="AD246" s="152">
        <v>0</v>
      </c>
      <c r="AE246" s="152">
        <v>0</v>
      </c>
      <c r="AF246" s="152">
        <v>0</v>
      </c>
      <c r="AG246" s="152">
        <v>0</v>
      </c>
      <c r="AH246" s="152"/>
      <c r="AI246" s="152">
        <v>0</v>
      </c>
      <c r="AJ246" s="152">
        <v>0</v>
      </c>
      <c r="AK246" s="152">
        <v>0</v>
      </c>
      <c r="AL246" s="10" t="s">
        <v>255</v>
      </c>
      <c r="AN246" s="119" t="s">
        <v>104</v>
      </c>
    </row>
    <row r="247" spans="1:40">
      <c r="A247" s="119" t="s">
        <v>118</v>
      </c>
      <c r="B247" s="10" t="str">
        <f t="shared" si="22"/>
        <v>—</v>
      </c>
      <c r="C247" s="10" t="str">
        <f t="shared" si="23"/>
        <v>—</v>
      </c>
      <c r="D247" s="10" t="str">
        <f t="shared" si="24"/>
        <v>—</v>
      </c>
      <c r="E247" s="10" t="str">
        <f t="shared" si="25"/>
        <v>—</v>
      </c>
      <c r="F247" s="10" t="str">
        <f t="shared" si="26"/>
        <v>—</v>
      </c>
      <c r="G247" s="10" t="str">
        <f t="shared" si="27"/>
        <v>—</v>
      </c>
      <c r="H247" s="10" t="str">
        <f t="shared" si="21"/>
        <v>—</v>
      </c>
      <c r="I247" s="10"/>
      <c r="J247" s="152">
        <v>0</v>
      </c>
      <c r="K247" s="152">
        <v>0</v>
      </c>
      <c r="L247" s="152">
        <v>0</v>
      </c>
      <c r="M247" s="152">
        <v>0</v>
      </c>
      <c r="N247" s="152"/>
      <c r="O247" s="152">
        <v>0</v>
      </c>
      <c r="P247" s="152">
        <v>0</v>
      </c>
      <c r="Q247" s="152">
        <v>0</v>
      </c>
      <c r="R247" s="152">
        <v>0</v>
      </c>
      <c r="S247" s="152"/>
      <c r="T247" s="152">
        <v>0</v>
      </c>
      <c r="U247" s="152">
        <v>0</v>
      </c>
      <c r="V247" s="152">
        <v>0</v>
      </c>
      <c r="W247" s="152">
        <v>0</v>
      </c>
      <c r="X247" s="152"/>
      <c r="Y247" s="152">
        <v>0</v>
      </c>
      <c r="Z247" s="152">
        <v>0</v>
      </c>
      <c r="AA247" s="152">
        <v>0</v>
      </c>
      <c r="AB247" s="152">
        <v>0</v>
      </c>
      <c r="AC247" s="152"/>
      <c r="AD247" s="152">
        <v>0</v>
      </c>
      <c r="AE247" s="152">
        <v>0</v>
      </c>
      <c r="AF247" s="152">
        <v>0</v>
      </c>
      <c r="AG247" s="152">
        <v>0</v>
      </c>
      <c r="AH247" s="152"/>
      <c r="AI247" s="152">
        <v>0</v>
      </c>
      <c r="AJ247" s="152">
        <v>0</v>
      </c>
      <c r="AK247" s="152">
        <v>0</v>
      </c>
      <c r="AL247" s="10" t="s">
        <v>255</v>
      </c>
      <c r="AN247" s="119" t="s">
        <v>118</v>
      </c>
    </row>
    <row r="248" spans="1:40">
      <c r="A248" s="119" t="s">
        <v>119</v>
      </c>
      <c r="B248" s="10" t="str">
        <f t="shared" si="22"/>
        <v>—</v>
      </c>
      <c r="C248" s="10" t="str">
        <f t="shared" si="23"/>
        <v>—</v>
      </c>
      <c r="D248" s="10" t="str">
        <f t="shared" si="24"/>
        <v>—</v>
      </c>
      <c r="E248" s="10" t="str">
        <f t="shared" si="25"/>
        <v>—</v>
      </c>
      <c r="F248" s="10" t="str">
        <f t="shared" si="26"/>
        <v>—</v>
      </c>
      <c r="G248" s="10" t="str">
        <f t="shared" si="27"/>
        <v>—</v>
      </c>
      <c r="H248" s="10" t="str">
        <f t="shared" si="21"/>
        <v>—</v>
      </c>
      <c r="I248" s="10"/>
      <c r="J248" s="152">
        <v>0</v>
      </c>
      <c r="K248" s="152">
        <v>0</v>
      </c>
      <c r="L248" s="152">
        <v>0</v>
      </c>
      <c r="M248" s="152">
        <v>0</v>
      </c>
      <c r="N248" s="152"/>
      <c r="O248" s="152">
        <v>0</v>
      </c>
      <c r="P248" s="152">
        <v>0</v>
      </c>
      <c r="Q248" s="152">
        <v>0</v>
      </c>
      <c r="R248" s="152">
        <v>0</v>
      </c>
      <c r="S248" s="152"/>
      <c r="T248" s="152">
        <v>0</v>
      </c>
      <c r="U248" s="152">
        <v>0</v>
      </c>
      <c r="V248" s="152">
        <v>0</v>
      </c>
      <c r="W248" s="152">
        <v>0</v>
      </c>
      <c r="X248" s="152"/>
      <c r="Y248" s="152">
        <v>0</v>
      </c>
      <c r="Z248" s="152">
        <v>0</v>
      </c>
      <c r="AA248" s="152">
        <v>0</v>
      </c>
      <c r="AB248" s="152">
        <v>0</v>
      </c>
      <c r="AC248" s="152"/>
      <c r="AD248" s="152">
        <v>0</v>
      </c>
      <c r="AE248" s="152">
        <v>0</v>
      </c>
      <c r="AF248" s="152">
        <v>0</v>
      </c>
      <c r="AG248" s="152">
        <v>0</v>
      </c>
      <c r="AH248" s="152"/>
      <c r="AI248" s="152">
        <v>0</v>
      </c>
      <c r="AJ248" s="152">
        <v>0</v>
      </c>
      <c r="AK248" s="152">
        <v>0</v>
      </c>
      <c r="AL248" s="10" t="s">
        <v>255</v>
      </c>
      <c r="AN248" s="119" t="s">
        <v>119</v>
      </c>
    </row>
    <row r="249" spans="1:40">
      <c r="A249" s="119" t="s">
        <v>105</v>
      </c>
      <c r="B249" s="10" t="str">
        <f t="shared" si="22"/>
        <v>—</v>
      </c>
      <c r="C249" s="10" t="str">
        <f t="shared" si="23"/>
        <v>—</v>
      </c>
      <c r="D249" s="10" t="str">
        <f t="shared" si="24"/>
        <v>—</v>
      </c>
      <c r="E249" s="10" t="str">
        <f t="shared" si="25"/>
        <v>—</v>
      </c>
      <c r="F249" s="10" t="str">
        <f t="shared" si="26"/>
        <v>—</v>
      </c>
      <c r="G249" s="10" t="str">
        <f t="shared" si="27"/>
        <v>—</v>
      </c>
      <c r="H249" s="10" t="str">
        <f t="shared" si="21"/>
        <v>—</v>
      </c>
      <c r="I249" s="10"/>
      <c r="J249" s="152">
        <v>0</v>
      </c>
      <c r="K249" s="152">
        <v>0</v>
      </c>
      <c r="L249" s="152">
        <v>0</v>
      </c>
      <c r="M249" s="152">
        <v>0</v>
      </c>
      <c r="N249" s="152"/>
      <c r="O249" s="152">
        <v>0</v>
      </c>
      <c r="P249" s="152">
        <v>0</v>
      </c>
      <c r="Q249" s="152">
        <v>0</v>
      </c>
      <c r="R249" s="152">
        <v>0</v>
      </c>
      <c r="S249" s="152"/>
      <c r="T249" s="152">
        <v>0</v>
      </c>
      <c r="U249" s="152">
        <v>0</v>
      </c>
      <c r="V249" s="152">
        <v>0</v>
      </c>
      <c r="W249" s="152">
        <v>0</v>
      </c>
      <c r="X249" s="152"/>
      <c r="Y249" s="152">
        <v>0</v>
      </c>
      <c r="Z249" s="152">
        <v>0</v>
      </c>
      <c r="AA249" s="152">
        <v>0</v>
      </c>
      <c r="AB249" s="152">
        <v>0</v>
      </c>
      <c r="AC249" s="152"/>
      <c r="AD249" s="152">
        <v>0</v>
      </c>
      <c r="AE249" s="152">
        <v>0</v>
      </c>
      <c r="AF249" s="152">
        <v>0</v>
      </c>
      <c r="AG249" s="152">
        <v>0</v>
      </c>
      <c r="AH249" s="152"/>
      <c r="AI249" s="152">
        <v>0</v>
      </c>
      <c r="AJ249" s="152">
        <v>0</v>
      </c>
      <c r="AK249" s="152">
        <v>0</v>
      </c>
      <c r="AL249" s="10" t="s">
        <v>255</v>
      </c>
      <c r="AN249" s="119" t="s">
        <v>105</v>
      </c>
    </row>
    <row r="250" spans="1:40">
      <c r="A250" s="96" t="s">
        <v>201</v>
      </c>
      <c r="B250" s="10" t="str">
        <f t="shared" si="22"/>
        <v>—</v>
      </c>
      <c r="C250" s="10" t="str">
        <f t="shared" si="23"/>
        <v>—</v>
      </c>
      <c r="D250" s="10" t="str">
        <f t="shared" si="24"/>
        <v>—</v>
      </c>
      <c r="E250" s="10" t="str">
        <f t="shared" si="25"/>
        <v>—</v>
      </c>
      <c r="F250" s="10" t="str">
        <f t="shared" si="26"/>
        <v>—</v>
      </c>
      <c r="G250" s="10" t="str">
        <f t="shared" si="27"/>
        <v>—</v>
      </c>
      <c r="H250" s="10">
        <f t="shared" si="21"/>
        <v>-14.9582</v>
      </c>
      <c r="I250" s="10"/>
      <c r="J250" s="152">
        <v>0</v>
      </c>
      <c r="K250" s="152">
        <v>0</v>
      </c>
      <c r="L250" s="152">
        <v>0</v>
      </c>
      <c r="M250" s="152">
        <v>0</v>
      </c>
      <c r="N250" s="152"/>
      <c r="O250" s="152">
        <v>0</v>
      </c>
      <c r="P250" s="152">
        <v>0</v>
      </c>
      <c r="Q250" s="152">
        <v>0</v>
      </c>
      <c r="R250" s="152">
        <v>0</v>
      </c>
      <c r="S250" s="152"/>
      <c r="T250" s="152">
        <v>0</v>
      </c>
      <c r="U250" s="152">
        <v>0</v>
      </c>
      <c r="V250" s="152">
        <v>0</v>
      </c>
      <c r="W250" s="152">
        <v>0</v>
      </c>
      <c r="X250" s="152"/>
      <c r="Y250" s="152">
        <v>0</v>
      </c>
      <c r="Z250" s="152">
        <v>0</v>
      </c>
      <c r="AA250" s="152">
        <v>0</v>
      </c>
      <c r="AB250" s="152">
        <v>0</v>
      </c>
      <c r="AC250" s="152"/>
      <c r="AD250" s="152">
        <v>0</v>
      </c>
      <c r="AE250" s="152">
        <v>0</v>
      </c>
      <c r="AF250" s="152">
        <v>0</v>
      </c>
      <c r="AG250" s="152">
        <v>0</v>
      </c>
      <c r="AH250" s="152"/>
      <c r="AI250" s="152">
        <v>-14.9582</v>
      </c>
      <c r="AJ250" s="152">
        <v>0</v>
      </c>
      <c r="AK250" s="152">
        <v>0</v>
      </c>
      <c r="AL250" s="10" t="s">
        <v>255</v>
      </c>
      <c r="AN250" s="96" t="s">
        <v>201</v>
      </c>
    </row>
    <row r="251" spans="1:40">
      <c r="A251" s="119" t="s">
        <v>104</v>
      </c>
      <c r="B251" s="10" t="str">
        <f t="shared" si="22"/>
        <v>—</v>
      </c>
      <c r="C251" s="10" t="str">
        <f t="shared" si="23"/>
        <v>—</v>
      </c>
      <c r="D251" s="10" t="str">
        <f t="shared" si="24"/>
        <v>—</v>
      </c>
      <c r="E251" s="10" t="str">
        <f t="shared" si="25"/>
        <v>—</v>
      </c>
      <c r="F251" s="10" t="str">
        <f t="shared" si="26"/>
        <v>—</v>
      </c>
      <c r="G251" s="10" t="str">
        <f t="shared" si="27"/>
        <v>—</v>
      </c>
      <c r="H251" s="10" t="str">
        <f t="shared" si="21"/>
        <v>—</v>
      </c>
      <c r="I251" s="10"/>
      <c r="J251" s="152">
        <v>0</v>
      </c>
      <c r="K251" s="152">
        <v>0</v>
      </c>
      <c r="L251" s="152">
        <v>0</v>
      </c>
      <c r="M251" s="152">
        <v>0</v>
      </c>
      <c r="N251" s="152"/>
      <c r="O251" s="152">
        <v>0</v>
      </c>
      <c r="P251" s="152">
        <v>0</v>
      </c>
      <c r="Q251" s="152">
        <v>0</v>
      </c>
      <c r="R251" s="152">
        <v>0</v>
      </c>
      <c r="S251" s="152"/>
      <c r="T251" s="152">
        <v>0</v>
      </c>
      <c r="U251" s="152">
        <v>0</v>
      </c>
      <c r="V251" s="152">
        <v>0</v>
      </c>
      <c r="W251" s="152">
        <v>0</v>
      </c>
      <c r="X251" s="152"/>
      <c r="Y251" s="152">
        <v>0</v>
      </c>
      <c r="Z251" s="152">
        <v>0</v>
      </c>
      <c r="AA251" s="152">
        <v>0</v>
      </c>
      <c r="AB251" s="152">
        <v>0</v>
      </c>
      <c r="AC251" s="152"/>
      <c r="AD251" s="152">
        <v>0</v>
      </c>
      <c r="AE251" s="152">
        <v>0</v>
      </c>
      <c r="AF251" s="152">
        <v>0</v>
      </c>
      <c r="AG251" s="152">
        <v>0</v>
      </c>
      <c r="AH251" s="152"/>
      <c r="AI251" s="152">
        <v>0</v>
      </c>
      <c r="AJ251" s="152">
        <v>0</v>
      </c>
      <c r="AK251" s="152">
        <v>0</v>
      </c>
      <c r="AL251" s="10" t="s">
        <v>255</v>
      </c>
      <c r="AN251" s="119" t="s">
        <v>104</v>
      </c>
    </row>
    <row r="252" spans="1:40">
      <c r="A252" s="119" t="s">
        <v>118</v>
      </c>
      <c r="B252" s="10" t="str">
        <f t="shared" si="22"/>
        <v>—</v>
      </c>
      <c r="C252" s="10" t="str">
        <f t="shared" si="23"/>
        <v>—</v>
      </c>
      <c r="D252" s="10" t="str">
        <f t="shared" si="24"/>
        <v>—</v>
      </c>
      <c r="E252" s="10" t="str">
        <f t="shared" si="25"/>
        <v>—</v>
      </c>
      <c r="F252" s="10" t="str">
        <f t="shared" si="26"/>
        <v>—</v>
      </c>
      <c r="G252" s="10" t="str">
        <f t="shared" si="27"/>
        <v>—</v>
      </c>
      <c r="H252" s="10">
        <f t="shared" si="21"/>
        <v>-14.95819723</v>
      </c>
      <c r="I252" s="10"/>
      <c r="J252" s="152">
        <v>0</v>
      </c>
      <c r="K252" s="152">
        <v>0</v>
      </c>
      <c r="L252" s="152">
        <v>0</v>
      </c>
      <c r="M252" s="152">
        <v>0</v>
      </c>
      <c r="N252" s="152"/>
      <c r="O252" s="152">
        <v>0</v>
      </c>
      <c r="P252" s="152">
        <v>0</v>
      </c>
      <c r="Q252" s="152">
        <v>0</v>
      </c>
      <c r="R252" s="152">
        <v>0</v>
      </c>
      <c r="S252" s="152"/>
      <c r="T252" s="152">
        <v>0</v>
      </c>
      <c r="U252" s="152">
        <v>0</v>
      </c>
      <c r="V252" s="152">
        <v>0</v>
      </c>
      <c r="W252" s="152">
        <v>0</v>
      </c>
      <c r="X252" s="152"/>
      <c r="Y252" s="152">
        <v>0</v>
      </c>
      <c r="Z252" s="152">
        <v>0</v>
      </c>
      <c r="AA252" s="152">
        <v>0</v>
      </c>
      <c r="AB252" s="152">
        <v>0</v>
      </c>
      <c r="AC252" s="152"/>
      <c r="AD252" s="152">
        <v>0</v>
      </c>
      <c r="AE252" s="152">
        <v>0</v>
      </c>
      <c r="AF252" s="152">
        <v>0</v>
      </c>
      <c r="AG252" s="152">
        <v>0</v>
      </c>
      <c r="AH252" s="152"/>
      <c r="AI252" s="152">
        <v>-14.95819723</v>
      </c>
      <c r="AJ252" s="152">
        <v>0</v>
      </c>
      <c r="AK252" s="152">
        <v>0</v>
      </c>
      <c r="AL252" s="10" t="s">
        <v>255</v>
      </c>
      <c r="AN252" s="119" t="s">
        <v>118</v>
      </c>
    </row>
    <row r="253" spans="1:40">
      <c r="A253" s="119" t="s">
        <v>119</v>
      </c>
      <c r="B253" s="10" t="str">
        <f t="shared" si="22"/>
        <v>—</v>
      </c>
      <c r="C253" s="10" t="str">
        <f t="shared" si="23"/>
        <v>—</v>
      </c>
      <c r="D253" s="10" t="str">
        <f t="shared" si="24"/>
        <v>—</v>
      </c>
      <c r="E253" s="10" t="str">
        <f t="shared" si="25"/>
        <v>—</v>
      </c>
      <c r="F253" s="10" t="str">
        <f t="shared" si="26"/>
        <v>—</v>
      </c>
      <c r="G253" s="10" t="str">
        <f t="shared" si="27"/>
        <v>—</v>
      </c>
      <c r="H253" s="10" t="str">
        <f t="shared" si="21"/>
        <v>—</v>
      </c>
      <c r="I253" s="10"/>
      <c r="J253" s="152">
        <v>0</v>
      </c>
      <c r="K253" s="152">
        <v>0</v>
      </c>
      <c r="L253" s="152">
        <v>0</v>
      </c>
      <c r="M253" s="152">
        <v>0</v>
      </c>
      <c r="N253" s="152"/>
      <c r="O253" s="152">
        <v>0</v>
      </c>
      <c r="P253" s="152">
        <v>0</v>
      </c>
      <c r="Q253" s="152">
        <v>0</v>
      </c>
      <c r="R253" s="152">
        <v>0</v>
      </c>
      <c r="S253" s="152"/>
      <c r="T253" s="152">
        <v>0</v>
      </c>
      <c r="U253" s="152">
        <v>0</v>
      </c>
      <c r="V253" s="152">
        <v>0</v>
      </c>
      <c r="W253" s="152">
        <v>0</v>
      </c>
      <c r="X253" s="152"/>
      <c r="Y253" s="152">
        <v>0</v>
      </c>
      <c r="Z253" s="152">
        <v>0</v>
      </c>
      <c r="AA253" s="152">
        <v>0</v>
      </c>
      <c r="AB253" s="152">
        <v>0</v>
      </c>
      <c r="AC253" s="152"/>
      <c r="AD253" s="152">
        <v>0</v>
      </c>
      <c r="AE253" s="152">
        <v>0</v>
      </c>
      <c r="AF253" s="152">
        <v>0</v>
      </c>
      <c r="AG253" s="152">
        <v>0</v>
      </c>
      <c r="AH253" s="152"/>
      <c r="AI253" s="152">
        <v>0</v>
      </c>
      <c r="AJ253" s="152">
        <v>0</v>
      </c>
      <c r="AK253" s="152">
        <v>0</v>
      </c>
      <c r="AL253" s="10" t="s">
        <v>255</v>
      </c>
      <c r="AN253" s="119" t="s">
        <v>119</v>
      </c>
    </row>
    <row r="254" spans="1:40">
      <c r="A254" s="119" t="s">
        <v>105</v>
      </c>
      <c r="B254" s="10" t="str">
        <f t="shared" si="22"/>
        <v>—</v>
      </c>
      <c r="C254" s="10" t="str">
        <f t="shared" si="23"/>
        <v>—</v>
      </c>
      <c r="D254" s="10" t="str">
        <f t="shared" si="24"/>
        <v>—</v>
      </c>
      <c r="E254" s="10" t="str">
        <f t="shared" si="25"/>
        <v>—</v>
      </c>
      <c r="F254" s="10" t="str">
        <f t="shared" si="26"/>
        <v>—</v>
      </c>
      <c r="G254" s="10" t="str">
        <f t="shared" si="27"/>
        <v>—</v>
      </c>
      <c r="H254" s="10" t="str">
        <f t="shared" si="21"/>
        <v>—</v>
      </c>
      <c r="I254" s="10"/>
      <c r="J254" s="152">
        <v>0</v>
      </c>
      <c r="K254" s="152">
        <v>0</v>
      </c>
      <c r="L254" s="152">
        <v>0</v>
      </c>
      <c r="M254" s="152">
        <v>0</v>
      </c>
      <c r="N254" s="152"/>
      <c r="O254" s="152">
        <v>0</v>
      </c>
      <c r="P254" s="152">
        <v>0</v>
      </c>
      <c r="Q254" s="152">
        <v>0</v>
      </c>
      <c r="R254" s="152">
        <v>0</v>
      </c>
      <c r="S254" s="152"/>
      <c r="T254" s="152">
        <v>0</v>
      </c>
      <c r="U254" s="152">
        <v>0</v>
      </c>
      <c r="V254" s="152">
        <v>0</v>
      </c>
      <c r="W254" s="152">
        <v>0</v>
      </c>
      <c r="X254" s="152"/>
      <c r="Y254" s="152">
        <v>0</v>
      </c>
      <c r="Z254" s="152">
        <v>0</v>
      </c>
      <c r="AA254" s="152">
        <v>0</v>
      </c>
      <c r="AB254" s="152">
        <v>0</v>
      </c>
      <c r="AC254" s="152"/>
      <c r="AD254" s="152">
        <v>0</v>
      </c>
      <c r="AE254" s="152">
        <v>0</v>
      </c>
      <c r="AF254" s="152">
        <v>0</v>
      </c>
      <c r="AG254" s="152">
        <v>0</v>
      </c>
      <c r="AH254" s="152"/>
      <c r="AI254" s="152">
        <v>-2.7700000000407954E-6</v>
      </c>
      <c r="AJ254" s="152">
        <v>0</v>
      </c>
      <c r="AK254" s="152">
        <v>0</v>
      </c>
      <c r="AL254" s="10" t="s">
        <v>255</v>
      </c>
      <c r="AN254" s="119" t="s">
        <v>105</v>
      </c>
    </row>
    <row r="255" spans="1:40">
      <c r="A255" s="118" t="s">
        <v>112</v>
      </c>
      <c r="B255" s="10" t="str">
        <f t="shared" si="22"/>
        <v>—</v>
      </c>
      <c r="C255" s="10" t="str">
        <f t="shared" si="23"/>
        <v>—</v>
      </c>
      <c r="D255" s="10" t="str">
        <f t="shared" si="24"/>
        <v>—</v>
      </c>
      <c r="E255" s="10" t="str">
        <f t="shared" si="25"/>
        <v>—</v>
      </c>
      <c r="F255" s="10" t="str">
        <f t="shared" si="26"/>
        <v>—</v>
      </c>
      <c r="G255" s="10" t="str">
        <f t="shared" si="27"/>
        <v>—</v>
      </c>
      <c r="H255" s="10">
        <f t="shared" si="21"/>
        <v>0.26581771697913781</v>
      </c>
      <c r="I255" s="10"/>
      <c r="J255" s="152">
        <v>0</v>
      </c>
      <c r="K255" s="152">
        <v>0</v>
      </c>
      <c r="L255" s="152">
        <v>0</v>
      </c>
      <c r="M255" s="152">
        <v>0</v>
      </c>
      <c r="N255" s="152"/>
      <c r="O255" s="152">
        <v>0</v>
      </c>
      <c r="P255" s="152">
        <v>0</v>
      </c>
      <c r="Q255" s="152">
        <v>0</v>
      </c>
      <c r="R255" s="152">
        <v>0</v>
      </c>
      <c r="S255" s="152"/>
      <c r="T255" s="152">
        <v>0</v>
      </c>
      <c r="U255" s="152">
        <v>0</v>
      </c>
      <c r="V255" s="152">
        <v>0</v>
      </c>
      <c r="W255" s="152">
        <v>0</v>
      </c>
      <c r="X255" s="152"/>
      <c r="Y255" s="152">
        <v>0</v>
      </c>
      <c r="Z255" s="152">
        <v>0</v>
      </c>
      <c r="AA255" s="152">
        <v>0</v>
      </c>
      <c r="AB255" s="152">
        <v>0</v>
      </c>
      <c r="AC255" s="152"/>
      <c r="AD255" s="152">
        <v>0</v>
      </c>
      <c r="AE255" s="152">
        <v>0</v>
      </c>
      <c r="AF255" s="152">
        <v>0</v>
      </c>
      <c r="AG255" s="152">
        <v>0</v>
      </c>
      <c r="AH255" s="152"/>
      <c r="AI255" s="152">
        <v>9.1663607150314741E-2</v>
      </c>
      <c r="AJ255" s="152">
        <v>8.4644826299647896E-2</v>
      </c>
      <c r="AK255" s="152">
        <v>8.9509283529175199E-2</v>
      </c>
      <c r="AL255" s="10">
        <v>-0.15372362456988586</v>
      </c>
      <c r="AN255" s="118" t="s">
        <v>112</v>
      </c>
    </row>
    <row r="256" spans="1:40">
      <c r="A256" s="96" t="s">
        <v>193</v>
      </c>
      <c r="B256" s="10" t="str">
        <f t="shared" si="22"/>
        <v>—</v>
      </c>
      <c r="C256" s="10" t="str">
        <f t="shared" si="23"/>
        <v>—</v>
      </c>
      <c r="D256" s="10" t="str">
        <f t="shared" si="24"/>
        <v>—</v>
      </c>
      <c r="E256" s="10" t="str">
        <f t="shared" si="25"/>
        <v>—</v>
      </c>
      <c r="F256" s="10" t="str">
        <f t="shared" si="26"/>
        <v>—</v>
      </c>
      <c r="G256" s="10" t="str">
        <f t="shared" si="27"/>
        <v>—</v>
      </c>
      <c r="H256" s="10" t="str">
        <f t="shared" si="21"/>
        <v>—</v>
      </c>
      <c r="I256" s="10"/>
      <c r="J256" s="152">
        <v>0</v>
      </c>
      <c r="K256" s="152">
        <v>0</v>
      </c>
      <c r="L256" s="152">
        <v>0</v>
      </c>
      <c r="M256" s="152">
        <v>0</v>
      </c>
      <c r="N256" s="152"/>
      <c r="O256" s="152">
        <v>0</v>
      </c>
      <c r="P256" s="152">
        <v>0</v>
      </c>
      <c r="Q256" s="152">
        <v>0</v>
      </c>
      <c r="R256" s="152">
        <v>0</v>
      </c>
      <c r="S256" s="152"/>
      <c r="T256" s="152">
        <v>0</v>
      </c>
      <c r="U256" s="152">
        <v>0</v>
      </c>
      <c r="V256" s="152">
        <v>0</v>
      </c>
      <c r="W256" s="152">
        <v>0</v>
      </c>
      <c r="X256" s="152"/>
      <c r="Y256" s="152">
        <v>0</v>
      </c>
      <c r="Z256" s="152">
        <v>0</v>
      </c>
      <c r="AA256" s="152">
        <v>0</v>
      </c>
      <c r="AB256" s="152">
        <v>0</v>
      </c>
      <c r="AC256" s="152"/>
      <c r="AD256" s="152">
        <v>0</v>
      </c>
      <c r="AE256" s="152">
        <v>0</v>
      </c>
      <c r="AF256" s="152">
        <v>0</v>
      </c>
      <c r="AG256" s="152">
        <v>0</v>
      </c>
      <c r="AH256" s="152"/>
      <c r="AI256" s="152">
        <v>0</v>
      </c>
      <c r="AJ256" s="152">
        <v>0</v>
      </c>
      <c r="AK256" s="152">
        <v>0</v>
      </c>
      <c r="AL256" s="10" t="s">
        <v>255</v>
      </c>
      <c r="AN256" s="96" t="s">
        <v>193</v>
      </c>
    </row>
    <row r="257" spans="1:40">
      <c r="A257" s="119" t="s">
        <v>104</v>
      </c>
      <c r="B257" s="10" t="str">
        <f t="shared" si="22"/>
        <v>—</v>
      </c>
      <c r="C257" s="10" t="str">
        <f t="shared" si="23"/>
        <v>—</v>
      </c>
      <c r="D257" s="10" t="str">
        <f t="shared" si="24"/>
        <v>—</v>
      </c>
      <c r="E257" s="10" t="str">
        <f t="shared" si="25"/>
        <v>—</v>
      </c>
      <c r="F257" s="10" t="str">
        <f t="shared" si="26"/>
        <v>—</v>
      </c>
      <c r="G257" s="10" t="str">
        <f t="shared" si="27"/>
        <v>—</v>
      </c>
      <c r="H257" s="10" t="str">
        <f t="shared" si="21"/>
        <v>—</v>
      </c>
      <c r="I257" s="10"/>
      <c r="J257" s="152">
        <v>0</v>
      </c>
      <c r="K257" s="152">
        <v>0</v>
      </c>
      <c r="L257" s="152">
        <v>0</v>
      </c>
      <c r="M257" s="152">
        <v>0</v>
      </c>
      <c r="N257" s="152"/>
      <c r="O257" s="152">
        <v>0</v>
      </c>
      <c r="P257" s="152">
        <v>0</v>
      </c>
      <c r="Q257" s="152">
        <v>0</v>
      </c>
      <c r="R257" s="152">
        <v>0</v>
      </c>
      <c r="S257" s="152"/>
      <c r="T257" s="152">
        <v>0</v>
      </c>
      <c r="U257" s="152">
        <v>0</v>
      </c>
      <c r="V257" s="152">
        <v>0</v>
      </c>
      <c r="W257" s="152">
        <v>0</v>
      </c>
      <c r="X257" s="152"/>
      <c r="Y257" s="152">
        <v>0</v>
      </c>
      <c r="Z257" s="152">
        <v>0</v>
      </c>
      <c r="AA257" s="152">
        <v>0</v>
      </c>
      <c r="AB257" s="152">
        <v>0</v>
      </c>
      <c r="AC257" s="152"/>
      <c r="AD257" s="152">
        <v>0</v>
      </c>
      <c r="AE257" s="152">
        <v>0</v>
      </c>
      <c r="AF257" s="152">
        <v>0</v>
      </c>
      <c r="AG257" s="152">
        <v>0</v>
      </c>
      <c r="AH257" s="152"/>
      <c r="AI257" s="152">
        <v>0</v>
      </c>
      <c r="AJ257" s="152">
        <v>0</v>
      </c>
      <c r="AK257" s="152">
        <v>0</v>
      </c>
      <c r="AL257" s="10" t="s">
        <v>255</v>
      </c>
      <c r="AN257" s="119" t="s">
        <v>104</v>
      </c>
    </row>
    <row r="258" spans="1:40">
      <c r="A258" s="119" t="s">
        <v>118</v>
      </c>
      <c r="B258" s="10" t="str">
        <f t="shared" si="22"/>
        <v>—</v>
      </c>
      <c r="C258" s="10" t="str">
        <f t="shared" si="23"/>
        <v>—</v>
      </c>
      <c r="D258" s="10" t="str">
        <f t="shared" si="24"/>
        <v>—</v>
      </c>
      <c r="E258" s="10" t="str">
        <f t="shared" si="25"/>
        <v>—</v>
      </c>
      <c r="F258" s="10" t="str">
        <f t="shared" si="26"/>
        <v>—</v>
      </c>
      <c r="G258" s="10" t="str">
        <f t="shared" si="27"/>
        <v>—</v>
      </c>
      <c r="H258" s="10" t="str">
        <f t="shared" si="21"/>
        <v>—</v>
      </c>
      <c r="I258" s="10"/>
      <c r="J258" s="152">
        <v>0</v>
      </c>
      <c r="K258" s="152">
        <v>0</v>
      </c>
      <c r="L258" s="152">
        <v>0</v>
      </c>
      <c r="M258" s="152">
        <v>0</v>
      </c>
      <c r="N258" s="152"/>
      <c r="O258" s="152">
        <v>0</v>
      </c>
      <c r="P258" s="152">
        <v>0</v>
      </c>
      <c r="Q258" s="152">
        <v>0</v>
      </c>
      <c r="R258" s="152">
        <v>0</v>
      </c>
      <c r="S258" s="152"/>
      <c r="T258" s="152">
        <v>0</v>
      </c>
      <c r="U258" s="152">
        <v>0</v>
      </c>
      <c r="V258" s="152">
        <v>0</v>
      </c>
      <c r="W258" s="152">
        <v>0</v>
      </c>
      <c r="X258" s="152"/>
      <c r="Y258" s="152">
        <v>0</v>
      </c>
      <c r="Z258" s="152">
        <v>0</v>
      </c>
      <c r="AA258" s="152">
        <v>0</v>
      </c>
      <c r="AB258" s="152">
        <v>0</v>
      </c>
      <c r="AC258" s="152"/>
      <c r="AD258" s="152">
        <v>0</v>
      </c>
      <c r="AE258" s="152">
        <v>0</v>
      </c>
      <c r="AF258" s="152">
        <v>0</v>
      </c>
      <c r="AG258" s="152">
        <v>0</v>
      </c>
      <c r="AH258" s="152"/>
      <c r="AI258" s="152">
        <v>0</v>
      </c>
      <c r="AJ258" s="152">
        <v>0</v>
      </c>
      <c r="AK258" s="152">
        <v>0</v>
      </c>
      <c r="AL258" s="10" t="s">
        <v>255</v>
      </c>
      <c r="AN258" s="119" t="s">
        <v>118</v>
      </c>
    </row>
    <row r="259" spans="1:40">
      <c r="A259" s="119" t="s">
        <v>119</v>
      </c>
      <c r="B259" s="10" t="str">
        <f t="shared" si="22"/>
        <v>—</v>
      </c>
      <c r="C259" s="10" t="str">
        <f t="shared" si="23"/>
        <v>—</v>
      </c>
      <c r="D259" s="10" t="str">
        <f t="shared" si="24"/>
        <v>—</v>
      </c>
      <c r="E259" s="10" t="str">
        <f t="shared" si="25"/>
        <v>—</v>
      </c>
      <c r="F259" s="10" t="str">
        <f t="shared" si="26"/>
        <v>—</v>
      </c>
      <c r="G259" s="10" t="str">
        <f t="shared" si="27"/>
        <v>—</v>
      </c>
      <c r="H259" s="10" t="str">
        <f t="shared" si="21"/>
        <v>—</v>
      </c>
      <c r="I259" s="10"/>
      <c r="J259" s="152">
        <v>0</v>
      </c>
      <c r="K259" s="152">
        <v>0</v>
      </c>
      <c r="L259" s="152">
        <v>0</v>
      </c>
      <c r="M259" s="152">
        <v>0</v>
      </c>
      <c r="N259" s="152"/>
      <c r="O259" s="152">
        <v>0</v>
      </c>
      <c r="P259" s="152">
        <v>0</v>
      </c>
      <c r="Q259" s="152">
        <v>0</v>
      </c>
      <c r="R259" s="152">
        <v>0</v>
      </c>
      <c r="S259" s="152"/>
      <c r="T259" s="152">
        <v>0</v>
      </c>
      <c r="U259" s="152">
        <v>0</v>
      </c>
      <c r="V259" s="152">
        <v>0</v>
      </c>
      <c r="W259" s="152">
        <v>0</v>
      </c>
      <c r="X259" s="152"/>
      <c r="Y259" s="152">
        <v>0</v>
      </c>
      <c r="Z259" s="152">
        <v>0</v>
      </c>
      <c r="AA259" s="152">
        <v>0</v>
      </c>
      <c r="AB259" s="152">
        <v>0</v>
      </c>
      <c r="AC259" s="152"/>
      <c r="AD259" s="152">
        <v>0</v>
      </c>
      <c r="AE259" s="152">
        <v>0</v>
      </c>
      <c r="AF259" s="152">
        <v>0</v>
      </c>
      <c r="AG259" s="152">
        <v>0</v>
      </c>
      <c r="AH259" s="152"/>
      <c r="AI259" s="152">
        <v>0</v>
      </c>
      <c r="AJ259" s="152">
        <v>0</v>
      </c>
      <c r="AK259" s="152">
        <v>0</v>
      </c>
      <c r="AL259" s="10" t="s">
        <v>255</v>
      </c>
      <c r="AN259" s="119" t="s">
        <v>119</v>
      </c>
    </row>
    <row r="260" spans="1:40">
      <c r="A260" s="119" t="s">
        <v>105</v>
      </c>
      <c r="B260" s="10" t="str">
        <f t="shared" si="22"/>
        <v>—</v>
      </c>
      <c r="C260" s="10" t="str">
        <f t="shared" si="23"/>
        <v>—</v>
      </c>
      <c r="D260" s="10" t="str">
        <f t="shared" si="24"/>
        <v>—</v>
      </c>
      <c r="E260" s="10" t="str">
        <f t="shared" si="25"/>
        <v>—</v>
      </c>
      <c r="F260" s="10" t="str">
        <f t="shared" si="26"/>
        <v>—</v>
      </c>
      <c r="G260" s="10" t="str">
        <f t="shared" si="27"/>
        <v>—</v>
      </c>
      <c r="H260" s="10" t="str">
        <f t="shared" si="21"/>
        <v>—</v>
      </c>
      <c r="I260" s="10"/>
      <c r="J260" s="152">
        <v>0</v>
      </c>
      <c r="K260" s="152">
        <v>0</v>
      </c>
      <c r="L260" s="152">
        <v>0</v>
      </c>
      <c r="M260" s="152">
        <v>0</v>
      </c>
      <c r="N260" s="152"/>
      <c r="O260" s="152">
        <v>0</v>
      </c>
      <c r="P260" s="152">
        <v>0</v>
      </c>
      <c r="Q260" s="152">
        <v>0</v>
      </c>
      <c r="R260" s="152">
        <v>0</v>
      </c>
      <c r="S260" s="152"/>
      <c r="T260" s="152">
        <v>0</v>
      </c>
      <c r="U260" s="152">
        <v>0</v>
      </c>
      <c r="V260" s="152">
        <v>0</v>
      </c>
      <c r="W260" s="152">
        <v>0</v>
      </c>
      <c r="X260" s="152"/>
      <c r="Y260" s="152">
        <v>0</v>
      </c>
      <c r="Z260" s="152">
        <v>0</v>
      </c>
      <c r="AA260" s="152">
        <v>0</v>
      </c>
      <c r="AB260" s="152">
        <v>0</v>
      </c>
      <c r="AC260" s="152"/>
      <c r="AD260" s="152">
        <v>0</v>
      </c>
      <c r="AE260" s="152">
        <v>0</v>
      </c>
      <c r="AF260" s="152">
        <v>0</v>
      </c>
      <c r="AG260" s="152">
        <v>0</v>
      </c>
      <c r="AH260" s="152"/>
      <c r="AI260" s="152">
        <v>0</v>
      </c>
      <c r="AJ260" s="152">
        <v>0</v>
      </c>
      <c r="AK260" s="152">
        <v>0</v>
      </c>
      <c r="AL260" s="10" t="s">
        <v>255</v>
      </c>
      <c r="AN260" s="119" t="s">
        <v>105</v>
      </c>
    </row>
    <row r="261" spans="1:40">
      <c r="A261" s="96" t="s">
        <v>201</v>
      </c>
      <c r="B261" s="10" t="str">
        <f t="shared" si="22"/>
        <v>—</v>
      </c>
      <c r="C261" s="10" t="str">
        <f t="shared" si="23"/>
        <v>—</v>
      </c>
      <c r="D261" s="10" t="str">
        <f t="shared" si="24"/>
        <v>—</v>
      </c>
      <c r="E261" s="10" t="str">
        <f t="shared" si="25"/>
        <v>—</v>
      </c>
      <c r="F261" s="10" t="str">
        <f t="shared" si="26"/>
        <v>—</v>
      </c>
      <c r="G261" s="10" t="str">
        <f t="shared" si="27"/>
        <v>—</v>
      </c>
      <c r="H261" s="10">
        <f t="shared" si="21"/>
        <v>0.26581771697913781</v>
      </c>
      <c r="I261" s="10"/>
      <c r="J261" s="152">
        <v>0</v>
      </c>
      <c r="K261" s="152">
        <v>0</v>
      </c>
      <c r="L261" s="152">
        <v>0</v>
      </c>
      <c r="M261" s="152">
        <v>0</v>
      </c>
      <c r="N261" s="152"/>
      <c r="O261" s="152">
        <v>0</v>
      </c>
      <c r="P261" s="152">
        <v>0</v>
      </c>
      <c r="Q261" s="152">
        <v>0</v>
      </c>
      <c r="R261" s="152">
        <v>0</v>
      </c>
      <c r="S261" s="152"/>
      <c r="T261" s="152">
        <v>0</v>
      </c>
      <c r="U261" s="152">
        <v>0</v>
      </c>
      <c r="V261" s="152">
        <v>0</v>
      </c>
      <c r="W261" s="152">
        <v>0</v>
      </c>
      <c r="X261" s="152"/>
      <c r="Y261" s="152">
        <v>0</v>
      </c>
      <c r="Z261" s="152">
        <v>0</v>
      </c>
      <c r="AA261" s="152">
        <v>0</v>
      </c>
      <c r="AB261" s="152">
        <v>0</v>
      </c>
      <c r="AC261" s="152"/>
      <c r="AD261" s="152">
        <v>0</v>
      </c>
      <c r="AE261" s="152">
        <v>0</v>
      </c>
      <c r="AF261" s="152">
        <v>0</v>
      </c>
      <c r="AG261" s="152">
        <v>0</v>
      </c>
      <c r="AH261" s="152"/>
      <c r="AI261" s="152">
        <v>9.1663607150314741E-2</v>
      </c>
      <c r="AJ261" s="152">
        <v>8.4644826299647896E-2</v>
      </c>
      <c r="AK261" s="152">
        <v>8.9509283529175199E-2</v>
      </c>
      <c r="AL261" s="10">
        <v>-0.15372362456988586</v>
      </c>
      <c r="AN261" s="96" t="s">
        <v>201</v>
      </c>
    </row>
    <row r="262" spans="1:40">
      <c r="A262" s="119" t="s">
        <v>104</v>
      </c>
      <c r="B262" s="10" t="str">
        <f t="shared" si="22"/>
        <v>—</v>
      </c>
      <c r="C262" s="10" t="str">
        <f t="shared" si="23"/>
        <v>—</v>
      </c>
      <c r="D262" s="10" t="str">
        <f t="shared" si="24"/>
        <v>—</v>
      </c>
      <c r="E262" s="10" t="str">
        <f t="shared" si="25"/>
        <v>—</v>
      </c>
      <c r="F262" s="10" t="str">
        <f t="shared" si="26"/>
        <v>—</v>
      </c>
      <c r="G262" s="10" t="str">
        <f t="shared" si="27"/>
        <v>—</v>
      </c>
      <c r="H262" s="10" t="str">
        <f t="shared" si="21"/>
        <v>—</v>
      </c>
      <c r="I262" s="10"/>
      <c r="J262" s="152">
        <v>0</v>
      </c>
      <c r="K262" s="152">
        <v>0</v>
      </c>
      <c r="L262" s="152">
        <v>0</v>
      </c>
      <c r="M262" s="152">
        <v>0</v>
      </c>
      <c r="N262" s="152"/>
      <c r="O262" s="152">
        <v>0</v>
      </c>
      <c r="P262" s="152">
        <v>0</v>
      </c>
      <c r="Q262" s="152">
        <v>0</v>
      </c>
      <c r="R262" s="152">
        <v>0</v>
      </c>
      <c r="S262" s="152"/>
      <c r="T262" s="152">
        <v>0</v>
      </c>
      <c r="U262" s="152">
        <v>0</v>
      </c>
      <c r="V262" s="152">
        <v>0</v>
      </c>
      <c r="W262" s="152">
        <v>0</v>
      </c>
      <c r="X262" s="152"/>
      <c r="Y262" s="152">
        <v>0</v>
      </c>
      <c r="Z262" s="152">
        <v>0</v>
      </c>
      <c r="AA262" s="152">
        <v>0</v>
      </c>
      <c r="AB262" s="152">
        <v>0</v>
      </c>
      <c r="AC262" s="152"/>
      <c r="AD262" s="152">
        <v>0</v>
      </c>
      <c r="AE262" s="152">
        <v>0</v>
      </c>
      <c r="AF262" s="152">
        <v>0</v>
      </c>
      <c r="AG262" s="152">
        <v>0</v>
      </c>
      <c r="AH262" s="152"/>
      <c r="AI262" s="152">
        <v>0</v>
      </c>
      <c r="AJ262" s="152">
        <v>0</v>
      </c>
      <c r="AK262" s="152">
        <v>0</v>
      </c>
      <c r="AL262" s="10" t="s">
        <v>255</v>
      </c>
      <c r="AN262" s="119" t="s">
        <v>104</v>
      </c>
    </row>
    <row r="263" spans="1:40">
      <c r="A263" s="119" t="s">
        <v>118</v>
      </c>
      <c r="B263" s="10" t="str">
        <f t="shared" si="22"/>
        <v>—</v>
      </c>
      <c r="C263" s="10" t="str">
        <f t="shared" si="23"/>
        <v>—</v>
      </c>
      <c r="D263" s="10" t="str">
        <f t="shared" si="24"/>
        <v>—</v>
      </c>
      <c r="E263" s="10" t="str">
        <f t="shared" si="25"/>
        <v>—</v>
      </c>
      <c r="F263" s="10" t="str">
        <f t="shared" si="26"/>
        <v>—</v>
      </c>
      <c r="G263" s="10" t="str">
        <f t="shared" si="27"/>
        <v>—</v>
      </c>
      <c r="H263" s="10" t="str">
        <f t="shared" ref="H263:H327" si="28">IF(ABS(SUM(AI263:AK263))&lt;0.05,"—",SUM(AI263:AK263))</f>
        <v>—</v>
      </c>
      <c r="I263" s="10"/>
      <c r="J263" s="152">
        <v>0</v>
      </c>
      <c r="K263" s="152">
        <v>0</v>
      </c>
      <c r="L263" s="152">
        <v>0</v>
      </c>
      <c r="M263" s="152">
        <v>0</v>
      </c>
      <c r="N263" s="152"/>
      <c r="O263" s="152">
        <v>0</v>
      </c>
      <c r="P263" s="152">
        <v>0</v>
      </c>
      <c r="Q263" s="152">
        <v>0</v>
      </c>
      <c r="R263" s="152">
        <v>0</v>
      </c>
      <c r="S263" s="152"/>
      <c r="T263" s="152">
        <v>0</v>
      </c>
      <c r="U263" s="152">
        <v>0</v>
      </c>
      <c r="V263" s="152">
        <v>0</v>
      </c>
      <c r="W263" s="152">
        <v>0</v>
      </c>
      <c r="X263" s="152"/>
      <c r="Y263" s="152">
        <v>0</v>
      </c>
      <c r="Z263" s="152">
        <v>0</v>
      </c>
      <c r="AA263" s="152">
        <v>0</v>
      </c>
      <c r="AB263" s="152">
        <v>0</v>
      </c>
      <c r="AC263" s="152"/>
      <c r="AD263" s="152">
        <v>0</v>
      </c>
      <c r="AE263" s="152">
        <v>0</v>
      </c>
      <c r="AF263" s="152">
        <v>0</v>
      </c>
      <c r="AG263" s="152">
        <v>0</v>
      </c>
      <c r="AH263" s="152"/>
      <c r="AI263" s="152">
        <v>0</v>
      </c>
      <c r="AJ263" s="152">
        <v>0</v>
      </c>
      <c r="AK263" s="152">
        <v>0</v>
      </c>
      <c r="AL263" s="10" t="s">
        <v>255</v>
      </c>
      <c r="AN263" s="119" t="s">
        <v>118</v>
      </c>
    </row>
    <row r="264" spans="1:40">
      <c r="A264" s="119" t="s">
        <v>119</v>
      </c>
      <c r="B264" s="10" t="str">
        <f t="shared" ref="B264:B328" si="29">IF(ABS(SUM(J264:M264))&lt;0.05,"—",SUM(J264:M264))</f>
        <v>—</v>
      </c>
      <c r="C264" s="10" t="str">
        <f t="shared" ref="C264:C328" si="30">IF(ABS(SUM(O264:R264))&lt;0.05,"—",SUM(O264:R264))</f>
        <v>—</v>
      </c>
      <c r="D264" s="10" t="str">
        <f t="shared" ref="D264:D328" si="31">IF(ABS(SUM(T264:W264))&lt;0.05,"—",SUM(T264:W264))</f>
        <v>—</v>
      </c>
      <c r="E264" s="10" t="str">
        <f t="shared" ref="E264:E328" si="32">IF(ABS(SUM(Y264:AB264))&lt;0.05,"—",SUM(Y264:AB264))</f>
        <v>—</v>
      </c>
      <c r="F264" s="10" t="str">
        <f t="shared" ref="F264:F328" si="33">IF(ABS(SUM(AD264:AG264))&lt;0.05,"—",SUM(AD264:AG264))</f>
        <v>—</v>
      </c>
      <c r="G264" s="10" t="str">
        <f t="shared" ref="G264:G328" si="34">IF(ABS(SUM(AD264:AF264))&lt;0.05,"—",SUM(AD264:AF264))</f>
        <v>—</v>
      </c>
      <c r="H264" s="10" t="str">
        <f t="shared" si="28"/>
        <v>—</v>
      </c>
      <c r="I264" s="10"/>
      <c r="J264" s="152">
        <v>0</v>
      </c>
      <c r="K264" s="152">
        <v>0</v>
      </c>
      <c r="L264" s="152">
        <v>0</v>
      </c>
      <c r="M264" s="152">
        <v>0</v>
      </c>
      <c r="N264" s="152"/>
      <c r="O264" s="152">
        <v>0</v>
      </c>
      <c r="P264" s="152">
        <v>0</v>
      </c>
      <c r="Q264" s="152">
        <v>0</v>
      </c>
      <c r="R264" s="152">
        <v>0</v>
      </c>
      <c r="S264" s="152"/>
      <c r="T264" s="152">
        <v>0</v>
      </c>
      <c r="U264" s="152">
        <v>0</v>
      </c>
      <c r="V264" s="152">
        <v>0</v>
      </c>
      <c r="W264" s="152">
        <v>0</v>
      </c>
      <c r="X264" s="152"/>
      <c r="Y264" s="152">
        <v>0</v>
      </c>
      <c r="Z264" s="152">
        <v>0</v>
      </c>
      <c r="AA264" s="152">
        <v>0</v>
      </c>
      <c r="AB264" s="152">
        <v>0</v>
      </c>
      <c r="AC264" s="152"/>
      <c r="AD264" s="152">
        <v>0</v>
      </c>
      <c r="AE264" s="152">
        <v>0</v>
      </c>
      <c r="AF264" s="152">
        <v>0</v>
      </c>
      <c r="AG264" s="152">
        <v>0</v>
      </c>
      <c r="AH264" s="152"/>
      <c r="AI264" s="152">
        <v>0</v>
      </c>
      <c r="AJ264" s="152">
        <v>0</v>
      </c>
      <c r="AK264" s="152">
        <v>0</v>
      </c>
      <c r="AL264" s="10" t="s">
        <v>255</v>
      </c>
      <c r="AN264" s="119" t="s">
        <v>119</v>
      </c>
    </row>
    <row r="265" spans="1:40">
      <c r="A265" s="119" t="s">
        <v>105</v>
      </c>
      <c r="B265" s="10" t="str">
        <f t="shared" si="29"/>
        <v>—</v>
      </c>
      <c r="C265" s="10" t="str">
        <f t="shared" si="30"/>
        <v>—</v>
      </c>
      <c r="D265" s="10" t="str">
        <f t="shared" si="31"/>
        <v>—</v>
      </c>
      <c r="E265" s="10" t="str">
        <f t="shared" si="32"/>
        <v>—</v>
      </c>
      <c r="F265" s="10" t="str">
        <f t="shared" si="33"/>
        <v>—</v>
      </c>
      <c r="G265" s="10" t="str">
        <f t="shared" si="34"/>
        <v>—</v>
      </c>
      <c r="H265" s="10">
        <f t="shared" si="28"/>
        <v>0.26581771697913781</v>
      </c>
      <c r="I265" s="10"/>
      <c r="J265" s="152">
        <v>0</v>
      </c>
      <c r="K265" s="152">
        <v>0</v>
      </c>
      <c r="L265" s="152">
        <v>0</v>
      </c>
      <c r="M265" s="152">
        <v>0</v>
      </c>
      <c r="N265" s="152"/>
      <c r="O265" s="152">
        <v>0</v>
      </c>
      <c r="P265" s="152">
        <v>0</v>
      </c>
      <c r="Q265" s="152">
        <v>0</v>
      </c>
      <c r="R265" s="152">
        <v>0</v>
      </c>
      <c r="S265" s="152"/>
      <c r="T265" s="152">
        <v>0</v>
      </c>
      <c r="U265" s="152">
        <v>0</v>
      </c>
      <c r="V265" s="152">
        <v>0</v>
      </c>
      <c r="W265" s="152">
        <v>0</v>
      </c>
      <c r="X265" s="152"/>
      <c r="Y265" s="152">
        <v>0</v>
      </c>
      <c r="Z265" s="152">
        <v>0</v>
      </c>
      <c r="AA265" s="152">
        <v>0</v>
      </c>
      <c r="AB265" s="152">
        <v>0</v>
      </c>
      <c r="AC265" s="152"/>
      <c r="AD265" s="152">
        <v>0</v>
      </c>
      <c r="AE265" s="152">
        <v>0</v>
      </c>
      <c r="AF265" s="152">
        <v>0</v>
      </c>
      <c r="AG265" s="152">
        <v>0</v>
      </c>
      <c r="AH265" s="152"/>
      <c r="AI265" s="152">
        <v>9.1663607150314741E-2</v>
      </c>
      <c r="AJ265" s="152">
        <v>8.4644826299647896E-2</v>
      </c>
      <c r="AK265" s="152">
        <v>8.9509283529175199E-2</v>
      </c>
      <c r="AL265" s="10">
        <v>-0.15372362456988586</v>
      </c>
      <c r="AN265" s="119" t="s">
        <v>105</v>
      </c>
    </row>
    <row r="266" spans="1:40" ht="24">
      <c r="A266" s="87" t="s">
        <v>202</v>
      </c>
      <c r="B266" s="10" t="str">
        <f t="shared" si="29"/>
        <v>—</v>
      </c>
      <c r="C266" s="10" t="str">
        <f t="shared" si="30"/>
        <v>—</v>
      </c>
      <c r="D266" s="10" t="str">
        <f t="shared" si="31"/>
        <v>—</v>
      </c>
      <c r="E266" s="10" t="str">
        <f t="shared" si="32"/>
        <v>—</v>
      </c>
      <c r="F266" s="10" t="str">
        <f t="shared" si="33"/>
        <v>—</v>
      </c>
      <c r="G266" s="10" t="str">
        <f t="shared" si="34"/>
        <v>—</v>
      </c>
      <c r="H266" s="10" t="str">
        <f t="shared" si="28"/>
        <v>—</v>
      </c>
      <c r="I266" s="10"/>
      <c r="J266" s="152">
        <v>0</v>
      </c>
      <c r="K266" s="152">
        <v>0</v>
      </c>
      <c r="L266" s="152">
        <v>0</v>
      </c>
      <c r="M266" s="152">
        <v>0</v>
      </c>
      <c r="N266" s="152"/>
      <c r="O266" s="152">
        <v>0</v>
      </c>
      <c r="P266" s="152">
        <v>0</v>
      </c>
      <c r="Q266" s="152">
        <v>0</v>
      </c>
      <c r="R266" s="152">
        <v>0</v>
      </c>
      <c r="S266" s="152"/>
      <c r="T266" s="152">
        <v>0</v>
      </c>
      <c r="U266" s="152">
        <v>0</v>
      </c>
      <c r="V266" s="152">
        <v>0</v>
      </c>
      <c r="W266" s="152">
        <v>0</v>
      </c>
      <c r="X266" s="152"/>
      <c r="Y266" s="152">
        <v>0</v>
      </c>
      <c r="Z266" s="152">
        <v>0</v>
      </c>
      <c r="AA266" s="152">
        <v>0</v>
      </c>
      <c r="AB266" s="152">
        <v>0</v>
      </c>
      <c r="AC266" s="152"/>
      <c r="AD266" s="152">
        <v>0</v>
      </c>
      <c r="AE266" s="152">
        <v>0</v>
      </c>
      <c r="AF266" s="152">
        <v>0</v>
      </c>
      <c r="AG266" s="152">
        <v>0</v>
      </c>
      <c r="AH266" s="152"/>
      <c r="AI266" s="152">
        <v>0</v>
      </c>
      <c r="AJ266" s="152">
        <v>0</v>
      </c>
      <c r="AK266" s="152">
        <v>0</v>
      </c>
      <c r="AL266" s="10" t="s">
        <v>255</v>
      </c>
      <c r="AN266" s="87" t="s">
        <v>202</v>
      </c>
    </row>
    <row r="267" spans="1:40">
      <c r="A267" s="118" t="s">
        <v>111</v>
      </c>
      <c r="B267" s="10" t="str">
        <f t="shared" ref="B267:B268" si="35">IF(ABS(SUM(J267:M267))&lt;0.05,"—",SUM(J267:M267))</f>
        <v>—</v>
      </c>
      <c r="C267" s="10" t="str">
        <f t="shared" ref="C267:C268" si="36">IF(ABS(SUM(O267:R267))&lt;0.05,"—",SUM(O267:R267))</f>
        <v>—</v>
      </c>
      <c r="D267" s="10" t="str">
        <f t="shared" ref="D267:D268" si="37">IF(ABS(SUM(T267:W267))&lt;0.05,"—",SUM(T267:W267))</f>
        <v>—</v>
      </c>
      <c r="E267" s="10" t="str">
        <f t="shared" ref="E267:E268" si="38">IF(ABS(SUM(Y267:AB267))&lt;0.05,"—",SUM(Y267:AB267))</f>
        <v>—</v>
      </c>
      <c r="F267" s="10" t="str">
        <f t="shared" ref="F267:F268" si="39">IF(ABS(SUM(AD267:AG267))&lt;0.05,"—",SUM(AD267:AG267))</f>
        <v>—</v>
      </c>
      <c r="G267" s="10" t="str">
        <f t="shared" ref="G267:G268" si="40">IF(ABS(SUM(AD267:AF267))&lt;0.05,"—",SUM(AD267:AF267))</f>
        <v>—</v>
      </c>
      <c r="H267" s="10">
        <f t="shared" ref="H267:H268" si="41">IF(ABS(SUM(AI267:AK267))&lt;0.05,"—",SUM(AI267:AK267))</f>
        <v>7.9739458497281248</v>
      </c>
      <c r="I267" s="10"/>
      <c r="J267" s="152">
        <v>0</v>
      </c>
      <c r="K267" s="152">
        <v>0</v>
      </c>
      <c r="L267" s="152">
        <v>0</v>
      </c>
      <c r="M267" s="152">
        <v>0</v>
      </c>
      <c r="N267" s="152"/>
      <c r="O267" s="152">
        <v>0</v>
      </c>
      <c r="P267" s="152">
        <v>0</v>
      </c>
      <c r="Q267" s="152">
        <v>0</v>
      </c>
      <c r="R267" s="152">
        <v>0</v>
      </c>
      <c r="S267" s="152"/>
      <c r="T267" s="152">
        <v>0</v>
      </c>
      <c r="U267" s="152">
        <v>0</v>
      </c>
      <c r="V267" s="152">
        <v>0</v>
      </c>
      <c r="W267" s="152">
        <v>0</v>
      </c>
      <c r="X267" s="152"/>
      <c r="Y267" s="152">
        <v>0</v>
      </c>
      <c r="Z267" s="152">
        <v>0</v>
      </c>
      <c r="AA267" s="152">
        <v>0</v>
      </c>
      <c r="AB267" s="152">
        <v>0</v>
      </c>
      <c r="AC267" s="152"/>
      <c r="AD267" s="152">
        <v>0</v>
      </c>
      <c r="AE267" s="152">
        <v>0</v>
      </c>
      <c r="AF267" s="152">
        <v>0</v>
      </c>
      <c r="AG267" s="152">
        <v>0</v>
      </c>
      <c r="AH267" s="152"/>
      <c r="AI267" s="152">
        <v>-2.9399215024187129</v>
      </c>
      <c r="AJ267" s="152">
        <v>0.42511894832441044</v>
      </c>
      <c r="AK267" s="152">
        <v>10.488748403822427</v>
      </c>
      <c r="AL267" s="10">
        <v>1.1855741059889624</v>
      </c>
      <c r="AN267" s="118" t="s">
        <v>111</v>
      </c>
    </row>
    <row r="268" spans="1:40">
      <c r="A268" s="118" t="s">
        <v>112</v>
      </c>
      <c r="B268" s="10" t="str">
        <f t="shared" si="35"/>
        <v>—</v>
      </c>
      <c r="C268" s="10" t="str">
        <f t="shared" si="36"/>
        <v>—</v>
      </c>
      <c r="D268" s="10" t="str">
        <f t="shared" si="37"/>
        <v>—</v>
      </c>
      <c r="E268" s="10" t="str">
        <f t="shared" si="38"/>
        <v>—</v>
      </c>
      <c r="F268" s="10" t="str">
        <f t="shared" si="39"/>
        <v>—</v>
      </c>
      <c r="G268" s="10" t="str">
        <f t="shared" si="40"/>
        <v>—</v>
      </c>
      <c r="H268" s="10">
        <f t="shared" si="41"/>
        <v>7.2893864198459255</v>
      </c>
      <c r="I268" s="10"/>
      <c r="J268" s="152">
        <v>0</v>
      </c>
      <c r="K268" s="152">
        <v>0</v>
      </c>
      <c r="L268" s="152">
        <v>0</v>
      </c>
      <c r="M268" s="152">
        <v>0</v>
      </c>
      <c r="N268" s="152"/>
      <c r="O268" s="152">
        <v>0</v>
      </c>
      <c r="P268" s="152">
        <v>0</v>
      </c>
      <c r="Q268" s="152">
        <v>0</v>
      </c>
      <c r="R268" s="152">
        <v>0</v>
      </c>
      <c r="S268" s="152"/>
      <c r="T268" s="152">
        <v>0</v>
      </c>
      <c r="U268" s="152">
        <v>0</v>
      </c>
      <c r="V268" s="152">
        <v>0</v>
      </c>
      <c r="W268" s="152">
        <v>0</v>
      </c>
      <c r="X268" s="152"/>
      <c r="Y268" s="152">
        <v>0</v>
      </c>
      <c r="Z268" s="152">
        <v>0</v>
      </c>
      <c r="AA268" s="152">
        <v>0</v>
      </c>
      <c r="AB268" s="152">
        <v>0</v>
      </c>
      <c r="AC268" s="152"/>
      <c r="AD268" s="152">
        <v>0</v>
      </c>
      <c r="AE268" s="152">
        <v>0</v>
      </c>
      <c r="AF268" s="152">
        <v>0</v>
      </c>
      <c r="AG268" s="152">
        <v>0</v>
      </c>
      <c r="AH268" s="152"/>
      <c r="AI268" s="152">
        <v>-3.0642762050233046</v>
      </c>
      <c r="AJ268" s="152">
        <v>0.96114917437068925</v>
      </c>
      <c r="AK268" s="152">
        <v>9.3925134504985408</v>
      </c>
      <c r="AL268" s="10">
        <v>9.0334875600402711</v>
      </c>
      <c r="AN268" s="118" t="s">
        <v>112</v>
      </c>
    </row>
    <row r="269" spans="1:40">
      <c r="A269" s="87" t="s">
        <v>203</v>
      </c>
      <c r="B269" s="10" t="str">
        <f t="shared" si="29"/>
        <v>—</v>
      </c>
      <c r="C269" s="10" t="str">
        <f t="shared" si="30"/>
        <v>—</v>
      </c>
      <c r="D269" s="10" t="str">
        <f t="shared" si="31"/>
        <v>—</v>
      </c>
      <c r="E269" s="10" t="str">
        <f t="shared" si="32"/>
        <v>—</v>
      </c>
      <c r="F269" s="10" t="str">
        <f t="shared" si="33"/>
        <v>—</v>
      </c>
      <c r="G269" s="10" t="str">
        <f t="shared" si="34"/>
        <v>—</v>
      </c>
      <c r="H269" s="10">
        <f t="shared" si="28"/>
        <v>-189.38993829587747</v>
      </c>
      <c r="I269" s="10"/>
      <c r="J269" s="152">
        <v>0</v>
      </c>
      <c r="K269" s="152">
        <v>0</v>
      </c>
      <c r="L269" s="152">
        <v>0</v>
      </c>
      <c r="M269" s="152">
        <v>0</v>
      </c>
      <c r="N269" s="152"/>
      <c r="O269" s="152">
        <v>0</v>
      </c>
      <c r="P269" s="152">
        <v>0</v>
      </c>
      <c r="Q269" s="152">
        <v>0</v>
      </c>
      <c r="R269" s="152">
        <v>0</v>
      </c>
      <c r="S269" s="152"/>
      <c r="T269" s="152">
        <v>0</v>
      </c>
      <c r="U269" s="152">
        <v>0</v>
      </c>
      <c r="V269" s="152">
        <v>0</v>
      </c>
      <c r="W269" s="152">
        <v>0</v>
      </c>
      <c r="X269" s="152"/>
      <c r="Y269" s="152">
        <v>0</v>
      </c>
      <c r="Z269" s="152">
        <v>0</v>
      </c>
      <c r="AA269" s="152">
        <v>0</v>
      </c>
      <c r="AB269" s="152">
        <v>0</v>
      </c>
      <c r="AC269" s="152"/>
      <c r="AD269" s="152">
        <v>0</v>
      </c>
      <c r="AE269" s="152">
        <v>0</v>
      </c>
      <c r="AF269" s="152">
        <v>0</v>
      </c>
      <c r="AG269" s="152">
        <v>0</v>
      </c>
      <c r="AH269" s="152"/>
      <c r="AI269" s="152">
        <f>AI270-AI271</f>
        <v>87.756230063285301</v>
      </c>
      <c r="AJ269" s="152">
        <f>AJ270-AJ271</f>
        <v>-256.91721726528107</v>
      </c>
      <c r="AK269" s="152">
        <f t="shared" ref="AK269" si="42">AK270-AK271</f>
        <v>-20.228951093881697</v>
      </c>
      <c r="AL269" s="10">
        <v>90.19383153920478</v>
      </c>
      <c r="AN269" s="87" t="s">
        <v>203</v>
      </c>
    </row>
    <row r="270" spans="1:40">
      <c r="A270" s="118" t="s">
        <v>111</v>
      </c>
      <c r="B270" s="10" t="str">
        <f t="shared" si="29"/>
        <v>—</v>
      </c>
      <c r="C270" s="10" t="str">
        <f t="shared" si="30"/>
        <v>—</v>
      </c>
      <c r="D270" s="10" t="str">
        <f t="shared" si="31"/>
        <v>—</v>
      </c>
      <c r="E270" s="10" t="str">
        <f t="shared" si="32"/>
        <v>—</v>
      </c>
      <c r="F270" s="10" t="str">
        <f t="shared" si="33"/>
        <v>—</v>
      </c>
      <c r="G270" s="10" t="str">
        <f t="shared" si="34"/>
        <v>—</v>
      </c>
      <c r="H270" s="10">
        <f t="shared" si="28"/>
        <v>89.75704587794857</v>
      </c>
      <c r="I270" s="10"/>
      <c r="J270" s="152">
        <v>0</v>
      </c>
      <c r="K270" s="152">
        <v>0</v>
      </c>
      <c r="L270" s="152">
        <v>0</v>
      </c>
      <c r="M270" s="152">
        <v>0</v>
      </c>
      <c r="N270" s="152"/>
      <c r="O270" s="152">
        <v>0</v>
      </c>
      <c r="P270" s="152">
        <v>0</v>
      </c>
      <c r="Q270" s="152">
        <v>0</v>
      </c>
      <c r="R270" s="152">
        <v>0</v>
      </c>
      <c r="S270" s="152"/>
      <c r="T270" s="152">
        <v>0</v>
      </c>
      <c r="U270" s="152">
        <v>0</v>
      </c>
      <c r="V270" s="152">
        <v>0</v>
      </c>
      <c r="W270" s="152">
        <v>0</v>
      </c>
      <c r="X270" s="152"/>
      <c r="Y270" s="152">
        <v>0</v>
      </c>
      <c r="Z270" s="152">
        <v>0</v>
      </c>
      <c r="AA270" s="152">
        <v>0</v>
      </c>
      <c r="AB270" s="152">
        <v>0</v>
      </c>
      <c r="AC270" s="152"/>
      <c r="AD270" s="152">
        <v>0</v>
      </c>
      <c r="AE270" s="152">
        <v>0</v>
      </c>
      <c r="AF270" s="152">
        <v>0</v>
      </c>
      <c r="AG270" s="152">
        <v>0</v>
      </c>
      <c r="AH270" s="152"/>
      <c r="AI270" s="152">
        <v>91.671630529012432</v>
      </c>
      <c r="AJ270" s="152">
        <v>-48.628700117510803</v>
      </c>
      <c r="AK270" s="152">
        <v>46.714115466446948</v>
      </c>
      <c r="AL270" s="10">
        <v>-9.8286157517887869</v>
      </c>
      <c r="AN270" s="118" t="s">
        <v>111</v>
      </c>
    </row>
    <row r="271" spans="1:40">
      <c r="A271" s="118" t="s">
        <v>112</v>
      </c>
      <c r="B271" s="10" t="str">
        <f t="shared" si="29"/>
        <v>—</v>
      </c>
      <c r="C271" s="10" t="str">
        <f t="shared" si="30"/>
        <v>—</v>
      </c>
      <c r="D271" s="10" t="str">
        <f t="shared" si="31"/>
        <v>—</v>
      </c>
      <c r="E271" s="10" t="str">
        <f t="shared" si="32"/>
        <v>—</v>
      </c>
      <c r="F271" s="10" t="str">
        <f t="shared" si="33"/>
        <v>—</v>
      </c>
      <c r="G271" s="10" t="str">
        <f t="shared" si="34"/>
        <v>—</v>
      </c>
      <c r="H271" s="10">
        <f t="shared" si="28"/>
        <v>279.14698417382601</v>
      </c>
      <c r="I271" s="10"/>
      <c r="J271" s="152">
        <v>0</v>
      </c>
      <c r="K271" s="152">
        <v>0</v>
      </c>
      <c r="L271" s="152">
        <v>0</v>
      </c>
      <c r="M271" s="152">
        <v>0</v>
      </c>
      <c r="N271" s="152"/>
      <c r="O271" s="152">
        <v>0</v>
      </c>
      <c r="P271" s="152">
        <v>0</v>
      </c>
      <c r="Q271" s="152">
        <v>0</v>
      </c>
      <c r="R271" s="152">
        <v>0</v>
      </c>
      <c r="S271" s="152"/>
      <c r="T271" s="152">
        <v>0</v>
      </c>
      <c r="U271" s="152">
        <v>0</v>
      </c>
      <c r="V271" s="152">
        <v>0</v>
      </c>
      <c r="W271" s="152">
        <v>0</v>
      </c>
      <c r="X271" s="152"/>
      <c r="Y271" s="152">
        <v>0</v>
      </c>
      <c r="Z271" s="152">
        <v>0</v>
      </c>
      <c r="AA271" s="152">
        <v>0</v>
      </c>
      <c r="AB271" s="152">
        <v>0</v>
      </c>
      <c r="AC271" s="152"/>
      <c r="AD271" s="152">
        <v>0</v>
      </c>
      <c r="AE271" s="152">
        <v>0</v>
      </c>
      <c r="AF271" s="152">
        <v>0</v>
      </c>
      <c r="AG271" s="152">
        <v>0</v>
      </c>
      <c r="AH271" s="152"/>
      <c r="AI271" s="153">
        <f>AI285+AI307+AI324+AI332+AI343</f>
        <v>3.9154004657271297</v>
      </c>
      <c r="AJ271" s="153">
        <f>AJ285+AJ307+AJ324+AJ332+AJ343</f>
        <v>208.28851714777025</v>
      </c>
      <c r="AK271" s="153">
        <f>AK285+AK307+AK324+AK332+AK343</f>
        <v>66.943066560328646</v>
      </c>
      <c r="AL271" s="10">
        <v>-100.02244729099357</v>
      </c>
      <c r="AN271" s="118" t="s">
        <v>112</v>
      </c>
    </row>
    <row r="272" spans="1:40">
      <c r="A272" s="96" t="s">
        <v>204</v>
      </c>
      <c r="B272" s="10" t="str">
        <f t="shared" si="29"/>
        <v>—</v>
      </c>
      <c r="C272" s="10" t="str">
        <f t="shared" si="30"/>
        <v>—</v>
      </c>
      <c r="D272" s="10" t="str">
        <f t="shared" si="31"/>
        <v>—</v>
      </c>
      <c r="E272" s="10" t="str">
        <f t="shared" si="32"/>
        <v>—</v>
      </c>
      <c r="F272" s="10" t="str">
        <f t="shared" si="33"/>
        <v>—</v>
      </c>
      <c r="G272" s="10" t="str">
        <f t="shared" si="34"/>
        <v>—</v>
      </c>
      <c r="H272" s="10" t="str">
        <f t="shared" si="28"/>
        <v>—</v>
      </c>
      <c r="I272" s="10"/>
      <c r="J272" s="152">
        <v>0</v>
      </c>
      <c r="K272" s="152">
        <v>0</v>
      </c>
      <c r="L272" s="152">
        <v>0</v>
      </c>
      <c r="M272" s="152">
        <v>0</v>
      </c>
      <c r="N272" s="152"/>
      <c r="O272" s="152">
        <v>0</v>
      </c>
      <c r="P272" s="152">
        <v>0</v>
      </c>
      <c r="Q272" s="152">
        <v>0</v>
      </c>
      <c r="R272" s="152">
        <v>0</v>
      </c>
      <c r="S272" s="152"/>
      <c r="T272" s="152">
        <v>0</v>
      </c>
      <c r="U272" s="152">
        <v>0</v>
      </c>
      <c r="V272" s="152">
        <v>0</v>
      </c>
      <c r="W272" s="152">
        <v>0</v>
      </c>
      <c r="X272" s="152"/>
      <c r="Y272" s="152">
        <v>0</v>
      </c>
      <c r="Z272" s="152">
        <v>0</v>
      </c>
      <c r="AA272" s="152">
        <v>0</v>
      </c>
      <c r="AB272" s="152">
        <v>0</v>
      </c>
      <c r="AC272" s="152"/>
      <c r="AD272" s="152">
        <v>0</v>
      </c>
      <c r="AE272" s="152">
        <v>0</v>
      </c>
      <c r="AF272" s="152">
        <v>0</v>
      </c>
      <c r="AG272" s="152">
        <v>0</v>
      </c>
      <c r="AH272" s="152"/>
      <c r="AI272" s="152">
        <v>0</v>
      </c>
      <c r="AJ272" s="152">
        <v>0</v>
      </c>
      <c r="AK272" s="152">
        <v>0</v>
      </c>
      <c r="AL272" s="10" t="s">
        <v>255</v>
      </c>
      <c r="AN272" s="96" t="s">
        <v>204</v>
      </c>
    </row>
    <row r="273" spans="1:40" hidden="1">
      <c r="A273" s="93" t="s">
        <v>111</v>
      </c>
      <c r="B273" s="10" t="str">
        <f t="shared" si="29"/>
        <v>—</v>
      </c>
      <c r="C273" s="10" t="str">
        <f t="shared" si="30"/>
        <v>—</v>
      </c>
      <c r="D273" s="10" t="str">
        <f t="shared" si="31"/>
        <v>—</v>
      </c>
      <c r="E273" s="10" t="str">
        <f t="shared" si="32"/>
        <v>—</v>
      </c>
      <c r="F273" s="10" t="str">
        <f t="shared" si="33"/>
        <v>—</v>
      </c>
      <c r="G273" s="10" t="str">
        <f t="shared" si="34"/>
        <v>—</v>
      </c>
      <c r="H273" s="10" t="str">
        <f t="shared" si="28"/>
        <v>—</v>
      </c>
      <c r="I273" s="10"/>
      <c r="J273" s="152">
        <v>0</v>
      </c>
      <c r="K273" s="152">
        <v>0</v>
      </c>
      <c r="L273" s="152">
        <v>0</v>
      </c>
      <c r="M273" s="152">
        <v>0</v>
      </c>
      <c r="N273" s="152"/>
      <c r="O273" s="152">
        <v>0</v>
      </c>
      <c r="P273" s="152">
        <v>0</v>
      </c>
      <c r="Q273" s="152">
        <v>0</v>
      </c>
      <c r="R273" s="152">
        <v>0</v>
      </c>
      <c r="S273" s="152"/>
      <c r="T273" s="152">
        <v>0</v>
      </c>
      <c r="U273" s="152">
        <v>0</v>
      </c>
      <c r="V273" s="152">
        <v>0</v>
      </c>
      <c r="W273" s="152">
        <v>0</v>
      </c>
      <c r="X273" s="152"/>
      <c r="Y273" s="152">
        <v>0</v>
      </c>
      <c r="Z273" s="152">
        <v>0</v>
      </c>
      <c r="AA273" s="152">
        <v>0</v>
      </c>
      <c r="AB273" s="152">
        <v>0</v>
      </c>
      <c r="AC273" s="152"/>
      <c r="AD273" s="152">
        <v>0</v>
      </c>
      <c r="AE273" s="152">
        <v>0</v>
      </c>
      <c r="AF273" s="152">
        <v>0</v>
      </c>
      <c r="AG273" s="152">
        <v>0</v>
      </c>
      <c r="AH273" s="152"/>
      <c r="AI273" s="152">
        <v>0</v>
      </c>
      <c r="AJ273" s="152">
        <v>0</v>
      </c>
      <c r="AK273" s="152">
        <v>0</v>
      </c>
      <c r="AL273" s="10" t="s">
        <v>255</v>
      </c>
      <c r="AN273" s="93" t="s">
        <v>111</v>
      </c>
    </row>
    <row r="274" spans="1:40" hidden="1">
      <c r="A274" s="93" t="s">
        <v>112</v>
      </c>
      <c r="B274" s="10" t="str">
        <f t="shared" si="29"/>
        <v>—</v>
      </c>
      <c r="C274" s="10" t="str">
        <f t="shared" si="30"/>
        <v>—</v>
      </c>
      <c r="D274" s="10" t="str">
        <f t="shared" si="31"/>
        <v>—</v>
      </c>
      <c r="E274" s="10" t="str">
        <f t="shared" si="32"/>
        <v>—</v>
      </c>
      <c r="F274" s="10" t="str">
        <f t="shared" si="33"/>
        <v>—</v>
      </c>
      <c r="G274" s="10" t="str">
        <f t="shared" si="34"/>
        <v>—</v>
      </c>
      <c r="H274" s="10" t="str">
        <f t="shared" si="28"/>
        <v>—</v>
      </c>
      <c r="I274" s="10"/>
      <c r="J274" s="152">
        <v>0</v>
      </c>
      <c r="K274" s="152">
        <v>0</v>
      </c>
      <c r="L274" s="152">
        <v>0</v>
      </c>
      <c r="M274" s="152">
        <v>0</v>
      </c>
      <c r="N274" s="152"/>
      <c r="O274" s="152">
        <v>0</v>
      </c>
      <c r="P274" s="152">
        <v>0</v>
      </c>
      <c r="Q274" s="152">
        <v>0</v>
      </c>
      <c r="R274" s="152">
        <v>0</v>
      </c>
      <c r="S274" s="152"/>
      <c r="T274" s="152">
        <v>0</v>
      </c>
      <c r="U274" s="152">
        <v>0</v>
      </c>
      <c r="V274" s="152">
        <v>0</v>
      </c>
      <c r="W274" s="152">
        <v>0</v>
      </c>
      <c r="X274" s="152"/>
      <c r="Y274" s="152">
        <v>0</v>
      </c>
      <c r="Z274" s="152">
        <v>0</v>
      </c>
      <c r="AA274" s="152">
        <v>0</v>
      </c>
      <c r="AB274" s="152">
        <v>0</v>
      </c>
      <c r="AC274" s="152"/>
      <c r="AD274" s="152">
        <v>0</v>
      </c>
      <c r="AE274" s="152">
        <v>0</v>
      </c>
      <c r="AF274" s="152">
        <v>0</v>
      </c>
      <c r="AG274" s="152">
        <v>0</v>
      </c>
      <c r="AH274" s="152"/>
      <c r="AI274" s="152">
        <v>0</v>
      </c>
      <c r="AJ274" s="152">
        <v>0</v>
      </c>
      <c r="AK274" s="152">
        <v>0</v>
      </c>
      <c r="AL274" s="10" t="s">
        <v>255</v>
      </c>
      <c r="AN274" s="93" t="s">
        <v>112</v>
      </c>
    </row>
    <row r="275" spans="1:40">
      <c r="A275" s="96" t="s">
        <v>120</v>
      </c>
      <c r="B275" s="10" t="str">
        <f t="shared" si="29"/>
        <v>—</v>
      </c>
      <c r="C275" s="10" t="str">
        <f t="shared" si="30"/>
        <v>—</v>
      </c>
      <c r="D275" s="10" t="str">
        <f t="shared" si="31"/>
        <v>—</v>
      </c>
      <c r="E275" s="10" t="str">
        <f t="shared" si="32"/>
        <v>—</v>
      </c>
      <c r="F275" s="10" t="str">
        <f t="shared" si="33"/>
        <v>—</v>
      </c>
      <c r="G275" s="10" t="str">
        <f t="shared" si="34"/>
        <v>—</v>
      </c>
      <c r="H275" s="10">
        <f t="shared" si="28"/>
        <v>115.22458154957437</v>
      </c>
      <c r="I275" s="10"/>
      <c r="J275" s="152">
        <v>0</v>
      </c>
      <c r="K275" s="152">
        <v>0</v>
      </c>
      <c r="L275" s="152">
        <v>0</v>
      </c>
      <c r="M275" s="152">
        <v>0</v>
      </c>
      <c r="N275" s="152"/>
      <c r="O275" s="152">
        <v>0</v>
      </c>
      <c r="P275" s="152">
        <v>0</v>
      </c>
      <c r="Q275" s="152">
        <v>0</v>
      </c>
      <c r="R275" s="152">
        <v>0</v>
      </c>
      <c r="S275" s="152"/>
      <c r="T275" s="152">
        <v>0</v>
      </c>
      <c r="U275" s="152">
        <v>0</v>
      </c>
      <c r="V275" s="152">
        <v>0</v>
      </c>
      <c r="W275" s="152">
        <v>0</v>
      </c>
      <c r="X275" s="152"/>
      <c r="Y275" s="152">
        <v>0</v>
      </c>
      <c r="Z275" s="152">
        <v>0</v>
      </c>
      <c r="AA275" s="152">
        <v>0</v>
      </c>
      <c r="AB275" s="152">
        <v>0</v>
      </c>
      <c r="AC275" s="152"/>
      <c r="AD275" s="152">
        <v>0</v>
      </c>
      <c r="AE275" s="152">
        <v>0</v>
      </c>
      <c r="AF275" s="152">
        <v>0</v>
      </c>
      <c r="AG275" s="152">
        <v>0</v>
      </c>
      <c r="AH275" s="152"/>
      <c r="AI275" s="152">
        <v>66.382320897482714</v>
      </c>
      <c r="AJ275" s="152">
        <v>6.0932590210918143</v>
      </c>
      <c r="AK275" s="152">
        <v>42.74900163099985</v>
      </c>
      <c r="AL275" s="10">
        <v>1.8296749715965568</v>
      </c>
      <c r="AN275" s="96" t="s">
        <v>120</v>
      </c>
    </row>
    <row r="276" spans="1:40">
      <c r="A276" s="93" t="s">
        <v>111</v>
      </c>
      <c r="B276" s="10" t="str">
        <f t="shared" si="29"/>
        <v>—</v>
      </c>
      <c r="C276" s="10" t="str">
        <f t="shared" si="30"/>
        <v>—</v>
      </c>
      <c r="D276" s="10" t="str">
        <f t="shared" si="31"/>
        <v>—</v>
      </c>
      <c r="E276" s="10" t="str">
        <f t="shared" si="32"/>
        <v>—</v>
      </c>
      <c r="F276" s="10" t="str">
        <f t="shared" si="33"/>
        <v>—</v>
      </c>
      <c r="G276" s="10" t="str">
        <f t="shared" si="34"/>
        <v>—</v>
      </c>
      <c r="H276" s="10">
        <f t="shared" si="28"/>
        <v>133.95069172767745</v>
      </c>
      <c r="I276" s="10"/>
      <c r="J276" s="152">
        <v>0</v>
      </c>
      <c r="K276" s="152">
        <v>0</v>
      </c>
      <c r="L276" s="152">
        <v>0</v>
      </c>
      <c r="M276" s="152">
        <v>0</v>
      </c>
      <c r="N276" s="152"/>
      <c r="O276" s="152">
        <v>0</v>
      </c>
      <c r="P276" s="152">
        <v>0</v>
      </c>
      <c r="Q276" s="152">
        <v>0</v>
      </c>
      <c r="R276" s="152">
        <v>0</v>
      </c>
      <c r="S276" s="152"/>
      <c r="T276" s="152">
        <v>0</v>
      </c>
      <c r="U276" s="152">
        <v>0</v>
      </c>
      <c r="V276" s="152">
        <v>0</v>
      </c>
      <c r="W276" s="152">
        <v>0</v>
      </c>
      <c r="X276" s="152"/>
      <c r="Y276" s="152">
        <v>0</v>
      </c>
      <c r="Z276" s="152">
        <v>0</v>
      </c>
      <c r="AA276" s="152">
        <v>0</v>
      </c>
      <c r="AB276" s="152">
        <v>0</v>
      </c>
      <c r="AC276" s="152"/>
      <c r="AD276" s="152">
        <v>0</v>
      </c>
      <c r="AE276" s="152">
        <v>0</v>
      </c>
      <c r="AF276" s="152">
        <v>0</v>
      </c>
      <c r="AG276" s="152">
        <v>0</v>
      </c>
      <c r="AH276" s="152"/>
      <c r="AI276" s="152">
        <v>74.328109026593864</v>
      </c>
      <c r="AJ276" s="152">
        <v>6.9040188308134622</v>
      </c>
      <c r="AK276" s="152">
        <v>52.718563870270117</v>
      </c>
      <c r="AL276" s="10">
        <v>-17.4008549683052</v>
      </c>
      <c r="AN276" s="93" t="s">
        <v>111</v>
      </c>
    </row>
    <row r="277" spans="1:40">
      <c r="A277" s="119" t="s">
        <v>104</v>
      </c>
      <c r="B277" s="10" t="str">
        <f t="shared" si="29"/>
        <v>—</v>
      </c>
      <c r="C277" s="10" t="str">
        <f t="shared" si="30"/>
        <v>—</v>
      </c>
      <c r="D277" s="10" t="str">
        <f t="shared" si="31"/>
        <v>—</v>
      </c>
      <c r="E277" s="10" t="str">
        <f t="shared" si="32"/>
        <v>—</v>
      </c>
      <c r="F277" s="10" t="str">
        <f t="shared" si="33"/>
        <v>—</v>
      </c>
      <c r="G277" s="10" t="str">
        <f t="shared" si="34"/>
        <v>—</v>
      </c>
      <c r="H277" s="10">
        <f t="shared" si="28"/>
        <v>-33.011177030000006</v>
      </c>
      <c r="I277" s="10"/>
      <c r="J277" s="152">
        <v>0</v>
      </c>
      <c r="K277" s="152">
        <v>0</v>
      </c>
      <c r="L277" s="152">
        <v>0</v>
      </c>
      <c r="M277" s="152">
        <v>0</v>
      </c>
      <c r="N277" s="152"/>
      <c r="O277" s="152">
        <v>0</v>
      </c>
      <c r="P277" s="152">
        <v>0</v>
      </c>
      <c r="Q277" s="152">
        <v>0</v>
      </c>
      <c r="R277" s="152">
        <v>0</v>
      </c>
      <c r="S277" s="152"/>
      <c r="T277" s="152">
        <v>0</v>
      </c>
      <c r="U277" s="152">
        <v>0</v>
      </c>
      <c r="V277" s="152">
        <v>0</v>
      </c>
      <c r="W277" s="152">
        <v>0</v>
      </c>
      <c r="X277" s="152"/>
      <c r="Y277" s="152">
        <v>0</v>
      </c>
      <c r="Z277" s="152">
        <v>0</v>
      </c>
      <c r="AA277" s="152">
        <v>0</v>
      </c>
      <c r="AB277" s="152">
        <v>0</v>
      </c>
      <c r="AC277" s="152"/>
      <c r="AD277" s="152">
        <v>0</v>
      </c>
      <c r="AE277" s="152">
        <v>0</v>
      </c>
      <c r="AF277" s="152">
        <v>0</v>
      </c>
      <c r="AG277" s="152">
        <v>0</v>
      </c>
      <c r="AH277" s="152"/>
      <c r="AI277" s="152">
        <v>-1.9930778200000052</v>
      </c>
      <c r="AJ277" s="152">
        <v>-1.7070363000000048</v>
      </c>
      <c r="AK277" s="152">
        <v>-29.311062909999997</v>
      </c>
      <c r="AL277" s="10">
        <v>-28.146376370000002</v>
      </c>
      <c r="AN277" s="119" t="s">
        <v>104</v>
      </c>
    </row>
    <row r="278" spans="1:40">
      <c r="A278" s="119" t="s">
        <v>118</v>
      </c>
      <c r="B278" s="10" t="str">
        <f t="shared" si="29"/>
        <v>—</v>
      </c>
      <c r="C278" s="10" t="str">
        <f t="shared" si="30"/>
        <v>—</v>
      </c>
      <c r="D278" s="10" t="str">
        <f t="shared" si="31"/>
        <v>—</v>
      </c>
      <c r="E278" s="10" t="str">
        <f t="shared" si="32"/>
        <v>—</v>
      </c>
      <c r="F278" s="10" t="str">
        <f t="shared" si="33"/>
        <v>—</v>
      </c>
      <c r="G278" s="10" t="str">
        <f t="shared" si="34"/>
        <v>—</v>
      </c>
      <c r="H278" s="10">
        <f t="shared" si="28"/>
        <v>117.89066875767762</v>
      </c>
      <c r="I278" s="10"/>
      <c r="J278" s="152">
        <v>0</v>
      </c>
      <c r="K278" s="152">
        <v>0</v>
      </c>
      <c r="L278" s="152">
        <v>0</v>
      </c>
      <c r="M278" s="152">
        <v>0</v>
      </c>
      <c r="N278" s="152"/>
      <c r="O278" s="152">
        <v>0</v>
      </c>
      <c r="P278" s="152">
        <v>0</v>
      </c>
      <c r="Q278" s="152">
        <v>0</v>
      </c>
      <c r="R278" s="152">
        <v>0</v>
      </c>
      <c r="S278" s="152"/>
      <c r="T278" s="152">
        <v>0</v>
      </c>
      <c r="U278" s="152">
        <v>0</v>
      </c>
      <c r="V278" s="152">
        <v>0</v>
      </c>
      <c r="W278" s="152">
        <v>0</v>
      </c>
      <c r="X278" s="152"/>
      <c r="Y278" s="152">
        <v>0</v>
      </c>
      <c r="Z278" s="152">
        <v>0</v>
      </c>
      <c r="AA278" s="152">
        <v>0</v>
      </c>
      <c r="AB278" s="152">
        <v>0</v>
      </c>
      <c r="AC278" s="152"/>
      <c r="AD278" s="152">
        <v>0</v>
      </c>
      <c r="AE278" s="152">
        <v>0</v>
      </c>
      <c r="AF278" s="152">
        <v>0</v>
      </c>
      <c r="AG278" s="152">
        <v>0</v>
      </c>
      <c r="AH278" s="152"/>
      <c r="AI278" s="152">
        <v>76.060386846593943</v>
      </c>
      <c r="AJ278" s="152">
        <v>-5.0990448691866437</v>
      </c>
      <c r="AK278" s="152">
        <v>46.929326780270308</v>
      </c>
      <c r="AL278" s="10">
        <v>57.730421401694279</v>
      </c>
      <c r="AN278" s="119" t="s">
        <v>118</v>
      </c>
    </row>
    <row r="279" spans="1:40">
      <c r="A279" s="120" t="s">
        <v>205</v>
      </c>
      <c r="B279" s="10" t="str">
        <f t="shared" si="29"/>
        <v>—</v>
      </c>
      <c r="C279" s="10" t="str">
        <f t="shared" si="30"/>
        <v>—</v>
      </c>
      <c r="D279" s="10" t="str">
        <f t="shared" si="31"/>
        <v>—</v>
      </c>
      <c r="E279" s="10" t="str">
        <f t="shared" si="32"/>
        <v>—</v>
      </c>
      <c r="F279" s="10" t="str">
        <f t="shared" si="33"/>
        <v>—</v>
      </c>
      <c r="G279" s="10" t="str">
        <f t="shared" si="34"/>
        <v>—</v>
      </c>
      <c r="H279" s="10" t="str">
        <f t="shared" si="28"/>
        <v>—</v>
      </c>
      <c r="I279" s="10"/>
      <c r="J279" s="152">
        <v>0</v>
      </c>
      <c r="K279" s="152">
        <v>0</v>
      </c>
      <c r="L279" s="152">
        <v>0</v>
      </c>
      <c r="M279" s="152">
        <v>0</v>
      </c>
      <c r="N279" s="152"/>
      <c r="O279" s="152">
        <v>0</v>
      </c>
      <c r="P279" s="152">
        <v>0</v>
      </c>
      <c r="Q279" s="152">
        <v>0</v>
      </c>
      <c r="R279" s="152">
        <v>0</v>
      </c>
      <c r="S279" s="152"/>
      <c r="T279" s="152">
        <v>0</v>
      </c>
      <c r="U279" s="152">
        <v>0</v>
      </c>
      <c r="V279" s="152">
        <v>0</v>
      </c>
      <c r="W279" s="152">
        <v>0</v>
      </c>
      <c r="X279" s="152"/>
      <c r="Y279" s="152">
        <v>0</v>
      </c>
      <c r="Z279" s="152">
        <v>0</v>
      </c>
      <c r="AA279" s="152">
        <v>0</v>
      </c>
      <c r="AB279" s="152">
        <v>0</v>
      </c>
      <c r="AC279" s="152"/>
      <c r="AD279" s="152">
        <v>0</v>
      </c>
      <c r="AE279" s="152">
        <v>0</v>
      </c>
      <c r="AF279" s="152">
        <v>0</v>
      </c>
      <c r="AG279" s="152">
        <v>0</v>
      </c>
      <c r="AH279" s="152"/>
      <c r="AI279" s="152">
        <v>0</v>
      </c>
      <c r="AJ279" s="152">
        <v>0</v>
      </c>
      <c r="AK279" s="152">
        <v>0</v>
      </c>
      <c r="AL279" s="10" t="s">
        <v>255</v>
      </c>
      <c r="AN279" s="120" t="s">
        <v>205</v>
      </c>
    </row>
    <row r="280" spans="1:40">
      <c r="A280" s="120" t="s">
        <v>206</v>
      </c>
      <c r="B280" s="10" t="str">
        <f t="shared" si="29"/>
        <v>—</v>
      </c>
      <c r="C280" s="10" t="str">
        <f t="shared" si="30"/>
        <v>—</v>
      </c>
      <c r="D280" s="10" t="str">
        <f t="shared" si="31"/>
        <v>—</v>
      </c>
      <c r="E280" s="10" t="str">
        <f t="shared" si="32"/>
        <v>—</v>
      </c>
      <c r="F280" s="10" t="str">
        <f t="shared" si="33"/>
        <v>—</v>
      </c>
      <c r="G280" s="10" t="str">
        <f t="shared" si="34"/>
        <v>—</v>
      </c>
      <c r="H280" s="10" t="str">
        <f t="shared" si="28"/>
        <v>—</v>
      </c>
      <c r="I280" s="10"/>
      <c r="J280" s="152">
        <v>0</v>
      </c>
      <c r="K280" s="152">
        <v>0</v>
      </c>
      <c r="L280" s="152">
        <v>0</v>
      </c>
      <c r="M280" s="152">
        <v>0</v>
      </c>
      <c r="N280" s="152"/>
      <c r="O280" s="152">
        <v>0</v>
      </c>
      <c r="P280" s="152">
        <v>0</v>
      </c>
      <c r="Q280" s="152">
        <v>0</v>
      </c>
      <c r="R280" s="152">
        <v>0</v>
      </c>
      <c r="S280" s="152"/>
      <c r="T280" s="152">
        <v>0</v>
      </c>
      <c r="U280" s="152">
        <v>0</v>
      </c>
      <c r="V280" s="152">
        <v>0</v>
      </c>
      <c r="W280" s="152">
        <v>0</v>
      </c>
      <c r="X280" s="152"/>
      <c r="Y280" s="152">
        <v>0</v>
      </c>
      <c r="Z280" s="152">
        <v>0</v>
      </c>
      <c r="AA280" s="152">
        <v>0</v>
      </c>
      <c r="AB280" s="152">
        <v>0</v>
      </c>
      <c r="AC280" s="152"/>
      <c r="AD280" s="152">
        <v>0</v>
      </c>
      <c r="AE280" s="152">
        <v>0</v>
      </c>
      <c r="AF280" s="152">
        <v>0</v>
      </c>
      <c r="AG280" s="152">
        <v>0</v>
      </c>
      <c r="AH280" s="152"/>
      <c r="AI280" s="152">
        <v>0</v>
      </c>
      <c r="AJ280" s="152">
        <v>0</v>
      </c>
      <c r="AK280" s="152">
        <v>0</v>
      </c>
      <c r="AL280" s="10" t="s">
        <v>255</v>
      </c>
      <c r="AN280" s="120" t="s">
        <v>206</v>
      </c>
    </row>
    <row r="281" spans="1:40">
      <c r="A281" s="119" t="s">
        <v>119</v>
      </c>
      <c r="B281" s="10" t="str">
        <f t="shared" si="29"/>
        <v>—</v>
      </c>
      <c r="C281" s="10" t="str">
        <f t="shared" si="30"/>
        <v>—</v>
      </c>
      <c r="D281" s="10" t="str">
        <f t="shared" si="31"/>
        <v>—</v>
      </c>
      <c r="E281" s="10" t="str">
        <f t="shared" si="32"/>
        <v>—</v>
      </c>
      <c r="F281" s="10" t="str">
        <f t="shared" si="33"/>
        <v>—</v>
      </c>
      <c r="G281" s="10" t="str">
        <f t="shared" si="34"/>
        <v>—</v>
      </c>
      <c r="H281" s="10" t="str">
        <f t="shared" si="28"/>
        <v>—</v>
      </c>
      <c r="I281" s="10"/>
      <c r="J281" s="152">
        <v>0</v>
      </c>
      <c r="K281" s="152">
        <v>0</v>
      </c>
      <c r="L281" s="152">
        <v>0</v>
      </c>
      <c r="M281" s="152">
        <v>0</v>
      </c>
      <c r="N281" s="152"/>
      <c r="O281" s="152">
        <v>0</v>
      </c>
      <c r="P281" s="152">
        <v>0</v>
      </c>
      <c r="Q281" s="152">
        <v>0</v>
      </c>
      <c r="R281" s="152">
        <v>0</v>
      </c>
      <c r="S281" s="152"/>
      <c r="T281" s="152">
        <v>0</v>
      </c>
      <c r="U281" s="152">
        <v>0</v>
      </c>
      <c r="V281" s="152">
        <v>0</v>
      </c>
      <c r="W281" s="152">
        <v>0</v>
      </c>
      <c r="X281" s="152"/>
      <c r="Y281" s="152">
        <v>0</v>
      </c>
      <c r="Z281" s="152">
        <v>0</v>
      </c>
      <c r="AA281" s="152">
        <v>0</v>
      </c>
      <c r="AB281" s="152">
        <v>0</v>
      </c>
      <c r="AC281" s="152"/>
      <c r="AD281" s="152">
        <v>0</v>
      </c>
      <c r="AE281" s="152">
        <v>0</v>
      </c>
      <c r="AF281" s="152">
        <v>0</v>
      </c>
      <c r="AG281" s="152">
        <v>0</v>
      </c>
      <c r="AH281" s="152"/>
      <c r="AI281" s="152">
        <v>0</v>
      </c>
      <c r="AJ281" s="152">
        <v>0</v>
      </c>
      <c r="AK281" s="152">
        <v>0</v>
      </c>
      <c r="AL281" s="10" t="s">
        <v>255</v>
      </c>
      <c r="AN281" s="119" t="s">
        <v>119</v>
      </c>
    </row>
    <row r="282" spans="1:40">
      <c r="A282" s="119" t="s">
        <v>105</v>
      </c>
      <c r="B282" s="10" t="str">
        <f t="shared" si="29"/>
        <v>—</v>
      </c>
      <c r="C282" s="10" t="str">
        <f t="shared" si="30"/>
        <v>—</v>
      </c>
      <c r="D282" s="10" t="str">
        <f t="shared" si="31"/>
        <v>—</v>
      </c>
      <c r="E282" s="10" t="str">
        <f t="shared" si="32"/>
        <v>—</v>
      </c>
      <c r="F282" s="10" t="str">
        <f t="shared" si="33"/>
        <v>—</v>
      </c>
      <c r="G282" s="10" t="str">
        <f t="shared" si="34"/>
        <v>—</v>
      </c>
      <c r="H282" s="10">
        <f t="shared" si="28"/>
        <v>49.071199999999855</v>
      </c>
      <c r="I282" s="10"/>
      <c r="J282" s="152">
        <v>0</v>
      </c>
      <c r="K282" s="152">
        <v>0</v>
      </c>
      <c r="L282" s="152">
        <v>0</v>
      </c>
      <c r="M282" s="152">
        <v>0</v>
      </c>
      <c r="N282" s="152"/>
      <c r="O282" s="152">
        <v>0</v>
      </c>
      <c r="P282" s="152">
        <v>0</v>
      </c>
      <c r="Q282" s="152">
        <v>0</v>
      </c>
      <c r="R282" s="152">
        <v>0</v>
      </c>
      <c r="S282" s="152"/>
      <c r="T282" s="152">
        <v>0</v>
      </c>
      <c r="U282" s="152">
        <v>0</v>
      </c>
      <c r="V282" s="152">
        <v>0</v>
      </c>
      <c r="W282" s="152">
        <v>0</v>
      </c>
      <c r="X282" s="152"/>
      <c r="Y282" s="152">
        <v>0</v>
      </c>
      <c r="Z282" s="152">
        <v>0</v>
      </c>
      <c r="AA282" s="152">
        <v>0</v>
      </c>
      <c r="AB282" s="152">
        <v>0</v>
      </c>
      <c r="AC282" s="152"/>
      <c r="AD282" s="152">
        <v>0</v>
      </c>
      <c r="AE282" s="152">
        <v>0</v>
      </c>
      <c r="AF282" s="152">
        <v>0</v>
      </c>
      <c r="AG282" s="152">
        <v>0</v>
      </c>
      <c r="AH282" s="152"/>
      <c r="AI282" s="152">
        <v>0.2607999999999393</v>
      </c>
      <c r="AJ282" s="152">
        <v>13.710100000000111</v>
      </c>
      <c r="AK282" s="152">
        <v>35.100299999999805</v>
      </c>
      <c r="AL282" s="10">
        <v>-46.984899999999477</v>
      </c>
      <c r="AN282" s="119" t="s">
        <v>105</v>
      </c>
    </row>
    <row r="283" spans="1:40">
      <c r="A283" s="120" t="s">
        <v>205</v>
      </c>
      <c r="B283" s="10" t="str">
        <f t="shared" si="29"/>
        <v>—</v>
      </c>
      <c r="C283" s="10" t="str">
        <f t="shared" si="30"/>
        <v>—</v>
      </c>
      <c r="D283" s="10" t="str">
        <f t="shared" si="31"/>
        <v>—</v>
      </c>
      <c r="E283" s="10" t="str">
        <f t="shared" si="32"/>
        <v>—</v>
      </c>
      <c r="F283" s="10" t="str">
        <f t="shared" si="33"/>
        <v>—</v>
      </c>
      <c r="G283" s="10" t="str">
        <f t="shared" si="34"/>
        <v>—</v>
      </c>
      <c r="H283" s="10" t="str">
        <f t="shared" si="28"/>
        <v>—</v>
      </c>
      <c r="I283" s="10"/>
      <c r="J283" s="152">
        <v>0</v>
      </c>
      <c r="K283" s="152">
        <v>0</v>
      </c>
      <c r="L283" s="152">
        <v>0</v>
      </c>
      <c r="M283" s="152">
        <v>0</v>
      </c>
      <c r="N283" s="152"/>
      <c r="O283" s="152">
        <v>0</v>
      </c>
      <c r="P283" s="152">
        <v>0</v>
      </c>
      <c r="Q283" s="152">
        <v>0</v>
      </c>
      <c r="R283" s="152">
        <v>0</v>
      </c>
      <c r="S283" s="152"/>
      <c r="T283" s="152">
        <v>0</v>
      </c>
      <c r="U283" s="152">
        <v>0</v>
      </c>
      <c r="V283" s="152">
        <v>0</v>
      </c>
      <c r="W283" s="152">
        <v>0</v>
      </c>
      <c r="X283" s="152"/>
      <c r="Y283" s="152">
        <v>0</v>
      </c>
      <c r="Z283" s="152">
        <v>0</v>
      </c>
      <c r="AA283" s="152">
        <v>0</v>
      </c>
      <c r="AB283" s="152">
        <v>0</v>
      </c>
      <c r="AC283" s="152"/>
      <c r="AD283" s="152">
        <v>0</v>
      </c>
      <c r="AE283" s="152">
        <v>0</v>
      </c>
      <c r="AF283" s="152">
        <v>0</v>
      </c>
      <c r="AG283" s="152">
        <v>0</v>
      </c>
      <c r="AH283" s="152"/>
      <c r="AI283" s="152">
        <v>0</v>
      </c>
      <c r="AJ283" s="152">
        <v>0</v>
      </c>
      <c r="AK283" s="152">
        <v>0</v>
      </c>
      <c r="AL283" s="10" t="s">
        <v>255</v>
      </c>
      <c r="AN283" s="120" t="s">
        <v>205</v>
      </c>
    </row>
    <row r="284" spans="1:40">
      <c r="A284" s="120" t="s">
        <v>206</v>
      </c>
      <c r="B284" s="10" t="str">
        <f t="shared" si="29"/>
        <v>—</v>
      </c>
      <c r="C284" s="10" t="str">
        <f t="shared" si="30"/>
        <v>—</v>
      </c>
      <c r="D284" s="10" t="str">
        <f t="shared" si="31"/>
        <v>—</v>
      </c>
      <c r="E284" s="10" t="str">
        <f t="shared" si="32"/>
        <v>—</v>
      </c>
      <c r="F284" s="10" t="str">
        <f t="shared" si="33"/>
        <v>—</v>
      </c>
      <c r="G284" s="10" t="str">
        <f t="shared" si="34"/>
        <v>—</v>
      </c>
      <c r="H284" s="10" t="str">
        <f t="shared" si="28"/>
        <v>—</v>
      </c>
      <c r="I284" s="10"/>
      <c r="J284" s="152">
        <v>0</v>
      </c>
      <c r="K284" s="152">
        <v>0</v>
      </c>
      <c r="L284" s="152">
        <v>0</v>
      </c>
      <c r="M284" s="152">
        <v>0</v>
      </c>
      <c r="N284" s="152"/>
      <c r="O284" s="152">
        <v>0</v>
      </c>
      <c r="P284" s="152">
        <v>0</v>
      </c>
      <c r="Q284" s="152">
        <v>0</v>
      </c>
      <c r="R284" s="152">
        <v>0</v>
      </c>
      <c r="S284" s="152"/>
      <c r="T284" s="152">
        <v>0</v>
      </c>
      <c r="U284" s="152">
        <v>0</v>
      </c>
      <c r="V284" s="152">
        <v>0</v>
      </c>
      <c r="W284" s="152">
        <v>0</v>
      </c>
      <c r="X284" s="152"/>
      <c r="Y284" s="152">
        <v>0</v>
      </c>
      <c r="Z284" s="152">
        <v>0</v>
      </c>
      <c r="AA284" s="152">
        <v>0</v>
      </c>
      <c r="AB284" s="152">
        <v>0</v>
      </c>
      <c r="AC284" s="152"/>
      <c r="AD284" s="152">
        <v>0</v>
      </c>
      <c r="AE284" s="152">
        <v>0</v>
      </c>
      <c r="AF284" s="152">
        <v>0</v>
      </c>
      <c r="AG284" s="152">
        <v>0</v>
      </c>
      <c r="AH284" s="152"/>
      <c r="AI284" s="152">
        <v>0</v>
      </c>
      <c r="AJ284" s="152">
        <v>0</v>
      </c>
      <c r="AK284" s="152">
        <v>0</v>
      </c>
      <c r="AL284" s="10" t="s">
        <v>255</v>
      </c>
      <c r="AN284" s="120" t="s">
        <v>206</v>
      </c>
    </row>
    <row r="285" spans="1:40">
      <c r="A285" s="93" t="s">
        <v>112</v>
      </c>
      <c r="B285" s="10" t="str">
        <f t="shared" si="29"/>
        <v>—</v>
      </c>
      <c r="C285" s="10" t="str">
        <f t="shared" si="30"/>
        <v>—</v>
      </c>
      <c r="D285" s="10" t="str">
        <f t="shared" si="31"/>
        <v>—</v>
      </c>
      <c r="E285" s="10" t="str">
        <f t="shared" si="32"/>
        <v>—</v>
      </c>
      <c r="F285" s="10" t="str">
        <f t="shared" si="33"/>
        <v>—</v>
      </c>
      <c r="G285" s="10" t="str">
        <f t="shared" si="34"/>
        <v>—</v>
      </c>
      <c r="H285" s="10">
        <f t="shared" si="28"/>
        <v>18.72611017810306</v>
      </c>
      <c r="I285" s="10"/>
      <c r="J285" s="152">
        <v>0</v>
      </c>
      <c r="K285" s="152">
        <v>0</v>
      </c>
      <c r="L285" s="152">
        <v>0</v>
      </c>
      <c r="M285" s="152">
        <v>0</v>
      </c>
      <c r="N285" s="152"/>
      <c r="O285" s="152">
        <v>0</v>
      </c>
      <c r="P285" s="152">
        <v>0</v>
      </c>
      <c r="Q285" s="152">
        <v>0</v>
      </c>
      <c r="R285" s="152">
        <v>0</v>
      </c>
      <c r="S285" s="152"/>
      <c r="T285" s="152">
        <v>0</v>
      </c>
      <c r="U285" s="152">
        <v>0</v>
      </c>
      <c r="V285" s="152">
        <v>0</v>
      </c>
      <c r="W285" s="152">
        <v>0</v>
      </c>
      <c r="X285" s="152"/>
      <c r="Y285" s="152">
        <v>0</v>
      </c>
      <c r="Z285" s="152">
        <v>0</v>
      </c>
      <c r="AA285" s="152">
        <v>0</v>
      </c>
      <c r="AB285" s="152">
        <v>0</v>
      </c>
      <c r="AC285" s="152"/>
      <c r="AD285" s="152">
        <v>0</v>
      </c>
      <c r="AE285" s="152">
        <v>0</v>
      </c>
      <c r="AF285" s="152">
        <v>0</v>
      </c>
      <c r="AG285" s="152">
        <v>0</v>
      </c>
      <c r="AH285" s="152"/>
      <c r="AI285" s="152">
        <v>7.9457881291111452</v>
      </c>
      <c r="AJ285" s="152">
        <v>0.81075980972164796</v>
      </c>
      <c r="AK285" s="152">
        <v>9.9695622392702674</v>
      </c>
      <c r="AL285" s="10">
        <v>-19.230529939901757</v>
      </c>
      <c r="AN285" s="93" t="s">
        <v>112</v>
      </c>
    </row>
    <row r="286" spans="1:40">
      <c r="A286" s="119" t="s">
        <v>104</v>
      </c>
      <c r="B286" s="10" t="str">
        <f t="shared" si="29"/>
        <v>—</v>
      </c>
      <c r="C286" s="10" t="str">
        <f t="shared" si="30"/>
        <v>—</v>
      </c>
      <c r="D286" s="10" t="str">
        <f t="shared" si="31"/>
        <v>—</v>
      </c>
      <c r="E286" s="10" t="str">
        <f t="shared" si="32"/>
        <v>—</v>
      </c>
      <c r="F286" s="10" t="str">
        <f t="shared" si="33"/>
        <v>—</v>
      </c>
      <c r="G286" s="10" t="str">
        <f t="shared" si="34"/>
        <v>—</v>
      </c>
      <c r="H286" s="10" t="str">
        <f t="shared" si="28"/>
        <v>—</v>
      </c>
      <c r="I286" s="10"/>
      <c r="J286" s="152">
        <v>0</v>
      </c>
      <c r="K286" s="152">
        <v>0</v>
      </c>
      <c r="L286" s="152">
        <v>0</v>
      </c>
      <c r="M286" s="152">
        <v>0</v>
      </c>
      <c r="N286" s="152"/>
      <c r="O286" s="152">
        <v>0</v>
      </c>
      <c r="P286" s="152">
        <v>0</v>
      </c>
      <c r="Q286" s="152">
        <v>0</v>
      </c>
      <c r="R286" s="152">
        <v>0</v>
      </c>
      <c r="S286" s="152"/>
      <c r="T286" s="152">
        <v>0</v>
      </c>
      <c r="U286" s="152">
        <v>0</v>
      </c>
      <c r="V286" s="152">
        <v>0</v>
      </c>
      <c r="W286" s="152">
        <v>0</v>
      </c>
      <c r="X286" s="152"/>
      <c r="Y286" s="152">
        <v>0</v>
      </c>
      <c r="Z286" s="152">
        <v>0</v>
      </c>
      <c r="AA286" s="152">
        <v>0</v>
      </c>
      <c r="AB286" s="152">
        <v>0</v>
      </c>
      <c r="AC286" s="152"/>
      <c r="AD286" s="152">
        <v>0</v>
      </c>
      <c r="AE286" s="152">
        <v>0</v>
      </c>
      <c r="AF286" s="152">
        <v>0</v>
      </c>
      <c r="AG286" s="152">
        <v>0</v>
      </c>
      <c r="AH286" s="152"/>
      <c r="AI286" s="152">
        <v>0</v>
      </c>
      <c r="AJ286" s="152">
        <v>0</v>
      </c>
      <c r="AK286" s="152">
        <v>0</v>
      </c>
      <c r="AL286" s="10" t="s">
        <v>255</v>
      </c>
      <c r="AN286" s="119" t="s">
        <v>104</v>
      </c>
    </row>
    <row r="287" spans="1:40">
      <c r="A287" s="120" t="s">
        <v>205</v>
      </c>
      <c r="B287" s="10" t="str">
        <f t="shared" si="29"/>
        <v>—</v>
      </c>
      <c r="C287" s="10" t="str">
        <f t="shared" si="30"/>
        <v>—</v>
      </c>
      <c r="D287" s="10" t="str">
        <f t="shared" si="31"/>
        <v>—</v>
      </c>
      <c r="E287" s="10" t="str">
        <f t="shared" si="32"/>
        <v>—</v>
      </c>
      <c r="F287" s="10" t="str">
        <f t="shared" si="33"/>
        <v>—</v>
      </c>
      <c r="G287" s="10" t="str">
        <f t="shared" si="34"/>
        <v>—</v>
      </c>
      <c r="H287" s="10" t="str">
        <f t="shared" si="28"/>
        <v>—</v>
      </c>
      <c r="I287" s="10"/>
      <c r="J287" s="152">
        <v>0</v>
      </c>
      <c r="K287" s="152">
        <v>0</v>
      </c>
      <c r="L287" s="152">
        <v>0</v>
      </c>
      <c r="M287" s="152">
        <v>0</v>
      </c>
      <c r="N287" s="152"/>
      <c r="O287" s="152">
        <v>0</v>
      </c>
      <c r="P287" s="152">
        <v>0</v>
      </c>
      <c r="Q287" s="152">
        <v>0</v>
      </c>
      <c r="R287" s="152">
        <v>0</v>
      </c>
      <c r="S287" s="152"/>
      <c r="T287" s="152">
        <v>0</v>
      </c>
      <c r="U287" s="152">
        <v>0</v>
      </c>
      <c r="V287" s="152">
        <v>0</v>
      </c>
      <c r="W287" s="152">
        <v>0</v>
      </c>
      <c r="X287" s="152"/>
      <c r="Y287" s="152">
        <v>0</v>
      </c>
      <c r="Z287" s="152">
        <v>0</v>
      </c>
      <c r="AA287" s="152">
        <v>0</v>
      </c>
      <c r="AB287" s="152">
        <v>0</v>
      </c>
      <c r="AC287" s="152"/>
      <c r="AD287" s="152">
        <v>0</v>
      </c>
      <c r="AE287" s="152">
        <v>0</v>
      </c>
      <c r="AF287" s="152">
        <v>0</v>
      </c>
      <c r="AG287" s="152">
        <v>0</v>
      </c>
      <c r="AH287" s="152"/>
      <c r="AI287" s="152">
        <v>0</v>
      </c>
      <c r="AJ287" s="152">
        <v>0</v>
      </c>
      <c r="AK287" s="152">
        <v>0</v>
      </c>
      <c r="AL287" s="10" t="s">
        <v>255</v>
      </c>
      <c r="AN287" s="120" t="s">
        <v>205</v>
      </c>
    </row>
    <row r="288" spans="1:40">
      <c r="A288" s="120" t="s">
        <v>206</v>
      </c>
      <c r="B288" s="10" t="str">
        <f t="shared" si="29"/>
        <v>—</v>
      </c>
      <c r="C288" s="10" t="str">
        <f t="shared" si="30"/>
        <v>—</v>
      </c>
      <c r="D288" s="10" t="str">
        <f t="shared" si="31"/>
        <v>—</v>
      </c>
      <c r="E288" s="10" t="str">
        <f t="shared" si="32"/>
        <v>—</v>
      </c>
      <c r="F288" s="10" t="str">
        <f t="shared" si="33"/>
        <v>—</v>
      </c>
      <c r="G288" s="10" t="str">
        <f t="shared" si="34"/>
        <v>—</v>
      </c>
      <c r="H288" s="10" t="str">
        <f t="shared" si="28"/>
        <v>—</v>
      </c>
      <c r="I288" s="10"/>
      <c r="J288" s="152">
        <v>0</v>
      </c>
      <c r="K288" s="152">
        <v>0</v>
      </c>
      <c r="L288" s="152">
        <v>0</v>
      </c>
      <c r="M288" s="152">
        <v>0</v>
      </c>
      <c r="N288" s="152"/>
      <c r="O288" s="152">
        <v>0</v>
      </c>
      <c r="P288" s="152">
        <v>0</v>
      </c>
      <c r="Q288" s="152">
        <v>0</v>
      </c>
      <c r="R288" s="152">
        <v>0</v>
      </c>
      <c r="S288" s="152"/>
      <c r="T288" s="152">
        <v>0</v>
      </c>
      <c r="U288" s="152">
        <v>0</v>
      </c>
      <c r="V288" s="152">
        <v>0</v>
      </c>
      <c r="W288" s="152">
        <v>0</v>
      </c>
      <c r="X288" s="152"/>
      <c r="Y288" s="152">
        <v>0</v>
      </c>
      <c r="Z288" s="152">
        <v>0</v>
      </c>
      <c r="AA288" s="152">
        <v>0</v>
      </c>
      <c r="AB288" s="152">
        <v>0</v>
      </c>
      <c r="AC288" s="152"/>
      <c r="AD288" s="152">
        <v>0</v>
      </c>
      <c r="AE288" s="152">
        <v>0</v>
      </c>
      <c r="AF288" s="152">
        <v>0</v>
      </c>
      <c r="AG288" s="152">
        <v>0</v>
      </c>
      <c r="AH288" s="152"/>
      <c r="AI288" s="152">
        <v>0</v>
      </c>
      <c r="AJ288" s="152">
        <v>0</v>
      </c>
      <c r="AK288" s="152">
        <v>0</v>
      </c>
      <c r="AL288" s="10" t="s">
        <v>255</v>
      </c>
      <c r="AN288" s="120" t="s">
        <v>206</v>
      </c>
    </row>
    <row r="289" spans="1:40">
      <c r="A289" s="119" t="s">
        <v>118</v>
      </c>
      <c r="B289" s="10" t="str">
        <f t="shared" si="29"/>
        <v>—</v>
      </c>
      <c r="C289" s="10" t="str">
        <f t="shared" si="30"/>
        <v>—</v>
      </c>
      <c r="D289" s="10" t="str">
        <f t="shared" si="31"/>
        <v>—</v>
      </c>
      <c r="E289" s="10" t="str">
        <f t="shared" si="32"/>
        <v>—</v>
      </c>
      <c r="F289" s="10" t="str">
        <f t="shared" si="33"/>
        <v>—</v>
      </c>
      <c r="G289" s="10" t="str">
        <f t="shared" si="34"/>
        <v>—</v>
      </c>
      <c r="H289" s="10">
        <f t="shared" si="28"/>
        <v>18.72611017810306</v>
      </c>
      <c r="I289" s="10"/>
      <c r="J289" s="152">
        <v>0</v>
      </c>
      <c r="K289" s="152">
        <v>0</v>
      </c>
      <c r="L289" s="152">
        <v>0</v>
      </c>
      <c r="M289" s="152">
        <v>0</v>
      </c>
      <c r="N289" s="152"/>
      <c r="O289" s="152">
        <v>0</v>
      </c>
      <c r="P289" s="152">
        <v>0</v>
      </c>
      <c r="Q289" s="152">
        <v>0</v>
      </c>
      <c r="R289" s="152">
        <v>0</v>
      </c>
      <c r="S289" s="152"/>
      <c r="T289" s="152">
        <v>0</v>
      </c>
      <c r="U289" s="152">
        <v>0</v>
      </c>
      <c r="V289" s="152">
        <v>0</v>
      </c>
      <c r="W289" s="152">
        <v>0</v>
      </c>
      <c r="X289" s="152"/>
      <c r="Y289" s="152">
        <v>0</v>
      </c>
      <c r="Z289" s="152">
        <v>0</v>
      </c>
      <c r="AA289" s="152">
        <v>0</v>
      </c>
      <c r="AB289" s="152">
        <v>0</v>
      </c>
      <c r="AC289" s="152"/>
      <c r="AD289" s="152">
        <v>0</v>
      </c>
      <c r="AE289" s="152">
        <v>0</v>
      </c>
      <c r="AF289" s="152">
        <v>0</v>
      </c>
      <c r="AG289" s="152">
        <v>0</v>
      </c>
      <c r="AH289" s="152"/>
      <c r="AI289" s="152">
        <v>7.9457881291111452</v>
      </c>
      <c r="AJ289" s="152">
        <v>0.81075980972164796</v>
      </c>
      <c r="AK289" s="152">
        <v>9.9695622392702674</v>
      </c>
      <c r="AL289" s="10">
        <v>-19.230529939901757</v>
      </c>
      <c r="AN289" s="119" t="s">
        <v>118</v>
      </c>
    </row>
    <row r="290" spans="1:40">
      <c r="A290" s="120" t="s">
        <v>205</v>
      </c>
      <c r="B290" s="10" t="str">
        <f t="shared" si="29"/>
        <v>—</v>
      </c>
      <c r="C290" s="10" t="str">
        <f t="shared" si="30"/>
        <v>—</v>
      </c>
      <c r="D290" s="10" t="str">
        <f t="shared" si="31"/>
        <v>—</v>
      </c>
      <c r="E290" s="10" t="str">
        <f t="shared" si="32"/>
        <v>—</v>
      </c>
      <c r="F290" s="10" t="str">
        <f t="shared" si="33"/>
        <v>—</v>
      </c>
      <c r="G290" s="10" t="str">
        <f t="shared" si="34"/>
        <v>—</v>
      </c>
      <c r="H290" s="10" t="str">
        <f t="shared" si="28"/>
        <v>—</v>
      </c>
      <c r="I290" s="10"/>
      <c r="J290" s="152">
        <v>0</v>
      </c>
      <c r="K290" s="152">
        <v>0</v>
      </c>
      <c r="L290" s="152">
        <v>0</v>
      </c>
      <c r="M290" s="152">
        <v>0</v>
      </c>
      <c r="N290" s="152"/>
      <c r="O290" s="152">
        <v>0</v>
      </c>
      <c r="P290" s="152">
        <v>0</v>
      </c>
      <c r="Q290" s="152">
        <v>0</v>
      </c>
      <c r="R290" s="152">
        <v>0</v>
      </c>
      <c r="S290" s="152"/>
      <c r="T290" s="152">
        <v>0</v>
      </c>
      <c r="U290" s="152">
        <v>0</v>
      </c>
      <c r="V290" s="152">
        <v>0</v>
      </c>
      <c r="W290" s="152">
        <v>0</v>
      </c>
      <c r="X290" s="152"/>
      <c r="Y290" s="152">
        <v>0</v>
      </c>
      <c r="Z290" s="152">
        <v>0</v>
      </c>
      <c r="AA290" s="152">
        <v>0</v>
      </c>
      <c r="AB290" s="152">
        <v>0</v>
      </c>
      <c r="AC290" s="152"/>
      <c r="AD290" s="152">
        <v>0</v>
      </c>
      <c r="AE290" s="152">
        <v>0</v>
      </c>
      <c r="AF290" s="152">
        <v>0</v>
      </c>
      <c r="AG290" s="152">
        <v>0</v>
      </c>
      <c r="AH290" s="152"/>
      <c r="AI290" s="152">
        <v>0</v>
      </c>
      <c r="AJ290" s="152">
        <v>0</v>
      </c>
      <c r="AK290" s="152">
        <v>0</v>
      </c>
      <c r="AL290" s="10" t="s">
        <v>255</v>
      </c>
      <c r="AN290" s="120" t="s">
        <v>205</v>
      </c>
    </row>
    <row r="291" spans="1:40">
      <c r="A291" s="120" t="s">
        <v>206</v>
      </c>
      <c r="B291" s="10" t="str">
        <f t="shared" si="29"/>
        <v>—</v>
      </c>
      <c r="C291" s="10" t="str">
        <f t="shared" si="30"/>
        <v>—</v>
      </c>
      <c r="D291" s="10" t="str">
        <f t="shared" si="31"/>
        <v>—</v>
      </c>
      <c r="E291" s="10" t="str">
        <f t="shared" si="32"/>
        <v>—</v>
      </c>
      <c r="F291" s="10" t="str">
        <f t="shared" si="33"/>
        <v>—</v>
      </c>
      <c r="G291" s="10" t="str">
        <f t="shared" si="34"/>
        <v>—</v>
      </c>
      <c r="H291" s="10" t="str">
        <f t="shared" si="28"/>
        <v>—</v>
      </c>
      <c r="I291" s="10"/>
      <c r="J291" s="152">
        <v>0</v>
      </c>
      <c r="K291" s="152">
        <v>0</v>
      </c>
      <c r="L291" s="152">
        <v>0</v>
      </c>
      <c r="M291" s="152">
        <v>0</v>
      </c>
      <c r="N291" s="152"/>
      <c r="O291" s="152">
        <v>0</v>
      </c>
      <c r="P291" s="152">
        <v>0</v>
      </c>
      <c r="Q291" s="152">
        <v>0</v>
      </c>
      <c r="R291" s="152">
        <v>0</v>
      </c>
      <c r="S291" s="152"/>
      <c r="T291" s="152">
        <v>0</v>
      </c>
      <c r="U291" s="152">
        <v>0</v>
      </c>
      <c r="V291" s="152">
        <v>0</v>
      </c>
      <c r="W291" s="152">
        <v>0</v>
      </c>
      <c r="X291" s="152"/>
      <c r="Y291" s="152">
        <v>0</v>
      </c>
      <c r="Z291" s="152">
        <v>0</v>
      </c>
      <c r="AA291" s="152">
        <v>0</v>
      </c>
      <c r="AB291" s="152">
        <v>0</v>
      </c>
      <c r="AC291" s="152"/>
      <c r="AD291" s="152">
        <v>0</v>
      </c>
      <c r="AE291" s="152">
        <v>0</v>
      </c>
      <c r="AF291" s="152">
        <v>0</v>
      </c>
      <c r="AG291" s="152">
        <v>0</v>
      </c>
      <c r="AH291" s="152"/>
      <c r="AI291" s="152">
        <v>0</v>
      </c>
      <c r="AJ291" s="152">
        <v>0</v>
      </c>
      <c r="AK291" s="152">
        <v>0</v>
      </c>
      <c r="AL291" s="10" t="s">
        <v>255</v>
      </c>
      <c r="AN291" s="120" t="s">
        <v>206</v>
      </c>
    </row>
    <row r="292" spans="1:40">
      <c r="A292" s="119" t="s">
        <v>119</v>
      </c>
      <c r="B292" s="10" t="str">
        <f t="shared" si="29"/>
        <v>—</v>
      </c>
      <c r="C292" s="10" t="str">
        <f t="shared" si="30"/>
        <v>—</v>
      </c>
      <c r="D292" s="10" t="str">
        <f t="shared" si="31"/>
        <v>—</v>
      </c>
      <c r="E292" s="10" t="str">
        <f t="shared" si="32"/>
        <v>—</v>
      </c>
      <c r="F292" s="10" t="str">
        <f t="shared" si="33"/>
        <v>—</v>
      </c>
      <c r="G292" s="10" t="str">
        <f t="shared" si="34"/>
        <v>—</v>
      </c>
      <c r="H292" s="10" t="str">
        <f t="shared" si="28"/>
        <v>—</v>
      </c>
      <c r="I292" s="10"/>
      <c r="J292" s="152">
        <v>0</v>
      </c>
      <c r="K292" s="152">
        <v>0</v>
      </c>
      <c r="L292" s="152">
        <v>0</v>
      </c>
      <c r="M292" s="152">
        <v>0</v>
      </c>
      <c r="N292" s="152"/>
      <c r="O292" s="152">
        <v>0</v>
      </c>
      <c r="P292" s="152">
        <v>0</v>
      </c>
      <c r="Q292" s="152">
        <v>0</v>
      </c>
      <c r="R292" s="152">
        <v>0</v>
      </c>
      <c r="S292" s="152"/>
      <c r="T292" s="152">
        <v>0</v>
      </c>
      <c r="U292" s="152">
        <v>0</v>
      </c>
      <c r="V292" s="152">
        <v>0</v>
      </c>
      <c r="W292" s="152">
        <v>0</v>
      </c>
      <c r="X292" s="152"/>
      <c r="Y292" s="152">
        <v>0</v>
      </c>
      <c r="Z292" s="152">
        <v>0</v>
      </c>
      <c r="AA292" s="152">
        <v>0</v>
      </c>
      <c r="AB292" s="152">
        <v>0</v>
      </c>
      <c r="AC292" s="152"/>
      <c r="AD292" s="152">
        <v>0</v>
      </c>
      <c r="AE292" s="152">
        <v>0</v>
      </c>
      <c r="AF292" s="152">
        <v>0</v>
      </c>
      <c r="AG292" s="152">
        <v>0</v>
      </c>
      <c r="AH292" s="152"/>
      <c r="AI292" s="152">
        <v>0</v>
      </c>
      <c r="AJ292" s="152">
        <v>0</v>
      </c>
      <c r="AK292" s="152">
        <v>0</v>
      </c>
      <c r="AL292" s="10" t="s">
        <v>255</v>
      </c>
      <c r="AN292" s="119" t="s">
        <v>119</v>
      </c>
    </row>
    <row r="293" spans="1:40">
      <c r="A293" s="119" t="s">
        <v>105</v>
      </c>
      <c r="B293" s="10" t="str">
        <f t="shared" si="29"/>
        <v>—</v>
      </c>
      <c r="C293" s="10" t="str">
        <f t="shared" si="30"/>
        <v>—</v>
      </c>
      <c r="D293" s="10" t="str">
        <f t="shared" si="31"/>
        <v>—</v>
      </c>
      <c r="E293" s="10" t="str">
        <f t="shared" si="32"/>
        <v>—</v>
      </c>
      <c r="F293" s="10" t="str">
        <f t="shared" si="33"/>
        <v>—</v>
      </c>
      <c r="G293" s="10" t="str">
        <f t="shared" si="34"/>
        <v>—</v>
      </c>
      <c r="H293" s="10" t="str">
        <f t="shared" si="28"/>
        <v>—</v>
      </c>
      <c r="I293" s="10"/>
      <c r="J293" s="152">
        <v>0</v>
      </c>
      <c r="K293" s="152">
        <v>0</v>
      </c>
      <c r="L293" s="152">
        <v>0</v>
      </c>
      <c r="M293" s="152">
        <v>0</v>
      </c>
      <c r="N293" s="152"/>
      <c r="O293" s="152">
        <v>0</v>
      </c>
      <c r="P293" s="152">
        <v>0</v>
      </c>
      <c r="Q293" s="152">
        <v>0</v>
      </c>
      <c r="R293" s="152">
        <v>0</v>
      </c>
      <c r="S293" s="152"/>
      <c r="T293" s="152">
        <v>0</v>
      </c>
      <c r="U293" s="152">
        <v>0</v>
      </c>
      <c r="V293" s="152">
        <v>0</v>
      </c>
      <c r="W293" s="152">
        <v>0</v>
      </c>
      <c r="X293" s="152"/>
      <c r="Y293" s="152">
        <v>0</v>
      </c>
      <c r="Z293" s="152">
        <v>0</v>
      </c>
      <c r="AA293" s="152">
        <v>0</v>
      </c>
      <c r="AB293" s="152">
        <v>0</v>
      </c>
      <c r="AC293" s="152"/>
      <c r="AD293" s="152">
        <v>0</v>
      </c>
      <c r="AE293" s="152">
        <v>0</v>
      </c>
      <c r="AF293" s="152">
        <v>0</v>
      </c>
      <c r="AG293" s="152">
        <v>0</v>
      </c>
      <c r="AH293" s="152"/>
      <c r="AI293" s="152">
        <v>0</v>
      </c>
      <c r="AJ293" s="152">
        <v>0</v>
      </c>
      <c r="AK293" s="152">
        <v>0</v>
      </c>
      <c r="AL293" s="10" t="s">
        <v>255</v>
      </c>
      <c r="AN293" s="119" t="s">
        <v>105</v>
      </c>
    </row>
    <row r="294" spans="1:40">
      <c r="A294" s="96" t="s">
        <v>106</v>
      </c>
      <c r="B294" s="10" t="str">
        <f t="shared" si="29"/>
        <v>—</v>
      </c>
      <c r="C294" s="10" t="str">
        <f t="shared" si="30"/>
        <v>—</v>
      </c>
      <c r="D294" s="10" t="str">
        <f t="shared" si="31"/>
        <v>—</v>
      </c>
      <c r="E294" s="10" t="str">
        <f t="shared" si="32"/>
        <v>—</v>
      </c>
      <c r="F294" s="10" t="str">
        <f t="shared" si="33"/>
        <v>—</v>
      </c>
      <c r="G294" s="10" t="str">
        <f t="shared" si="34"/>
        <v>—</v>
      </c>
      <c r="H294" s="10">
        <f t="shared" si="28"/>
        <v>-339.19352857789761</v>
      </c>
      <c r="I294" s="10"/>
      <c r="J294" s="152">
        <v>0</v>
      </c>
      <c r="K294" s="152">
        <v>0</v>
      </c>
      <c r="L294" s="152">
        <v>0</v>
      </c>
      <c r="M294" s="152">
        <v>0</v>
      </c>
      <c r="N294" s="152"/>
      <c r="O294" s="152">
        <v>0</v>
      </c>
      <c r="P294" s="152">
        <v>0</v>
      </c>
      <c r="Q294" s="152">
        <v>0</v>
      </c>
      <c r="R294" s="152">
        <v>0</v>
      </c>
      <c r="S294" s="152"/>
      <c r="T294" s="152">
        <v>0</v>
      </c>
      <c r="U294" s="152">
        <v>0</v>
      </c>
      <c r="V294" s="152">
        <v>0</v>
      </c>
      <c r="W294" s="152">
        <v>0</v>
      </c>
      <c r="X294" s="152"/>
      <c r="Y294" s="152">
        <v>0</v>
      </c>
      <c r="Z294" s="152">
        <v>0</v>
      </c>
      <c r="AA294" s="152">
        <v>0</v>
      </c>
      <c r="AB294" s="152">
        <v>0</v>
      </c>
      <c r="AC294" s="152"/>
      <c r="AD294" s="152">
        <v>0</v>
      </c>
      <c r="AE294" s="152">
        <v>0</v>
      </c>
      <c r="AF294" s="152">
        <v>0</v>
      </c>
      <c r="AG294" s="152">
        <v>0</v>
      </c>
      <c r="AH294" s="152"/>
      <c r="AI294" s="152">
        <v>-109.31369232725714</v>
      </c>
      <c r="AJ294" s="152">
        <v>-277.23614559711717</v>
      </c>
      <c r="AK294" s="152">
        <v>47.356309346476685</v>
      </c>
      <c r="AL294" s="10">
        <v>-21.780416331694319</v>
      </c>
      <c r="AN294" s="96" t="s">
        <v>106</v>
      </c>
    </row>
    <row r="295" spans="1:40">
      <c r="A295" s="93" t="s">
        <v>111</v>
      </c>
      <c r="B295" s="10" t="str">
        <f t="shared" si="29"/>
        <v>—</v>
      </c>
      <c r="C295" s="10" t="str">
        <f t="shared" si="30"/>
        <v>—</v>
      </c>
      <c r="D295" s="10" t="str">
        <f t="shared" si="31"/>
        <v>—</v>
      </c>
      <c r="E295" s="10" t="str">
        <f t="shared" si="32"/>
        <v>—</v>
      </c>
      <c r="F295" s="10" t="str">
        <f t="shared" si="33"/>
        <v>—</v>
      </c>
      <c r="G295" s="10" t="str">
        <f t="shared" si="34"/>
        <v>—</v>
      </c>
      <c r="H295" s="10">
        <f t="shared" si="28"/>
        <v>-1.9127716321747457</v>
      </c>
      <c r="I295" s="10"/>
      <c r="J295" s="152">
        <v>0</v>
      </c>
      <c r="K295" s="152">
        <v>0</v>
      </c>
      <c r="L295" s="152">
        <v>0</v>
      </c>
      <c r="M295" s="152">
        <v>0</v>
      </c>
      <c r="N295" s="152"/>
      <c r="O295" s="152">
        <v>0</v>
      </c>
      <c r="P295" s="152">
        <v>0</v>
      </c>
      <c r="Q295" s="152">
        <v>0</v>
      </c>
      <c r="R295" s="152">
        <v>0</v>
      </c>
      <c r="S295" s="152"/>
      <c r="T295" s="152">
        <v>0</v>
      </c>
      <c r="U295" s="152">
        <v>0</v>
      </c>
      <c r="V295" s="152">
        <v>0</v>
      </c>
      <c r="W295" s="152">
        <v>0</v>
      </c>
      <c r="X295" s="152"/>
      <c r="Y295" s="152">
        <v>0</v>
      </c>
      <c r="Z295" s="152">
        <v>0</v>
      </c>
      <c r="AA295" s="152">
        <v>0</v>
      </c>
      <c r="AB295" s="152">
        <v>0</v>
      </c>
      <c r="AC295" s="152"/>
      <c r="AD295" s="152">
        <v>0</v>
      </c>
      <c r="AE295" s="152">
        <v>0</v>
      </c>
      <c r="AF295" s="152">
        <v>0</v>
      </c>
      <c r="AG295" s="152">
        <v>0</v>
      </c>
      <c r="AH295" s="152"/>
      <c r="AI295" s="152">
        <v>-1.0008877906411511</v>
      </c>
      <c r="AJ295" s="152">
        <v>-0.47714426906845259</v>
      </c>
      <c r="AK295" s="152">
        <v>-0.43473957246514205</v>
      </c>
      <c r="AL295" s="10">
        <v>1.6593663172152744</v>
      </c>
      <c r="AN295" s="93" t="s">
        <v>111</v>
      </c>
    </row>
    <row r="296" spans="1:40">
      <c r="A296" s="119" t="s">
        <v>104</v>
      </c>
      <c r="B296" s="10" t="str">
        <f t="shared" si="29"/>
        <v>—</v>
      </c>
      <c r="C296" s="10" t="str">
        <f t="shared" si="30"/>
        <v>—</v>
      </c>
      <c r="D296" s="10" t="str">
        <f t="shared" si="31"/>
        <v>—</v>
      </c>
      <c r="E296" s="10" t="str">
        <f t="shared" si="32"/>
        <v>—</v>
      </c>
      <c r="F296" s="10" t="str">
        <f t="shared" si="33"/>
        <v>—</v>
      </c>
      <c r="G296" s="10" t="str">
        <f t="shared" si="34"/>
        <v>—</v>
      </c>
      <c r="H296" s="10" t="str">
        <f t="shared" si="28"/>
        <v>—</v>
      </c>
      <c r="I296" s="10"/>
      <c r="J296" s="152">
        <v>0</v>
      </c>
      <c r="K296" s="152">
        <v>0</v>
      </c>
      <c r="L296" s="152">
        <v>0</v>
      </c>
      <c r="M296" s="152">
        <v>0</v>
      </c>
      <c r="N296" s="152"/>
      <c r="O296" s="152">
        <v>0</v>
      </c>
      <c r="P296" s="152">
        <v>0</v>
      </c>
      <c r="Q296" s="152">
        <v>0</v>
      </c>
      <c r="R296" s="152">
        <v>0</v>
      </c>
      <c r="S296" s="152"/>
      <c r="T296" s="152">
        <v>0</v>
      </c>
      <c r="U296" s="152">
        <v>0</v>
      </c>
      <c r="V296" s="152">
        <v>0</v>
      </c>
      <c r="W296" s="152">
        <v>0</v>
      </c>
      <c r="X296" s="152"/>
      <c r="Y296" s="152">
        <v>0</v>
      </c>
      <c r="Z296" s="152">
        <v>0</v>
      </c>
      <c r="AA296" s="152">
        <v>0</v>
      </c>
      <c r="AB296" s="152">
        <v>0</v>
      </c>
      <c r="AC296" s="152"/>
      <c r="AD296" s="152">
        <v>0</v>
      </c>
      <c r="AE296" s="152">
        <v>0</v>
      </c>
      <c r="AF296" s="152">
        <v>0</v>
      </c>
      <c r="AG296" s="152">
        <v>0</v>
      </c>
      <c r="AH296" s="152"/>
      <c r="AI296" s="152">
        <v>0</v>
      </c>
      <c r="AJ296" s="152">
        <v>0</v>
      </c>
      <c r="AK296" s="152">
        <v>0</v>
      </c>
      <c r="AL296" s="10" t="s">
        <v>255</v>
      </c>
      <c r="AN296" s="119" t="s">
        <v>104</v>
      </c>
    </row>
    <row r="297" spans="1:40">
      <c r="A297" s="119" t="s">
        <v>118</v>
      </c>
      <c r="B297" s="10" t="str">
        <f t="shared" si="29"/>
        <v>—</v>
      </c>
      <c r="C297" s="10" t="str">
        <f t="shared" si="30"/>
        <v>—</v>
      </c>
      <c r="D297" s="10" t="str">
        <f t="shared" si="31"/>
        <v>—</v>
      </c>
      <c r="E297" s="10" t="str">
        <f t="shared" si="32"/>
        <v>—</v>
      </c>
      <c r="F297" s="10" t="str">
        <f t="shared" si="33"/>
        <v>—</v>
      </c>
      <c r="G297" s="10" t="str">
        <f t="shared" si="34"/>
        <v>—</v>
      </c>
      <c r="H297" s="10">
        <f t="shared" si="28"/>
        <v>-1.9127716321747457</v>
      </c>
      <c r="I297" s="10"/>
      <c r="J297" s="152">
        <v>0</v>
      </c>
      <c r="K297" s="152">
        <v>0</v>
      </c>
      <c r="L297" s="152">
        <v>0</v>
      </c>
      <c r="M297" s="152">
        <v>0</v>
      </c>
      <c r="N297" s="152"/>
      <c r="O297" s="152">
        <v>0</v>
      </c>
      <c r="P297" s="152">
        <v>0</v>
      </c>
      <c r="Q297" s="152">
        <v>0</v>
      </c>
      <c r="R297" s="152">
        <v>0</v>
      </c>
      <c r="S297" s="152"/>
      <c r="T297" s="152">
        <v>0</v>
      </c>
      <c r="U297" s="152">
        <v>0</v>
      </c>
      <c r="V297" s="152">
        <v>0</v>
      </c>
      <c r="W297" s="152">
        <v>0</v>
      </c>
      <c r="X297" s="152"/>
      <c r="Y297" s="152">
        <v>0</v>
      </c>
      <c r="Z297" s="152">
        <v>0</v>
      </c>
      <c r="AA297" s="152">
        <v>0</v>
      </c>
      <c r="AB297" s="152">
        <v>0</v>
      </c>
      <c r="AC297" s="152"/>
      <c r="AD297" s="152">
        <v>0</v>
      </c>
      <c r="AE297" s="152">
        <v>0</v>
      </c>
      <c r="AF297" s="152">
        <v>0</v>
      </c>
      <c r="AG297" s="152">
        <v>0</v>
      </c>
      <c r="AH297" s="152"/>
      <c r="AI297" s="152">
        <v>-1.0008877906411511</v>
      </c>
      <c r="AJ297" s="152">
        <v>-0.47714426906845259</v>
      </c>
      <c r="AK297" s="152">
        <v>-0.43473957246514205</v>
      </c>
      <c r="AL297" s="10">
        <v>1.6593663172152744</v>
      </c>
      <c r="AN297" s="119" t="s">
        <v>118</v>
      </c>
    </row>
    <row r="298" spans="1:40">
      <c r="A298" s="120" t="s">
        <v>205</v>
      </c>
      <c r="B298" s="10" t="str">
        <f t="shared" si="29"/>
        <v>—</v>
      </c>
      <c r="C298" s="10" t="str">
        <f t="shared" si="30"/>
        <v>—</v>
      </c>
      <c r="D298" s="10" t="str">
        <f t="shared" si="31"/>
        <v>—</v>
      </c>
      <c r="E298" s="10" t="str">
        <f t="shared" si="32"/>
        <v>—</v>
      </c>
      <c r="F298" s="10" t="str">
        <f t="shared" si="33"/>
        <v>—</v>
      </c>
      <c r="G298" s="10" t="str">
        <f t="shared" si="34"/>
        <v>—</v>
      </c>
      <c r="H298" s="10">
        <f t="shared" si="28"/>
        <v>-1.9127716321747457</v>
      </c>
      <c r="I298" s="10"/>
      <c r="J298" s="152">
        <v>0</v>
      </c>
      <c r="K298" s="152">
        <v>0</v>
      </c>
      <c r="L298" s="152">
        <v>0</v>
      </c>
      <c r="M298" s="152">
        <v>0</v>
      </c>
      <c r="N298" s="152"/>
      <c r="O298" s="152">
        <v>0</v>
      </c>
      <c r="P298" s="152">
        <v>0</v>
      </c>
      <c r="Q298" s="152">
        <v>0</v>
      </c>
      <c r="R298" s="152">
        <v>0</v>
      </c>
      <c r="S298" s="152"/>
      <c r="T298" s="152">
        <v>0</v>
      </c>
      <c r="U298" s="152">
        <v>0</v>
      </c>
      <c r="V298" s="152">
        <v>0</v>
      </c>
      <c r="W298" s="152">
        <v>0</v>
      </c>
      <c r="X298" s="152"/>
      <c r="Y298" s="152">
        <v>0</v>
      </c>
      <c r="Z298" s="152">
        <v>0</v>
      </c>
      <c r="AA298" s="152">
        <v>0</v>
      </c>
      <c r="AB298" s="152">
        <v>0</v>
      </c>
      <c r="AC298" s="152"/>
      <c r="AD298" s="152">
        <v>0</v>
      </c>
      <c r="AE298" s="152">
        <v>0</v>
      </c>
      <c r="AF298" s="152">
        <v>0</v>
      </c>
      <c r="AG298" s="152">
        <v>0</v>
      </c>
      <c r="AH298" s="152"/>
      <c r="AI298" s="152">
        <v>-1.0008877906411511</v>
      </c>
      <c r="AJ298" s="152">
        <v>-0.47714426906845259</v>
      </c>
      <c r="AK298" s="152">
        <v>-0.43473957246514205</v>
      </c>
      <c r="AL298" s="10">
        <v>1.6593663172152744</v>
      </c>
      <c r="AN298" s="120" t="s">
        <v>205</v>
      </c>
    </row>
    <row r="299" spans="1:40">
      <c r="A299" s="120" t="s">
        <v>206</v>
      </c>
      <c r="B299" s="10" t="str">
        <f t="shared" si="29"/>
        <v>—</v>
      </c>
      <c r="C299" s="10" t="str">
        <f t="shared" si="30"/>
        <v>—</v>
      </c>
      <c r="D299" s="10" t="str">
        <f t="shared" si="31"/>
        <v>—</v>
      </c>
      <c r="E299" s="10" t="str">
        <f t="shared" si="32"/>
        <v>—</v>
      </c>
      <c r="F299" s="10" t="str">
        <f t="shared" si="33"/>
        <v>—</v>
      </c>
      <c r="G299" s="10" t="str">
        <f t="shared" si="34"/>
        <v>—</v>
      </c>
      <c r="H299" s="10" t="str">
        <f t="shared" si="28"/>
        <v>—</v>
      </c>
      <c r="I299" s="10"/>
      <c r="J299" s="152">
        <v>0</v>
      </c>
      <c r="K299" s="152">
        <v>0</v>
      </c>
      <c r="L299" s="152">
        <v>0</v>
      </c>
      <c r="M299" s="152">
        <v>0</v>
      </c>
      <c r="N299" s="152"/>
      <c r="O299" s="152">
        <v>0</v>
      </c>
      <c r="P299" s="152">
        <v>0</v>
      </c>
      <c r="Q299" s="152">
        <v>0</v>
      </c>
      <c r="R299" s="152">
        <v>0</v>
      </c>
      <c r="S299" s="152"/>
      <c r="T299" s="152">
        <v>0</v>
      </c>
      <c r="U299" s="152">
        <v>0</v>
      </c>
      <c r="V299" s="152">
        <v>0</v>
      </c>
      <c r="W299" s="152">
        <v>0</v>
      </c>
      <c r="X299" s="152"/>
      <c r="Y299" s="152">
        <v>0</v>
      </c>
      <c r="Z299" s="152">
        <v>0</v>
      </c>
      <c r="AA299" s="152">
        <v>0</v>
      </c>
      <c r="AB299" s="152">
        <v>0</v>
      </c>
      <c r="AC299" s="152"/>
      <c r="AD299" s="152">
        <v>0</v>
      </c>
      <c r="AE299" s="152">
        <v>0</v>
      </c>
      <c r="AF299" s="152">
        <v>0</v>
      </c>
      <c r="AG299" s="152">
        <v>0</v>
      </c>
      <c r="AH299" s="152"/>
      <c r="AI299" s="152">
        <v>0</v>
      </c>
      <c r="AJ299" s="152">
        <v>0</v>
      </c>
      <c r="AK299" s="152">
        <v>0</v>
      </c>
      <c r="AL299" s="10" t="s">
        <v>255</v>
      </c>
      <c r="AN299" s="120" t="s">
        <v>206</v>
      </c>
    </row>
    <row r="300" spans="1:40">
      <c r="A300" s="119" t="s">
        <v>119</v>
      </c>
      <c r="B300" s="10" t="str">
        <f t="shared" si="29"/>
        <v>—</v>
      </c>
      <c r="C300" s="10" t="str">
        <f t="shared" si="30"/>
        <v>—</v>
      </c>
      <c r="D300" s="10" t="str">
        <f t="shared" si="31"/>
        <v>—</v>
      </c>
      <c r="E300" s="10" t="str">
        <f t="shared" si="32"/>
        <v>—</v>
      </c>
      <c r="F300" s="10" t="str">
        <f t="shared" si="33"/>
        <v>—</v>
      </c>
      <c r="G300" s="10" t="str">
        <f t="shared" si="34"/>
        <v>—</v>
      </c>
      <c r="H300" s="10" t="str">
        <f t="shared" si="28"/>
        <v>—</v>
      </c>
      <c r="I300" s="10"/>
      <c r="J300" s="152">
        <v>0</v>
      </c>
      <c r="K300" s="152">
        <v>0</v>
      </c>
      <c r="L300" s="152">
        <v>0</v>
      </c>
      <c r="M300" s="152">
        <v>0</v>
      </c>
      <c r="N300" s="152"/>
      <c r="O300" s="152">
        <v>0</v>
      </c>
      <c r="P300" s="152">
        <v>0</v>
      </c>
      <c r="Q300" s="152">
        <v>0</v>
      </c>
      <c r="R300" s="152">
        <v>0</v>
      </c>
      <c r="S300" s="152"/>
      <c r="T300" s="152">
        <v>0</v>
      </c>
      <c r="U300" s="152">
        <v>0</v>
      </c>
      <c r="V300" s="152">
        <v>0</v>
      </c>
      <c r="W300" s="152">
        <v>0</v>
      </c>
      <c r="X300" s="152"/>
      <c r="Y300" s="152">
        <v>0</v>
      </c>
      <c r="Z300" s="152">
        <v>0</v>
      </c>
      <c r="AA300" s="152">
        <v>0</v>
      </c>
      <c r="AB300" s="152">
        <v>0</v>
      </c>
      <c r="AC300" s="152"/>
      <c r="AD300" s="152">
        <v>0</v>
      </c>
      <c r="AE300" s="152">
        <v>0</v>
      </c>
      <c r="AF300" s="152">
        <v>0</v>
      </c>
      <c r="AG300" s="152">
        <v>0</v>
      </c>
      <c r="AH300" s="152"/>
      <c r="AI300" s="152">
        <v>0</v>
      </c>
      <c r="AJ300" s="152">
        <v>0</v>
      </c>
      <c r="AK300" s="152">
        <v>0</v>
      </c>
      <c r="AL300" s="10" t="s">
        <v>255</v>
      </c>
      <c r="AN300" s="119" t="s">
        <v>119</v>
      </c>
    </row>
    <row r="301" spans="1:40" hidden="1">
      <c r="A301" s="91" t="s">
        <v>207</v>
      </c>
      <c r="B301" s="10" t="str">
        <f t="shared" si="29"/>
        <v>—</v>
      </c>
      <c r="C301" s="10" t="str">
        <f t="shared" si="30"/>
        <v>—</v>
      </c>
      <c r="D301" s="10" t="str">
        <f t="shared" si="31"/>
        <v>—</v>
      </c>
      <c r="E301" s="10" t="str">
        <f t="shared" si="32"/>
        <v>—</v>
      </c>
      <c r="F301" s="10" t="str">
        <f t="shared" si="33"/>
        <v>—</v>
      </c>
      <c r="G301" s="10" t="str">
        <f t="shared" si="34"/>
        <v>—</v>
      </c>
      <c r="H301" s="10" t="str">
        <f t="shared" si="28"/>
        <v>—</v>
      </c>
      <c r="I301" s="10"/>
      <c r="J301" s="152">
        <v>0</v>
      </c>
      <c r="K301" s="152">
        <v>0</v>
      </c>
      <c r="L301" s="152">
        <v>0</v>
      </c>
      <c r="M301" s="152">
        <v>0</v>
      </c>
      <c r="N301" s="152"/>
      <c r="O301" s="152">
        <v>0</v>
      </c>
      <c r="P301" s="152">
        <v>0</v>
      </c>
      <c r="Q301" s="152">
        <v>0</v>
      </c>
      <c r="R301" s="152">
        <v>0</v>
      </c>
      <c r="S301" s="152"/>
      <c r="T301" s="152">
        <v>0</v>
      </c>
      <c r="U301" s="152">
        <v>0</v>
      </c>
      <c r="V301" s="152">
        <v>0</v>
      </c>
      <c r="W301" s="152">
        <v>0</v>
      </c>
      <c r="X301" s="152"/>
      <c r="Y301" s="152">
        <v>0</v>
      </c>
      <c r="Z301" s="152">
        <v>0</v>
      </c>
      <c r="AA301" s="152">
        <v>0</v>
      </c>
      <c r="AB301" s="152">
        <v>0</v>
      </c>
      <c r="AC301" s="152"/>
      <c r="AD301" s="152">
        <v>0</v>
      </c>
      <c r="AE301" s="152">
        <v>0</v>
      </c>
      <c r="AF301" s="152">
        <v>0</v>
      </c>
      <c r="AG301" s="152">
        <v>0</v>
      </c>
      <c r="AH301" s="152"/>
      <c r="AI301" s="152">
        <v>0</v>
      </c>
      <c r="AJ301" s="152">
        <v>0</v>
      </c>
      <c r="AK301" s="152">
        <v>0</v>
      </c>
      <c r="AL301" s="10" t="s">
        <v>255</v>
      </c>
      <c r="AN301" s="91" t="s">
        <v>207</v>
      </c>
    </row>
    <row r="302" spans="1:40">
      <c r="A302" s="106" t="s">
        <v>208</v>
      </c>
      <c r="B302" s="10" t="str">
        <f t="shared" si="29"/>
        <v>—</v>
      </c>
      <c r="C302" s="10" t="str">
        <f t="shared" si="30"/>
        <v>—</v>
      </c>
      <c r="D302" s="10" t="str">
        <f t="shared" si="31"/>
        <v>—</v>
      </c>
      <c r="E302" s="10" t="str">
        <f t="shared" si="32"/>
        <v>—</v>
      </c>
      <c r="F302" s="10" t="str">
        <f t="shared" si="33"/>
        <v>—</v>
      </c>
      <c r="G302" s="10" t="str">
        <f t="shared" si="34"/>
        <v>—</v>
      </c>
      <c r="H302" s="10" t="str">
        <f t="shared" si="28"/>
        <v>—</v>
      </c>
      <c r="I302" s="10"/>
      <c r="J302" s="152">
        <v>0</v>
      </c>
      <c r="K302" s="152">
        <v>0</v>
      </c>
      <c r="L302" s="152">
        <v>0</v>
      </c>
      <c r="M302" s="152">
        <v>0</v>
      </c>
      <c r="N302" s="152"/>
      <c r="O302" s="152">
        <v>0</v>
      </c>
      <c r="P302" s="152">
        <v>0</v>
      </c>
      <c r="Q302" s="152">
        <v>0</v>
      </c>
      <c r="R302" s="152">
        <v>0</v>
      </c>
      <c r="S302" s="152"/>
      <c r="T302" s="152">
        <v>0</v>
      </c>
      <c r="U302" s="152">
        <v>0</v>
      </c>
      <c r="V302" s="152">
        <v>0</v>
      </c>
      <c r="W302" s="152">
        <v>0</v>
      </c>
      <c r="X302" s="152"/>
      <c r="Y302" s="152">
        <v>0</v>
      </c>
      <c r="Z302" s="152">
        <v>0</v>
      </c>
      <c r="AA302" s="152">
        <v>0</v>
      </c>
      <c r="AB302" s="152">
        <v>0</v>
      </c>
      <c r="AC302" s="152"/>
      <c r="AD302" s="152">
        <v>0</v>
      </c>
      <c r="AE302" s="152">
        <v>0</v>
      </c>
      <c r="AF302" s="152">
        <v>0</v>
      </c>
      <c r="AG302" s="152">
        <v>0</v>
      </c>
      <c r="AH302" s="152"/>
      <c r="AI302" s="152">
        <v>0</v>
      </c>
      <c r="AJ302" s="152">
        <v>0</v>
      </c>
      <c r="AK302" s="152">
        <v>0</v>
      </c>
      <c r="AL302" s="10" t="s">
        <v>255</v>
      </c>
      <c r="AN302" s="106" t="s">
        <v>208</v>
      </c>
    </row>
    <row r="303" spans="1:40">
      <c r="A303" s="106" t="s">
        <v>209</v>
      </c>
      <c r="B303" s="10" t="str">
        <f t="shared" si="29"/>
        <v>—</v>
      </c>
      <c r="C303" s="10" t="str">
        <f t="shared" si="30"/>
        <v>—</v>
      </c>
      <c r="D303" s="10" t="str">
        <f t="shared" si="31"/>
        <v>—</v>
      </c>
      <c r="E303" s="10" t="str">
        <f t="shared" si="32"/>
        <v>—</v>
      </c>
      <c r="F303" s="10" t="str">
        <f t="shared" si="33"/>
        <v>—</v>
      </c>
      <c r="G303" s="10" t="str">
        <f t="shared" si="34"/>
        <v>—</v>
      </c>
      <c r="H303" s="10" t="str">
        <f t="shared" si="28"/>
        <v>—</v>
      </c>
      <c r="I303" s="10"/>
      <c r="J303" s="152">
        <v>0</v>
      </c>
      <c r="K303" s="152">
        <v>0</v>
      </c>
      <c r="L303" s="152">
        <v>0</v>
      </c>
      <c r="M303" s="152">
        <v>0</v>
      </c>
      <c r="N303" s="152"/>
      <c r="O303" s="152">
        <v>0</v>
      </c>
      <c r="P303" s="152">
        <v>0</v>
      </c>
      <c r="Q303" s="152">
        <v>0</v>
      </c>
      <c r="R303" s="152">
        <v>0</v>
      </c>
      <c r="S303" s="152"/>
      <c r="T303" s="152">
        <v>0</v>
      </c>
      <c r="U303" s="152">
        <v>0</v>
      </c>
      <c r="V303" s="152">
        <v>0</v>
      </c>
      <c r="W303" s="152">
        <v>0</v>
      </c>
      <c r="X303" s="152"/>
      <c r="Y303" s="152">
        <v>0</v>
      </c>
      <c r="Z303" s="152">
        <v>0</v>
      </c>
      <c r="AA303" s="152">
        <v>0</v>
      </c>
      <c r="AB303" s="152">
        <v>0</v>
      </c>
      <c r="AC303" s="152"/>
      <c r="AD303" s="152">
        <v>0</v>
      </c>
      <c r="AE303" s="152">
        <v>0</v>
      </c>
      <c r="AF303" s="152">
        <v>0</v>
      </c>
      <c r="AG303" s="152">
        <v>0</v>
      </c>
      <c r="AH303" s="152"/>
      <c r="AI303" s="152">
        <v>0</v>
      </c>
      <c r="AJ303" s="152">
        <v>0</v>
      </c>
      <c r="AK303" s="152">
        <v>0</v>
      </c>
      <c r="AL303" s="10" t="s">
        <v>255</v>
      </c>
      <c r="AN303" s="106" t="s">
        <v>209</v>
      </c>
    </row>
    <row r="304" spans="1:40">
      <c r="A304" s="119" t="s">
        <v>105</v>
      </c>
      <c r="B304" s="10" t="str">
        <f t="shared" si="29"/>
        <v>—</v>
      </c>
      <c r="C304" s="10" t="str">
        <f t="shared" si="30"/>
        <v>—</v>
      </c>
      <c r="D304" s="10" t="str">
        <f t="shared" si="31"/>
        <v>—</v>
      </c>
      <c r="E304" s="10" t="str">
        <f t="shared" si="32"/>
        <v>—</v>
      </c>
      <c r="F304" s="10" t="str">
        <f t="shared" si="33"/>
        <v>—</v>
      </c>
      <c r="G304" s="10" t="str">
        <f t="shared" si="34"/>
        <v>—</v>
      </c>
      <c r="H304" s="10" t="str">
        <f t="shared" si="28"/>
        <v>—</v>
      </c>
      <c r="I304" s="10"/>
      <c r="J304" s="152">
        <v>0</v>
      </c>
      <c r="K304" s="152">
        <v>0</v>
      </c>
      <c r="L304" s="152">
        <v>0</v>
      </c>
      <c r="M304" s="152">
        <v>0</v>
      </c>
      <c r="N304" s="152"/>
      <c r="O304" s="152">
        <v>0</v>
      </c>
      <c r="P304" s="152">
        <v>0</v>
      </c>
      <c r="Q304" s="152">
        <v>0</v>
      </c>
      <c r="R304" s="152">
        <v>0</v>
      </c>
      <c r="S304" s="152"/>
      <c r="T304" s="152">
        <v>0</v>
      </c>
      <c r="U304" s="152">
        <v>0</v>
      </c>
      <c r="V304" s="152">
        <v>0</v>
      </c>
      <c r="W304" s="152">
        <v>0</v>
      </c>
      <c r="X304" s="152"/>
      <c r="Y304" s="152">
        <v>0</v>
      </c>
      <c r="Z304" s="152">
        <v>0</v>
      </c>
      <c r="AA304" s="152">
        <v>0</v>
      </c>
      <c r="AB304" s="152">
        <v>0</v>
      </c>
      <c r="AC304" s="152"/>
      <c r="AD304" s="152">
        <v>0</v>
      </c>
      <c r="AE304" s="152">
        <v>0</v>
      </c>
      <c r="AF304" s="152">
        <v>0</v>
      </c>
      <c r="AG304" s="152">
        <v>0</v>
      </c>
      <c r="AH304" s="152"/>
      <c r="AI304" s="152">
        <v>0</v>
      </c>
      <c r="AJ304" s="152">
        <v>0</v>
      </c>
      <c r="AK304" s="152">
        <v>0</v>
      </c>
      <c r="AL304" s="10" t="s">
        <v>255</v>
      </c>
      <c r="AN304" s="119" t="s">
        <v>105</v>
      </c>
    </row>
    <row r="305" spans="1:40">
      <c r="A305" s="120" t="s">
        <v>205</v>
      </c>
      <c r="B305" s="10" t="str">
        <f t="shared" si="29"/>
        <v>—</v>
      </c>
      <c r="C305" s="10" t="str">
        <f t="shared" si="30"/>
        <v>—</v>
      </c>
      <c r="D305" s="10" t="str">
        <f t="shared" si="31"/>
        <v>—</v>
      </c>
      <c r="E305" s="10" t="str">
        <f t="shared" si="32"/>
        <v>—</v>
      </c>
      <c r="F305" s="10" t="str">
        <f t="shared" si="33"/>
        <v>—</v>
      </c>
      <c r="G305" s="10" t="str">
        <f t="shared" si="34"/>
        <v>—</v>
      </c>
      <c r="H305" s="10" t="str">
        <f t="shared" si="28"/>
        <v>—</v>
      </c>
      <c r="I305" s="10"/>
      <c r="J305" s="152">
        <v>0</v>
      </c>
      <c r="K305" s="152">
        <v>0</v>
      </c>
      <c r="L305" s="152">
        <v>0</v>
      </c>
      <c r="M305" s="152">
        <v>0</v>
      </c>
      <c r="N305" s="152"/>
      <c r="O305" s="152">
        <v>0</v>
      </c>
      <c r="P305" s="152">
        <v>0</v>
      </c>
      <c r="Q305" s="152">
        <v>0</v>
      </c>
      <c r="R305" s="152">
        <v>0</v>
      </c>
      <c r="S305" s="152"/>
      <c r="T305" s="152">
        <v>0</v>
      </c>
      <c r="U305" s="152">
        <v>0</v>
      </c>
      <c r="V305" s="152">
        <v>0</v>
      </c>
      <c r="W305" s="152">
        <v>0</v>
      </c>
      <c r="X305" s="152"/>
      <c r="Y305" s="152">
        <v>0</v>
      </c>
      <c r="Z305" s="152">
        <v>0</v>
      </c>
      <c r="AA305" s="152">
        <v>0</v>
      </c>
      <c r="AB305" s="152">
        <v>0</v>
      </c>
      <c r="AC305" s="152"/>
      <c r="AD305" s="152">
        <v>0</v>
      </c>
      <c r="AE305" s="152">
        <v>0</v>
      </c>
      <c r="AF305" s="152">
        <v>0</v>
      </c>
      <c r="AG305" s="152">
        <v>0</v>
      </c>
      <c r="AH305" s="152"/>
      <c r="AI305" s="152">
        <v>0</v>
      </c>
      <c r="AJ305" s="152">
        <v>0</v>
      </c>
      <c r="AK305" s="152">
        <v>0</v>
      </c>
      <c r="AL305" s="10" t="s">
        <v>255</v>
      </c>
      <c r="AN305" s="120" t="s">
        <v>205</v>
      </c>
    </row>
    <row r="306" spans="1:40">
      <c r="A306" s="120" t="s">
        <v>206</v>
      </c>
      <c r="B306" s="10" t="str">
        <f t="shared" si="29"/>
        <v>—</v>
      </c>
      <c r="C306" s="10" t="str">
        <f t="shared" si="30"/>
        <v>—</v>
      </c>
      <c r="D306" s="10" t="str">
        <f t="shared" si="31"/>
        <v>—</v>
      </c>
      <c r="E306" s="10" t="str">
        <f t="shared" si="32"/>
        <v>—</v>
      </c>
      <c r="F306" s="10" t="str">
        <f t="shared" si="33"/>
        <v>—</v>
      </c>
      <c r="G306" s="10" t="str">
        <f t="shared" si="34"/>
        <v>—</v>
      </c>
      <c r="H306" s="10" t="str">
        <f t="shared" si="28"/>
        <v>—</v>
      </c>
      <c r="I306" s="10"/>
      <c r="J306" s="152">
        <v>0</v>
      </c>
      <c r="K306" s="152">
        <v>0</v>
      </c>
      <c r="L306" s="152">
        <v>0</v>
      </c>
      <c r="M306" s="152">
        <v>0</v>
      </c>
      <c r="N306" s="152"/>
      <c r="O306" s="152">
        <v>0</v>
      </c>
      <c r="P306" s="152">
        <v>0</v>
      </c>
      <c r="Q306" s="152">
        <v>0</v>
      </c>
      <c r="R306" s="152">
        <v>0</v>
      </c>
      <c r="S306" s="152"/>
      <c r="T306" s="152">
        <v>0</v>
      </c>
      <c r="U306" s="152">
        <v>0</v>
      </c>
      <c r="V306" s="152">
        <v>0</v>
      </c>
      <c r="W306" s="152">
        <v>0</v>
      </c>
      <c r="X306" s="152"/>
      <c r="Y306" s="152">
        <v>0</v>
      </c>
      <c r="Z306" s="152">
        <v>0</v>
      </c>
      <c r="AA306" s="152">
        <v>0</v>
      </c>
      <c r="AB306" s="152">
        <v>0</v>
      </c>
      <c r="AC306" s="152"/>
      <c r="AD306" s="152">
        <v>0</v>
      </c>
      <c r="AE306" s="152">
        <v>0</v>
      </c>
      <c r="AF306" s="152">
        <v>0</v>
      </c>
      <c r="AG306" s="152">
        <v>0</v>
      </c>
      <c r="AH306" s="152"/>
      <c r="AI306" s="152">
        <v>0</v>
      </c>
      <c r="AJ306" s="152">
        <v>0</v>
      </c>
      <c r="AK306" s="152">
        <v>0</v>
      </c>
      <c r="AL306" s="10" t="s">
        <v>255</v>
      </c>
      <c r="AN306" s="120" t="s">
        <v>206</v>
      </c>
    </row>
    <row r="307" spans="1:40">
      <c r="A307" s="93" t="s">
        <v>112</v>
      </c>
      <c r="B307" s="10" t="str">
        <f t="shared" si="29"/>
        <v>—</v>
      </c>
      <c r="C307" s="10" t="str">
        <f t="shared" si="30"/>
        <v>—</v>
      </c>
      <c r="D307" s="10" t="str">
        <f t="shared" si="31"/>
        <v>—</v>
      </c>
      <c r="E307" s="10" t="str">
        <f t="shared" si="32"/>
        <v>—</v>
      </c>
      <c r="F307" s="10" t="str">
        <f t="shared" si="33"/>
        <v>—</v>
      </c>
      <c r="G307" s="10" t="str">
        <f t="shared" si="34"/>
        <v>—</v>
      </c>
      <c r="H307" s="10">
        <f t="shared" si="28"/>
        <v>110.84957399572293</v>
      </c>
      <c r="I307" s="10"/>
      <c r="J307" s="152">
        <v>0</v>
      </c>
      <c r="K307" s="152">
        <v>0</v>
      </c>
      <c r="L307" s="152">
        <v>0</v>
      </c>
      <c r="M307" s="152">
        <v>0</v>
      </c>
      <c r="N307" s="152"/>
      <c r="O307" s="152">
        <v>0</v>
      </c>
      <c r="P307" s="152">
        <v>0</v>
      </c>
      <c r="Q307" s="152">
        <v>0</v>
      </c>
      <c r="R307" s="152">
        <v>0</v>
      </c>
      <c r="S307" s="152"/>
      <c r="T307" s="152">
        <v>0</v>
      </c>
      <c r="U307" s="152">
        <v>0</v>
      </c>
      <c r="V307" s="152">
        <v>0</v>
      </c>
      <c r="W307" s="152">
        <v>0</v>
      </c>
      <c r="X307" s="152"/>
      <c r="Y307" s="152">
        <v>0</v>
      </c>
      <c r="Z307" s="152">
        <v>0</v>
      </c>
      <c r="AA307" s="152">
        <v>0</v>
      </c>
      <c r="AB307" s="152">
        <v>0</v>
      </c>
      <c r="AC307" s="152"/>
      <c r="AD307" s="152">
        <v>0</v>
      </c>
      <c r="AE307" s="152">
        <v>0</v>
      </c>
      <c r="AF307" s="152">
        <v>0</v>
      </c>
      <c r="AG307" s="152">
        <v>0</v>
      </c>
      <c r="AH307" s="152"/>
      <c r="AI307" s="152">
        <v>-9.3156876633839829</v>
      </c>
      <c r="AJ307" s="152">
        <v>163.51705733804874</v>
      </c>
      <c r="AK307" s="152">
        <v>-43.351795678941826</v>
      </c>
      <c r="AL307" s="10">
        <v>23.439782648909592</v>
      </c>
      <c r="AN307" s="93" t="s">
        <v>112</v>
      </c>
    </row>
    <row r="308" spans="1:40">
      <c r="A308" s="119" t="s">
        <v>104</v>
      </c>
      <c r="B308" s="10" t="str">
        <f t="shared" si="29"/>
        <v>—</v>
      </c>
      <c r="C308" s="10" t="str">
        <f t="shared" si="30"/>
        <v>—</v>
      </c>
      <c r="D308" s="10" t="str">
        <f t="shared" si="31"/>
        <v>—</v>
      </c>
      <c r="E308" s="10" t="str">
        <f t="shared" si="32"/>
        <v>—</v>
      </c>
      <c r="F308" s="10" t="str">
        <f t="shared" si="33"/>
        <v>—</v>
      </c>
      <c r="G308" s="10" t="str">
        <f t="shared" si="34"/>
        <v>—</v>
      </c>
      <c r="H308" s="10" t="str">
        <f t="shared" si="28"/>
        <v>—</v>
      </c>
      <c r="I308" s="10"/>
      <c r="J308" s="152">
        <v>0</v>
      </c>
      <c r="K308" s="152">
        <v>0</v>
      </c>
      <c r="L308" s="152">
        <v>0</v>
      </c>
      <c r="M308" s="152">
        <v>0</v>
      </c>
      <c r="N308" s="152"/>
      <c r="O308" s="152">
        <v>0</v>
      </c>
      <c r="P308" s="152">
        <v>0</v>
      </c>
      <c r="Q308" s="152">
        <v>0</v>
      </c>
      <c r="R308" s="152">
        <v>0</v>
      </c>
      <c r="S308" s="152"/>
      <c r="T308" s="152">
        <v>0</v>
      </c>
      <c r="U308" s="152">
        <v>0</v>
      </c>
      <c r="V308" s="152">
        <v>0</v>
      </c>
      <c r="W308" s="152">
        <v>0</v>
      </c>
      <c r="X308" s="152"/>
      <c r="Y308" s="152">
        <v>0</v>
      </c>
      <c r="Z308" s="152">
        <v>0</v>
      </c>
      <c r="AA308" s="152">
        <v>0</v>
      </c>
      <c r="AB308" s="152">
        <v>0</v>
      </c>
      <c r="AC308" s="152"/>
      <c r="AD308" s="152">
        <v>0</v>
      </c>
      <c r="AE308" s="152">
        <v>0</v>
      </c>
      <c r="AF308" s="152">
        <v>0</v>
      </c>
      <c r="AG308" s="152">
        <v>0</v>
      </c>
      <c r="AH308" s="152"/>
      <c r="AI308" s="152">
        <v>0</v>
      </c>
      <c r="AJ308" s="152">
        <v>0</v>
      </c>
      <c r="AK308" s="152">
        <v>0</v>
      </c>
      <c r="AL308" s="10" t="s">
        <v>255</v>
      </c>
      <c r="AN308" s="119" t="s">
        <v>104</v>
      </c>
    </row>
    <row r="309" spans="1:40" hidden="1">
      <c r="A309" s="91" t="s">
        <v>207</v>
      </c>
      <c r="B309" s="10" t="str">
        <f t="shared" si="29"/>
        <v>—</v>
      </c>
      <c r="C309" s="10" t="str">
        <f t="shared" si="30"/>
        <v>—</v>
      </c>
      <c r="D309" s="10" t="str">
        <f t="shared" si="31"/>
        <v>—</v>
      </c>
      <c r="E309" s="10" t="str">
        <f t="shared" si="32"/>
        <v>—</v>
      </c>
      <c r="F309" s="10" t="str">
        <f t="shared" si="33"/>
        <v>—</v>
      </c>
      <c r="G309" s="10" t="str">
        <f t="shared" si="34"/>
        <v>—</v>
      </c>
      <c r="H309" s="10" t="str">
        <f t="shared" si="28"/>
        <v>—</v>
      </c>
      <c r="I309" s="10"/>
      <c r="J309" s="152">
        <v>0</v>
      </c>
      <c r="K309" s="152">
        <v>0</v>
      </c>
      <c r="L309" s="152">
        <v>0</v>
      </c>
      <c r="M309" s="152">
        <v>0</v>
      </c>
      <c r="N309" s="152"/>
      <c r="O309" s="152">
        <v>0</v>
      </c>
      <c r="P309" s="152">
        <v>0</v>
      </c>
      <c r="Q309" s="152">
        <v>0</v>
      </c>
      <c r="R309" s="152">
        <v>0</v>
      </c>
      <c r="S309" s="152"/>
      <c r="T309" s="152">
        <v>0</v>
      </c>
      <c r="U309" s="152">
        <v>0</v>
      </c>
      <c r="V309" s="152">
        <v>0</v>
      </c>
      <c r="W309" s="152">
        <v>0</v>
      </c>
      <c r="X309" s="152"/>
      <c r="Y309" s="152">
        <v>0</v>
      </c>
      <c r="Z309" s="152">
        <v>0</v>
      </c>
      <c r="AA309" s="152">
        <v>0</v>
      </c>
      <c r="AB309" s="152">
        <v>0</v>
      </c>
      <c r="AC309" s="152"/>
      <c r="AD309" s="152">
        <v>0</v>
      </c>
      <c r="AE309" s="152">
        <v>0</v>
      </c>
      <c r="AF309" s="152">
        <v>0</v>
      </c>
      <c r="AG309" s="152">
        <v>0</v>
      </c>
      <c r="AH309" s="152"/>
      <c r="AI309" s="152">
        <v>0</v>
      </c>
      <c r="AJ309" s="152">
        <v>0</v>
      </c>
      <c r="AK309" s="152">
        <v>0</v>
      </c>
      <c r="AL309" s="10" t="s">
        <v>255</v>
      </c>
      <c r="AN309" s="91" t="s">
        <v>207</v>
      </c>
    </row>
    <row r="310" spans="1:40">
      <c r="A310" s="106" t="s">
        <v>208</v>
      </c>
      <c r="B310" s="10" t="str">
        <f t="shared" si="29"/>
        <v>—</v>
      </c>
      <c r="C310" s="10" t="str">
        <f t="shared" si="30"/>
        <v>—</v>
      </c>
      <c r="D310" s="10" t="str">
        <f t="shared" si="31"/>
        <v>—</v>
      </c>
      <c r="E310" s="10" t="str">
        <f t="shared" si="32"/>
        <v>—</v>
      </c>
      <c r="F310" s="10" t="str">
        <f t="shared" si="33"/>
        <v>—</v>
      </c>
      <c r="G310" s="10" t="str">
        <f t="shared" si="34"/>
        <v>—</v>
      </c>
      <c r="H310" s="10" t="str">
        <f t="shared" si="28"/>
        <v>—</v>
      </c>
      <c r="I310" s="10"/>
      <c r="J310" s="152">
        <v>0</v>
      </c>
      <c r="K310" s="152">
        <v>0</v>
      </c>
      <c r="L310" s="152">
        <v>0</v>
      </c>
      <c r="M310" s="152">
        <v>0</v>
      </c>
      <c r="N310" s="152"/>
      <c r="O310" s="152">
        <v>0</v>
      </c>
      <c r="P310" s="152">
        <v>0</v>
      </c>
      <c r="Q310" s="152">
        <v>0</v>
      </c>
      <c r="R310" s="152">
        <v>0</v>
      </c>
      <c r="S310" s="152"/>
      <c r="T310" s="152">
        <v>0</v>
      </c>
      <c r="U310" s="152">
        <v>0</v>
      </c>
      <c r="V310" s="152">
        <v>0</v>
      </c>
      <c r="W310" s="152">
        <v>0</v>
      </c>
      <c r="X310" s="152"/>
      <c r="Y310" s="152">
        <v>0</v>
      </c>
      <c r="Z310" s="152">
        <v>0</v>
      </c>
      <c r="AA310" s="152">
        <v>0</v>
      </c>
      <c r="AB310" s="152">
        <v>0</v>
      </c>
      <c r="AC310" s="152"/>
      <c r="AD310" s="152">
        <v>0</v>
      </c>
      <c r="AE310" s="152">
        <v>0</v>
      </c>
      <c r="AF310" s="152">
        <v>0</v>
      </c>
      <c r="AG310" s="152">
        <v>0</v>
      </c>
      <c r="AH310" s="152"/>
      <c r="AI310" s="152">
        <v>0</v>
      </c>
      <c r="AJ310" s="152">
        <v>0</v>
      </c>
      <c r="AK310" s="152">
        <v>0</v>
      </c>
      <c r="AL310" s="10" t="s">
        <v>255</v>
      </c>
      <c r="AN310" s="106" t="s">
        <v>208</v>
      </c>
    </row>
    <row r="311" spans="1:40">
      <c r="A311" s="106" t="s">
        <v>209</v>
      </c>
      <c r="B311" s="10" t="str">
        <f t="shared" si="29"/>
        <v>—</v>
      </c>
      <c r="C311" s="10" t="str">
        <f t="shared" si="30"/>
        <v>—</v>
      </c>
      <c r="D311" s="10" t="str">
        <f t="shared" si="31"/>
        <v>—</v>
      </c>
      <c r="E311" s="10" t="str">
        <f t="shared" si="32"/>
        <v>—</v>
      </c>
      <c r="F311" s="10" t="str">
        <f t="shared" si="33"/>
        <v>—</v>
      </c>
      <c r="G311" s="10" t="str">
        <f t="shared" si="34"/>
        <v>—</v>
      </c>
      <c r="H311" s="10" t="str">
        <f t="shared" si="28"/>
        <v>—</v>
      </c>
      <c r="I311" s="10"/>
      <c r="J311" s="152">
        <v>0</v>
      </c>
      <c r="K311" s="152">
        <v>0</v>
      </c>
      <c r="L311" s="152">
        <v>0</v>
      </c>
      <c r="M311" s="152">
        <v>0</v>
      </c>
      <c r="N311" s="152"/>
      <c r="O311" s="152">
        <v>0</v>
      </c>
      <c r="P311" s="152">
        <v>0</v>
      </c>
      <c r="Q311" s="152">
        <v>0</v>
      </c>
      <c r="R311" s="152">
        <v>0</v>
      </c>
      <c r="S311" s="152"/>
      <c r="T311" s="152">
        <v>0</v>
      </c>
      <c r="U311" s="152">
        <v>0</v>
      </c>
      <c r="V311" s="152">
        <v>0</v>
      </c>
      <c r="W311" s="152">
        <v>0</v>
      </c>
      <c r="X311" s="152"/>
      <c r="Y311" s="152">
        <v>0</v>
      </c>
      <c r="Z311" s="152">
        <v>0</v>
      </c>
      <c r="AA311" s="152">
        <v>0</v>
      </c>
      <c r="AB311" s="152">
        <v>0</v>
      </c>
      <c r="AC311" s="152"/>
      <c r="AD311" s="152">
        <v>0</v>
      </c>
      <c r="AE311" s="152">
        <v>0</v>
      </c>
      <c r="AF311" s="152">
        <v>0</v>
      </c>
      <c r="AG311" s="152">
        <v>0</v>
      </c>
      <c r="AH311" s="152"/>
      <c r="AI311" s="152">
        <v>0</v>
      </c>
      <c r="AJ311" s="152">
        <v>0</v>
      </c>
      <c r="AK311" s="152">
        <v>0</v>
      </c>
      <c r="AL311" s="10" t="s">
        <v>255</v>
      </c>
      <c r="AN311" s="106" t="s">
        <v>209</v>
      </c>
    </row>
    <row r="312" spans="1:40">
      <c r="A312" s="119" t="s">
        <v>118</v>
      </c>
      <c r="B312" s="10" t="str">
        <f t="shared" si="29"/>
        <v>—</v>
      </c>
      <c r="C312" s="10" t="str">
        <f t="shared" si="30"/>
        <v>—</v>
      </c>
      <c r="D312" s="10" t="str">
        <f t="shared" si="31"/>
        <v>—</v>
      </c>
      <c r="E312" s="10" t="str">
        <f t="shared" si="32"/>
        <v>—</v>
      </c>
      <c r="F312" s="10" t="str">
        <f t="shared" si="33"/>
        <v>—</v>
      </c>
      <c r="G312" s="10" t="str">
        <f t="shared" si="34"/>
        <v>—</v>
      </c>
      <c r="H312" s="10">
        <f t="shared" si="28"/>
        <v>-33.041371651080404</v>
      </c>
      <c r="I312" s="10"/>
      <c r="J312" s="152">
        <v>0</v>
      </c>
      <c r="K312" s="152">
        <v>0</v>
      </c>
      <c r="L312" s="152">
        <v>0</v>
      </c>
      <c r="M312" s="152">
        <v>0</v>
      </c>
      <c r="N312" s="152"/>
      <c r="O312" s="152">
        <v>0</v>
      </c>
      <c r="P312" s="152">
        <v>0</v>
      </c>
      <c r="Q312" s="152">
        <v>0</v>
      </c>
      <c r="R312" s="152">
        <v>0</v>
      </c>
      <c r="S312" s="152"/>
      <c r="T312" s="152">
        <v>0</v>
      </c>
      <c r="U312" s="152">
        <v>0</v>
      </c>
      <c r="V312" s="152">
        <v>0</v>
      </c>
      <c r="W312" s="152">
        <v>0</v>
      </c>
      <c r="X312" s="152"/>
      <c r="Y312" s="152">
        <v>0</v>
      </c>
      <c r="Z312" s="152">
        <v>0</v>
      </c>
      <c r="AA312" s="152">
        <v>0</v>
      </c>
      <c r="AB312" s="152">
        <v>0</v>
      </c>
      <c r="AC312" s="152"/>
      <c r="AD312" s="152">
        <v>0</v>
      </c>
      <c r="AE312" s="152">
        <v>0</v>
      </c>
      <c r="AF312" s="152">
        <v>0</v>
      </c>
      <c r="AG312" s="152">
        <v>0</v>
      </c>
      <c r="AH312" s="152"/>
      <c r="AI312" s="152">
        <v>-11.712262240715621</v>
      </c>
      <c r="AJ312" s="152">
        <v>-10.764753224141138</v>
      </c>
      <c r="AK312" s="152">
        <v>-10.564356186223645</v>
      </c>
      <c r="AL312" s="10">
        <v>-20.04204453142259</v>
      </c>
      <c r="AN312" s="119" t="s">
        <v>118</v>
      </c>
    </row>
    <row r="313" spans="1:40">
      <c r="A313" s="120" t="s">
        <v>205</v>
      </c>
      <c r="B313" s="10" t="str">
        <f t="shared" si="29"/>
        <v>—</v>
      </c>
      <c r="C313" s="10" t="str">
        <f t="shared" si="30"/>
        <v>—</v>
      </c>
      <c r="D313" s="10" t="str">
        <f t="shared" si="31"/>
        <v>—</v>
      </c>
      <c r="E313" s="10" t="str">
        <f t="shared" si="32"/>
        <v>—</v>
      </c>
      <c r="F313" s="10" t="str">
        <f t="shared" si="33"/>
        <v>—</v>
      </c>
      <c r="G313" s="10" t="str">
        <f t="shared" si="34"/>
        <v>—</v>
      </c>
      <c r="H313" s="10">
        <f t="shared" si="28"/>
        <v>-3</v>
      </c>
      <c r="I313" s="10"/>
      <c r="J313" s="152">
        <v>0</v>
      </c>
      <c r="K313" s="152">
        <v>0</v>
      </c>
      <c r="L313" s="152">
        <v>0</v>
      </c>
      <c r="M313" s="152">
        <v>0</v>
      </c>
      <c r="N313" s="152"/>
      <c r="O313" s="152">
        <v>0</v>
      </c>
      <c r="P313" s="152">
        <v>0</v>
      </c>
      <c r="Q313" s="152">
        <v>0</v>
      </c>
      <c r="R313" s="152">
        <v>0</v>
      </c>
      <c r="S313" s="152"/>
      <c r="T313" s="152">
        <v>0</v>
      </c>
      <c r="U313" s="152">
        <v>0</v>
      </c>
      <c r="V313" s="152">
        <v>0</v>
      </c>
      <c r="W313" s="152">
        <v>0</v>
      </c>
      <c r="X313" s="152"/>
      <c r="Y313" s="152">
        <v>0</v>
      </c>
      <c r="Z313" s="152">
        <v>0</v>
      </c>
      <c r="AA313" s="152">
        <v>0</v>
      </c>
      <c r="AB313" s="152">
        <v>0</v>
      </c>
      <c r="AC313" s="152"/>
      <c r="AD313" s="152">
        <v>0</v>
      </c>
      <c r="AE313" s="152">
        <v>0</v>
      </c>
      <c r="AF313" s="152">
        <v>0</v>
      </c>
      <c r="AG313" s="152">
        <v>0</v>
      </c>
      <c r="AH313" s="152"/>
      <c r="AI313" s="152">
        <v>0</v>
      </c>
      <c r="AJ313" s="152">
        <v>-3</v>
      </c>
      <c r="AK313" s="152">
        <v>0</v>
      </c>
      <c r="AL313" s="10" t="s">
        <v>255</v>
      </c>
      <c r="AN313" s="120" t="s">
        <v>205</v>
      </c>
    </row>
    <row r="314" spans="1:40">
      <c r="A314" s="120" t="s">
        <v>206</v>
      </c>
      <c r="B314" s="10" t="str">
        <f t="shared" si="29"/>
        <v>—</v>
      </c>
      <c r="C314" s="10" t="str">
        <f t="shared" si="30"/>
        <v>—</v>
      </c>
      <c r="D314" s="10" t="str">
        <f t="shared" si="31"/>
        <v>—</v>
      </c>
      <c r="E314" s="10" t="str">
        <f t="shared" si="32"/>
        <v>—</v>
      </c>
      <c r="F314" s="10" t="str">
        <f t="shared" si="33"/>
        <v>—</v>
      </c>
      <c r="G314" s="10" t="str">
        <f t="shared" si="34"/>
        <v>—</v>
      </c>
      <c r="H314" s="10">
        <f t="shared" si="28"/>
        <v>-30.041371651080404</v>
      </c>
      <c r="I314" s="10"/>
      <c r="J314" s="152">
        <v>0</v>
      </c>
      <c r="K314" s="152">
        <v>0</v>
      </c>
      <c r="L314" s="152">
        <v>0</v>
      </c>
      <c r="M314" s="152">
        <v>0</v>
      </c>
      <c r="N314" s="152"/>
      <c r="O314" s="152">
        <v>0</v>
      </c>
      <c r="P314" s="152">
        <v>0</v>
      </c>
      <c r="Q314" s="152">
        <v>0</v>
      </c>
      <c r="R314" s="152">
        <v>0</v>
      </c>
      <c r="S314" s="152"/>
      <c r="T314" s="152">
        <v>0</v>
      </c>
      <c r="U314" s="152">
        <v>0</v>
      </c>
      <c r="V314" s="152">
        <v>0</v>
      </c>
      <c r="W314" s="152">
        <v>0</v>
      </c>
      <c r="X314" s="152"/>
      <c r="Y314" s="152">
        <v>0</v>
      </c>
      <c r="Z314" s="152">
        <v>0</v>
      </c>
      <c r="AA314" s="152">
        <v>0</v>
      </c>
      <c r="AB314" s="152">
        <v>0</v>
      </c>
      <c r="AC314" s="152"/>
      <c r="AD314" s="152">
        <v>0</v>
      </c>
      <c r="AE314" s="152">
        <v>0</v>
      </c>
      <c r="AF314" s="152">
        <v>0</v>
      </c>
      <c r="AG314" s="152">
        <v>0</v>
      </c>
      <c r="AH314" s="152"/>
      <c r="AI314" s="152">
        <v>-11.712262240715621</v>
      </c>
      <c r="AJ314" s="152">
        <v>-7.7647532241411383</v>
      </c>
      <c r="AK314" s="152">
        <v>-10.564356186223645</v>
      </c>
      <c r="AL314" s="10">
        <v>-20.04204453142259</v>
      </c>
      <c r="AN314" s="120" t="s">
        <v>206</v>
      </c>
    </row>
    <row r="315" spans="1:40">
      <c r="A315" s="119" t="s">
        <v>119</v>
      </c>
      <c r="B315" s="10" t="str">
        <f t="shared" si="29"/>
        <v>—</v>
      </c>
      <c r="C315" s="10" t="str">
        <f t="shared" si="30"/>
        <v>—</v>
      </c>
      <c r="D315" s="10" t="str">
        <f t="shared" si="31"/>
        <v>—</v>
      </c>
      <c r="E315" s="10" t="str">
        <f t="shared" si="32"/>
        <v>—</v>
      </c>
      <c r="F315" s="10" t="str">
        <f t="shared" si="33"/>
        <v>—</v>
      </c>
      <c r="G315" s="10" t="str">
        <f t="shared" si="34"/>
        <v>—</v>
      </c>
      <c r="H315" s="10">
        <f t="shared" si="28"/>
        <v>56.959673995722923</v>
      </c>
      <c r="I315" s="10"/>
      <c r="J315" s="152">
        <f>J316+J317</f>
        <v>0</v>
      </c>
      <c r="K315" s="152">
        <f t="shared" ref="K315" si="43">K316+K317</f>
        <v>0</v>
      </c>
      <c r="L315" s="152">
        <f t="shared" ref="L315" si="44">L316+L317</f>
        <v>0</v>
      </c>
      <c r="M315" s="152">
        <f t="shared" ref="M315" si="45">M316+M317</f>
        <v>0</v>
      </c>
      <c r="N315" s="152"/>
      <c r="O315" s="152">
        <f>O316+O317</f>
        <v>0</v>
      </c>
      <c r="P315" s="152">
        <f t="shared" ref="P315" si="46">P316+P317</f>
        <v>0</v>
      </c>
      <c r="Q315" s="152">
        <f t="shared" ref="Q315" si="47">Q316+Q317</f>
        <v>0</v>
      </c>
      <c r="R315" s="152">
        <f t="shared" ref="R315" si="48">R316+R317</f>
        <v>0</v>
      </c>
      <c r="S315" s="152"/>
      <c r="T315" s="152">
        <f>T316+T317</f>
        <v>0</v>
      </c>
      <c r="U315" s="152">
        <f t="shared" ref="U315" si="49">U316+U317</f>
        <v>0</v>
      </c>
      <c r="V315" s="152">
        <f t="shared" ref="V315" si="50">V316+V317</f>
        <v>0</v>
      </c>
      <c r="W315" s="152">
        <f t="shared" ref="W315" si="51">W316+W317</f>
        <v>0</v>
      </c>
      <c r="X315" s="152"/>
      <c r="Y315" s="152">
        <f>Y316+Y317</f>
        <v>0</v>
      </c>
      <c r="Z315" s="152">
        <f t="shared" ref="Z315" si="52">Z316+Z317</f>
        <v>0</v>
      </c>
      <c r="AA315" s="152">
        <f t="shared" ref="AA315" si="53">AA316+AA317</f>
        <v>0</v>
      </c>
      <c r="AB315" s="152">
        <f t="shared" ref="AB315" si="54">AB316+AB317</f>
        <v>0</v>
      </c>
      <c r="AC315" s="152"/>
      <c r="AD315" s="152">
        <f>AD316+AD317</f>
        <v>0</v>
      </c>
      <c r="AE315" s="152">
        <f t="shared" ref="AE315:AG315" si="55">AE316+AE317</f>
        <v>0</v>
      </c>
      <c r="AF315" s="152">
        <f t="shared" si="55"/>
        <v>0</v>
      </c>
      <c r="AG315" s="152">
        <f t="shared" si="55"/>
        <v>0</v>
      </c>
      <c r="AH315" s="152"/>
      <c r="AI315" s="152">
        <f>AI316+AI317</f>
        <v>12.709612336616011</v>
      </c>
      <c r="AJ315" s="152">
        <f t="shared" ref="AJ315:AK315" si="56">AJ316+AJ317</f>
        <v>18.0187573380488</v>
      </c>
      <c r="AK315" s="152">
        <f t="shared" si="56"/>
        <v>26.231304321058111</v>
      </c>
      <c r="AL315" s="10">
        <v>-11.144317351090329</v>
      </c>
      <c r="AN315" s="119" t="s">
        <v>119</v>
      </c>
    </row>
    <row r="316" spans="1:40">
      <c r="A316" s="106" t="s">
        <v>208</v>
      </c>
      <c r="B316" s="10" t="str">
        <f t="shared" si="29"/>
        <v>—</v>
      </c>
      <c r="C316" s="10" t="str">
        <f t="shared" si="30"/>
        <v>—</v>
      </c>
      <c r="D316" s="10" t="str">
        <f t="shared" si="31"/>
        <v>—</v>
      </c>
      <c r="E316" s="10" t="str">
        <f t="shared" si="32"/>
        <v>—</v>
      </c>
      <c r="F316" s="10" t="str">
        <f t="shared" si="33"/>
        <v>—</v>
      </c>
      <c r="G316" s="10" t="str">
        <f t="shared" si="34"/>
        <v>—</v>
      </c>
      <c r="H316" s="10" t="str">
        <f t="shared" si="28"/>
        <v>—</v>
      </c>
      <c r="I316" s="10"/>
      <c r="J316" s="152">
        <v>0</v>
      </c>
      <c r="K316" s="152">
        <v>0</v>
      </c>
      <c r="L316" s="152">
        <v>0</v>
      </c>
      <c r="M316" s="152">
        <v>0</v>
      </c>
      <c r="N316" s="152"/>
      <c r="O316" s="152">
        <v>0</v>
      </c>
      <c r="P316" s="152">
        <v>0</v>
      </c>
      <c r="Q316" s="152">
        <v>0</v>
      </c>
      <c r="R316" s="152">
        <v>0</v>
      </c>
      <c r="S316" s="152"/>
      <c r="T316" s="152">
        <v>0</v>
      </c>
      <c r="U316" s="152">
        <v>0</v>
      </c>
      <c r="V316" s="152">
        <v>0</v>
      </c>
      <c r="W316" s="152">
        <v>0</v>
      </c>
      <c r="X316" s="152"/>
      <c r="Y316" s="152">
        <v>0</v>
      </c>
      <c r="Z316" s="152">
        <v>0</v>
      </c>
      <c r="AA316" s="152">
        <v>0</v>
      </c>
      <c r="AB316" s="152">
        <v>0</v>
      </c>
      <c r="AC316" s="152"/>
      <c r="AD316" s="152">
        <v>0</v>
      </c>
      <c r="AE316" s="152">
        <v>0</v>
      </c>
      <c r="AF316" s="152">
        <v>0</v>
      </c>
      <c r="AG316" s="152">
        <v>0</v>
      </c>
      <c r="AH316" s="152"/>
      <c r="AI316" s="152">
        <v>0</v>
      </c>
      <c r="AJ316" s="152">
        <v>0</v>
      </c>
      <c r="AK316" s="152">
        <v>0</v>
      </c>
      <c r="AL316" s="10" t="s">
        <v>255</v>
      </c>
      <c r="AN316" s="106" t="s">
        <v>208</v>
      </c>
    </row>
    <row r="317" spans="1:40">
      <c r="A317" s="106" t="s">
        <v>209</v>
      </c>
      <c r="B317" s="10" t="str">
        <f t="shared" si="29"/>
        <v>—</v>
      </c>
      <c r="C317" s="10" t="str">
        <f t="shared" si="30"/>
        <v>—</v>
      </c>
      <c r="D317" s="10" t="str">
        <f t="shared" si="31"/>
        <v>—</v>
      </c>
      <c r="E317" s="10" t="str">
        <f t="shared" si="32"/>
        <v>—</v>
      </c>
      <c r="F317" s="10" t="str">
        <f t="shared" si="33"/>
        <v>—</v>
      </c>
      <c r="G317" s="10" t="str">
        <f t="shared" si="34"/>
        <v>—</v>
      </c>
      <c r="H317" s="10">
        <f t="shared" si="28"/>
        <v>56.959673995722923</v>
      </c>
      <c r="I317" s="10"/>
      <c r="J317" s="152">
        <v>0</v>
      </c>
      <c r="K317" s="152">
        <v>0</v>
      </c>
      <c r="L317" s="152">
        <v>0</v>
      </c>
      <c r="M317" s="152">
        <v>0</v>
      </c>
      <c r="N317" s="152"/>
      <c r="O317" s="152">
        <v>0</v>
      </c>
      <c r="P317" s="152">
        <v>0</v>
      </c>
      <c r="Q317" s="152">
        <v>0</v>
      </c>
      <c r="R317" s="152">
        <v>0</v>
      </c>
      <c r="S317" s="152"/>
      <c r="T317" s="152">
        <v>0</v>
      </c>
      <c r="U317" s="152">
        <v>0</v>
      </c>
      <c r="V317" s="152">
        <v>0</v>
      </c>
      <c r="W317" s="152">
        <v>0</v>
      </c>
      <c r="X317" s="152"/>
      <c r="Y317" s="152">
        <v>0</v>
      </c>
      <c r="Z317" s="152">
        <v>0</v>
      </c>
      <c r="AA317" s="152">
        <v>0</v>
      </c>
      <c r="AB317" s="152">
        <v>0</v>
      </c>
      <c r="AC317" s="152"/>
      <c r="AD317" s="152">
        <v>0</v>
      </c>
      <c r="AE317" s="152">
        <v>0</v>
      </c>
      <c r="AF317" s="152">
        <v>0</v>
      </c>
      <c r="AG317" s="152">
        <v>0</v>
      </c>
      <c r="AH317" s="152"/>
      <c r="AI317" s="152">
        <v>12.709612336616011</v>
      </c>
      <c r="AJ317" s="152">
        <v>18.0187573380488</v>
      </c>
      <c r="AK317" s="152">
        <v>26.231304321058111</v>
      </c>
      <c r="AL317" s="10">
        <v>-1.64201957109033</v>
      </c>
      <c r="AN317" s="106" t="s">
        <v>209</v>
      </c>
    </row>
    <row r="318" spans="1:40">
      <c r="A318" s="119" t="s">
        <v>105</v>
      </c>
      <c r="B318" s="10" t="str">
        <f t="shared" si="29"/>
        <v>—</v>
      </c>
      <c r="C318" s="10" t="str">
        <f t="shared" si="30"/>
        <v>—</v>
      </c>
      <c r="D318" s="10" t="str">
        <f t="shared" si="31"/>
        <v>—</v>
      </c>
      <c r="E318" s="10" t="str">
        <f t="shared" si="32"/>
        <v>—</v>
      </c>
      <c r="F318" s="10" t="str">
        <f t="shared" si="33"/>
        <v>—</v>
      </c>
      <c r="G318" s="10" t="str">
        <f t="shared" si="34"/>
        <v>—</v>
      </c>
      <c r="H318" s="10">
        <f t="shared" si="28"/>
        <v>86.931271651080436</v>
      </c>
      <c r="I318" s="10"/>
      <c r="J318" s="152">
        <v>0</v>
      </c>
      <c r="K318" s="152">
        <v>0</v>
      </c>
      <c r="L318" s="152">
        <v>0</v>
      </c>
      <c r="M318" s="152">
        <v>0</v>
      </c>
      <c r="N318" s="152"/>
      <c r="O318" s="152">
        <v>0</v>
      </c>
      <c r="P318" s="152">
        <v>0</v>
      </c>
      <c r="Q318" s="152">
        <v>0</v>
      </c>
      <c r="R318" s="152">
        <v>0</v>
      </c>
      <c r="S318" s="152"/>
      <c r="T318" s="152">
        <v>0</v>
      </c>
      <c r="U318" s="152">
        <v>0</v>
      </c>
      <c r="V318" s="152">
        <v>0</v>
      </c>
      <c r="W318" s="152">
        <v>0</v>
      </c>
      <c r="X318" s="152"/>
      <c r="Y318" s="152">
        <v>0</v>
      </c>
      <c r="Z318" s="152">
        <v>0</v>
      </c>
      <c r="AA318" s="152">
        <v>0</v>
      </c>
      <c r="AB318" s="152">
        <v>0</v>
      </c>
      <c r="AC318" s="152"/>
      <c r="AD318" s="152">
        <v>0</v>
      </c>
      <c r="AE318" s="152">
        <v>0</v>
      </c>
      <c r="AF318" s="152">
        <v>0</v>
      </c>
      <c r="AG318" s="152">
        <v>0</v>
      </c>
      <c r="AH318" s="152"/>
      <c r="AI318" s="152">
        <v>-10.31303775928437</v>
      </c>
      <c r="AJ318" s="152">
        <v>156.26305322414112</v>
      </c>
      <c r="AK318" s="152">
        <v>-59.018743813776297</v>
      </c>
      <c r="AL318" s="10">
        <v>54.626144531422511</v>
      </c>
      <c r="AN318" s="119" t="s">
        <v>105</v>
      </c>
    </row>
    <row r="319" spans="1:40">
      <c r="A319" s="120" t="s">
        <v>205</v>
      </c>
      <c r="B319" s="10" t="str">
        <f t="shared" si="29"/>
        <v>—</v>
      </c>
      <c r="C319" s="10" t="str">
        <f t="shared" si="30"/>
        <v>—</v>
      </c>
      <c r="D319" s="10" t="str">
        <f t="shared" si="31"/>
        <v>—</v>
      </c>
      <c r="E319" s="10" t="str">
        <f t="shared" si="32"/>
        <v>—</v>
      </c>
      <c r="F319" s="10" t="str">
        <f t="shared" si="33"/>
        <v>—</v>
      </c>
      <c r="G319" s="10" t="str">
        <f t="shared" si="34"/>
        <v>—</v>
      </c>
      <c r="H319" s="10" t="str">
        <f t="shared" si="28"/>
        <v>—</v>
      </c>
      <c r="I319" s="10"/>
      <c r="J319" s="152">
        <v>0</v>
      </c>
      <c r="K319" s="152">
        <v>0</v>
      </c>
      <c r="L319" s="152">
        <v>0</v>
      </c>
      <c r="M319" s="152">
        <v>0</v>
      </c>
      <c r="N319" s="152"/>
      <c r="O319" s="152">
        <v>0</v>
      </c>
      <c r="P319" s="152">
        <v>0</v>
      </c>
      <c r="Q319" s="152">
        <v>0</v>
      </c>
      <c r="R319" s="152">
        <v>0</v>
      </c>
      <c r="S319" s="152"/>
      <c r="T319" s="152">
        <v>0</v>
      </c>
      <c r="U319" s="152">
        <v>0</v>
      </c>
      <c r="V319" s="152">
        <v>0</v>
      </c>
      <c r="W319" s="152">
        <v>0</v>
      </c>
      <c r="X319" s="152"/>
      <c r="Y319" s="152">
        <v>0</v>
      </c>
      <c r="Z319" s="152">
        <v>0</v>
      </c>
      <c r="AA319" s="152">
        <v>0</v>
      </c>
      <c r="AB319" s="152">
        <v>0</v>
      </c>
      <c r="AC319" s="152"/>
      <c r="AD319" s="152">
        <v>0</v>
      </c>
      <c r="AE319" s="152">
        <v>0</v>
      </c>
      <c r="AF319" s="152">
        <v>0</v>
      </c>
      <c r="AG319" s="152">
        <v>0</v>
      </c>
      <c r="AH319" s="152"/>
      <c r="AI319" s="152">
        <v>0</v>
      </c>
      <c r="AJ319" s="152">
        <v>0</v>
      </c>
      <c r="AK319" s="152">
        <v>0</v>
      </c>
      <c r="AL319" s="10" t="s">
        <v>255</v>
      </c>
      <c r="AN319" s="120" t="s">
        <v>205</v>
      </c>
    </row>
    <row r="320" spans="1:40">
      <c r="A320" s="120" t="s">
        <v>206</v>
      </c>
      <c r="B320" s="10" t="str">
        <f t="shared" si="29"/>
        <v>—</v>
      </c>
      <c r="C320" s="10" t="str">
        <f t="shared" si="30"/>
        <v>—</v>
      </c>
      <c r="D320" s="10" t="str">
        <f t="shared" si="31"/>
        <v>—</v>
      </c>
      <c r="E320" s="10" t="str">
        <f t="shared" si="32"/>
        <v>—</v>
      </c>
      <c r="F320" s="10" t="str">
        <f t="shared" si="33"/>
        <v>—</v>
      </c>
      <c r="G320" s="10" t="str">
        <f t="shared" si="34"/>
        <v>—</v>
      </c>
      <c r="H320" s="10">
        <f t="shared" si="28"/>
        <v>86.931271651080436</v>
      </c>
      <c r="I320" s="10"/>
      <c r="J320" s="152">
        <v>0</v>
      </c>
      <c r="K320" s="152">
        <v>0</v>
      </c>
      <c r="L320" s="152">
        <v>0</v>
      </c>
      <c r="M320" s="152">
        <v>0</v>
      </c>
      <c r="N320" s="152"/>
      <c r="O320" s="152">
        <v>0</v>
      </c>
      <c r="P320" s="152">
        <v>0</v>
      </c>
      <c r="Q320" s="152">
        <v>0</v>
      </c>
      <c r="R320" s="152">
        <v>0</v>
      </c>
      <c r="S320" s="152"/>
      <c r="T320" s="152">
        <v>0</v>
      </c>
      <c r="U320" s="152">
        <v>0</v>
      </c>
      <c r="V320" s="152">
        <v>0</v>
      </c>
      <c r="W320" s="152">
        <v>0</v>
      </c>
      <c r="X320" s="152"/>
      <c r="Y320" s="152">
        <v>0</v>
      </c>
      <c r="Z320" s="152">
        <v>0</v>
      </c>
      <c r="AA320" s="152">
        <v>0</v>
      </c>
      <c r="AB320" s="152">
        <v>0</v>
      </c>
      <c r="AC320" s="152"/>
      <c r="AD320" s="152">
        <v>0</v>
      </c>
      <c r="AE320" s="152">
        <v>0</v>
      </c>
      <c r="AF320" s="152">
        <v>0</v>
      </c>
      <c r="AG320" s="152">
        <v>0</v>
      </c>
      <c r="AH320" s="152"/>
      <c r="AI320" s="152">
        <v>-10.31303775928437</v>
      </c>
      <c r="AJ320" s="152">
        <v>156.26305322414112</v>
      </c>
      <c r="AK320" s="152">
        <v>-59.018743813776297</v>
      </c>
      <c r="AL320" s="10">
        <v>54.626144531422511</v>
      </c>
      <c r="AN320" s="120" t="s">
        <v>206</v>
      </c>
    </row>
    <row r="321" spans="1:40">
      <c r="A321" s="96" t="s">
        <v>210</v>
      </c>
      <c r="B321" s="10" t="str">
        <f t="shared" si="29"/>
        <v>—</v>
      </c>
      <c r="C321" s="10" t="str">
        <f t="shared" si="30"/>
        <v>—</v>
      </c>
      <c r="D321" s="10" t="str">
        <f t="shared" si="31"/>
        <v>—</v>
      </c>
      <c r="E321" s="10" t="str">
        <f t="shared" si="32"/>
        <v>—</v>
      </c>
      <c r="F321" s="10" t="str">
        <f t="shared" si="33"/>
        <v>—</v>
      </c>
      <c r="G321" s="10" t="str">
        <f t="shared" si="34"/>
        <v>—</v>
      </c>
      <c r="H321" s="10" t="str">
        <f t="shared" si="28"/>
        <v>—</v>
      </c>
      <c r="I321" s="10"/>
      <c r="J321" s="152">
        <v>0</v>
      </c>
      <c r="K321" s="152">
        <v>0</v>
      </c>
      <c r="L321" s="152">
        <v>0</v>
      </c>
      <c r="M321" s="152">
        <v>0</v>
      </c>
      <c r="N321" s="152"/>
      <c r="O321" s="152">
        <v>0</v>
      </c>
      <c r="P321" s="152">
        <v>0</v>
      </c>
      <c r="Q321" s="152">
        <v>0</v>
      </c>
      <c r="R321" s="152">
        <v>0</v>
      </c>
      <c r="S321" s="152"/>
      <c r="T321" s="152">
        <v>0</v>
      </c>
      <c r="U321" s="152">
        <v>0</v>
      </c>
      <c r="V321" s="152">
        <v>0</v>
      </c>
      <c r="W321" s="152">
        <v>0</v>
      </c>
      <c r="X321" s="152"/>
      <c r="Y321" s="152">
        <v>0</v>
      </c>
      <c r="Z321" s="152">
        <v>0</v>
      </c>
      <c r="AA321" s="152">
        <v>0</v>
      </c>
      <c r="AB321" s="152">
        <v>0</v>
      </c>
      <c r="AC321" s="152"/>
      <c r="AD321" s="152">
        <v>0</v>
      </c>
      <c r="AE321" s="152">
        <v>0</v>
      </c>
      <c r="AF321" s="152">
        <v>0</v>
      </c>
      <c r="AG321" s="152">
        <v>0</v>
      </c>
      <c r="AH321" s="152"/>
      <c r="AI321" s="152">
        <v>0</v>
      </c>
      <c r="AJ321" s="152">
        <v>0</v>
      </c>
      <c r="AK321" s="152">
        <v>0</v>
      </c>
      <c r="AL321" s="10" t="s">
        <v>255</v>
      </c>
      <c r="AN321" s="96" t="s">
        <v>210</v>
      </c>
    </row>
    <row r="322" spans="1:40">
      <c r="A322" s="93" t="s">
        <v>111</v>
      </c>
      <c r="B322" s="10" t="str">
        <f t="shared" si="29"/>
        <v>—</v>
      </c>
      <c r="C322" s="10" t="str">
        <f t="shared" si="30"/>
        <v>—</v>
      </c>
      <c r="D322" s="10" t="str">
        <f t="shared" si="31"/>
        <v>—</v>
      </c>
      <c r="E322" s="10" t="str">
        <f t="shared" si="32"/>
        <v>—</v>
      </c>
      <c r="F322" s="10" t="str">
        <f t="shared" si="33"/>
        <v>—</v>
      </c>
      <c r="G322" s="10" t="str">
        <f t="shared" si="34"/>
        <v>—</v>
      </c>
      <c r="H322" s="10" t="str">
        <f t="shared" si="28"/>
        <v>—</v>
      </c>
      <c r="I322" s="10"/>
      <c r="J322" s="152">
        <v>0</v>
      </c>
      <c r="K322" s="152">
        <v>0</v>
      </c>
      <c r="L322" s="152">
        <v>0</v>
      </c>
      <c r="M322" s="152">
        <v>0</v>
      </c>
      <c r="N322" s="152"/>
      <c r="O322" s="152">
        <v>0</v>
      </c>
      <c r="P322" s="152">
        <v>0</v>
      </c>
      <c r="Q322" s="152">
        <v>0</v>
      </c>
      <c r="R322" s="152">
        <v>0</v>
      </c>
      <c r="S322" s="152"/>
      <c r="T322" s="152">
        <v>0</v>
      </c>
      <c r="U322" s="152">
        <v>0</v>
      </c>
      <c r="V322" s="152">
        <v>0</v>
      </c>
      <c r="W322" s="152">
        <v>0</v>
      </c>
      <c r="X322" s="152"/>
      <c r="Y322" s="152">
        <v>0</v>
      </c>
      <c r="Z322" s="152">
        <v>0</v>
      </c>
      <c r="AA322" s="152">
        <v>0</v>
      </c>
      <c r="AB322" s="152">
        <v>0</v>
      </c>
      <c r="AC322" s="152"/>
      <c r="AD322" s="152">
        <v>0</v>
      </c>
      <c r="AE322" s="152">
        <v>0</v>
      </c>
      <c r="AF322" s="152">
        <v>0</v>
      </c>
      <c r="AG322" s="152">
        <v>0</v>
      </c>
      <c r="AH322" s="152"/>
      <c r="AI322" s="152">
        <v>0</v>
      </c>
      <c r="AJ322" s="152">
        <v>0</v>
      </c>
      <c r="AK322" s="152">
        <v>0</v>
      </c>
      <c r="AL322" s="10" t="s">
        <v>255</v>
      </c>
      <c r="AN322" s="93" t="s">
        <v>111</v>
      </c>
    </row>
    <row r="323" spans="1:40">
      <c r="A323" s="119" t="s">
        <v>105</v>
      </c>
      <c r="B323" s="10" t="str">
        <f t="shared" si="29"/>
        <v>—</v>
      </c>
      <c r="C323" s="10" t="str">
        <f t="shared" si="30"/>
        <v>—</v>
      </c>
      <c r="D323" s="10" t="str">
        <f t="shared" si="31"/>
        <v>—</v>
      </c>
      <c r="E323" s="10" t="str">
        <f t="shared" si="32"/>
        <v>—</v>
      </c>
      <c r="F323" s="10" t="str">
        <f t="shared" si="33"/>
        <v>—</v>
      </c>
      <c r="G323" s="10" t="str">
        <f t="shared" si="34"/>
        <v>—</v>
      </c>
      <c r="H323" s="10" t="str">
        <f t="shared" si="28"/>
        <v>—</v>
      </c>
      <c r="I323" s="10"/>
      <c r="J323" s="152">
        <v>0</v>
      </c>
      <c r="K323" s="152">
        <v>0</v>
      </c>
      <c r="L323" s="152">
        <v>0</v>
      </c>
      <c r="M323" s="152">
        <v>0</v>
      </c>
      <c r="N323" s="152"/>
      <c r="O323" s="152">
        <v>0</v>
      </c>
      <c r="P323" s="152">
        <v>0</v>
      </c>
      <c r="Q323" s="152">
        <v>0</v>
      </c>
      <c r="R323" s="152">
        <v>0</v>
      </c>
      <c r="S323" s="152"/>
      <c r="T323" s="152">
        <v>0</v>
      </c>
      <c r="U323" s="152">
        <v>0</v>
      </c>
      <c r="V323" s="152">
        <v>0</v>
      </c>
      <c r="W323" s="152">
        <v>0</v>
      </c>
      <c r="X323" s="152"/>
      <c r="Y323" s="152">
        <v>0</v>
      </c>
      <c r="Z323" s="152">
        <v>0</v>
      </c>
      <c r="AA323" s="152">
        <v>0</v>
      </c>
      <c r="AB323" s="152">
        <v>0</v>
      </c>
      <c r="AC323" s="152"/>
      <c r="AD323" s="152">
        <v>0</v>
      </c>
      <c r="AE323" s="152">
        <v>0</v>
      </c>
      <c r="AF323" s="152">
        <v>0</v>
      </c>
      <c r="AG323" s="152">
        <v>0</v>
      </c>
      <c r="AH323" s="152"/>
      <c r="AI323" s="152">
        <v>0</v>
      </c>
      <c r="AJ323" s="152">
        <v>0</v>
      </c>
      <c r="AK323" s="152">
        <v>0</v>
      </c>
      <c r="AL323" s="10" t="s">
        <v>255</v>
      </c>
      <c r="AN323" s="119" t="s">
        <v>105</v>
      </c>
    </row>
    <row r="324" spans="1:40">
      <c r="A324" s="93" t="s">
        <v>112</v>
      </c>
      <c r="B324" s="10" t="str">
        <f t="shared" si="29"/>
        <v>—</v>
      </c>
      <c r="C324" s="10" t="str">
        <f t="shared" si="30"/>
        <v>—</v>
      </c>
      <c r="D324" s="10" t="str">
        <f t="shared" si="31"/>
        <v>—</v>
      </c>
      <c r="E324" s="10" t="str">
        <f t="shared" si="32"/>
        <v>—</v>
      </c>
      <c r="F324" s="10" t="str">
        <f t="shared" si="33"/>
        <v>—</v>
      </c>
      <c r="G324" s="10" t="str">
        <f t="shared" si="34"/>
        <v>—</v>
      </c>
      <c r="H324" s="10" t="str">
        <f t="shared" si="28"/>
        <v>—</v>
      </c>
      <c r="I324" s="10"/>
      <c r="J324" s="152">
        <v>0</v>
      </c>
      <c r="K324" s="152">
        <v>0</v>
      </c>
      <c r="L324" s="152">
        <v>0</v>
      </c>
      <c r="M324" s="152">
        <v>0</v>
      </c>
      <c r="N324" s="152"/>
      <c r="O324" s="152">
        <v>0</v>
      </c>
      <c r="P324" s="152">
        <v>0</v>
      </c>
      <c r="Q324" s="152">
        <v>0</v>
      </c>
      <c r="R324" s="152">
        <v>0</v>
      </c>
      <c r="S324" s="152"/>
      <c r="T324" s="152">
        <v>0</v>
      </c>
      <c r="U324" s="152">
        <v>0</v>
      </c>
      <c r="V324" s="152">
        <v>0</v>
      </c>
      <c r="W324" s="152">
        <v>0</v>
      </c>
      <c r="X324" s="152"/>
      <c r="Y324" s="152">
        <v>0</v>
      </c>
      <c r="Z324" s="152">
        <v>0</v>
      </c>
      <c r="AA324" s="152">
        <v>0</v>
      </c>
      <c r="AB324" s="152">
        <v>0</v>
      </c>
      <c r="AC324" s="152"/>
      <c r="AD324" s="152">
        <v>0</v>
      </c>
      <c r="AE324" s="152">
        <v>0</v>
      </c>
      <c r="AF324" s="152">
        <v>0</v>
      </c>
      <c r="AG324" s="152">
        <v>0</v>
      </c>
      <c r="AH324" s="152"/>
      <c r="AI324" s="152">
        <v>0</v>
      </c>
      <c r="AJ324" s="152">
        <v>0</v>
      </c>
      <c r="AK324" s="152">
        <v>0</v>
      </c>
      <c r="AL324" s="10" t="s">
        <v>255</v>
      </c>
      <c r="AN324" s="93" t="s">
        <v>112</v>
      </c>
    </row>
    <row r="325" spans="1:40">
      <c r="A325" s="119" t="s">
        <v>105</v>
      </c>
      <c r="B325" s="10" t="str">
        <f t="shared" si="29"/>
        <v>—</v>
      </c>
      <c r="C325" s="10" t="str">
        <f t="shared" si="30"/>
        <v>—</v>
      </c>
      <c r="D325" s="10" t="str">
        <f t="shared" si="31"/>
        <v>—</v>
      </c>
      <c r="E325" s="10" t="str">
        <f t="shared" si="32"/>
        <v>—</v>
      </c>
      <c r="F325" s="10" t="str">
        <f t="shared" si="33"/>
        <v>—</v>
      </c>
      <c r="G325" s="10" t="str">
        <f t="shared" si="34"/>
        <v>—</v>
      </c>
      <c r="H325" s="10" t="str">
        <f t="shared" si="28"/>
        <v>—</v>
      </c>
      <c r="I325" s="10"/>
      <c r="J325" s="152">
        <v>0</v>
      </c>
      <c r="K325" s="152">
        <v>0</v>
      </c>
      <c r="L325" s="152">
        <v>0</v>
      </c>
      <c r="M325" s="152">
        <v>0</v>
      </c>
      <c r="N325" s="152"/>
      <c r="O325" s="152">
        <v>0</v>
      </c>
      <c r="P325" s="152">
        <v>0</v>
      </c>
      <c r="Q325" s="152">
        <v>0</v>
      </c>
      <c r="R325" s="152">
        <v>0</v>
      </c>
      <c r="S325" s="152"/>
      <c r="T325" s="152">
        <v>0</v>
      </c>
      <c r="U325" s="152">
        <v>0</v>
      </c>
      <c r="V325" s="152">
        <v>0</v>
      </c>
      <c r="W325" s="152">
        <v>0</v>
      </c>
      <c r="X325" s="152"/>
      <c r="Y325" s="152">
        <v>0</v>
      </c>
      <c r="Z325" s="152">
        <v>0</v>
      </c>
      <c r="AA325" s="152">
        <v>0</v>
      </c>
      <c r="AB325" s="152">
        <v>0</v>
      </c>
      <c r="AC325" s="152"/>
      <c r="AD325" s="152">
        <v>0</v>
      </c>
      <c r="AE325" s="152">
        <v>0</v>
      </c>
      <c r="AF325" s="152">
        <v>0</v>
      </c>
      <c r="AG325" s="152">
        <v>0</v>
      </c>
      <c r="AH325" s="152"/>
      <c r="AI325" s="152">
        <v>0</v>
      </c>
      <c r="AJ325" s="152">
        <v>0</v>
      </c>
      <c r="AK325" s="152">
        <v>0</v>
      </c>
      <c r="AL325" s="10" t="s">
        <v>255</v>
      </c>
      <c r="AN325" s="119" t="s">
        <v>105</v>
      </c>
    </row>
    <row r="326" spans="1:40">
      <c r="A326" s="96" t="s">
        <v>116</v>
      </c>
      <c r="B326" s="10" t="str">
        <f t="shared" si="29"/>
        <v>—</v>
      </c>
      <c r="C326" s="10" t="str">
        <f t="shared" si="30"/>
        <v>—</v>
      </c>
      <c r="D326" s="10" t="str">
        <f t="shared" si="31"/>
        <v>—</v>
      </c>
      <c r="E326" s="10" t="str">
        <f t="shared" si="32"/>
        <v>—</v>
      </c>
      <c r="F326" s="10" t="str">
        <f t="shared" si="33"/>
        <v>—</v>
      </c>
      <c r="G326" s="10" t="str">
        <f t="shared" si="34"/>
        <v>—</v>
      </c>
      <c r="H326" s="10">
        <f t="shared" si="28"/>
        <v>-189.6872000000007</v>
      </c>
      <c r="I326" s="10"/>
      <c r="J326" s="152">
        <v>0</v>
      </c>
      <c r="K326" s="152">
        <v>0</v>
      </c>
      <c r="L326" s="152">
        <v>0</v>
      </c>
      <c r="M326" s="152">
        <v>0</v>
      </c>
      <c r="N326" s="152"/>
      <c r="O326" s="152">
        <v>0</v>
      </c>
      <c r="P326" s="152">
        <v>0</v>
      </c>
      <c r="Q326" s="152">
        <v>0</v>
      </c>
      <c r="R326" s="152">
        <v>0</v>
      </c>
      <c r="S326" s="152"/>
      <c r="T326" s="152">
        <v>0</v>
      </c>
      <c r="U326" s="152">
        <v>0</v>
      </c>
      <c r="V326" s="152">
        <v>0</v>
      </c>
      <c r="W326" s="152">
        <v>0</v>
      </c>
      <c r="X326" s="152"/>
      <c r="Y326" s="152">
        <v>0</v>
      </c>
      <c r="Z326" s="152">
        <v>0</v>
      </c>
      <c r="AA326" s="152">
        <v>0</v>
      </c>
      <c r="AB326" s="152">
        <v>0</v>
      </c>
      <c r="AC326" s="152"/>
      <c r="AD326" s="152">
        <v>0</v>
      </c>
      <c r="AE326" s="152">
        <v>0</v>
      </c>
      <c r="AF326" s="152">
        <v>0</v>
      </c>
      <c r="AG326" s="152">
        <v>0</v>
      </c>
      <c r="AH326" s="152"/>
      <c r="AI326" s="152">
        <v>13.184399999999908</v>
      </c>
      <c r="AJ326" s="152">
        <v>-98.170599999999695</v>
      </c>
      <c r="AK326" s="152">
        <v>-104.70100000000093</v>
      </c>
      <c r="AL326" s="10">
        <v>108.71080000000256</v>
      </c>
      <c r="AN326" s="96" t="s">
        <v>116</v>
      </c>
    </row>
    <row r="327" spans="1:40">
      <c r="A327" s="93" t="s">
        <v>111</v>
      </c>
      <c r="B327" s="10" t="str">
        <f t="shared" si="29"/>
        <v>—</v>
      </c>
      <c r="C327" s="10" t="str">
        <f t="shared" si="30"/>
        <v>—</v>
      </c>
      <c r="D327" s="10" t="str">
        <f t="shared" si="31"/>
        <v>—</v>
      </c>
      <c r="E327" s="10" t="str">
        <f t="shared" si="32"/>
        <v>—</v>
      </c>
      <c r="F327" s="10" t="str">
        <f t="shared" si="33"/>
        <v>—</v>
      </c>
      <c r="G327" s="10" t="str">
        <f t="shared" si="34"/>
        <v>—</v>
      </c>
      <c r="H327" s="10">
        <f t="shared" si="28"/>
        <v>-40.1159000000007</v>
      </c>
      <c r="I327" s="10"/>
      <c r="J327" s="152">
        <v>0</v>
      </c>
      <c r="K327" s="152">
        <v>0</v>
      </c>
      <c r="L327" s="152">
        <v>0</v>
      </c>
      <c r="M327" s="152">
        <v>0</v>
      </c>
      <c r="N327" s="152"/>
      <c r="O327" s="152">
        <v>0</v>
      </c>
      <c r="P327" s="152">
        <v>0</v>
      </c>
      <c r="Q327" s="152">
        <v>0</v>
      </c>
      <c r="R327" s="152">
        <v>0</v>
      </c>
      <c r="S327" s="152"/>
      <c r="T327" s="152">
        <v>0</v>
      </c>
      <c r="U327" s="152">
        <v>0</v>
      </c>
      <c r="V327" s="152">
        <v>0</v>
      </c>
      <c r="W327" s="152">
        <v>0</v>
      </c>
      <c r="X327" s="152"/>
      <c r="Y327" s="152">
        <v>0</v>
      </c>
      <c r="Z327" s="152">
        <v>0</v>
      </c>
      <c r="AA327" s="152">
        <v>0</v>
      </c>
      <c r="AB327" s="152">
        <v>0</v>
      </c>
      <c r="AC327" s="152"/>
      <c r="AD327" s="152">
        <v>0</v>
      </c>
      <c r="AE327" s="152">
        <v>0</v>
      </c>
      <c r="AF327" s="152">
        <v>0</v>
      </c>
      <c r="AG327" s="152">
        <v>0</v>
      </c>
      <c r="AH327" s="152"/>
      <c r="AI327" s="152">
        <v>18.469699999999875</v>
      </c>
      <c r="AJ327" s="152">
        <v>-54.209899999999841</v>
      </c>
      <c r="AK327" s="152">
        <v>-4.3757000000007338</v>
      </c>
      <c r="AL327" s="10">
        <v>4.4791000000011536</v>
      </c>
      <c r="AN327" s="93" t="s">
        <v>111</v>
      </c>
    </row>
    <row r="328" spans="1:40">
      <c r="A328" s="119" t="s">
        <v>104</v>
      </c>
      <c r="B328" s="10" t="str">
        <f t="shared" si="29"/>
        <v>—</v>
      </c>
      <c r="C328" s="10" t="str">
        <f t="shared" si="30"/>
        <v>—</v>
      </c>
      <c r="D328" s="10" t="str">
        <f t="shared" si="31"/>
        <v>—</v>
      </c>
      <c r="E328" s="10" t="str">
        <f t="shared" si="32"/>
        <v>—</v>
      </c>
      <c r="F328" s="10" t="str">
        <f t="shared" si="33"/>
        <v>—</v>
      </c>
      <c r="G328" s="10" t="str">
        <f t="shared" si="34"/>
        <v>—</v>
      </c>
      <c r="H328" s="10" t="str">
        <f t="shared" ref="H328:H349" si="57">IF(ABS(SUM(AI328:AK328))&lt;0.05,"—",SUM(AI328:AK328))</f>
        <v>—</v>
      </c>
      <c r="I328" s="10"/>
      <c r="J328" s="152">
        <v>0</v>
      </c>
      <c r="K328" s="152">
        <v>0</v>
      </c>
      <c r="L328" s="152">
        <v>0</v>
      </c>
      <c r="M328" s="152">
        <v>0</v>
      </c>
      <c r="N328" s="152"/>
      <c r="O328" s="152">
        <v>0</v>
      </c>
      <c r="P328" s="152">
        <v>0</v>
      </c>
      <c r="Q328" s="152">
        <v>0</v>
      </c>
      <c r="R328" s="152">
        <v>0</v>
      </c>
      <c r="S328" s="152"/>
      <c r="T328" s="152">
        <v>0</v>
      </c>
      <c r="U328" s="152">
        <v>0</v>
      </c>
      <c r="V328" s="152">
        <v>0</v>
      </c>
      <c r="W328" s="152">
        <v>0</v>
      </c>
      <c r="X328" s="152"/>
      <c r="Y328" s="152">
        <v>0</v>
      </c>
      <c r="Z328" s="152">
        <v>0</v>
      </c>
      <c r="AA328" s="152">
        <v>0</v>
      </c>
      <c r="AB328" s="152">
        <v>0</v>
      </c>
      <c r="AC328" s="152"/>
      <c r="AD328" s="152">
        <v>0</v>
      </c>
      <c r="AE328" s="152">
        <v>0</v>
      </c>
      <c r="AF328" s="152">
        <v>0</v>
      </c>
      <c r="AG328" s="152">
        <v>0</v>
      </c>
      <c r="AH328" s="152"/>
      <c r="AI328" s="152">
        <v>0</v>
      </c>
      <c r="AJ328" s="152">
        <v>0</v>
      </c>
      <c r="AK328" s="152">
        <v>0</v>
      </c>
      <c r="AL328" s="10" t="s">
        <v>255</v>
      </c>
      <c r="AN328" s="119" t="s">
        <v>104</v>
      </c>
    </row>
    <row r="329" spans="1:40">
      <c r="A329" s="119" t="s">
        <v>118</v>
      </c>
      <c r="B329" s="10" t="str">
        <f t="shared" ref="B329:B349" si="58">IF(ABS(SUM(J329:M329))&lt;0.05,"—",SUM(J329:M329))</f>
        <v>—</v>
      </c>
      <c r="C329" s="10" t="str">
        <f t="shared" ref="C329:C349" si="59">IF(ABS(SUM(O329:R329))&lt;0.05,"—",SUM(O329:R329))</f>
        <v>—</v>
      </c>
      <c r="D329" s="10" t="str">
        <f t="shared" ref="D329:D349" si="60">IF(ABS(SUM(T329:W329))&lt;0.05,"—",SUM(T329:W329))</f>
        <v>—</v>
      </c>
      <c r="E329" s="10" t="str">
        <f t="shared" ref="E329:E349" si="61">IF(ABS(SUM(Y329:AB329))&lt;0.05,"—",SUM(Y329:AB329))</f>
        <v>—</v>
      </c>
      <c r="F329" s="10" t="str">
        <f t="shared" ref="F329:F349" si="62">IF(ABS(SUM(AD329:AG329))&lt;0.05,"—",SUM(AD329:AG329))</f>
        <v>—</v>
      </c>
      <c r="G329" s="10" t="str">
        <f t="shared" ref="G329:G349" si="63">IF(ABS(SUM(AD329:AF329))&lt;0.05,"—",SUM(AD329:AF329))</f>
        <v>—</v>
      </c>
      <c r="H329" s="10" t="str">
        <f t="shared" si="57"/>
        <v>—</v>
      </c>
      <c r="I329" s="10"/>
      <c r="J329" s="152">
        <v>0</v>
      </c>
      <c r="K329" s="152">
        <v>0</v>
      </c>
      <c r="L329" s="152">
        <v>0</v>
      </c>
      <c r="M329" s="152">
        <v>0</v>
      </c>
      <c r="N329" s="152"/>
      <c r="O329" s="152">
        <v>0</v>
      </c>
      <c r="P329" s="152">
        <v>0</v>
      </c>
      <c r="Q329" s="152">
        <v>0</v>
      </c>
      <c r="R329" s="152">
        <v>0</v>
      </c>
      <c r="S329" s="152"/>
      <c r="T329" s="152">
        <v>0</v>
      </c>
      <c r="U329" s="152">
        <v>0</v>
      </c>
      <c r="V329" s="152">
        <v>0</v>
      </c>
      <c r="W329" s="152">
        <v>0</v>
      </c>
      <c r="X329" s="152"/>
      <c r="Y329" s="152">
        <v>0</v>
      </c>
      <c r="Z329" s="152">
        <v>0</v>
      </c>
      <c r="AA329" s="152">
        <v>0</v>
      </c>
      <c r="AB329" s="152">
        <v>0</v>
      </c>
      <c r="AC329" s="152"/>
      <c r="AD329" s="152">
        <v>0</v>
      </c>
      <c r="AE329" s="152">
        <v>0</v>
      </c>
      <c r="AF329" s="152">
        <v>0</v>
      </c>
      <c r="AG329" s="152">
        <v>0</v>
      </c>
      <c r="AH329" s="152"/>
      <c r="AI329" s="152">
        <v>0</v>
      </c>
      <c r="AJ329" s="152">
        <v>0</v>
      </c>
      <c r="AK329" s="152">
        <v>0</v>
      </c>
      <c r="AL329" s="10" t="s">
        <v>255</v>
      </c>
      <c r="AN329" s="119" t="s">
        <v>118</v>
      </c>
    </row>
    <row r="330" spans="1:40">
      <c r="A330" s="119" t="s">
        <v>119</v>
      </c>
      <c r="B330" s="10" t="str">
        <f t="shared" si="58"/>
        <v>—</v>
      </c>
      <c r="C330" s="10" t="str">
        <f t="shared" si="59"/>
        <v>—</v>
      </c>
      <c r="D330" s="10" t="str">
        <f t="shared" si="60"/>
        <v>—</v>
      </c>
      <c r="E330" s="10" t="str">
        <f t="shared" si="61"/>
        <v>—</v>
      </c>
      <c r="F330" s="10" t="str">
        <f t="shared" si="62"/>
        <v>—</v>
      </c>
      <c r="G330" s="10" t="str">
        <f t="shared" si="63"/>
        <v>—</v>
      </c>
      <c r="H330" s="10" t="str">
        <f t="shared" si="57"/>
        <v>—</v>
      </c>
      <c r="I330" s="10"/>
      <c r="J330" s="152">
        <v>0</v>
      </c>
      <c r="K330" s="152">
        <v>0</v>
      </c>
      <c r="L330" s="152">
        <v>0</v>
      </c>
      <c r="M330" s="152">
        <v>0</v>
      </c>
      <c r="N330" s="152"/>
      <c r="O330" s="152">
        <v>0</v>
      </c>
      <c r="P330" s="152">
        <v>0</v>
      </c>
      <c r="Q330" s="152">
        <v>0</v>
      </c>
      <c r="R330" s="152">
        <v>0</v>
      </c>
      <c r="S330" s="152"/>
      <c r="T330" s="152">
        <v>0</v>
      </c>
      <c r="U330" s="152">
        <v>0</v>
      </c>
      <c r="V330" s="152">
        <v>0</v>
      </c>
      <c r="W330" s="152">
        <v>0</v>
      </c>
      <c r="X330" s="152"/>
      <c r="Y330" s="152">
        <v>0</v>
      </c>
      <c r="Z330" s="152">
        <v>0</v>
      </c>
      <c r="AA330" s="152">
        <v>0</v>
      </c>
      <c r="AB330" s="152">
        <v>0</v>
      </c>
      <c r="AC330" s="152"/>
      <c r="AD330" s="152">
        <v>0</v>
      </c>
      <c r="AE330" s="152">
        <v>0</v>
      </c>
      <c r="AF330" s="152">
        <v>0</v>
      </c>
      <c r="AG330" s="152">
        <v>0</v>
      </c>
      <c r="AH330" s="152"/>
      <c r="AI330" s="152">
        <v>0</v>
      </c>
      <c r="AJ330" s="152">
        <v>0</v>
      </c>
      <c r="AK330" s="152">
        <v>0</v>
      </c>
      <c r="AL330" s="10" t="s">
        <v>255</v>
      </c>
      <c r="AN330" s="119" t="s">
        <v>119</v>
      </c>
    </row>
    <row r="331" spans="1:40">
      <c r="A331" s="119" t="s">
        <v>105</v>
      </c>
      <c r="B331" s="10" t="str">
        <f t="shared" si="58"/>
        <v>—</v>
      </c>
      <c r="C331" s="10" t="str">
        <f t="shared" si="59"/>
        <v>—</v>
      </c>
      <c r="D331" s="10" t="str">
        <f t="shared" si="60"/>
        <v>—</v>
      </c>
      <c r="E331" s="10" t="str">
        <f t="shared" si="61"/>
        <v>—</v>
      </c>
      <c r="F331" s="10" t="str">
        <f t="shared" si="62"/>
        <v>—</v>
      </c>
      <c r="G331" s="10" t="str">
        <f t="shared" si="63"/>
        <v>—</v>
      </c>
      <c r="H331" s="10">
        <f t="shared" si="57"/>
        <v>-40.1159000000007</v>
      </c>
      <c r="I331" s="10"/>
      <c r="J331" s="152">
        <v>0</v>
      </c>
      <c r="K331" s="152">
        <v>0</v>
      </c>
      <c r="L331" s="152">
        <v>0</v>
      </c>
      <c r="M331" s="152">
        <v>0</v>
      </c>
      <c r="N331" s="152"/>
      <c r="O331" s="152">
        <v>0</v>
      </c>
      <c r="P331" s="152">
        <v>0</v>
      </c>
      <c r="Q331" s="152">
        <v>0</v>
      </c>
      <c r="R331" s="152">
        <v>0</v>
      </c>
      <c r="S331" s="152"/>
      <c r="T331" s="152">
        <v>0</v>
      </c>
      <c r="U331" s="152">
        <v>0</v>
      </c>
      <c r="V331" s="152">
        <v>0</v>
      </c>
      <c r="W331" s="152">
        <v>0</v>
      </c>
      <c r="X331" s="152"/>
      <c r="Y331" s="152">
        <v>0</v>
      </c>
      <c r="Z331" s="152">
        <v>0</v>
      </c>
      <c r="AA331" s="152">
        <v>0</v>
      </c>
      <c r="AB331" s="152">
        <v>0</v>
      </c>
      <c r="AC331" s="152"/>
      <c r="AD331" s="152">
        <v>0</v>
      </c>
      <c r="AE331" s="152">
        <v>0</v>
      </c>
      <c r="AF331" s="152">
        <v>0</v>
      </c>
      <c r="AG331" s="152">
        <v>0</v>
      </c>
      <c r="AH331" s="152"/>
      <c r="AI331" s="152">
        <v>18.469699999999875</v>
      </c>
      <c r="AJ331" s="152">
        <v>-54.209899999999841</v>
      </c>
      <c r="AK331" s="152">
        <v>-4.3757000000007338</v>
      </c>
      <c r="AL331" s="10">
        <v>4.4791000000011536</v>
      </c>
      <c r="AN331" s="119" t="s">
        <v>105</v>
      </c>
    </row>
    <row r="332" spans="1:40">
      <c r="A332" s="93" t="s">
        <v>112</v>
      </c>
      <c r="B332" s="10" t="str">
        <f t="shared" si="58"/>
        <v>—</v>
      </c>
      <c r="C332" s="10" t="str">
        <f t="shared" si="59"/>
        <v>—</v>
      </c>
      <c r="D332" s="10" t="str">
        <f t="shared" si="60"/>
        <v>—</v>
      </c>
      <c r="E332" s="10" t="str">
        <f t="shared" si="61"/>
        <v>—</v>
      </c>
      <c r="F332" s="10" t="str">
        <f t="shared" si="62"/>
        <v>—</v>
      </c>
      <c r="G332" s="10" t="str">
        <f t="shared" si="63"/>
        <v>—</v>
      </c>
      <c r="H332" s="10">
        <f t="shared" si="57"/>
        <v>149.57130000000001</v>
      </c>
      <c r="I332" s="10"/>
      <c r="J332" s="152">
        <v>0</v>
      </c>
      <c r="K332" s="152">
        <v>0</v>
      </c>
      <c r="L332" s="152">
        <v>0</v>
      </c>
      <c r="M332" s="152">
        <v>0</v>
      </c>
      <c r="N332" s="152"/>
      <c r="O332" s="152">
        <v>0</v>
      </c>
      <c r="P332" s="152">
        <v>0</v>
      </c>
      <c r="Q332" s="152">
        <v>0</v>
      </c>
      <c r="R332" s="152">
        <v>0</v>
      </c>
      <c r="S332" s="152"/>
      <c r="T332" s="152">
        <v>0</v>
      </c>
      <c r="U332" s="152">
        <v>0</v>
      </c>
      <c r="V332" s="152">
        <v>0</v>
      </c>
      <c r="W332" s="152">
        <v>0</v>
      </c>
      <c r="X332" s="152"/>
      <c r="Y332" s="152">
        <v>0</v>
      </c>
      <c r="Z332" s="152">
        <v>0</v>
      </c>
      <c r="AA332" s="152">
        <v>0</v>
      </c>
      <c r="AB332" s="152">
        <v>0</v>
      </c>
      <c r="AC332" s="152"/>
      <c r="AD332" s="152">
        <v>0</v>
      </c>
      <c r="AE332" s="152">
        <v>0</v>
      </c>
      <c r="AF332" s="152">
        <v>0</v>
      </c>
      <c r="AG332" s="152">
        <v>0</v>
      </c>
      <c r="AH332" s="152"/>
      <c r="AI332" s="152">
        <v>5.2852999999999675</v>
      </c>
      <c r="AJ332" s="152">
        <v>43.960699999999861</v>
      </c>
      <c r="AK332" s="152">
        <v>100.3253000000002</v>
      </c>
      <c r="AL332" s="10">
        <v>-104.23170000000141</v>
      </c>
      <c r="AN332" s="93" t="s">
        <v>112</v>
      </c>
    </row>
    <row r="333" spans="1:40">
      <c r="A333" s="119" t="s">
        <v>104</v>
      </c>
      <c r="B333" s="10" t="str">
        <f t="shared" si="58"/>
        <v>—</v>
      </c>
      <c r="C333" s="10" t="str">
        <f t="shared" si="59"/>
        <v>—</v>
      </c>
      <c r="D333" s="10" t="str">
        <f t="shared" si="60"/>
        <v>—</v>
      </c>
      <c r="E333" s="10" t="str">
        <f t="shared" si="61"/>
        <v>—</v>
      </c>
      <c r="F333" s="10" t="str">
        <f t="shared" si="62"/>
        <v>—</v>
      </c>
      <c r="G333" s="10" t="str">
        <f t="shared" si="63"/>
        <v>—</v>
      </c>
      <c r="H333" s="10" t="str">
        <f t="shared" si="57"/>
        <v>—</v>
      </c>
      <c r="I333" s="10"/>
      <c r="J333" s="152">
        <v>0</v>
      </c>
      <c r="K333" s="152">
        <v>0</v>
      </c>
      <c r="L333" s="152">
        <v>0</v>
      </c>
      <c r="M333" s="152">
        <v>0</v>
      </c>
      <c r="N333" s="152"/>
      <c r="O333" s="152">
        <v>0</v>
      </c>
      <c r="P333" s="152">
        <v>0</v>
      </c>
      <c r="Q333" s="152">
        <v>0</v>
      </c>
      <c r="R333" s="152">
        <v>0</v>
      </c>
      <c r="S333" s="152"/>
      <c r="T333" s="152">
        <v>0</v>
      </c>
      <c r="U333" s="152">
        <v>0</v>
      </c>
      <c r="V333" s="152">
        <v>0</v>
      </c>
      <c r="W333" s="152">
        <v>0</v>
      </c>
      <c r="X333" s="152"/>
      <c r="Y333" s="152">
        <v>0</v>
      </c>
      <c r="Z333" s="152">
        <v>0</v>
      </c>
      <c r="AA333" s="152">
        <v>0</v>
      </c>
      <c r="AB333" s="152">
        <v>0</v>
      </c>
      <c r="AC333" s="152"/>
      <c r="AD333" s="152">
        <v>0</v>
      </c>
      <c r="AE333" s="152">
        <v>0</v>
      </c>
      <c r="AF333" s="152">
        <v>0</v>
      </c>
      <c r="AG333" s="152">
        <v>0</v>
      </c>
      <c r="AH333" s="152"/>
      <c r="AI333" s="152">
        <v>0</v>
      </c>
      <c r="AJ333" s="152">
        <v>0</v>
      </c>
      <c r="AK333" s="152">
        <v>0</v>
      </c>
      <c r="AL333" s="10" t="s">
        <v>255</v>
      </c>
      <c r="AN333" s="119" t="s">
        <v>104</v>
      </c>
    </row>
    <row r="334" spans="1:40">
      <c r="A334" s="119" t="s">
        <v>118</v>
      </c>
      <c r="B334" s="10" t="str">
        <f t="shared" si="58"/>
        <v>—</v>
      </c>
      <c r="C334" s="10" t="str">
        <f t="shared" si="59"/>
        <v>—</v>
      </c>
      <c r="D334" s="10" t="str">
        <f t="shared" si="60"/>
        <v>—</v>
      </c>
      <c r="E334" s="10" t="str">
        <f t="shared" si="61"/>
        <v>—</v>
      </c>
      <c r="F334" s="10" t="str">
        <f t="shared" si="62"/>
        <v>—</v>
      </c>
      <c r="G334" s="10" t="str">
        <f t="shared" si="63"/>
        <v>—</v>
      </c>
      <c r="H334" s="10" t="str">
        <f t="shared" si="57"/>
        <v>—</v>
      </c>
      <c r="I334" s="10"/>
      <c r="J334" s="152">
        <v>0</v>
      </c>
      <c r="K334" s="152">
        <v>0</v>
      </c>
      <c r="L334" s="152">
        <v>0</v>
      </c>
      <c r="M334" s="152">
        <v>0</v>
      </c>
      <c r="N334" s="152"/>
      <c r="O334" s="152">
        <v>0</v>
      </c>
      <c r="P334" s="152">
        <v>0</v>
      </c>
      <c r="Q334" s="152">
        <v>0</v>
      </c>
      <c r="R334" s="152">
        <v>0</v>
      </c>
      <c r="S334" s="152"/>
      <c r="T334" s="152">
        <v>0</v>
      </c>
      <c r="U334" s="152">
        <v>0</v>
      </c>
      <c r="V334" s="152">
        <v>0</v>
      </c>
      <c r="W334" s="152">
        <v>0</v>
      </c>
      <c r="X334" s="152"/>
      <c r="Y334" s="152">
        <v>0</v>
      </c>
      <c r="Z334" s="152">
        <v>0</v>
      </c>
      <c r="AA334" s="152">
        <v>0</v>
      </c>
      <c r="AB334" s="152">
        <v>0</v>
      </c>
      <c r="AC334" s="152"/>
      <c r="AD334" s="152">
        <v>0</v>
      </c>
      <c r="AE334" s="152">
        <v>0</v>
      </c>
      <c r="AF334" s="152">
        <v>0</v>
      </c>
      <c r="AG334" s="152">
        <v>0</v>
      </c>
      <c r="AH334" s="152"/>
      <c r="AI334" s="152">
        <v>0</v>
      </c>
      <c r="AJ334" s="152">
        <v>0</v>
      </c>
      <c r="AK334" s="152">
        <v>0</v>
      </c>
      <c r="AL334" s="10" t="s">
        <v>255</v>
      </c>
      <c r="AN334" s="119" t="s">
        <v>118</v>
      </c>
    </row>
    <row r="335" spans="1:40">
      <c r="A335" s="119" t="s">
        <v>119</v>
      </c>
      <c r="B335" s="10" t="str">
        <f t="shared" si="58"/>
        <v>—</v>
      </c>
      <c r="C335" s="10" t="str">
        <f t="shared" si="59"/>
        <v>—</v>
      </c>
      <c r="D335" s="10" t="str">
        <f t="shared" si="60"/>
        <v>—</v>
      </c>
      <c r="E335" s="10" t="str">
        <f t="shared" si="61"/>
        <v>—</v>
      </c>
      <c r="F335" s="10" t="str">
        <f t="shared" si="62"/>
        <v>—</v>
      </c>
      <c r="G335" s="10" t="str">
        <f t="shared" si="63"/>
        <v>—</v>
      </c>
      <c r="H335" s="10" t="str">
        <f t="shared" si="57"/>
        <v>—</v>
      </c>
      <c r="I335" s="10"/>
      <c r="J335" s="152">
        <v>0</v>
      </c>
      <c r="K335" s="152">
        <v>0</v>
      </c>
      <c r="L335" s="152">
        <v>0</v>
      </c>
      <c r="M335" s="152">
        <v>0</v>
      </c>
      <c r="N335" s="152"/>
      <c r="O335" s="152">
        <v>0</v>
      </c>
      <c r="P335" s="152">
        <v>0</v>
      </c>
      <c r="Q335" s="152">
        <v>0</v>
      </c>
      <c r="R335" s="152">
        <v>0</v>
      </c>
      <c r="S335" s="152"/>
      <c r="T335" s="152">
        <v>0</v>
      </c>
      <c r="U335" s="152">
        <v>0</v>
      </c>
      <c r="V335" s="152">
        <v>0</v>
      </c>
      <c r="W335" s="152">
        <v>0</v>
      </c>
      <c r="X335" s="152"/>
      <c r="Y335" s="152">
        <v>0</v>
      </c>
      <c r="Z335" s="152">
        <v>0</v>
      </c>
      <c r="AA335" s="152">
        <v>0</v>
      </c>
      <c r="AB335" s="152">
        <v>0</v>
      </c>
      <c r="AC335" s="152"/>
      <c r="AD335" s="152">
        <v>0</v>
      </c>
      <c r="AE335" s="152">
        <v>0</v>
      </c>
      <c r="AF335" s="152">
        <v>0</v>
      </c>
      <c r="AG335" s="152">
        <v>0</v>
      </c>
      <c r="AH335" s="152"/>
      <c r="AI335" s="152">
        <v>0</v>
      </c>
      <c r="AJ335" s="152">
        <v>0</v>
      </c>
      <c r="AK335" s="152">
        <v>0</v>
      </c>
      <c r="AL335" s="10" t="s">
        <v>255</v>
      </c>
      <c r="AN335" s="119" t="s">
        <v>119</v>
      </c>
    </row>
    <row r="336" spans="1:40">
      <c r="A336" s="119" t="s">
        <v>105</v>
      </c>
      <c r="B336" s="10" t="str">
        <f t="shared" si="58"/>
        <v>—</v>
      </c>
      <c r="C336" s="10" t="str">
        <f t="shared" si="59"/>
        <v>—</v>
      </c>
      <c r="D336" s="10" t="str">
        <f t="shared" si="60"/>
        <v>—</v>
      </c>
      <c r="E336" s="10" t="str">
        <f t="shared" si="61"/>
        <v>—</v>
      </c>
      <c r="F336" s="10" t="str">
        <f t="shared" si="62"/>
        <v>—</v>
      </c>
      <c r="G336" s="10" t="str">
        <f t="shared" si="63"/>
        <v>—</v>
      </c>
      <c r="H336" s="10">
        <f t="shared" si="57"/>
        <v>149.57130000000001</v>
      </c>
      <c r="I336" s="10"/>
      <c r="J336" s="152">
        <v>0</v>
      </c>
      <c r="K336" s="152">
        <v>0</v>
      </c>
      <c r="L336" s="152">
        <v>0</v>
      </c>
      <c r="M336" s="152">
        <v>0</v>
      </c>
      <c r="N336" s="152"/>
      <c r="O336" s="152">
        <v>0</v>
      </c>
      <c r="P336" s="152">
        <v>0</v>
      </c>
      <c r="Q336" s="152">
        <v>0</v>
      </c>
      <c r="R336" s="152">
        <v>0</v>
      </c>
      <c r="S336" s="152"/>
      <c r="T336" s="152">
        <v>0</v>
      </c>
      <c r="U336" s="152">
        <v>0</v>
      </c>
      <c r="V336" s="152">
        <v>0</v>
      </c>
      <c r="W336" s="152">
        <v>0</v>
      </c>
      <c r="X336" s="152"/>
      <c r="Y336" s="152">
        <v>0</v>
      </c>
      <c r="Z336" s="152">
        <v>0</v>
      </c>
      <c r="AA336" s="152">
        <v>0</v>
      </c>
      <c r="AB336" s="152">
        <v>0</v>
      </c>
      <c r="AC336" s="152"/>
      <c r="AD336" s="152">
        <v>0</v>
      </c>
      <c r="AE336" s="152">
        <v>0</v>
      </c>
      <c r="AF336" s="152">
        <v>0</v>
      </c>
      <c r="AG336" s="152">
        <v>0</v>
      </c>
      <c r="AH336" s="152"/>
      <c r="AI336" s="152">
        <v>5.2852999999999675</v>
      </c>
      <c r="AJ336" s="152">
        <v>43.960699999999861</v>
      </c>
      <c r="AK336" s="152">
        <v>100.3253000000002</v>
      </c>
      <c r="AL336" s="10">
        <v>-104.23170000000141</v>
      </c>
      <c r="AN336" s="119" t="s">
        <v>105</v>
      </c>
    </row>
    <row r="337" spans="1:40">
      <c r="A337" s="96" t="s">
        <v>211</v>
      </c>
      <c r="B337" s="10" t="str">
        <f t="shared" si="58"/>
        <v>—</v>
      </c>
      <c r="C337" s="10" t="str">
        <f t="shared" si="59"/>
        <v>—</v>
      </c>
      <c r="D337" s="10" t="str">
        <f t="shared" si="60"/>
        <v>—</v>
      </c>
      <c r="E337" s="10" t="str">
        <f t="shared" si="61"/>
        <v>—</v>
      </c>
      <c r="F337" s="10" t="str">
        <f t="shared" si="62"/>
        <v>—</v>
      </c>
      <c r="G337" s="10" t="str">
        <f t="shared" si="63"/>
        <v>—</v>
      </c>
      <c r="H337" s="10">
        <f t="shared" si="57"/>
        <v>-2.1649742175534246</v>
      </c>
      <c r="I337" s="10"/>
      <c r="J337" s="152">
        <v>0</v>
      </c>
      <c r="K337" s="152">
        <v>0</v>
      </c>
      <c r="L337" s="152">
        <v>0</v>
      </c>
      <c r="M337" s="152">
        <v>0</v>
      </c>
      <c r="N337" s="152"/>
      <c r="O337" s="152">
        <v>0</v>
      </c>
      <c r="P337" s="152">
        <v>0</v>
      </c>
      <c r="Q337" s="152">
        <v>0</v>
      </c>
      <c r="R337" s="152">
        <v>0</v>
      </c>
      <c r="S337" s="152"/>
      <c r="T337" s="152">
        <v>0</v>
      </c>
      <c r="U337" s="152">
        <v>0</v>
      </c>
      <c r="V337" s="152">
        <v>0</v>
      </c>
      <c r="W337" s="152">
        <v>0</v>
      </c>
      <c r="X337" s="152"/>
      <c r="Y337" s="152">
        <v>0</v>
      </c>
      <c r="Z337" s="152">
        <v>0</v>
      </c>
      <c r="AA337" s="152">
        <v>0</v>
      </c>
      <c r="AB337" s="152">
        <v>0</v>
      </c>
      <c r="AC337" s="152"/>
      <c r="AD337" s="152">
        <v>0</v>
      </c>
      <c r="AE337" s="152">
        <v>0</v>
      </c>
      <c r="AF337" s="152">
        <v>0</v>
      </c>
      <c r="AG337" s="152">
        <v>0</v>
      </c>
      <c r="AH337" s="152"/>
      <c r="AI337" s="152">
        <v>-0.12529070694015854</v>
      </c>
      <c r="AJ337" s="152">
        <v>-0.84567467925597173</v>
      </c>
      <c r="AK337" s="152">
        <v>-1.1940088313572943</v>
      </c>
      <c r="AL337" s="10">
        <v>1.433772899299985</v>
      </c>
      <c r="AN337" s="96" t="s">
        <v>211</v>
      </c>
    </row>
    <row r="338" spans="1:40">
      <c r="A338" s="93" t="s">
        <v>111</v>
      </c>
      <c r="B338" s="10" t="str">
        <f t="shared" si="58"/>
        <v>—</v>
      </c>
      <c r="C338" s="10" t="str">
        <f t="shared" si="59"/>
        <v>—</v>
      </c>
      <c r="D338" s="10" t="str">
        <f t="shared" si="60"/>
        <v>—</v>
      </c>
      <c r="E338" s="10" t="str">
        <f t="shared" si="61"/>
        <v>—</v>
      </c>
      <c r="F338" s="10" t="str">
        <f t="shared" si="62"/>
        <v>—</v>
      </c>
      <c r="G338" s="10" t="str">
        <f t="shared" si="63"/>
        <v>—</v>
      </c>
      <c r="H338" s="10">
        <f t="shared" si="57"/>
        <v>-2.1649742175534246</v>
      </c>
      <c r="I338" s="10"/>
      <c r="J338" s="152">
        <v>0</v>
      </c>
      <c r="K338" s="152">
        <v>0</v>
      </c>
      <c r="L338" s="152">
        <v>0</v>
      </c>
      <c r="M338" s="152">
        <v>0</v>
      </c>
      <c r="N338" s="152"/>
      <c r="O338" s="152">
        <v>0</v>
      </c>
      <c r="P338" s="152">
        <v>0</v>
      </c>
      <c r="Q338" s="152">
        <v>0</v>
      </c>
      <c r="R338" s="152">
        <v>0</v>
      </c>
      <c r="S338" s="152"/>
      <c r="T338" s="152">
        <v>0</v>
      </c>
      <c r="U338" s="152">
        <v>0</v>
      </c>
      <c r="V338" s="152">
        <v>0</v>
      </c>
      <c r="W338" s="152">
        <v>0</v>
      </c>
      <c r="X338" s="152"/>
      <c r="Y338" s="152">
        <v>0</v>
      </c>
      <c r="Z338" s="152">
        <v>0</v>
      </c>
      <c r="AA338" s="152">
        <v>0</v>
      </c>
      <c r="AB338" s="152">
        <v>0</v>
      </c>
      <c r="AC338" s="152"/>
      <c r="AD338" s="152">
        <v>0</v>
      </c>
      <c r="AE338" s="152">
        <v>0</v>
      </c>
      <c r="AF338" s="152">
        <v>0</v>
      </c>
      <c r="AG338" s="152">
        <v>0</v>
      </c>
      <c r="AH338" s="152"/>
      <c r="AI338" s="152">
        <v>-0.12529070694015854</v>
      </c>
      <c r="AJ338" s="152">
        <v>-0.84567467925597173</v>
      </c>
      <c r="AK338" s="152">
        <v>-1.1940088313572943</v>
      </c>
      <c r="AL338" s="10">
        <v>1.433772899299985</v>
      </c>
      <c r="AN338" s="93" t="s">
        <v>111</v>
      </c>
    </row>
    <row r="339" spans="1:40">
      <c r="A339" s="119" t="s">
        <v>104</v>
      </c>
      <c r="B339" s="10" t="str">
        <f t="shared" si="58"/>
        <v>—</v>
      </c>
      <c r="C339" s="10" t="str">
        <f t="shared" si="59"/>
        <v>—</v>
      </c>
      <c r="D339" s="10" t="str">
        <f t="shared" si="60"/>
        <v>—</v>
      </c>
      <c r="E339" s="10" t="str">
        <f t="shared" si="61"/>
        <v>—</v>
      </c>
      <c r="F339" s="10" t="str">
        <f t="shared" si="62"/>
        <v>—</v>
      </c>
      <c r="G339" s="10" t="str">
        <f t="shared" si="63"/>
        <v>—</v>
      </c>
      <c r="H339" s="10" t="str">
        <f t="shared" si="57"/>
        <v>—</v>
      </c>
      <c r="I339" s="10"/>
      <c r="J339" s="152">
        <v>0</v>
      </c>
      <c r="K339" s="152">
        <v>0</v>
      </c>
      <c r="L339" s="152">
        <v>0</v>
      </c>
      <c r="M339" s="152">
        <v>0</v>
      </c>
      <c r="N339" s="152"/>
      <c r="O339" s="152">
        <v>0</v>
      </c>
      <c r="P339" s="152">
        <v>0</v>
      </c>
      <c r="Q339" s="152">
        <v>0</v>
      </c>
      <c r="R339" s="152">
        <v>0</v>
      </c>
      <c r="S339" s="152"/>
      <c r="T339" s="152">
        <v>0</v>
      </c>
      <c r="U339" s="152">
        <v>0</v>
      </c>
      <c r="V339" s="152">
        <v>0</v>
      </c>
      <c r="W339" s="152">
        <v>0</v>
      </c>
      <c r="X339" s="152"/>
      <c r="Y339" s="152">
        <v>0</v>
      </c>
      <c r="Z339" s="152">
        <v>0</v>
      </c>
      <c r="AA339" s="152">
        <v>0</v>
      </c>
      <c r="AB339" s="152">
        <v>0</v>
      </c>
      <c r="AC339" s="152"/>
      <c r="AD339" s="152">
        <v>0</v>
      </c>
      <c r="AE339" s="152">
        <v>0</v>
      </c>
      <c r="AF339" s="152">
        <v>0</v>
      </c>
      <c r="AG339" s="152">
        <v>0</v>
      </c>
      <c r="AH339" s="152"/>
      <c r="AI339" s="152">
        <v>0</v>
      </c>
      <c r="AJ339" s="152">
        <v>0</v>
      </c>
      <c r="AK339" s="152">
        <v>0</v>
      </c>
      <c r="AL339" s="10" t="s">
        <v>255</v>
      </c>
      <c r="AN339" s="119" t="s">
        <v>104</v>
      </c>
    </row>
    <row r="340" spans="1:40">
      <c r="A340" s="119" t="s">
        <v>118</v>
      </c>
      <c r="B340" s="10" t="str">
        <f t="shared" si="58"/>
        <v>—</v>
      </c>
      <c r="C340" s="10" t="str">
        <f t="shared" si="59"/>
        <v>—</v>
      </c>
      <c r="D340" s="10" t="str">
        <f t="shared" si="60"/>
        <v>—</v>
      </c>
      <c r="E340" s="10" t="str">
        <f t="shared" si="61"/>
        <v>—</v>
      </c>
      <c r="F340" s="10" t="str">
        <f t="shared" si="62"/>
        <v>—</v>
      </c>
      <c r="G340" s="10" t="str">
        <f t="shared" si="63"/>
        <v>—</v>
      </c>
      <c r="H340" s="10" t="str">
        <f t="shared" si="57"/>
        <v>—</v>
      </c>
      <c r="I340" s="10"/>
      <c r="J340" s="152">
        <v>0</v>
      </c>
      <c r="K340" s="152">
        <v>0</v>
      </c>
      <c r="L340" s="152">
        <v>0</v>
      </c>
      <c r="M340" s="152">
        <v>0</v>
      </c>
      <c r="N340" s="152"/>
      <c r="O340" s="152">
        <v>0</v>
      </c>
      <c r="P340" s="152">
        <v>0</v>
      </c>
      <c r="Q340" s="152">
        <v>0</v>
      </c>
      <c r="R340" s="152">
        <v>0</v>
      </c>
      <c r="S340" s="152"/>
      <c r="T340" s="152">
        <v>0</v>
      </c>
      <c r="U340" s="152">
        <v>0</v>
      </c>
      <c r="V340" s="152">
        <v>0</v>
      </c>
      <c r="W340" s="152">
        <v>0</v>
      </c>
      <c r="X340" s="152"/>
      <c r="Y340" s="152">
        <v>0</v>
      </c>
      <c r="Z340" s="152">
        <v>0</v>
      </c>
      <c r="AA340" s="152">
        <v>0</v>
      </c>
      <c r="AB340" s="152">
        <v>0</v>
      </c>
      <c r="AC340" s="152"/>
      <c r="AD340" s="152">
        <v>0</v>
      </c>
      <c r="AE340" s="152">
        <v>0</v>
      </c>
      <c r="AF340" s="152">
        <v>0</v>
      </c>
      <c r="AG340" s="152">
        <v>0</v>
      </c>
      <c r="AH340" s="152"/>
      <c r="AI340" s="152">
        <v>0</v>
      </c>
      <c r="AJ340" s="152">
        <v>0</v>
      </c>
      <c r="AK340" s="152">
        <v>0</v>
      </c>
      <c r="AL340" s="10" t="s">
        <v>255</v>
      </c>
      <c r="AN340" s="119" t="s">
        <v>118</v>
      </c>
    </row>
    <row r="341" spans="1:40">
      <c r="A341" s="119" t="s">
        <v>119</v>
      </c>
      <c r="B341" s="10" t="str">
        <f t="shared" si="58"/>
        <v>—</v>
      </c>
      <c r="C341" s="10" t="str">
        <f t="shared" si="59"/>
        <v>—</v>
      </c>
      <c r="D341" s="10" t="str">
        <f t="shared" si="60"/>
        <v>—</v>
      </c>
      <c r="E341" s="10" t="str">
        <f t="shared" si="61"/>
        <v>—</v>
      </c>
      <c r="F341" s="10" t="str">
        <f t="shared" si="62"/>
        <v>—</v>
      </c>
      <c r="G341" s="10" t="str">
        <f t="shared" si="63"/>
        <v>—</v>
      </c>
      <c r="H341" s="10" t="str">
        <f t="shared" si="57"/>
        <v>—</v>
      </c>
      <c r="I341" s="10"/>
      <c r="J341" s="152">
        <v>0</v>
      </c>
      <c r="K341" s="152">
        <v>0</v>
      </c>
      <c r="L341" s="152">
        <v>0</v>
      </c>
      <c r="M341" s="152">
        <v>0</v>
      </c>
      <c r="N341" s="152"/>
      <c r="O341" s="152">
        <v>0</v>
      </c>
      <c r="P341" s="152">
        <v>0</v>
      </c>
      <c r="Q341" s="152">
        <v>0</v>
      </c>
      <c r="R341" s="152">
        <v>0</v>
      </c>
      <c r="S341" s="152"/>
      <c r="T341" s="152">
        <v>0</v>
      </c>
      <c r="U341" s="152">
        <v>0</v>
      </c>
      <c r="V341" s="152">
        <v>0</v>
      </c>
      <c r="W341" s="152">
        <v>0</v>
      </c>
      <c r="X341" s="152"/>
      <c r="Y341" s="152">
        <v>0</v>
      </c>
      <c r="Z341" s="152">
        <v>0</v>
      </c>
      <c r="AA341" s="152">
        <v>0</v>
      </c>
      <c r="AB341" s="152">
        <v>0</v>
      </c>
      <c r="AC341" s="152"/>
      <c r="AD341" s="152">
        <v>0</v>
      </c>
      <c r="AE341" s="152">
        <v>0</v>
      </c>
      <c r="AF341" s="152">
        <v>0</v>
      </c>
      <c r="AG341" s="152">
        <v>0</v>
      </c>
      <c r="AH341" s="152"/>
      <c r="AI341" s="152">
        <v>0</v>
      </c>
      <c r="AJ341" s="152">
        <v>0</v>
      </c>
      <c r="AK341" s="152">
        <v>0</v>
      </c>
      <c r="AL341" s="10" t="s">
        <v>255</v>
      </c>
      <c r="AN341" s="119" t="s">
        <v>119</v>
      </c>
    </row>
    <row r="342" spans="1:40">
      <c r="A342" s="119" t="s">
        <v>105</v>
      </c>
      <c r="B342" s="10" t="str">
        <f t="shared" si="58"/>
        <v>—</v>
      </c>
      <c r="C342" s="10" t="str">
        <f t="shared" si="59"/>
        <v>—</v>
      </c>
      <c r="D342" s="10" t="str">
        <f t="shared" si="60"/>
        <v>—</v>
      </c>
      <c r="E342" s="10" t="str">
        <f t="shared" si="61"/>
        <v>—</v>
      </c>
      <c r="F342" s="10" t="str">
        <f t="shared" si="62"/>
        <v>—</v>
      </c>
      <c r="G342" s="10" t="str">
        <f t="shared" si="63"/>
        <v>—</v>
      </c>
      <c r="H342" s="10">
        <f t="shared" si="57"/>
        <v>-2.1649742175534246</v>
      </c>
      <c r="I342" s="10"/>
      <c r="J342" s="152">
        <v>0</v>
      </c>
      <c r="K342" s="152">
        <v>0</v>
      </c>
      <c r="L342" s="152">
        <v>0</v>
      </c>
      <c r="M342" s="152">
        <v>0</v>
      </c>
      <c r="N342" s="152"/>
      <c r="O342" s="152">
        <v>0</v>
      </c>
      <c r="P342" s="152">
        <v>0</v>
      </c>
      <c r="Q342" s="152">
        <v>0</v>
      </c>
      <c r="R342" s="152">
        <v>0</v>
      </c>
      <c r="S342" s="152"/>
      <c r="T342" s="152">
        <v>0</v>
      </c>
      <c r="U342" s="152">
        <v>0</v>
      </c>
      <c r="V342" s="152">
        <v>0</v>
      </c>
      <c r="W342" s="152">
        <v>0</v>
      </c>
      <c r="X342" s="152"/>
      <c r="Y342" s="152">
        <v>0</v>
      </c>
      <c r="Z342" s="152">
        <v>0</v>
      </c>
      <c r="AA342" s="152">
        <v>0</v>
      </c>
      <c r="AB342" s="152">
        <v>0</v>
      </c>
      <c r="AC342" s="152"/>
      <c r="AD342" s="152">
        <v>0</v>
      </c>
      <c r="AE342" s="152">
        <v>0</v>
      </c>
      <c r="AF342" s="152">
        <v>0</v>
      </c>
      <c r="AG342" s="152">
        <v>0</v>
      </c>
      <c r="AH342" s="152"/>
      <c r="AI342" s="152">
        <v>-0.12529070694015854</v>
      </c>
      <c r="AJ342" s="152">
        <v>-0.84567467925597173</v>
      </c>
      <c r="AK342" s="152">
        <v>-1.1940088313572943</v>
      </c>
      <c r="AL342" s="10">
        <v>1.433772899299985</v>
      </c>
      <c r="AN342" s="119" t="s">
        <v>105</v>
      </c>
    </row>
    <row r="343" spans="1:40">
      <c r="A343" s="93" t="s">
        <v>112</v>
      </c>
      <c r="B343" s="10" t="str">
        <f t="shared" si="58"/>
        <v>—</v>
      </c>
      <c r="C343" s="10" t="str">
        <f t="shared" si="59"/>
        <v>—</v>
      </c>
      <c r="D343" s="10" t="str">
        <f t="shared" si="60"/>
        <v>—</v>
      </c>
      <c r="E343" s="10" t="str">
        <f t="shared" si="61"/>
        <v>—</v>
      </c>
      <c r="F343" s="10" t="str">
        <f t="shared" si="62"/>
        <v>—</v>
      </c>
      <c r="G343" s="10" t="str">
        <f t="shared" si="63"/>
        <v>—</v>
      </c>
      <c r="H343" s="10" t="str">
        <f t="shared" si="57"/>
        <v>—</v>
      </c>
      <c r="I343" s="10"/>
      <c r="J343" s="152">
        <v>0</v>
      </c>
      <c r="K343" s="152">
        <v>0</v>
      </c>
      <c r="L343" s="152">
        <v>0</v>
      </c>
      <c r="M343" s="152">
        <v>0</v>
      </c>
      <c r="N343" s="152"/>
      <c r="O343" s="152">
        <v>0</v>
      </c>
      <c r="P343" s="152">
        <v>0</v>
      </c>
      <c r="Q343" s="152">
        <v>0</v>
      </c>
      <c r="R343" s="152">
        <v>0</v>
      </c>
      <c r="S343" s="152"/>
      <c r="T343" s="152">
        <v>0</v>
      </c>
      <c r="U343" s="152">
        <v>0</v>
      </c>
      <c r="V343" s="152">
        <v>0</v>
      </c>
      <c r="W343" s="152">
        <v>0</v>
      </c>
      <c r="X343" s="152"/>
      <c r="Y343" s="152">
        <v>0</v>
      </c>
      <c r="Z343" s="152">
        <v>0</v>
      </c>
      <c r="AA343" s="152">
        <v>0</v>
      </c>
      <c r="AB343" s="152">
        <v>0</v>
      </c>
      <c r="AC343" s="152"/>
      <c r="AD343" s="152">
        <v>0</v>
      </c>
      <c r="AE343" s="152">
        <v>0</v>
      </c>
      <c r="AF343" s="152">
        <v>0</v>
      </c>
      <c r="AG343" s="152">
        <v>0</v>
      </c>
      <c r="AH343" s="152"/>
      <c r="AI343" s="152">
        <v>0</v>
      </c>
      <c r="AJ343" s="152">
        <v>0</v>
      </c>
      <c r="AK343" s="152">
        <v>0</v>
      </c>
      <c r="AL343" s="10" t="s">
        <v>255</v>
      </c>
      <c r="AN343" s="93" t="s">
        <v>112</v>
      </c>
    </row>
    <row r="344" spans="1:40">
      <c r="A344" s="119" t="s">
        <v>104</v>
      </c>
      <c r="B344" s="10" t="str">
        <f t="shared" si="58"/>
        <v>—</v>
      </c>
      <c r="C344" s="10" t="str">
        <f t="shared" si="59"/>
        <v>—</v>
      </c>
      <c r="D344" s="10" t="str">
        <f t="shared" si="60"/>
        <v>—</v>
      </c>
      <c r="E344" s="10" t="str">
        <f t="shared" si="61"/>
        <v>—</v>
      </c>
      <c r="F344" s="10" t="str">
        <f t="shared" si="62"/>
        <v>—</v>
      </c>
      <c r="G344" s="10" t="str">
        <f t="shared" si="63"/>
        <v>—</v>
      </c>
      <c r="H344" s="10" t="str">
        <f t="shared" si="57"/>
        <v>—</v>
      </c>
      <c r="I344" s="10"/>
      <c r="J344" s="152">
        <v>0</v>
      </c>
      <c r="K344" s="152">
        <v>0</v>
      </c>
      <c r="L344" s="152">
        <v>0</v>
      </c>
      <c r="M344" s="152">
        <v>0</v>
      </c>
      <c r="N344" s="152"/>
      <c r="O344" s="152">
        <v>0</v>
      </c>
      <c r="P344" s="152">
        <v>0</v>
      </c>
      <c r="Q344" s="152">
        <v>0</v>
      </c>
      <c r="R344" s="152">
        <v>0</v>
      </c>
      <c r="S344" s="152"/>
      <c r="T344" s="152">
        <v>0</v>
      </c>
      <c r="U344" s="152">
        <v>0</v>
      </c>
      <c r="V344" s="152">
        <v>0</v>
      </c>
      <c r="W344" s="152">
        <v>0</v>
      </c>
      <c r="X344" s="152"/>
      <c r="Y344" s="152">
        <v>0</v>
      </c>
      <c r="Z344" s="152">
        <v>0</v>
      </c>
      <c r="AA344" s="152">
        <v>0</v>
      </c>
      <c r="AB344" s="152">
        <v>0</v>
      </c>
      <c r="AC344" s="152"/>
      <c r="AD344" s="152">
        <v>0</v>
      </c>
      <c r="AE344" s="152">
        <v>0</v>
      </c>
      <c r="AF344" s="152">
        <v>0</v>
      </c>
      <c r="AG344" s="152">
        <v>0</v>
      </c>
      <c r="AH344" s="152"/>
      <c r="AI344" s="152">
        <v>0</v>
      </c>
      <c r="AJ344" s="152">
        <v>0</v>
      </c>
      <c r="AK344" s="152">
        <v>0</v>
      </c>
      <c r="AL344" s="10" t="s">
        <v>255</v>
      </c>
      <c r="AN344" s="119" t="s">
        <v>104</v>
      </c>
    </row>
    <row r="345" spans="1:40">
      <c r="A345" s="119" t="s">
        <v>118</v>
      </c>
      <c r="B345" s="10" t="str">
        <f t="shared" si="58"/>
        <v>—</v>
      </c>
      <c r="C345" s="10" t="str">
        <f t="shared" si="59"/>
        <v>—</v>
      </c>
      <c r="D345" s="10" t="str">
        <f t="shared" si="60"/>
        <v>—</v>
      </c>
      <c r="E345" s="10" t="str">
        <f t="shared" si="61"/>
        <v>—</v>
      </c>
      <c r="F345" s="10" t="str">
        <f t="shared" si="62"/>
        <v>—</v>
      </c>
      <c r="G345" s="10" t="str">
        <f t="shared" si="63"/>
        <v>—</v>
      </c>
      <c r="H345" s="10" t="str">
        <f t="shared" si="57"/>
        <v>—</v>
      </c>
      <c r="I345" s="10"/>
      <c r="J345" s="152">
        <v>0</v>
      </c>
      <c r="K345" s="152">
        <v>0</v>
      </c>
      <c r="L345" s="152">
        <v>0</v>
      </c>
      <c r="M345" s="152">
        <v>0</v>
      </c>
      <c r="N345" s="152"/>
      <c r="O345" s="152">
        <v>0</v>
      </c>
      <c r="P345" s="152">
        <v>0</v>
      </c>
      <c r="Q345" s="152">
        <v>0</v>
      </c>
      <c r="R345" s="152">
        <v>0</v>
      </c>
      <c r="S345" s="152"/>
      <c r="T345" s="152">
        <v>0</v>
      </c>
      <c r="U345" s="152">
        <v>0</v>
      </c>
      <c r="V345" s="152">
        <v>0</v>
      </c>
      <c r="W345" s="152">
        <v>0</v>
      </c>
      <c r="X345" s="152"/>
      <c r="Y345" s="152">
        <v>0</v>
      </c>
      <c r="Z345" s="152">
        <v>0</v>
      </c>
      <c r="AA345" s="152">
        <v>0</v>
      </c>
      <c r="AB345" s="152">
        <v>0</v>
      </c>
      <c r="AC345" s="152"/>
      <c r="AD345" s="152">
        <v>0</v>
      </c>
      <c r="AE345" s="152">
        <v>0</v>
      </c>
      <c r="AF345" s="152">
        <v>0</v>
      </c>
      <c r="AG345" s="152">
        <v>0</v>
      </c>
      <c r="AH345" s="152"/>
      <c r="AI345" s="152">
        <v>0</v>
      </c>
      <c r="AJ345" s="152">
        <v>0</v>
      </c>
      <c r="AK345" s="152">
        <v>0</v>
      </c>
      <c r="AL345" s="10" t="s">
        <v>255</v>
      </c>
      <c r="AN345" s="119" t="s">
        <v>118</v>
      </c>
    </row>
    <row r="346" spans="1:40">
      <c r="A346" s="119" t="s">
        <v>119</v>
      </c>
      <c r="B346" s="10" t="str">
        <f t="shared" si="58"/>
        <v>—</v>
      </c>
      <c r="C346" s="10" t="str">
        <f t="shared" si="59"/>
        <v>—</v>
      </c>
      <c r="D346" s="10" t="str">
        <f t="shared" si="60"/>
        <v>—</v>
      </c>
      <c r="E346" s="10" t="str">
        <f t="shared" si="61"/>
        <v>—</v>
      </c>
      <c r="F346" s="10" t="str">
        <f t="shared" si="62"/>
        <v>—</v>
      </c>
      <c r="G346" s="10" t="str">
        <f t="shared" si="63"/>
        <v>—</v>
      </c>
      <c r="H346" s="10" t="str">
        <f t="shared" si="57"/>
        <v>—</v>
      </c>
      <c r="I346" s="10"/>
      <c r="J346" s="152">
        <v>0</v>
      </c>
      <c r="K346" s="152">
        <v>0</v>
      </c>
      <c r="L346" s="152">
        <v>0</v>
      </c>
      <c r="M346" s="152">
        <v>0</v>
      </c>
      <c r="N346" s="152"/>
      <c r="O346" s="152">
        <v>0</v>
      </c>
      <c r="P346" s="152">
        <v>0</v>
      </c>
      <c r="Q346" s="152">
        <v>0</v>
      </c>
      <c r="R346" s="152">
        <v>0</v>
      </c>
      <c r="S346" s="152"/>
      <c r="T346" s="152">
        <v>0</v>
      </c>
      <c r="U346" s="152">
        <v>0</v>
      </c>
      <c r="V346" s="152">
        <v>0</v>
      </c>
      <c r="W346" s="152">
        <v>0</v>
      </c>
      <c r="X346" s="152"/>
      <c r="Y346" s="152">
        <v>0</v>
      </c>
      <c r="Z346" s="152">
        <v>0</v>
      </c>
      <c r="AA346" s="152">
        <v>0</v>
      </c>
      <c r="AB346" s="152">
        <v>0</v>
      </c>
      <c r="AC346" s="152"/>
      <c r="AD346" s="152">
        <v>0</v>
      </c>
      <c r="AE346" s="152">
        <v>0</v>
      </c>
      <c r="AF346" s="152">
        <v>0</v>
      </c>
      <c r="AG346" s="152">
        <v>0</v>
      </c>
      <c r="AH346" s="152"/>
      <c r="AI346" s="152">
        <v>0</v>
      </c>
      <c r="AJ346" s="152">
        <v>0</v>
      </c>
      <c r="AK346" s="152">
        <v>0</v>
      </c>
      <c r="AL346" s="10" t="s">
        <v>255</v>
      </c>
      <c r="AN346" s="119" t="s">
        <v>119</v>
      </c>
    </row>
    <row r="347" spans="1:40">
      <c r="A347" s="119" t="s">
        <v>105</v>
      </c>
      <c r="B347" s="10" t="str">
        <f t="shared" si="58"/>
        <v>—</v>
      </c>
      <c r="C347" s="10" t="str">
        <f t="shared" si="59"/>
        <v>—</v>
      </c>
      <c r="D347" s="10" t="str">
        <f t="shared" si="60"/>
        <v>—</v>
      </c>
      <c r="E347" s="10" t="str">
        <f t="shared" si="61"/>
        <v>—</v>
      </c>
      <c r="F347" s="10" t="str">
        <f t="shared" si="62"/>
        <v>—</v>
      </c>
      <c r="G347" s="10" t="str">
        <f t="shared" si="63"/>
        <v>—</v>
      </c>
      <c r="H347" s="10" t="str">
        <f t="shared" si="57"/>
        <v>—</v>
      </c>
      <c r="I347" s="10"/>
      <c r="J347" s="152">
        <v>0</v>
      </c>
      <c r="K347" s="152">
        <v>0</v>
      </c>
      <c r="L347" s="152">
        <v>0</v>
      </c>
      <c r="M347" s="152">
        <v>0</v>
      </c>
      <c r="N347" s="152"/>
      <c r="O347" s="152">
        <v>0</v>
      </c>
      <c r="P347" s="152">
        <v>0</v>
      </c>
      <c r="Q347" s="152">
        <v>0</v>
      </c>
      <c r="R347" s="152">
        <v>0</v>
      </c>
      <c r="S347" s="152"/>
      <c r="T347" s="152">
        <v>0</v>
      </c>
      <c r="U347" s="152">
        <v>0</v>
      </c>
      <c r="V347" s="152">
        <v>0</v>
      </c>
      <c r="W347" s="152">
        <v>0</v>
      </c>
      <c r="X347" s="152"/>
      <c r="Y347" s="152">
        <v>0</v>
      </c>
      <c r="Z347" s="152">
        <v>0</v>
      </c>
      <c r="AA347" s="152">
        <v>0</v>
      </c>
      <c r="AB347" s="152">
        <v>0</v>
      </c>
      <c r="AC347" s="152"/>
      <c r="AD347" s="152">
        <v>0</v>
      </c>
      <c r="AE347" s="152">
        <v>0</v>
      </c>
      <c r="AF347" s="152">
        <v>0</v>
      </c>
      <c r="AG347" s="152">
        <v>0</v>
      </c>
      <c r="AH347" s="152"/>
      <c r="AI347" s="152">
        <v>0</v>
      </c>
      <c r="AJ347" s="152">
        <v>0</v>
      </c>
      <c r="AK347" s="152">
        <v>0</v>
      </c>
      <c r="AL347" s="10" t="s">
        <v>255</v>
      </c>
      <c r="AN347" s="119" t="s">
        <v>105</v>
      </c>
    </row>
    <row r="348" spans="1:40">
      <c r="A348" s="96" t="s">
        <v>212</v>
      </c>
      <c r="B348" s="10" t="str">
        <f t="shared" si="58"/>
        <v>—</v>
      </c>
      <c r="C348" s="10" t="str">
        <f t="shared" si="59"/>
        <v>—</v>
      </c>
      <c r="D348" s="10" t="str">
        <f t="shared" si="60"/>
        <v>—</v>
      </c>
      <c r="E348" s="10" t="str">
        <f t="shared" si="61"/>
        <v>—</v>
      </c>
      <c r="F348" s="10" t="str">
        <f t="shared" si="62"/>
        <v>—</v>
      </c>
      <c r="G348" s="10" t="str">
        <f t="shared" si="63"/>
        <v>—</v>
      </c>
      <c r="H348" s="10" t="str">
        <f t="shared" si="57"/>
        <v>—</v>
      </c>
      <c r="I348" s="10"/>
      <c r="J348" s="152">
        <v>0</v>
      </c>
      <c r="K348" s="152">
        <v>0</v>
      </c>
      <c r="L348" s="152">
        <v>0</v>
      </c>
      <c r="M348" s="152">
        <v>0</v>
      </c>
      <c r="N348" s="152"/>
      <c r="O348" s="152">
        <v>0</v>
      </c>
      <c r="P348" s="152">
        <v>0</v>
      </c>
      <c r="Q348" s="152">
        <v>0</v>
      </c>
      <c r="R348" s="152">
        <v>0</v>
      </c>
      <c r="S348" s="152"/>
      <c r="T348" s="152">
        <v>0</v>
      </c>
      <c r="U348" s="152">
        <v>0</v>
      </c>
      <c r="V348" s="152">
        <v>0</v>
      </c>
      <c r="W348" s="152">
        <v>0</v>
      </c>
      <c r="X348" s="152"/>
      <c r="Y348" s="152">
        <v>0</v>
      </c>
      <c r="Z348" s="152">
        <v>0</v>
      </c>
      <c r="AA348" s="152">
        <v>0</v>
      </c>
      <c r="AB348" s="152">
        <v>0</v>
      </c>
      <c r="AC348" s="152"/>
      <c r="AD348" s="152">
        <v>0</v>
      </c>
      <c r="AE348" s="152">
        <v>0</v>
      </c>
      <c r="AF348" s="152">
        <v>0</v>
      </c>
      <c r="AG348" s="152">
        <v>0</v>
      </c>
      <c r="AH348" s="152"/>
      <c r="AI348" s="152">
        <v>0</v>
      </c>
      <c r="AJ348" s="152">
        <v>0</v>
      </c>
      <c r="AK348" s="152">
        <v>0</v>
      </c>
      <c r="AL348" s="10" t="s">
        <v>255</v>
      </c>
      <c r="AN348" s="96" t="s">
        <v>212</v>
      </c>
    </row>
    <row r="349" spans="1:40">
      <c r="A349" s="86" t="s">
        <v>223</v>
      </c>
      <c r="B349" s="10" t="str">
        <f t="shared" si="58"/>
        <v>—</v>
      </c>
      <c r="C349" s="10" t="str">
        <f t="shared" si="59"/>
        <v>—</v>
      </c>
      <c r="D349" s="10" t="str">
        <f t="shared" si="60"/>
        <v>—</v>
      </c>
      <c r="E349" s="10" t="str">
        <f t="shared" si="61"/>
        <v>—</v>
      </c>
      <c r="F349" s="10" t="str">
        <f t="shared" si="62"/>
        <v>—</v>
      </c>
      <c r="G349" s="10" t="str">
        <f t="shared" si="63"/>
        <v>—</v>
      </c>
      <c r="H349" s="10">
        <f t="shared" si="57"/>
        <v>-105.25373240113362</v>
      </c>
      <c r="I349" s="10"/>
      <c r="J349" s="152">
        <v>0</v>
      </c>
      <c r="K349" s="152">
        <v>0</v>
      </c>
      <c r="L349" s="152">
        <v>0</v>
      </c>
      <c r="M349" s="152">
        <v>0</v>
      </c>
      <c r="N349" s="152"/>
      <c r="O349" s="152">
        <v>0</v>
      </c>
      <c r="P349" s="152">
        <v>0</v>
      </c>
      <c r="Q349" s="152">
        <v>0</v>
      </c>
      <c r="R349" s="152">
        <v>0</v>
      </c>
      <c r="S349" s="152"/>
      <c r="T349" s="152">
        <v>0</v>
      </c>
      <c r="U349" s="152">
        <v>0</v>
      </c>
      <c r="V349" s="152">
        <v>0</v>
      </c>
      <c r="W349" s="152">
        <v>0</v>
      </c>
      <c r="X349" s="152"/>
      <c r="Y349" s="152">
        <v>0</v>
      </c>
      <c r="Z349" s="152">
        <v>0</v>
      </c>
      <c r="AA349" s="152">
        <v>0</v>
      </c>
      <c r="AB349" s="152">
        <v>0</v>
      </c>
      <c r="AC349" s="152"/>
      <c r="AD349" s="152">
        <v>0</v>
      </c>
      <c r="AE349" s="152">
        <v>0</v>
      </c>
      <c r="AF349" s="152">
        <v>0</v>
      </c>
      <c r="AG349" s="152">
        <v>0</v>
      </c>
      <c r="AH349" s="152"/>
      <c r="AI349" s="152">
        <v>380.24662718180758</v>
      </c>
      <c r="AJ349" s="152">
        <v>-318.10916125809007</v>
      </c>
      <c r="AK349" s="152">
        <v>-167.39119832485113</v>
      </c>
      <c r="AL349" s="10">
        <v>1.5598941074995309</v>
      </c>
      <c r="AN349" s="86" t="s">
        <v>223</v>
      </c>
    </row>
    <row r="350" spans="1:40">
      <c r="A350" s="87" t="s">
        <v>213</v>
      </c>
      <c r="B350" s="10" t="str">
        <f t="shared" ref="B350:B364" si="64">IF(ABS(SUM(J350:M350))&lt;0.05,"—",SUM(J350:M350))</f>
        <v>—</v>
      </c>
      <c r="C350" s="10" t="str">
        <f t="shared" ref="C350:C364" si="65">IF(ABS(SUM(O350:R350))&lt;0.05,"—",SUM(O350:R350))</f>
        <v>—</v>
      </c>
      <c r="D350" s="10" t="str">
        <f t="shared" ref="D350:D364" si="66">IF(ABS(SUM(T350:W350))&lt;0.05,"—",SUM(T350:W350))</f>
        <v>—</v>
      </c>
      <c r="E350" s="10" t="str">
        <f t="shared" ref="E350:E364" si="67">IF(ABS(SUM(Y350:AB350))&lt;0.05,"—",SUM(Y350:AB350))</f>
        <v>—</v>
      </c>
      <c r="F350" s="10" t="str">
        <f t="shared" ref="F350:F364" si="68">IF(ABS(SUM(AD350:AG350))&lt;0.05,"—",SUM(AD350:AG350))</f>
        <v>—</v>
      </c>
      <c r="G350" s="10" t="str">
        <f t="shared" ref="G350:G364" si="69">IF(ABS(SUM(AD350:AF350))&lt;0.05,"—",SUM(AD350:AF350))</f>
        <v>—</v>
      </c>
      <c r="H350" s="10">
        <f t="shared" ref="H350:H364" si="70">IF(ABS(SUM(AI350:AK350))&lt;0.05,"—",SUM(AI350:AK350))</f>
        <v>289.02817197999997</v>
      </c>
      <c r="I350" s="10"/>
      <c r="J350" s="152">
        <v>0</v>
      </c>
      <c r="K350" s="152">
        <v>0</v>
      </c>
      <c r="L350" s="152">
        <v>0</v>
      </c>
      <c r="M350" s="152">
        <v>0</v>
      </c>
      <c r="N350" s="152"/>
      <c r="O350" s="152">
        <v>0</v>
      </c>
      <c r="P350" s="152">
        <v>0</v>
      </c>
      <c r="Q350" s="152">
        <v>0</v>
      </c>
      <c r="R350" s="152">
        <v>0</v>
      </c>
      <c r="S350" s="152"/>
      <c r="T350" s="152">
        <v>0</v>
      </c>
      <c r="U350" s="152">
        <v>0</v>
      </c>
      <c r="V350" s="152">
        <v>0</v>
      </c>
      <c r="W350" s="152">
        <v>0</v>
      </c>
      <c r="X350" s="152"/>
      <c r="Y350" s="152">
        <v>0</v>
      </c>
      <c r="Z350" s="152">
        <v>0</v>
      </c>
      <c r="AA350" s="152">
        <v>0</v>
      </c>
      <c r="AB350" s="152">
        <v>0</v>
      </c>
      <c r="AC350" s="152"/>
      <c r="AD350" s="152">
        <v>0</v>
      </c>
      <c r="AE350" s="152">
        <v>0</v>
      </c>
      <c r="AF350" s="152">
        <v>0</v>
      </c>
      <c r="AG350" s="152">
        <v>0</v>
      </c>
      <c r="AH350" s="152"/>
      <c r="AI350" s="152">
        <v>62.842358949999969</v>
      </c>
      <c r="AJ350" s="152">
        <v>203.14286253</v>
      </c>
      <c r="AK350" s="152">
        <v>23.042950500000014</v>
      </c>
      <c r="AL350" s="10">
        <v>-180.67751996000001</v>
      </c>
      <c r="AN350" s="87" t="s">
        <v>213</v>
      </c>
    </row>
    <row r="351" spans="1:40" hidden="1">
      <c r="A351" s="93" t="s">
        <v>214</v>
      </c>
      <c r="B351" s="10" t="str">
        <f t="shared" si="64"/>
        <v>—</v>
      </c>
      <c r="C351" s="10" t="str">
        <f t="shared" si="65"/>
        <v>—</v>
      </c>
      <c r="D351" s="10" t="str">
        <f t="shared" si="66"/>
        <v>—</v>
      </c>
      <c r="E351" s="10" t="str">
        <f t="shared" si="67"/>
        <v>—</v>
      </c>
      <c r="F351" s="10" t="str">
        <f t="shared" si="68"/>
        <v>—</v>
      </c>
      <c r="G351" s="10" t="str">
        <f t="shared" si="69"/>
        <v>—</v>
      </c>
      <c r="H351" s="10" t="str">
        <f t="shared" si="70"/>
        <v>—</v>
      </c>
      <c r="I351" s="10"/>
      <c r="J351" s="152">
        <v>0</v>
      </c>
      <c r="K351" s="152">
        <v>0</v>
      </c>
      <c r="L351" s="152">
        <v>0</v>
      </c>
      <c r="M351" s="152">
        <v>0</v>
      </c>
      <c r="N351" s="152"/>
      <c r="O351" s="152">
        <v>0</v>
      </c>
      <c r="P351" s="152">
        <v>0</v>
      </c>
      <c r="Q351" s="152">
        <v>0</v>
      </c>
      <c r="R351" s="152">
        <v>0</v>
      </c>
      <c r="S351" s="152"/>
      <c r="T351" s="152">
        <v>0</v>
      </c>
      <c r="U351" s="152">
        <v>0</v>
      </c>
      <c r="V351" s="152">
        <v>0</v>
      </c>
      <c r="W351" s="152">
        <v>0</v>
      </c>
      <c r="X351" s="152"/>
      <c r="Y351" s="152">
        <v>0</v>
      </c>
      <c r="Z351" s="152">
        <v>0</v>
      </c>
      <c r="AA351" s="152">
        <v>0</v>
      </c>
      <c r="AB351" s="152">
        <v>0</v>
      </c>
      <c r="AC351" s="152"/>
      <c r="AD351" s="152">
        <v>0</v>
      </c>
      <c r="AE351" s="152">
        <v>0</v>
      </c>
      <c r="AF351" s="152">
        <v>0</v>
      </c>
      <c r="AG351" s="152">
        <v>0</v>
      </c>
      <c r="AH351" s="152"/>
      <c r="AI351" s="152">
        <v>0</v>
      </c>
      <c r="AJ351" s="152">
        <v>0</v>
      </c>
      <c r="AK351" s="152">
        <v>0</v>
      </c>
      <c r="AL351" s="10" t="s">
        <v>255</v>
      </c>
      <c r="AN351" s="93" t="s">
        <v>214</v>
      </c>
    </row>
    <row r="352" spans="1:40" hidden="1">
      <c r="A352" s="93" t="s">
        <v>215</v>
      </c>
      <c r="B352" s="10" t="str">
        <f t="shared" si="64"/>
        <v>—</v>
      </c>
      <c r="C352" s="10" t="str">
        <f t="shared" si="65"/>
        <v>—</v>
      </c>
      <c r="D352" s="10" t="str">
        <f t="shared" si="66"/>
        <v>—</v>
      </c>
      <c r="E352" s="10" t="str">
        <f t="shared" si="67"/>
        <v>—</v>
      </c>
      <c r="F352" s="10" t="str">
        <f t="shared" si="68"/>
        <v>—</v>
      </c>
      <c r="G352" s="10" t="str">
        <f t="shared" si="69"/>
        <v>—</v>
      </c>
      <c r="H352" s="10">
        <f t="shared" si="70"/>
        <v>-16.66678349</v>
      </c>
      <c r="I352" s="10"/>
      <c r="J352" s="152">
        <v>0</v>
      </c>
      <c r="K352" s="152">
        <v>0</v>
      </c>
      <c r="L352" s="152">
        <v>0</v>
      </c>
      <c r="M352" s="152">
        <v>0</v>
      </c>
      <c r="N352" s="152"/>
      <c r="O352" s="152">
        <v>0</v>
      </c>
      <c r="P352" s="152">
        <v>0</v>
      </c>
      <c r="Q352" s="152">
        <v>0</v>
      </c>
      <c r="R352" s="152">
        <v>0</v>
      </c>
      <c r="S352" s="152"/>
      <c r="T352" s="152">
        <v>0</v>
      </c>
      <c r="U352" s="152">
        <v>0</v>
      </c>
      <c r="V352" s="152">
        <v>0</v>
      </c>
      <c r="W352" s="152">
        <v>0</v>
      </c>
      <c r="X352" s="152"/>
      <c r="Y352" s="152">
        <v>0</v>
      </c>
      <c r="Z352" s="152">
        <v>0</v>
      </c>
      <c r="AA352" s="152">
        <v>0</v>
      </c>
      <c r="AB352" s="152">
        <v>0</v>
      </c>
      <c r="AC352" s="152"/>
      <c r="AD352" s="152">
        <v>0</v>
      </c>
      <c r="AE352" s="152">
        <v>0</v>
      </c>
      <c r="AF352" s="152">
        <v>0</v>
      </c>
      <c r="AG352" s="152">
        <v>0</v>
      </c>
      <c r="AH352" s="152"/>
      <c r="AI352" s="152">
        <v>-3.49137276</v>
      </c>
      <c r="AJ352" s="152">
        <v>-8.3188441100000006</v>
      </c>
      <c r="AK352" s="152">
        <v>-4.8565666199999997</v>
      </c>
      <c r="AL352" s="10">
        <v>-9.9437712999999999</v>
      </c>
      <c r="AN352" s="93" t="s">
        <v>215</v>
      </c>
    </row>
    <row r="353" spans="1:40" hidden="1">
      <c r="A353" s="93" t="s">
        <v>216</v>
      </c>
      <c r="B353" s="10" t="str">
        <f t="shared" si="64"/>
        <v>—</v>
      </c>
      <c r="C353" s="10" t="str">
        <f t="shared" si="65"/>
        <v>—</v>
      </c>
      <c r="D353" s="10" t="str">
        <f t="shared" si="66"/>
        <v>—</v>
      </c>
      <c r="E353" s="10" t="str">
        <f t="shared" si="67"/>
        <v>—</v>
      </c>
      <c r="F353" s="10" t="str">
        <f t="shared" si="68"/>
        <v>—</v>
      </c>
      <c r="G353" s="10" t="str">
        <f t="shared" si="69"/>
        <v>—</v>
      </c>
      <c r="H353" s="10" t="str">
        <f t="shared" si="70"/>
        <v>—</v>
      </c>
      <c r="I353" s="10"/>
      <c r="J353" s="152">
        <v>0</v>
      </c>
      <c r="K353" s="152">
        <v>0</v>
      </c>
      <c r="L353" s="152">
        <v>0</v>
      </c>
      <c r="M353" s="152">
        <v>0</v>
      </c>
      <c r="N353" s="152"/>
      <c r="O353" s="152">
        <v>0</v>
      </c>
      <c r="P353" s="152">
        <v>0</v>
      </c>
      <c r="Q353" s="152">
        <v>0</v>
      </c>
      <c r="R353" s="152">
        <v>0</v>
      </c>
      <c r="S353" s="152"/>
      <c r="T353" s="152">
        <v>0</v>
      </c>
      <c r="U353" s="152">
        <v>0</v>
      </c>
      <c r="V353" s="152">
        <v>0</v>
      </c>
      <c r="W353" s="152">
        <v>0</v>
      </c>
      <c r="X353" s="152"/>
      <c r="Y353" s="152">
        <v>0</v>
      </c>
      <c r="Z353" s="152">
        <v>0</v>
      </c>
      <c r="AA353" s="152">
        <v>0</v>
      </c>
      <c r="AB353" s="152">
        <v>0</v>
      </c>
      <c r="AC353" s="152"/>
      <c r="AD353" s="152">
        <v>0</v>
      </c>
      <c r="AE353" s="152">
        <v>0</v>
      </c>
      <c r="AF353" s="152">
        <v>0</v>
      </c>
      <c r="AG353" s="152">
        <v>0</v>
      </c>
      <c r="AH353" s="152"/>
      <c r="AI353" s="152">
        <v>0</v>
      </c>
      <c r="AJ353" s="152">
        <v>0</v>
      </c>
      <c r="AK353" s="152">
        <v>0</v>
      </c>
      <c r="AL353" s="10" t="s">
        <v>255</v>
      </c>
      <c r="AN353" s="93" t="s">
        <v>216</v>
      </c>
    </row>
    <row r="354" spans="1:40" hidden="1">
      <c r="A354" s="93" t="s">
        <v>217</v>
      </c>
      <c r="B354" s="10" t="str">
        <f t="shared" si="64"/>
        <v>—</v>
      </c>
      <c r="C354" s="10" t="str">
        <f t="shared" si="65"/>
        <v>—</v>
      </c>
      <c r="D354" s="10" t="str">
        <f t="shared" si="66"/>
        <v>—</v>
      </c>
      <c r="E354" s="10" t="str">
        <f t="shared" si="67"/>
        <v>—</v>
      </c>
      <c r="F354" s="10" t="str">
        <f t="shared" si="68"/>
        <v>—</v>
      </c>
      <c r="G354" s="10" t="str">
        <f t="shared" si="69"/>
        <v>—</v>
      </c>
      <c r="H354" s="10">
        <f t="shared" si="70"/>
        <v>305.69495546999997</v>
      </c>
      <c r="I354" s="10"/>
      <c r="J354" s="152">
        <v>0</v>
      </c>
      <c r="K354" s="152">
        <v>0</v>
      </c>
      <c r="L354" s="152">
        <v>0</v>
      </c>
      <c r="M354" s="152">
        <v>0</v>
      </c>
      <c r="N354" s="152"/>
      <c r="O354" s="152">
        <v>0</v>
      </c>
      <c r="P354" s="152">
        <v>0</v>
      </c>
      <c r="Q354" s="152">
        <v>0</v>
      </c>
      <c r="R354" s="152">
        <v>0</v>
      </c>
      <c r="S354" s="152"/>
      <c r="T354" s="152">
        <v>0</v>
      </c>
      <c r="U354" s="152">
        <v>0</v>
      </c>
      <c r="V354" s="152">
        <v>0</v>
      </c>
      <c r="W354" s="152">
        <v>0</v>
      </c>
      <c r="X354" s="152"/>
      <c r="Y354" s="152">
        <v>0</v>
      </c>
      <c r="Z354" s="152">
        <v>0</v>
      </c>
      <c r="AA354" s="152">
        <v>0</v>
      </c>
      <c r="AB354" s="152">
        <v>0</v>
      </c>
      <c r="AC354" s="152"/>
      <c r="AD354" s="152">
        <v>0</v>
      </c>
      <c r="AE354" s="152">
        <v>0</v>
      </c>
      <c r="AF354" s="152">
        <v>0</v>
      </c>
      <c r="AG354" s="152">
        <v>0</v>
      </c>
      <c r="AH354" s="152"/>
      <c r="AI354" s="152">
        <v>66.333731709999967</v>
      </c>
      <c r="AJ354" s="152">
        <v>211.46170663999999</v>
      </c>
      <c r="AK354" s="152">
        <v>27.899517120000013</v>
      </c>
      <c r="AL354" s="10">
        <v>-170.73374866</v>
      </c>
      <c r="AN354" s="93" t="s">
        <v>217</v>
      </c>
    </row>
    <row r="355" spans="1:40" hidden="1">
      <c r="A355" s="88" t="s">
        <v>225</v>
      </c>
      <c r="B355" s="10" t="str">
        <f t="shared" si="64"/>
        <v>—</v>
      </c>
      <c r="C355" s="10" t="str">
        <f t="shared" si="65"/>
        <v>—</v>
      </c>
      <c r="D355" s="10" t="str">
        <f t="shared" si="66"/>
        <v>—</v>
      </c>
      <c r="E355" s="10" t="str">
        <f t="shared" si="67"/>
        <v>—</v>
      </c>
      <c r="F355" s="10" t="str">
        <f t="shared" si="68"/>
        <v>—</v>
      </c>
      <c r="G355" s="10" t="str">
        <f t="shared" si="69"/>
        <v>—</v>
      </c>
      <c r="H355" s="10">
        <f t="shared" si="70"/>
        <v>305.69495546999997</v>
      </c>
      <c r="I355" s="10"/>
      <c r="J355" s="152">
        <v>0</v>
      </c>
      <c r="K355" s="152">
        <v>0</v>
      </c>
      <c r="L355" s="152">
        <v>0</v>
      </c>
      <c r="M355" s="152">
        <v>0</v>
      </c>
      <c r="N355" s="152"/>
      <c r="O355" s="152">
        <v>0</v>
      </c>
      <c r="P355" s="152">
        <v>0</v>
      </c>
      <c r="Q355" s="152">
        <v>0</v>
      </c>
      <c r="R355" s="152">
        <v>0</v>
      </c>
      <c r="S355" s="152"/>
      <c r="T355" s="152">
        <v>0</v>
      </c>
      <c r="U355" s="152">
        <v>0</v>
      </c>
      <c r="V355" s="152">
        <v>0</v>
      </c>
      <c r="W355" s="152">
        <v>0</v>
      </c>
      <c r="X355" s="152"/>
      <c r="Y355" s="152">
        <v>0</v>
      </c>
      <c r="Z355" s="152">
        <v>0</v>
      </c>
      <c r="AA355" s="152">
        <v>0</v>
      </c>
      <c r="AB355" s="152">
        <v>0</v>
      </c>
      <c r="AC355" s="152"/>
      <c r="AD355" s="152">
        <v>0</v>
      </c>
      <c r="AE355" s="152">
        <v>0</v>
      </c>
      <c r="AF355" s="152">
        <v>0</v>
      </c>
      <c r="AG355" s="152">
        <v>0</v>
      </c>
      <c r="AH355" s="152"/>
      <c r="AI355" s="152">
        <v>66.333731709999967</v>
      </c>
      <c r="AJ355" s="152">
        <v>211.46170663999999</v>
      </c>
      <c r="AK355" s="152">
        <v>27.899517120000013</v>
      </c>
      <c r="AL355" s="10">
        <v>-170.73374866</v>
      </c>
      <c r="AN355" s="88" t="s">
        <v>225</v>
      </c>
    </row>
    <row r="356" spans="1:40" hidden="1">
      <c r="A356" s="91" t="s">
        <v>218</v>
      </c>
      <c r="B356" s="10" t="str">
        <f t="shared" si="64"/>
        <v>—</v>
      </c>
      <c r="C356" s="10" t="str">
        <f t="shared" si="65"/>
        <v>—</v>
      </c>
      <c r="D356" s="10" t="str">
        <f t="shared" si="66"/>
        <v>—</v>
      </c>
      <c r="E356" s="10" t="str">
        <f t="shared" si="67"/>
        <v>—</v>
      </c>
      <c r="F356" s="10" t="str">
        <f t="shared" si="68"/>
        <v>—</v>
      </c>
      <c r="G356" s="10" t="str">
        <f t="shared" si="69"/>
        <v>—</v>
      </c>
      <c r="H356" s="10">
        <f t="shared" si="70"/>
        <v>305.69495546999997</v>
      </c>
      <c r="I356" s="10"/>
      <c r="J356" s="152">
        <v>0</v>
      </c>
      <c r="K356" s="152">
        <v>0</v>
      </c>
      <c r="L356" s="152">
        <v>0</v>
      </c>
      <c r="M356" s="152">
        <v>0</v>
      </c>
      <c r="N356" s="152"/>
      <c r="O356" s="152">
        <v>0</v>
      </c>
      <c r="P356" s="152">
        <v>0</v>
      </c>
      <c r="Q356" s="152">
        <v>0</v>
      </c>
      <c r="R356" s="152">
        <v>0</v>
      </c>
      <c r="S356" s="152"/>
      <c r="T356" s="152">
        <v>0</v>
      </c>
      <c r="U356" s="152">
        <v>0</v>
      </c>
      <c r="V356" s="152">
        <v>0</v>
      </c>
      <c r="W356" s="152">
        <v>0</v>
      </c>
      <c r="X356" s="152"/>
      <c r="Y356" s="152">
        <v>0</v>
      </c>
      <c r="Z356" s="152">
        <v>0</v>
      </c>
      <c r="AA356" s="152">
        <v>0</v>
      </c>
      <c r="AB356" s="152">
        <v>0</v>
      </c>
      <c r="AC356" s="152"/>
      <c r="AD356" s="152">
        <v>0</v>
      </c>
      <c r="AE356" s="152">
        <v>0</v>
      </c>
      <c r="AF356" s="152">
        <v>0</v>
      </c>
      <c r="AG356" s="152">
        <v>0</v>
      </c>
      <c r="AH356" s="152"/>
      <c r="AI356" s="152">
        <v>66.333731709999967</v>
      </c>
      <c r="AJ356" s="152">
        <v>211.46170663999999</v>
      </c>
      <c r="AK356" s="152">
        <v>27.899517120000013</v>
      </c>
      <c r="AL356" s="10">
        <v>-170.73374866</v>
      </c>
      <c r="AN356" s="91" t="s">
        <v>218</v>
      </c>
    </row>
    <row r="357" spans="1:40" hidden="1">
      <c r="A357" s="121" t="s">
        <v>219</v>
      </c>
      <c r="B357" s="10" t="str">
        <f t="shared" si="64"/>
        <v>—</v>
      </c>
      <c r="C357" s="10" t="str">
        <f t="shared" si="65"/>
        <v>—</v>
      </c>
      <c r="D357" s="10" t="str">
        <f t="shared" si="66"/>
        <v>—</v>
      </c>
      <c r="E357" s="10" t="str">
        <f t="shared" si="67"/>
        <v>—</v>
      </c>
      <c r="F357" s="10" t="str">
        <f t="shared" si="68"/>
        <v>—</v>
      </c>
      <c r="G357" s="10" t="str">
        <f t="shared" si="69"/>
        <v>—</v>
      </c>
      <c r="H357" s="10" t="str">
        <f t="shared" si="70"/>
        <v>—</v>
      </c>
      <c r="I357" s="10"/>
      <c r="J357" s="152">
        <v>0</v>
      </c>
      <c r="K357" s="152">
        <v>0</v>
      </c>
      <c r="L357" s="152">
        <v>0</v>
      </c>
      <c r="M357" s="152">
        <v>0</v>
      </c>
      <c r="N357" s="152"/>
      <c r="O357" s="152">
        <v>0</v>
      </c>
      <c r="P357" s="152">
        <v>0</v>
      </c>
      <c r="Q357" s="152">
        <v>0</v>
      </c>
      <c r="R357" s="152">
        <v>0</v>
      </c>
      <c r="S357" s="152"/>
      <c r="T357" s="152">
        <v>0</v>
      </c>
      <c r="U357" s="152">
        <v>0</v>
      </c>
      <c r="V357" s="152">
        <v>0</v>
      </c>
      <c r="W357" s="152">
        <v>0</v>
      </c>
      <c r="X357" s="152"/>
      <c r="Y357" s="152">
        <v>0</v>
      </c>
      <c r="Z357" s="152">
        <v>0</v>
      </c>
      <c r="AA357" s="152">
        <v>0</v>
      </c>
      <c r="AB357" s="152">
        <v>0</v>
      </c>
      <c r="AC357" s="152"/>
      <c r="AD357" s="152">
        <v>0</v>
      </c>
      <c r="AE357" s="152">
        <v>0</v>
      </c>
      <c r="AF357" s="152">
        <v>0</v>
      </c>
      <c r="AG357" s="152">
        <v>0</v>
      </c>
      <c r="AH357" s="152"/>
      <c r="AI357" s="152">
        <v>0</v>
      </c>
      <c r="AJ357" s="152">
        <v>0</v>
      </c>
      <c r="AK357" s="152">
        <v>0</v>
      </c>
      <c r="AL357" s="10" t="s">
        <v>255</v>
      </c>
      <c r="AN357" s="121" t="s">
        <v>219</v>
      </c>
    </row>
    <row r="358" spans="1:40" hidden="1">
      <c r="A358" s="88" t="s">
        <v>226</v>
      </c>
      <c r="B358" s="10" t="str">
        <f t="shared" si="64"/>
        <v>—</v>
      </c>
      <c r="C358" s="10" t="str">
        <f t="shared" si="65"/>
        <v>—</v>
      </c>
      <c r="D358" s="10" t="str">
        <f t="shared" si="66"/>
        <v>—</v>
      </c>
      <c r="E358" s="10" t="str">
        <f t="shared" si="67"/>
        <v>—</v>
      </c>
      <c r="F358" s="10" t="str">
        <f t="shared" si="68"/>
        <v>—</v>
      </c>
      <c r="G358" s="10" t="str">
        <f t="shared" si="69"/>
        <v>—</v>
      </c>
      <c r="H358" s="10" t="str">
        <f t="shared" si="70"/>
        <v>—</v>
      </c>
      <c r="I358" s="10"/>
      <c r="J358" s="152">
        <v>0</v>
      </c>
      <c r="K358" s="152">
        <v>0</v>
      </c>
      <c r="L358" s="152">
        <v>0</v>
      </c>
      <c r="M358" s="152">
        <v>0</v>
      </c>
      <c r="N358" s="152"/>
      <c r="O358" s="152">
        <v>0</v>
      </c>
      <c r="P358" s="152">
        <v>0</v>
      </c>
      <c r="Q358" s="152">
        <v>0</v>
      </c>
      <c r="R358" s="152">
        <v>0</v>
      </c>
      <c r="S358" s="152"/>
      <c r="T358" s="152">
        <v>0</v>
      </c>
      <c r="U358" s="152">
        <v>0</v>
      </c>
      <c r="V358" s="152">
        <v>0</v>
      </c>
      <c r="W358" s="152">
        <v>0</v>
      </c>
      <c r="X358" s="152"/>
      <c r="Y358" s="152">
        <v>0</v>
      </c>
      <c r="Z358" s="152">
        <v>0</v>
      </c>
      <c r="AA358" s="152">
        <v>0</v>
      </c>
      <c r="AB358" s="152">
        <v>0</v>
      </c>
      <c r="AC358" s="152"/>
      <c r="AD358" s="152">
        <v>0</v>
      </c>
      <c r="AE358" s="152">
        <v>0</v>
      </c>
      <c r="AF358" s="152">
        <v>0</v>
      </c>
      <c r="AG358" s="152">
        <v>0</v>
      </c>
      <c r="AH358" s="152"/>
      <c r="AI358" s="152">
        <v>0</v>
      </c>
      <c r="AJ358" s="152">
        <v>0</v>
      </c>
      <c r="AK358" s="152">
        <v>0</v>
      </c>
      <c r="AL358" s="10" t="s">
        <v>255</v>
      </c>
      <c r="AN358" s="88" t="s">
        <v>226</v>
      </c>
    </row>
    <row r="359" spans="1:40" hidden="1">
      <c r="A359" s="91" t="s">
        <v>201</v>
      </c>
      <c r="B359" s="10" t="str">
        <f t="shared" si="64"/>
        <v>—</v>
      </c>
      <c r="C359" s="10" t="str">
        <f t="shared" si="65"/>
        <v>—</v>
      </c>
      <c r="D359" s="10" t="str">
        <f t="shared" si="66"/>
        <v>—</v>
      </c>
      <c r="E359" s="10" t="str">
        <f t="shared" si="67"/>
        <v>—</v>
      </c>
      <c r="F359" s="10" t="str">
        <f t="shared" si="68"/>
        <v>—</v>
      </c>
      <c r="G359" s="10" t="str">
        <f t="shared" si="69"/>
        <v>—</v>
      </c>
      <c r="H359" s="10" t="str">
        <f t="shared" si="70"/>
        <v>—</v>
      </c>
      <c r="I359" s="10"/>
      <c r="J359" s="152">
        <v>0</v>
      </c>
      <c r="K359" s="152">
        <v>0</v>
      </c>
      <c r="L359" s="152">
        <v>0</v>
      </c>
      <c r="M359" s="152">
        <v>0</v>
      </c>
      <c r="N359" s="152"/>
      <c r="O359" s="152">
        <v>0</v>
      </c>
      <c r="P359" s="152">
        <v>0</v>
      </c>
      <c r="Q359" s="152">
        <v>0</v>
      </c>
      <c r="R359" s="152">
        <v>0</v>
      </c>
      <c r="S359" s="152"/>
      <c r="T359" s="152">
        <v>0</v>
      </c>
      <c r="U359" s="152">
        <v>0</v>
      </c>
      <c r="V359" s="152">
        <v>0</v>
      </c>
      <c r="W359" s="152">
        <v>0</v>
      </c>
      <c r="X359" s="152"/>
      <c r="Y359" s="152">
        <v>0</v>
      </c>
      <c r="Z359" s="152">
        <v>0</v>
      </c>
      <c r="AA359" s="152">
        <v>0</v>
      </c>
      <c r="AB359" s="152">
        <v>0</v>
      </c>
      <c r="AC359" s="152"/>
      <c r="AD359" s="152">
        <v>0</v>
      </c>
      <c r="AE359" s="152">
        <v>0</v>
      </c>
      <c r="AF359" s="152">
        <v>0</v>
      </c>
      <c r="AG359" s="152">
        <v>0</v>
      </c>
      <c r="AH359" s="152"/>
      <c r="AI359" s="152">
        <v>0</v>
      </c>
      <c r="AJ359" s="152">
        <v>0</v>
      </c>
      <c r="AK359" s="152">
        <v>0</v>
      </c>
      <c r="AL359" s="10" t="s">
        <v>255</v>
      </c>
      <c r="AN359" s="91" t="s">
        <v>201</v>
      </c>
    </row>
    <row r="360" spans="1:40" hidden="1">
      <c r="A360" s="122" t="s">
        <v>205</v>
      </c>
      <c r="B360" s="10" t="str">
        <f t="shared" si="64"/>
        <v>—</v>
      </c>
      <c r="C360" s="10" t="str">
        <f t="shared" si="65"/>
        <v>—</v>
      </c>
      <c r="D360" s="10" t="str">
        <f t="shared" si="66"/>
        <v>—</v>
      </c>
      <c r="E360" s="10" t="str">
        <f t="shared" si="67"/>
        <v>—</v>
      </c>
      <c r="F360" s="10" t="str">
        <f t="shared" si="68"/>
        <v>—</v>
      </c>
      <c r="G360" s="10" t="str">
        <f t="shared" si="69"/>
        <v>—</v>
      </c>
      <c r="H360" s="10" t="str">
        <f t="shared" si="70"/>
        <v>—</v>
      </c>
      <c r="I360" s="10"/>
      <c r="J360" s="152">
        <v>0</v>
      </c>
      <c r="K360" s="152">
        <v>0</v>
      </c>
      <c r="L360" s="152">
        <v>0</v>
      </c>
      <c r="M360" s="152">
        <v>0</v>
      </c>
      <c r="N360" s="152"/>
      <c r="O360" s="152">
        <v>0</v>
      </c>
      <c r="P360" s="152">
        <v>0</v>
      </c>
      <c r="Q360" s="152">
        <v>0</v>
      </c>
      <c r="R360" s="152">
        <v>0</v>
      </c>
      <c r="S360" s="152"/>
      <c r="T360" s="152">
        <v>0</v>
      </c>
      <c r="U360" s="152">
        <v>0</v>
      </c>
      <c r="V360" s="152">
        <v>0</v>
      </c>
      <c r="W360" s="152">
        <v>0</v>
      </c>
      <c r="X360" s="152"/>
      <c r="Y360" s="152">
        <v>0</v>
      </c>
      <c r="Z360" s="152">
        <v>0</v>
      </c>
      <c r="AA360" s="152">
        <v>0</v>
      </c>
      <c r="AB360" s="152">
        <v>0</v>
      </c>
      <c r="AC360" s="152"/>
      <c r="AD360" s="152">
        <v>0</v>
      </c>
      <c r="AE360" s="152">
        <v>0</v>
      </c>
      <c r="AF360" s="152">
        <v>0</v>
      </c>
      <c r="AG360" s="152">
        <v>0</v>
      </c>
      <c r="AH360" s="152"/>
      <c r="AI360" s="152">
        <v>0</v>
      </c>
      <c r="AJ360" s="152">
        <v>0</v>
      </c>
      <c r="AK360" s="152">
        <v>0</v>
      </c>
      <c r="AL360" s="10" t="s">
        <v>255</v>
      </c>
      <c r="AN360" s="122" t="s">
        <v>205</v>
      </c>
    </row>
    <row r="361" spans="1:40" hidden="1">
      <c r="A361" s="122" t="s">
        <v>206</v>
      </c>
      <c r="B361" s="10" t="str">
        <f t="shared" si="64"/>
        <v>—</v>
      </c>
      <c r="C361" s="10" t="str">
        <f t="shared" si="65"/>
        <v>—</v>
      </c>
      <c r="D361" s="10" t="str">
        <f t="shared" si="66"/>
        <v>—</v>
      </c>
      <c r="E361" s="10" t="str">
        <f t="shared" si="67"/>
        <v>—</v>
      </c>
      <c r="F361" s="10" t="str">
        <f t="shared" si="68"/>
        <v>—</v>
      </c>
      <c r="G361" s="10" t="str">
        <f t="shared" si="69"/>
        <v>—</v>
      </c>
      <c r="H361" s="10" t="str">
        <f t="shared" si="70"/>
        <v>—</v>
      </c>
      <c r="I361" s="10"/>
      <c r="J361" s="152">
        <v>0</v>
      </c>
      <c r="K361" s="152">
        <v>0</v>
      </c>
      <c r="L361" s="152">
        <v>0</v>
      </c>
      <c r="M361" s="152">
        <v>0</v>
      </c>
      <c r="N361" s="152"/>
      <c r="O361" s="152">
        <v>0</v>
      </c>
      <c r="P361" s="152">
        <v>0</v>
      </c>
      <c r="Q361" s="152">
        <v>0</v>
      </c>
      <c r="R361" s="152">
        <v>0</v>
      </c>
      <c r="S361" s="152"/>
      <c r="T361" s="152">
        <v>0</v>
      </c>
      <c r="U361" s="152">
        <v>0</v>
      </c>
      <c r="V361" s="152">
        <v>0</v>
      </c>
      <c r="W361" s="152">
        <v>0</v>
      </c>
      <c r="X361" s="152"/>
      <c r="Y361" s="152">
        <v>0</v>
      </c>
      <c r="Z361" s="152">
        <v>0</v>
      </c>
      <c r="AA361" s="152">
        <v>0</v>
      </c>
      <c r="AB361" s="152">
        <v>0</v>
      </c>
      <c r="AC361" s="152"/>
      <c r="AD361" s="152">
        <v>0</v>
      </c>
      <c r="AE361" s="152">
        <v>0</v>
      </c>
      <c r="AF361" s="152">
        <v>0</v>
      </c>
      <c r="AG361" s="152">
        <v>0</v>
      </c>
      <c r="AH361" s="152"/>
      <c r="AI361" s="152">
        <v>0</v>
      </c>
      <c r="AJ361" s="152">
        <v>0</v>
      </c>
      <c r="AK361" s="152">
        <v>0</v>
      </c>
      <c r="AL361" s="10" t="s">
        <v>255</v>
      </c>
      <c r="AN361" s="122" t="s">
        <v>206</v>
      </c>
    </row>
    <row r="362" spans="1:40" hidden="1">
      <c r="A362" s="88" t="s">
        <v>220</v>
      </c>
      <c r="B362" s="10" t="str">
        <f t="shared" si="64"/>
        <v>—</v>
      </c>
      <c r="C362" s="10" t="str">
        <f t="shared" si="65"/>
        <v>—</v>
      </c>
      <c r="D362" s="10" t="str">
        <f t="shared" si="66"/>
        <v>—</v>
      </c>
      <c r="E362" s="10" t="str">
        <f t="shared" si="67"/>
        <v>—</v>
      </c>
      <c r="F362" s="10" t="str">
        <f t="shared" si="68"/>
        <v>—</v>
      </c>
      <c r="G362" s="10" t="str">
        <f t="shared" si="69"/>
        <v>—</v>
      </c>
      <c r="H362" s="10" t="str">
        <f t="shared" si="70"/>
        <v>—</v>
      </c>
      <c r="I362" s="10"/>
      <c r="J362" s="152">
        <v>0</v>
      </c>
      <c r="K362" s="152">
        <v>0</v>
      </c>
      <c r="L362" s="152">
        <v>0</v>
      </c>
      <c r="M362" s="152">
        <v>0</v>
      </c>
      <c r="N362" s="152"/>
      <c r="O362" s="152">
        <v>0</v>
      </c>
      <c r="P362" s="152">
        <v>0</v>
      </c>
      <c r="Q362" s="152">
        <v>0</v>
      </c>
      <c r="R362" s="152">
        <v>0</v>
      </c>
      <c r="S362" s="152"/>
      <c r="T362" s="152">
        <v>0</v>
      </c>
      <c r="U362" s="152">
        <v>0</v>
      </c>
      <c r="V362" s="152">
        <v>0</v>
      </c>
      <c r="W362" s="152">
        <v>0</v>
      </c>
      <c r="X362" s="152"/>
      <c r="Y362" s="152">
        <v>0</v>
      </c>
      <c r="Z362" s="152">
        <v>0</v>
      </c>
      <c r="AA362" s="152">
        <v>0</v>
      </c>
      <c r="AB362" s="152">
        <v>0</v>
      </c>
      <c r="AC362" s="152"/>
      <c r="AD362" s="152">
        <v>0</v>
      </c>
      <c r="AE362" s="152">
        <v>0</v>
      </c>
      <c r="AF362" s="152">
        <v>0</v>
      </c>
      <c r="AG362" s="152">
        <v>0</v>
      </c>
      <c r="AH362" s="152"/>
      <c r="AI362" s="152">
        <v>0</v>
      </c>
      <c r="AJ362" s="152">
        <v>0</v>
      </c>
      <c r="AK362" s="152">
        <v>0</v>
      </c>
      <c r="AL362" s="10" t="s">
        <v>255</v>
      </c>
      <c r="AN362" s="88" t="s">
        <v>220</v>
      </c>
    </row>
    <row r="363" spans="1:40" hidden="1">
      <c r="A363" s="91" t="s">
        <v>221</v>
      </c>
      <c r="B363" s="10" t="str">
        <f t="shared" si="64"/>
        <v>—</v>
      </c>
      <c r="C363" s="10" t="str">
        <f t="shared" si="65"/>
        <v>—</v>
      </c>
      <c r="D363" s="10" t="str">
        <f t="shared" si="66"/>
        <v>—</v>
      </c>
      <c r="E363" s="10" t="str">
        <f t="shared" si="67"/>
        <v>—</v>
      </c>
      <c r="F363" s="10" t="str">
        <f t="shared" si="68"/>
        <v>—</v>
      </c>
      <c r="G363" s="10" t="str">
        <f t="shared" si="69"/>
        <v>—</v>
      </c>
      <c r="H363" s="10" t="str">
        <f t="shared" si="70"/>
        <v>—</v>
      </c>
      <c r="I363" s="10"/>
      <c r="J363" s="152">
        <v>0</v>
      </c>
      <c r="K363" s="152">
        <v>0</v>
      </c>
      <c r="L363" s="152">
        <v>0</v>
      </c>
      <c r="M363" s="152">
        <v>0</v>
      </c>
      <c r="N363" s="152"/>
      <c r="O363" s="152">
        <v>0</v>
      </c>
      <c r="P363" s="152">
        <v>0</v>
      </c>
      <c r="Q363" s="152">
        <v>0</v>
      </c>
      <c r="R363" s="152">
        <v>0</v>
      </c>
      <c r="S363" s="152"/>
      <c r="T363" s="152">
        <v>0</v>
      </c>
      <c r="U363" s="152">
        <v>0</v>
      </c>
      <c r="V363" s="152">
        <v>0</v>
      </c>
      <c r="W363" s="152">
        <v>0</v>
      </c>
      <c r="X363" s="152"/>
      <c r="Y363" s="152">
        <v>0</v>
      </c>
      <c r="Z363" s="152">
        <v>0</v>
      </c>
      <c r="AA363" s="152">
        <v>0</v>
      </c>
      <c r="AB363" s="152">
        <v>0</v>
      </c>
      <c r="AC363" s="152"/>
      <c r="AD363" s="152">
        <v>0</v>
      </c>
      <c r="AE363" s="152">
        <v>0</v>
      </c>
      <c r="AF363" s="152">
        <v>0</v>
      </c>
      <c r="AG363" s="152">
        <v>0</v>
      </c>
      <c r="AH363" s="152"/>
      <c r="AI363" s="152">
        <v>0</v>
      </c>
      <c r="AJ363" s="152">
        <v>0</v>
      </c>
      <c r="AK363" s="152">
        <v>0</v>
      </c>
      <c r="AL363" s="10" t="s">
        <v>255</v>
      </c>
      <c r="AN363" s="91" t="s">
        <v>221</v>
      </c>
    </row>
    <row r="364" spans="1:40" hidden="1">
      <c r="A364" s="121" t="s">
        <v>222</v>
      </c>
      <c r="B364" s="10" t="str">
        <f t="shared" si="64"/>
        <v>—</v>
      </c>
      <c r="C364" s="10" t="str">
        <f t="shared" si="65"/>
        <v>—</v>
      </c>
      <c r="D364" s="10" t="str">
        <f t="shared" si="66"/>
        <v>—</v>
      </c>
      <c r="E364" s="10" t="str">
        <f t="shared" si="67"/>
        <v>—</v>
      </c>
      <c r="F364" s="10" t="str">
        <f t="shared" si="68"/>
        <v>—</v>
      </c>
      <c r="G364" s="10" t="str">
        <f t="shared" si="69"/>
        <v>—</v>
      </c>
      <c r="H364" s="10" t="str">
        <f t="shared" si="70"/>
        <v>—</v>
      </c>
      <c r="I364" s="10"/>
      <c r="J364" s="152">
        <v>0</v>
      </c>
      <c r="K364" s="152">
        <v>0</v>
      </c>
      <c r="L364" s="152">
        <v>0</v>
      </c>
      <c r="M364" s="152">
        <v>0</v>
      </c>
      <c r="N364" s="152"/>
      <c r="O364" s="152">
        <v>0</v>
      </c>
      <c r="P364" s="152">
        <v>0</v>
      </c>
      <c r="Q364" s="152">
        <v>0</v>
      </c>
      <c r="R364" s="152">
        <v>0</v>
      </c>
      <c r="S364" s="152"/>
      <c r="T364" s="152">
        <v>0</v>
      </c>
      <c r="U364" s="152">
        <v>0</v>
      </c>
      <c r="V364" s="152">
        <v>0</v>
      </c>
      <c r="W364" s="152">
        <v>0</v>
      </c>
      <c r="X364" s="152"/>
      <c r="Y364" s="152">
        <v>0</v>
      </c>
      <c r="Z364" s="152">
        <v>0</v>
      </c>
      <c r="AA364" s="152">
        <v>0</v>
      </c>
      <c r="AB364" s="152">
        <v>0</v>
      </c>
      <c r="AC364" s="152"/>
      <c r="AD364" s="152">
        <v>0</v>
      </c>
      <c r="AE364" s="152">
        <v>0</v>
      </c>
      <c r="AF364" s="152">
        <v>0</v>
      </c>
      <c r="AG364" s="152">
        <v>0</v>
      </c>
      <c r="AH364" s="152"/>
      <c r="AI364" s="152">
        <v>0</v>
      </c>
      <c r="AJ364" s="152">
        <v>0</v>
      </c>
      <c r="AK364" s="152">
        <v>0</v>
      </c>
      <c r="AL364" s="10" t="s">
        <v>255</v>
      </c>
      <c r="AN364" s="121" t="s">
        <v>222</v>
      </c>
    </row>
    <row r="365" spans="1:40">
      <c r="A365" s="87" t="s">
        <v>207</v>
      </c>
      <c r="B365" s="10" t="str">
        <f>IF(ABS(SUM(J365:M365))&lt;0.05,"—",SUM(J365:M365))</f>
        <v>—</v>
      </c>
      <c r="C365" s="10" t="str">
        <f>IF(ABS(SUM(O365:R365))&lt;0.05,"—",SUM(O365:R365))</f>
        <v>—</v>
      </c>
      <c r="D365" s="10" t="str">
        <f>IF(ABS(SUM(T365:W365))&lt;0.05,"—",SUM(T365:W365))</f>
        <v>—</v>
      </c>
      <c r="E365" s="10" t="str">
        <f>IF(ABS(SUM(Y365:AB365))&lt;0.05,"—",SUM(Y365:AB365))</f>
        <v>—</v>
      </c>
      <c r="F365" s="10" t="str">
        <f>IF(ABS(SUM(AD365:AG365))&lt;0.05,"—",SUM(AD365:AG365))</f>
        <v>—</v>
      </c>
      <c r="G365" s="10" t="str">
        <f>IF(ABS(SUM(AD365:AF365))&lt;0.05,"—",SUM(AD365:AF365))</f>
        <v>—</v>
      </c>
      <c r="H365" s="10">
        <f>IF(ABS(SUM(AI365:AK365))&lt;0.05,"—",SUM(AI365:AK365))</f>
        <v>226.43118294999996</v>
      </c>
      <c r="I365" s="10"/>
      <c r="J365" s="152">
        <v>0</v>
      </c>
      <c r="K365" s="152">
        <v>0</v>
      </c>
      <c r="L365" s="152">
        <v>0</v>
      </c>
      <c r="M365" s="152">
        <v>0</v>
      </c>
      <c r="N365" s="152"/>
      <c r="O365" s="152">
        <v>0</v>
      </c>
      <c r="P365" s="152">
        <v>0</v>
      </c>
      <c r="Q365" s="152">
        <v>0</v>
      </c>
      <c r="R365" s="152">
        <v>0</v>
      </c>
      <c r="S365" s="152"/>
      <c r="T365" s="152">
        <v>0</v>
      </c>
      <c r="U365" s="152">
        <v>0</v>
      </c>
      <c r="V365" s="152">
        <v>0</v>
      </c>
      <c r="W365" s="152">
        <v>0</v>
      </c>
      <c r="X365" s="152"/>
      <c r="Y365" s="152">
        <v>0</v>
      </c>
      <c r="Z365" s="152">
        <v>0</v>
      </c>
      <c r="AA365" s="152">
        <v>0</v>
      </c>
      <c r="AB365" s="152">
        <v>0</v>
      </c>
      <c r="AC365" s="152"/>
      <c r="AD365" s="152">
        <v>0</v>
      </c>
      <c r="AE365" s="152">
        <v>0</v>
      </c>
      <c r="AF365" s="152">
        <v>0</v>
      </c>
      <c r="AG365" s="152">
        <v>0</v>
      </c>
      <c r="AH365" s="152"/>
      <c r="AI365" s="152">
        <v>117.62849219999998</v>
      </c>
      <c r="AJ365" s="152">
        <v>113.24194398999998</v>
      </c>
      <c r="AK365" s="152">
        <v>-4.4392532400000002</v>
      </c>
      <c r="AL365" s="10">
        <v>-9.5022977799999992</v>
      </c>
      <c r="AN365" s="91" t="s">
        <v>207</v>
      </c>
    </row>
    <row r="366" spans="1:40">
      <c r="A366" s="87" t="s">
        <v>235</v>
      </c>
      <c r="B366" s="10" t="str">
        <f t="shared" ref="B366" si="71">IF(ABS(SUM(J366:M366))&lt;0.05,"—",SUM(J366:M366))</f>
        <v>—</v>
      </c>
      <c r="C366" s="10" t="str">
        <f>IF(ABS(SUM(O366:R366))&lt;0.05,"—",SUM(O366:R366))</f>
        <v>—</v>
      </c>
      <c r="D366" s="10" t="str">
        <f t="shared" ref="D366" si="72">IF(ABS(SUM(T366:W366))&lt;0.05,"—",SUM(T366:W366))</f>
        <v>—</v>
      </c>
      <c r="E366" s="10" t="str">
        <f t="shared" ref="E366" si="73">IF(ABS(SUM(Y366:AB366))&lt;0.05,"—",SUM(Y366:AB366))</f>
        <v>—</v>
      </c>
      <c r="F366" s="10" t="str">
        <f t="shared" ref="F366" si="74">IF(ABS(SUM(AD366:AG366))&lt;0.05,"—",SUM(AD366:AG366))</f>
        <v>—</v>
      </c>
      <c r="G366" s="10" t="str">
        <f t="shared" ref="G366" si="75">IF(ABS(SUM(AD366:AF366))&lt;0.05,"—",SUM(AD366:AF366))</f>
        <v>—</v>
      </c>
      <c r="H366" s="10" t="str">
        <f t="shared" ref="H366" si="76">IF(ABS(SUM(AI366:AK366))&lt;0.05,"—",SUM(AI366:AK366))</f>
        <v>—</v>
      </c>
      <c r="I366" s="10"/>
      <c r="J366" s="152">
        <v>0</v>
      </c>
      <c r="K366" s="152">
        <v>0</v>
      </c>
      <c r="L366" s="152">
        <v>0</v>
      </c>
      <c r="M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/>
      <c r="T366" s="152">
        <v>0</v>
      </c>
      <c r="U366" s="152">
        <v>0</v>
      </c>
      <c r="V366" s="152">
        <v>0</v>
      </c>
      <c r="W366" s="152">
        <v>0</v>
      </c>
      <c r="X366" s="152"/>
      <c r="Y366" s="152">
        <v>0</v>
      </c>
      <c r="Z366" s="152">
        <v>0</v>
      </c>
      <c r="AA366" s="152">
        <v>0</v>
      </c>
      <c r="AB366" s="152">
        <v>0</v>
      </c>
      <c r="AC366" s="152"/>
      <c r="AD366" s="152">
        <v>0</v>
      </c>
      <c r="AE366" s="152">
        <v>0</v>
      </c>
      <c r="AF366" s="152">
        <v>0</v>
      </c>
      <c r="AG366" s="152">
        <v>0</v>
      </c>
      <c r="AH366" s="152"/>
      <c r="AI366" s="152">
        <v>0</v>
      </c>
      <c r="AJ366" s="152">
        <v>0</v>
      </c>
      <c r="AK366" s="152">
        <v>0</v>
      </c>
      <c r="AL366" s="10"/>
      <c r="AN366" s="93"/>
    </row>
  </sheetData>
  <mergeCells count="6">
    <mergeCell ref="AI5:AL5"/>
    <mergeCell ref="J5:M5"/>
    <mergeCell ref="O5:R5"/>
    <mergeCell ref="T5:W5"/>
    <mergeCell ref="Y5:AB5"/>
    <mergeCell ref="AD5:A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rgb="FFFF5050"/>
  </sheetPr>
  <dimension ref="A1:U95"/>
  <sheetViews>
    <sheetView topLeftCell="B10" workbookViewId="0">
      <selection activeCell="H28" sqref="H27:H28"/>
    </sheetView>
  </sheetViews>
  <sheetFormatPr defaultColWidth="9.33203125" defaultRowHeight="12.75"/>
  <cols>
    <col min="1" max="1" width="8.5" style="8" hidden="1" customWidth="1"/>
    <col min="2" max="2" width="46" style="8" customWidth="1"/>
    <col min="3" max="3" width="40.83203125" style="8" hidden="1" customWidth="1"/>
    <col min="4" max="4" width="12" style="8" hidden="1" customWidth="1"/>
    <col min="5" max="5" width="8.83203125" style="8" hidden="1" customWidth="1"/>
    <col min="6" max="6" width="11" style="8" hidden="1" customWidth="1"/>
    <col min="7" max="7" width="10.5" style="8" hidden="1" customWidth="1"/>
    <col min="8" max="8" width="11.83203125" style="8" hidden="1" customWidth="1"/>
    <col min="9" max="12" width="12" style="8" hidden="1" customWidth="1"/>
    <col min="13" max="16" width="12" style="8" bestFit="1" customWidth="1"/>
    <col min="17" max="17" width="12" style="8" customWidth="1"/>
    <col min="18" max="18" width="12" style="8" bestFit="1" customWidth="1"/>
    <col min="19" max="16384" width="9.33203125" style="8"/>
  </cols>
  <sheetData>
    <row r="1" spans="1:21" ht="14.25">
      <c r="B1" s="11" t="s">
        <v>0</v>
      </c>
      <c r="C1" s="11"/>
      <c r="F1" s="8">
        <v>2</v>
      </c>
      <c r="G1" s="58">
        <f>F1+F2-2</f>
        <v>4</v>
      </c>
      <c r="H1" s="58">
        <f>G1+G2</f>
        <v>8</v>
      </c>
      <c r="I1" s="58">
        <f>H1+H2</f>
        <v>13</v>
      </c>
      <c r="J1" s="58">
        <f>I1+I2</f>
        <v>18</v>
      </c>
      <c r="K1" s="58">
        <f>J1+J2</f>
        <v>22</v>
      </c>
      <c r="L1" s="58">
        <f>K1+K2</f>
        <v>26</v>
      </c>
      <c r="M1" s="58">
        <f>F1+F2-3</f>
        <v>3</v>
      </c>
      <c r="N1" s="58">
        <f>M1+M2</f>
        <v>8</v>
      </c>
      <c r="O1" s="58">
        <f>N1+N2</f>
        <v>13</v>
      </c>
      <c r="P1" s="58">
        <f>O1+O2</f>
        <v>18</v>
      </c>
      <c r="Q1" s="58">
        <f>P1+P2</f>
        <v>23</v>
      </c>
    </row>
    <row r="2" spans="1:21" ht="12" customHeight="1">
      <c r="B2" s="11"/>
      <c r="C2" s="11"/>
      <c r="F2" s="8">
        <v>4</v>
      </c>
      <c r="G2" s="8">
        <v>4</v>
      </c>
      <c r="H2" s="8">
        <v>5</v>
      </c>
      <c r="I2" s="8">
        <v>5</v>
      </c>
      <c r="J2" s="8">
        <v>4</v>
      </c>
      <c r="K2" s="8">
        <v>4</v>
      </c>
      <c r="L2" s="8">
        <v>5</v>
      </c>
      <c r="M2" s="8">
        <v>5</v>
      </c>
      <c r="N2" s="8">
        <v>5</v>
      </c>
      <c r="O2" s="8">
        <v>5</v>
      </c>
      <c r="P2" s="8">
        <v>5</v>
      </c>
      <c r="Q2" s="8">
        <v>5</v>
      </c>
    </row>
    <row r="3" spans="1:21" s="12" customFormat="1" ht="15" customHeight="1">
      <c r="B3" s="9"/>
      <c r="C3" s="9"/>
      <c r="D3" s="9" t="s">
        <v>37</v>
      </c>
      <c r="E3" s="50" t="s">
        <v>95</v>
      </c>
      <c r="F3" s="50" t="s">
        <v>96</v>
      </c>
      <c r="G3" s="56" t="s">
        <v>100</v>
      </c>
      <c r="H3" s="56" t="s">
        <v>99</v>
      </c>
      <c r="I3" s="56" t="e">
        <f>#REF!</f>
        <v>#REF!</v>
      </c>
      <c r="J3" s="56" t="e">
        <f>#REF!</f>
        <v>#REF!</v>
      </c>
      <c r="K3" s="56" t="e">
        <f>#REF!</f>
        <v>#REF!</v>
      </c>
      <c r="L3" s="56" t="e">
        <f>#REF!</f>
        <v>#REF!</v>
      </c>
      <c r="M3" s="56" t="e">
        <f>#REF!</f>
        <v>#REF!</v>
      </c>
      <c r="N3" s="56" t="e">
        <f>#REF!</f>
        <v>#REF!</v>
      </c>
      <c r="O3" s="56" t="e">
        <f>#REF!</f>
        <v>#REF!</v>
      </c>
      <c r="P3" s="56" t="e">
        <f>#REF!</f>
        <v>#REF!</v>
      </c>
      <c r="Q3" s="56" t="e">
        <f>#REF!</f>
        <v>#REF!</v>
      </c>
    </row>
    <row r="4" spans="1:21" s="13" customFormat="1" ht="6" customHeight="1"/>
    <row r="5" spans="1:21">
      <c r="A5" s="14" t="s">
        <v>56</v>
      </c>
      <c r="B5" s="15" t="s">
        <v>1</v>
      </c>
      <c r="C5" s="16" t="s">
        <v>80</v>
      </c>
      <c r="D5" s="17" t="e">
        <f>SUM(#REF!)</f>
        <v>#REF!</v>
      </c>
      <c r="E5" s="17" t="e">
        <f>SUM(#REF!)</f>
        <v>#REF!</v>
      </c>
      <c r="F5" s="17" t="e">
        <f ca="1">SUM(OFFSET(#REF!,0,F$1,1,4))</f>
        <v>#REF!</v>
      </c>
      <c r="G5" s="57" t="e">
        <f ca="1">SUM(OFFSET(#REF!,0,G$1,1,G$2))</f>
        <v>#REF!</v>
      </c>
      <c r="H5" s="57" t="e">
        <f ca="1">SUM(OFFSET(#REF!,0,H$1,1,H$2))</f>
        <v>#REF!</v>
      </c>
      <c r="I5" s="57" t="e">
        <f ca="1">SUM(OFFSET(#REF!,0,I$1,1,I$2))</f>
        <v>#REF!</v>
      </c>
      <c r="J5" s="57" t="e">
        <f ca="1">SUM(OFFSET(#REF!,0,J$1,1,J$2))</f>
        <v>#REF!</v>
      </c>
      <c r="K5" s="57" t="e">
        <f ca="1">SUM(OFFSET(#REF!,0,K$1,1,K$2))</f>
        <v>#REF!</v>
      </c>
      <c r="L5" s="57" t="e">
        <f ca="1">SUM(OFFSET(#REF!,0,L$1,1,L$2))</f>
        <v>#REF!</v>
      </c>
      <c r="M5" s="57">
        <f ca="1">SUM(OFFSET('bop_dt 6'!$J$7,0,M$1,1,M$2))</f>
        <v>0</v>
      </c>
      <c r="N5" s="57">
        <f ca="1">SUM(OFFSET('bop_dt 6'!$J$7,0,N$1,1,N$2))</f>
        <v>0</v>
      </c>
      <c r="O5" s="57">
        <f ca="1">SUM(OFFSET('bop_dt 6'!$J$7,0,O$1,1,O$2))</f>
        <v>0</v>
      </c>
      <c r="P5" s="57">
        <f ca="1">SUM(OFFSET('bop_dt 6'!$J$7,0,P$1,1,P$2))</f>
        <v>0</v>
      </c>
      <c r="Q5" s="57">
        <f ca="1">SUM(OFFSET('bop_dt 6'!$J$7,0,Q$1,1,Q$2))</f>
        <v>336.83360487455855</v>
      </c>
      <c r="R5" s="8" t="e">
        <f ca="1">J5+K5+L5+M5+N5=SUM(#REF!)</f>
        <v>#REF!</v>
      </c>
    </row>
    <row r="6" spans="1:21">
      <c r="A6" s="18" t="s">
        <v>57</v>
      </c>
      <c r="B6" s="15" t="s">
        <v>2</v>
      </c>
      <c r="C6" s="16" t="s">
        <v>81</v>
      </c>
      <c r="D6" s="17" t="e">
        <f>SUM(#REF!)</f>
        <v>#REF!</v>
      </c>
      <c r="E6" s="17" t="e">
        <f>SUM(#REF!)</f>
        <v>#REF!</v>
      </c>
      <c r="F6" s="17" t="e">
        <f ca="1">SUM(OFFSET(#REF!,0,F$1,1,4))</f>
        <v>#REF!</v>
      </c>
      <c r="G6" s="57" t="e">
        <f ca="1">SUM(OFFSET(#REF!,0,G$1,1,G$2))</f>
        <v>#REF!</v>
      </c>
      <c r="H6" s="57" t="e">
        <f ca="1">SUM(OFFSET(#REF!,0,H$1,1,H$2))</f>
        <v>#REF!</v>
      </c>
      <c r="I6" s="57" t="e">
        <f ca="1">SUM(OFFSET(#REF!,0,I$1,1,I$2))</f>
        <v>#REF!</v>
      </c>
      <c r="J6" s="57" t="e">
        <f ca="1">SUM(OFFSET(#REF!,0,J$1,1,J$2))</f>
        <v>#REF!</v>
      </c>
      <c r="K6" s="57" t="e">
        <f ca="1">SUM(OFFSET(#REF!,0,K$1,1,K$2))</f>
        <v>#REF!</v>
      </c>
      <c r="L6" s="57" t="e">
        <f ca="1">SUM(OFFSET(#REF!,0,L$1,1,L$2))</f>
        <v>#REF!</v>
      </c>
      <c r="M6" s="57">
        <f ca="1">SUM(OFFSET('bop_dt 6'!$J$11,0,M$1,1,M$2))</f>
        <v>0</v>
      </c>
      <c r="N6" s="57">
        <f ca="1">SUM(OFFSET('bop_dt 6'!$J$11,0,N$1,1,N$2))</f>
        <v>0</v>
      </c>
      <c r="O6" s="57">
        <f ca="1">SUM(OFFSET('bop_dt 6'!$J$11,0,O$1,1,O$2))</f>
        <v>0</v>
      </c>
      <c r="P6" s="57">
        <f ca="1">SUM(OFFSET('bop_dt 6'!$J$11,0,P$1,1,P$2))</f>
        <v>0</v>
      </c>
      <c r="Q6" s="57">
        <f ca="1">SUM(OFFSET('bop_dt 6'!$J$11,0,Q$1,1,Q$2))</f>
        <v>-930.87378691949664</v>
      </c>
      <c r="R6" s="8" t="e">
        <f ca="1">J6+K6+L6+M6+N6=SUM(#REF!)</f>
        <v>#REF!</v>
      </c>
      <c r="S6" s="8" t="e">
        <f ca="1">N6/M6*100-100</f>
        <v>#DIV/0!</v>
      </c>
    </row>
    <row r="7" spans="1:21">
      <c r="A7" s="18"/>
      <c r="B7" s="19" t="s">
        <v>38</v>
      </c>
      <c r="C7" s="16" t="s">
        <v>40</v>
      </c>
      <c r="D7" s="20" t="e">
        <f t="shared" ref="D7:Q7" si="0">D9-D11</f>
        <v>#REF!</v>
      </c>
      <c r="E7" s="20" t="e">
        <f t="shared" si="0"/>
        <v>#REF!</v>
      </c>
      <c r="F7" s="20" t="e">
        <f t="shared" si="0"/>
        <v>#REF!</v>
      </c>
      <c r="G7" s="20" t="e">
        <f>G9-G11</f>
        <v>#VALUE!</v>
      </c>
      <c r="H7" s="20" t="e">
        <f t="shared" si="0"/>
        <v>#VALUE!</v>
      </c>
      <c r="I7" s="20" t="e">
        <f t="shared" si="0"/>
        <v>#VALUE!</v>
      </c>
      <c r="J7" s="20">
        <f t="shared" si="0"/>
        <v>-1408.2587230000001</v>
      </c>
      <c r="K7" s="20">
        <f t="shared" si="0"/>
        <v>-1458.9025120000001</v>
      </c>
      <c r="L7" s="20">
        <f t="shared" si="0"/>
        <v>-937.77252700000008</v>
      </c>
      <c r="M7" s="20">
        <f t="shared" si="0"/>
        <v>-1006.579086</v>
      </c>
      <c r="N7" s="20">
        <f t="shared" si="0"/>
        <v>-1233.7882850000001</v>
      </c>
      <c r="O7" s="20">
        <f t="shared" si="0"/>
        <v>-1669.1755809999997</v>
      </c>
      <c r="P7" s="20">
        <f t="shared" si="0"/>
        <v>-1538.7990339999999</v>
      </c>
      <c r="Q7" s="20">
        <f t="shared" si="0"/>
        <v>-1162.5479369999998</v>
      </c>
      <c r="T7" s="8">
        <v>2142.9854602015002</v>
      </c>
    </row>
    <row r="8" spans="1:21">
      <c r="A8" s="18" t="s">
        <v>58</v>
      </c>
      <c r="B8" s="15" t="s">
        <v>24</v>
      </c>
      <c r="C8" s="16"/>
      <c r="D8" s="17" t="e">
        <f>SUM(#REF!)</f>
        <v>#REF!</v>
      </c>
      <c r="E8" s="17" t="e">
        <f>SUM(#REF!)</f>
        <v>#REF!</v>
      </c>
      <c r="F8" s="17" t="e">
        <f ca="1">SUM(OFFSET(#REF!,0,F$1,1,4))</f>
        <v>#REF!</v>
      </c>
      <c r="G8" s="57" t="e">
        <f ca="1">SUM(OFFSET(#REF!,0,G$1,1,G$2))</f>
        <v>#REF!</v>
      </c>
      <c r="H8" s="57" t="e">
        <f ca="1">SUM(OFFSET(#REF!,0,H$1,1,H$2))</f>
        <v>#REF!</v>
      </c>
      <c r="I8" s="57" t="e">
        <f ca="1">SUM(OFFSET(#REF!,0,I$1,1,I$2))</f>
        <v>#REF!</v>
      </c>
      <c r="J8" s="57" t="e">
        <f ca="1">SUM(OFFSET(#REF!,0,J$1,1,J$2))</f>
        <v>#REF!</v>
      </c>
      <c r="K8" s="66" t="e">
        <f ca="1">SUM(OFFSET(#REF!,0,K$1,1,K$2))</f>
        <v>#REF!</v>
      </c>
      <c r="L8" s="66" t="e">
        <f ca="1">SUM(OFFSET(#REF!,0,L$1,1,L$2))</f>
        <v>#REF!</v>
      </c>
      <c r="M8" s="57">
        <f ca="1">SUM(OFFSET('bop_dt 6'!$J$12,0,M$1,1,M$2))</f>
        <v>0</v>
      </c>
      <c r="N8" s="57">
        <f ca="1">SUM(OFFSET('bop_dt 6'!$J$12,0,N$1,1,N$2))</f>
        <v>0</v>
      </c>
      <c r="O8" s="57">
        <f ca="1">SUM(OFFSET('bop_dt 6'!$J$12,0,O$1,1,O$2))</f>
        <v>0</v>
      </c>
      <c r="P8" s="57">
        <f ca="1">SUM(OFFSET('bop_dt 6'!$J$12,0,P$1,1,P$2))</f>
        <v>0</v>
      </c>
      <c r="Q8" s="57">
        <f ca="1">SUM(OFFSET('bop_dt 6'!$J$12,0,Q$1,1,Q$2))</f>
        <v>1562.5738862751707</v>
      </c>
      <c r="R8" s="8" t="e">
        <f ca="1">N8/M8*100-100</f>
        <v>#DIV/0!</v>
      </c>
    </row>
    <row r="9" spans="1:21">
      <c r="A9" s="18"/>
      <c r="B9" s="19" t="s">
        <v>36</v>
      </c>
      <c r="C9" s="16" t="s">
        <v>41</v>
      </c>
      <c r="D9" s="17" t="e">
        <v>#REF!</v>
      </c>
      <c r="E9" s="49" t="e">
        <v>#REF!</v>
      </c>
      <c r="F9" s="17" t="e">
        <v>#REF!</v>
      </c>
      <c r="G9" s="17" t="e">
        <v>#VALUE!</v>
      </c>
      <c r="H9" s="17" t="e">
        <v>#VALUE!</v>
      </c>
      <c r="I9" s="17" t="e">
        <v>#VALUE!</v>
      </c>
      <c r="J9" s="64">
        <v>648.38258599999995</v>
      </c>
      <c r="K9" s="64">
        <v>598.66906299999994</v>
      </c>
      <c r="L9" s="64">
        <v>380.682953</v>
      </c>
      <c r="M9" s="64">
        <v>398.90064000000001</v>
      </c>
      <c r="N9" s="64">
        <v>361.01332300000001</v>
      </c>
      <c r="O9" s="64">
        <v>472.83335099999999</v>
      </c>
      <c r="P9" s="64">
        <v>385.48405600000001</v>
      </c>
      <c r="Q9" s="64">
        <v>432.17760099999998</v>
      </c>
      <c r="R9" s="8">
        <v>110.9</v>
      </c>
    </row>
    <row r="10" spans="1:21">
      <c r="A10" s="18" t="s">
        <v>59</v>
      </c>
      <c r="B10" s="15" t="s">
        <v>25</v>
      </c>
      <c r="C10" s="16"/>
      <c r="D10" s="17" t="e">
        <f>SUM(#REF!)</f>
        <v>#REF!</v>
      </c>
      <c r="E10" s="17" t="e">
        <f>SUM(#REF!)</f>
        <v>#REF!</v>
      </c>
      <c r="F10" s="17" t="e">
        <f ca="1">SUM(OFFSET(#REF!,0,F$1,1,4))</f>
        <v>#REF!</v>
      </c>
      <c r="G10" s="57" t="e">
        <f ca="1">SUM(OFFSET(#REF!,0,G$1,1,G$2))</f>
        <v>#REF!</v>
      </c>
      <c r="H10" s="57" t="e">
        <f ca="1">SUM(OFFSET(#REF!,0,H$1,1,H$2))</f>
        <v>#REF!</v>
      </c>
      <c r="I10" s="57" t="e">
        <f ca="1">SUM(OFFSET(#REF!,0,I$1,1,I$2))</f>
        <v>#REF!</v>
      </c>
      <c r="J10" s="57" t="e">
        <f ca="1">SUM(OFFSET(#REF!,0,J$1,1,J$2))</f>
        <v>#REF!</v>
      </c>
      <c r="K10" s="66" t="e">
        <f ca="1">SUM(OFFSET(#REF!,0,K$1,1,K$2))</f>
        <v>#REF!</v>
      </c>
      <c r="L10" s="66" t="e">
        <f ca="1">SUM(OFFSET(#REF!,0,L$1,1,L$2))</f>
        <v>#REF!</v>
      </c>
      <c r="M10" s="57">
        <f ca="1">SUM(OFFSET('bop_dt 6'!$J$13,0,M$1,1,M$2))</f>
        <v>0</v>
      </c>
      <c r="N10" s="57">
        <f ca="1">SUM(OFFSET('bop_dt 6'!$J$13,0,N$1,1,N$2))</f>
        <v>0</v>
      </c>
      <c r="O10" s="57">
        <f ca="1">SUM(OFFSET('bop_dt 6'!$J$13,0,O$1,1,O$2))</f>
        <v>0</v>
      </c>
      <c r="P10" s="57">
        <f ca="1">SUM(OFFSET('bop_dt 6'!$J$13,0,P$1,1,P$2))</f>
        <v>0</v>
      </c>
      <c r="Q10" s="57">
        <f ca="1">SUM(OFFSET('bop_dt 6'!$J$13,0,Q$1,1,Q$2))</f>
        <v>2493.4476731946675</v>
      </c>
      <c r="S10" s="44">
        <f ca="1">M10+M8</f>
        <v>0</v>
      </c>
      <c r="T10" s="44">
        <f ca="1">N10+N8</f>
        <v>0</v>
      </c>
      <c r="U10" s="8" t="e">
        <f ca="1">T10/S10*100-100</f>
        <v>#DIV/0!</v>
      </c>
    </row>
    <row r="11" spans="1:21">
      <c r="A11" s="18"/>
      <c r="B11" s="19" t="s">
        <v>35</v>
      </c>
      <c r="C11" s="21" t="s">
        <v>82</v>
      </c>
      <c r="D11" s="17" t="e">
        <v>#REF!</v>
      </c>
      <c r="E11" s="49" t="e">
        <v>#REF!</v>
      </c>
      <c r="F11" s="17" t="e">
        <v>#REF!</v>
      </c>
      <c r="G11" s="17" t="e">
        <v>#VALUE!</v>
      </c>
      <c r="H11" s="17" t="e">
        <v>#VALUE!</v>
      </c>
      <c r="I11" s="17" t="e">
        <v>#VALUE!</v>
      </c>
      <c r="J11" s="65">
        <v>2056.6413090000001</v>
      </c>
      <c r="K11" s="64">
        <v>2057.5715749999999</v>
      </c>
      <c r="L11" s="64">
        <v>1318.4554800000001</v>
      </c>
      <c r="M11" s="64">
        <v>1405.479726</v>
      </c>
      <c r="N11" s="64">
        <v>1594.801608</v>
      </c>
      <c r="O11" s="64">
        <v>2142.0089319999997</v>
      </c>
      <c r="P11" s="64">
        <v>1924.2830899999999</v>
      </c>
      <c r="Q11" s="64">
        <v>1594.7255379999999</v>
      </c>
      <c r="R11" s="44">
        <f>Q9-Q11</f>
        <v>-1162.5479369999998</v>
      </c>
    </row>
    <row r="12" spans="1:21">
      <c r="A12" s="18"/>
      <c r="B12" s="15"/>
      <c r="C12" s="21" t="s">
        <v>83</v>
      </c>
      <c r="D12" s="20"/>
      <c r="E12" s="20"/>
    </row>
    <row r="13" spans="1:21">
      <c r="A13" s="22" t="s">
        <v>60</v>
      </c>
      <c r="B13" s="19" t="s">
        <v>18</v>
      </c>
      <c r="C13" s="23" t="s">
        <v>42</v>
      </c>
      <c r="D13" s="20" t="e">
        <f t="shared" ref="D13:Q13" si="1">D8+D10</f>
        <v>#REF!</v>
      </c>
      <c r="E13" s="20" t="e">
        <f t="shared" si="1"/>
        <v>#REF!</v>
      </c>
      <c r="F13" s="20" t="e">
        <f t="shared" ca="1" si="1"/>
        <v>#REF!</v>
      </c>
      <c r="G13" s="20" t="e">
        <f ca="1">G8+G10</f>
        <v>#REF!</v>
      </c>
      <c r="H13" s="20" t="e">
        <f t="shared" ca="1" si="1"/>
        <v>#REF!</v>
      </c>
      <c r="I13" s="20" t="e">
        <f t="shared" ca="1" si="1"/>
        <v>#REF!</v>
      </c>
      <c r="J13" s="20" t="e">
        <f t="shared" ca="1" si="1"/>
        <v>#REF!</v>
      </c>
      <c r="K13" s="20" t="e">
        <f t="shared" ca="1" si="1"/>
        <v>#REF!</v>
      </c>
      <c r="L13" s="20" t="e">
        <f t="shared" ca="1" si="1"/>
        <v>#REF!</v>
      </c>
      <c r="M13" s="20">
        <f t="shared" ca="1" si="1"/>
        <v>0</v>
      </c>
      <c r="N13" s="20">
        <f t="shared" ca="1" si="1"/>
        <v>0</v>
      </c>
      <c r="O13" s="20">
        <f t="shared" ca="1" si="1"/>
        <v>0</v>
      </c>
      <c r="P13" s="20">
        <f t="shared" ca="1" si="1"/>
        <v>0</v>
      </c>
      <c r="Q13" s="20">
        <f t="shared" ca="1" si="1"/>
        <v>4056.0215594698384</v>
      </c>
      <c r="R13" s="8" t="e">
        <f ca="1">N13/M13*100-100</f>
        <v>#DIV/0!</v>
      </c>
    </row>
    <row r="14" spans="1:21">
      <c r="A14" s="18" t="s">
        <v>61</v>
      </c>
      <c r="B14" s="19" t="s">
        <v>29</v>
      </c>
      <c r="C14" s="21" t="s">
        <v>84</v>
      </c>
      <c r="D14" s="20" t="e">
        <f t="shared" ref="D14:Q14" si="2">D16+D23</f>
        <v>#REF!</v>
      </c>
      <c r="E14" s="20" t="e">
        <f t="shared" si="2"/>
        <v>#REF!</v>
      </c>
      <c r="F14" s="20" t="e">
        <f t="shared" ca="1" si="2"/>
        <v>#REF!</v>
      </c>
      <c r="G14" s="20" t="e">
        <f ca="1">G16+G23</f>
        <v>#REF!</v>
      </c>
      <c r="H14" s="20" t="e">
        <f t="shared" ca="1" si="2"/>
        <v>#REF!</v>
      </c>
      <c r="I14" s="20" t="e">
        <f t="shared" ca="1" si="2"/>
        <v>#REF!</v>
      </c>
      <c r="J14" s="20" t="e">
        <f t="shared" ca="1" si="2"/>
        <v>#REF!</v>
      </c>
      <c r="K14" s="20" t="e">
        <f t="shared" ca="1" si="2"/>
        <v>#REF!</v>
      </c>
      <c r="L14" s="20" t="e">
        <f t="shared" ca="1" si="2"/>
        <v>#REF!</v>
      </c>
      <c r="M14" s="20">
        <f t="shared" ca="1" si="2"/>
        <v>0</v>
      </c>
      <c r="N14" s="20">
        <f t="shared" ca="1" si="2"/>
        <v>0</v>
      </c>
      <c r="O14" s="20">
        <f t="shared" ca="1" si="2"/>
        <v>0</v>
      </c>
      <c r="P14" s="20">
        <f t="shared" ca="1" si="2"/>
        <v>0</v>
      </c>
      <c r="Q14" s="20">
        <f t="shared" ca="1" si="2"/>
        <v>533.38880612643288</v>
      </c>
    </row>
    <row r="15" spans="1:21">
      <c r="A15" s="22"/>
      <c r="B15" s="24"/>
      <c r="C15" s="25"/>
    </row>
    <row r="16" spans="1:21">
      <c r="A16" s="18" t="s">
        <v>62</v>
      </c>
      <c r="B16" s="6" t="s">
        <v>4</v>
      </c>
      <c r="C16" s="26" t="s">
        <v>85</v>
      </c>
      <c r="D16" s="20" t="e">
        <f t="shared" ref="D16:Q16" si="3">D17+D18</f>
        <v>#REF!</v>
      </c>
      <c r="E16" s="20" t="e">
        <f t="shared" si="3"/>
        <v>#REF!</v>
      </c>
      <c r="F16" s="20" t="e">
        <f t="shared" ca="1" si="3"/>
        <v>#REF!</v>
      </c>
      <c r="G16" s="20" t="e">
        <f t="shared" ca="1" si="3"/>
        <v>#REF!</v>
      </c>
      <c r="H16" s="20" t="e">
        <f t="shared" ca="1" si="3"/>
        <v>#REF!</v>
      </c>
      <c r="I16" s="20" t="e">
        <f t="shared" ca="1" si="3"/>
        <v>#REF!</v>
      </c>
      <c r="J16" s="20" t="e">
        <f t="shared" ca="1" si="3"/>
        <v>#REF!</v>
      </c>
      <c r="K16" s="20" t="e">
        <f t="shared" ca="1" si="3"/>
        <v>#REF!</v>
      </c>
      <c r="L16" s="20" t="e">
        <f t="shared" ca="1" si="3"/>
        <v>#REF!</v>
      </c>
      <c r="M16" s="20">
        <f t="shared" ca="1" si="3"/>
        <v>0</v>
      </c>
      <c r="N16" s="20">
        <f t="shared" ca="1" si="3"/>
        <v>0</v>
      </c>
      <c r="O16" s="20">
        <f t="shared" ca="1" si="3"/>
        <v>0</v>
      </c>
      <c r="P16" s="20">
        <f t="shared" ca="1" si="3"/>
        <v>0</v>
      </c>
      <c r="Q16" s="20">
        <f t="shared" ca="1" si="3"/>
        <v>783.85398400000008</v>
      </c>
    </row>
    <row r="17" spans="1:18">
      <c r="A17" s="18" t="s">
        <v>63</v>
      </c>
      <c r="B17" s="6" t="s">
        <v>13</v>
      </c>
      <c r="C17" s="26" t="s">
        <v>86</v>
      </c>
      <c r="D17" s="17" t="e">
        <f>SUM(#REF!)</f>
        <v>#REF!</v>
      </c>
      <c r="E17" s="17" t="e">
        <f>SUM(#REF!)</f>
        <v>#REF!</v>
      </c>
      <c r="F17" s="17" t="e">
        <f ca="1">SUM(OFFSET(#REF!,0,F$1,1,4))</f>
        <v>#REF!</v>
      </c>
      <c r="G17" s="57" t="e">
        <f ca="1">SUM(OFFSET(#REF!,0,G$1,1,G$2))</f>
        <v>#REF!</v>
      </c>
      <c r="H17" s="57" t="e">
        <f ca="1">SUM(OFFSET(#REF!,0,H$1,1,H$2))</f>
        <v>#REF!</v>
      </c>
      <c r="I17" s="57" t="e">
        <f ca="1">SUM(OFFSET(#REF!,0,I$1,1,I$2))</f>
        <v>#REF!</v>
      </c>
      <c r="J17" s="57" t="e">
        <f ca="1">SUM(OFFSET(#REF!,0,J$1,1,J$2))</f>
        <v>#REF!</v>
      </c>
      <c r="K17" s="57" t="e">
        <f ca="1">SUM(OFFSET(#REF!,0,K$1,1,K$2))</f>
        <v>#REF!</v>
      </c>
      <c r="L17" s="57" t="e">
        <f ca="1">SUM(OFFSET(#REF!,0,L$1,1,L$2))</f>
        <v>#REF!</v>
      </c>
      <c r="M17" s="57">
        <f ca="1">SUM(OFFSET('bop_dt 6'!$J$23,0,M$1,1,M$2))</f>
        <v>0</v>
      </c>
      <c r="N17" s="57">
        <f ca="1">SUM(OFFSET('bop_dt 6'!$J$23,0,N$1,1,N$2))</f>
        <v>0</v>
      </c>
      <c r="O17" s="57">
        <f ca="1">SUM(OFFSET('bop_dt 6'!$J$23,0,O$1,1,O$2))</f>
        <v>0</v>
      </c>
      <c r="P17" s="57">
        <f ca="1">SUM(OFFSET('bop_dt 6'!$J$23,0,P$1,1,P$2))</f>
        <v>0</v>
      </c>
      <c r="Q17" s="57">
        <f ca="1">SUM(OFFSET('bop_dt 6'!$J$23,0,Q$1,1,Q$2))</f>
        <v>328.58892200000003</v>
      </c>
      <c r="R17" s="8" t="e">
        <f ca="1">O17/O8*100</f>
        <v>#DIV/0!</v>
      </c>
    </row>
    <row r="18" spans="1:18">
      <c r="A18" s="18" t="s">
        <v>64</v>
      </c>
      <c r="B18" s="6" t="s">
        <v>14</v>
      </c>
      <c r="C18" s="26" t="s">
        <v>87</v>
      </c>
      <c r="D18" s="17" t="e">
        <f>SUM(#REF!)</f>
        <v>#REF!</v>
      </c>
      <c r="E18" s="17" t="e">
        <f>SUM(#REF!)</f>
        <v>#REF!</v>
      </c>
      <c r="F18" s="17" t="e">
        <f ca="1">SUM(OFFSET(#REF!,0,F$1,1,4))</f>
        <v>#REF!</v>
      </c>
      <c r="G18" s="57" t="e">
        <f ca="1">SUM(OFFSET(#REF!,0,G$1,1,G$2))</f>
        <v>#REF!</v>
      </c>
      <c r="H18" s="57" t="e">
        <f ca="1">SUM(OFFSET(#REF!,0,H$1,1,H$2))</f>
        <v>#REF!</v>
      </c>
      <c r="I18" s="57" t="e">
        <f ca="1">SUM(OFFSET(#REF!,0,I$1,1,I$2))</f>
        <v>#REF!</v>
      </c>
      <c r="J18" s="57" t="e">
        <f ca="1">SUM(OFFSET(#REF!,0,J$1,1,J$2))</f>
        <v>#REF!</v>
      </c>
      <c r="K18" s="57" t="e">
        <f ca="1">SUM(OFFSET(#REF!,0,K$1,1,K$2))</f>
        <v>#REF!</v>
      </c>
      <c r="L18" s="57" t="e">
        <f ca="1">SUM(OFFSET(#REF!,0,L$1,1,L$2))</f>
        <v>#REF!</v>
      </c>
      <c r="M18" s="57">
        <f ca="1">SUM(OFFSET('bop_dt 6'!$J$24,0,M$1,1,M$2))</f>
        <v>0</v>
      </c>
      <c r="N18" s="57">
        <f ca="1">SUM(OFFSET('bop_dt 6'!$J$24,0,N$1,1,N$2))</f>
        <v>0</v>
      </c>
      <c r="O18" s="57">
        <f ca="1">SUM(OFFSET('bop_dt 6'!$J$24,0,O$1,1,O$2))</f>
        <v>0</v>
      </c>
      <c r="P18" s="57">
        <f ca="1">SUM(OFFSET('bop_dt 6'!$J$24,0,P$1,1,P$2))</f>
        <v>0</v>
      </c>
      <c r="Q18" s="57">
        <f ca="1">SUM(OFFSET('bop_dt 6'!$J$24,0,Q$1,1,Q$2))</f>
        <v>455.26506200000006</v>
      </c>
    </row>
    <row r="19" spans="1:18">
      <c r="A19" s="18" t="s">
        <v>64</v>
      </c>
      <c r="B19" s="6" t="s">
        <v>14</v>
      </c>
      <c r="C19" s="26" t="s">
        <v>87</v>
      </c>
      <c r="D19" s="20" t="e">
        <f t="shared" ref="D19:Q19" si="4">-D18</f>
        <v>#REF!</v>
      </c>
      <c r="E19" s="20" t="e">
        <f t="shared" si="4"/>
        <v>#REF!</v>
      </c>
      <c r="F19" s="20" t="e">
        <f t="shared" ca="1" si="4"/>
        <v>#REF!</v>
      </c>
      <c r="G19" s="20" t="e">
        <f t="shared" ca="1" si="4"/>
        <v>#REF!</v>
      </c>
      <c r="H19" s="20" t="e">
        <f t="shared" ca="1" si="4"/>
        <v>#REF!</v>
      </c>
      <c r="I19" s="20" t="e">
        <f t="shared" ca="1" si="4"/>
        <v>#REF!</v>
      </c>
      <c r="J19" s="20" t="e">
        <f t="shared" ca="1" si="4"/>
        <v>#REF!</v>
      </c>
      <c r="K19" s="20" t="e">
        <f t="shared" ca="1" si="4"/>
        <v>#REF!</v>
      </c>
      <c r="L19" s="20" t="e">
        <f t="shared" ca="1" si="4"/>
        <v>#REF!</v>
      </c>
      <c r="M19" s="20">
        <f ca="1">-M18</f>
        <v>0</v>
      </c>
      <c r="N19" s="20">
        <f t="shared" ca="1" si="4"/>
        <v>0</v>
      </c>
      <c r="O19" s="20">
        <f t="shared" ca="1" si="4"/>
        <v>0</v>
      </c>
      <c r="P19" s="20">
        <f t="shared" ca="1" si="4"/>
        <v>0</v>
      </c>
      <c r="Q19" s="20">
        <f t="shared" ca="1" si="4"/>
        <v>-455.26506200000006</v>
      </c>
      <c r="R19" s="8" t="e">
        <f ca="1">O19/O10*100</f>
        <v>#DIV/0!</v>
      </c>
    </row>
    <row r="20" spans="1:18">
      <c r="A20" s="18"/>
      <c r="B20" s="24"/>
      <c r="C20" s="27"/>
    </row>
    <row r="21" spans="1:18">
      <c r="A21" s="18" t="s">
        <v>65</v>
      </c>
      <c r="B21" s="24" t="s">
        <v>3</v>
      </c>
      <c r="C21" s="27" t="s">
        <v>43</v>
      </c>
      <c r="D21" s="20" t="e">
        <f t="shared" ref="D21:Q21" si="5">D6+D16</f>
        <v>#REF!</v>
      </c>
      <c r="E21" s="20" t="e">
        <f t="shared" si="5"/>
        <v>#REF!</v>
      </c>
      <c r="F21" s="20" t="e">
        <f t="shared" ca="1" si="5"/>
        <v>#REF!</v>
      </c>
      <c r="G21" s="20" t="e">
        <f t="shared" ca="1" si="5"/>
        <v>#REF!</v>
      </c>
      <c r="H21" s="20" t="e">
        <f t="shared" ca="1" si="5"/>
        <v>#REF!</v>
      </c>
      <c r="I21" s="20" t="e">
        <f t="shared" ca="1" si="5"/>
        <v>#REF!</v>
      </c>
      <c r="J21" s="20" t="e">
        <f t="shared" ca="1" si="5"/>
        <v>#REF!</v>
      </c>
      <c r="K21" s="20" t="e">
        <f t="shared" ca="1" si="5"/>
        <v>#REF!</v>
      </c>
      <c r="L21" s="20" t="e">
        <f t="shared" ca="1" si="5"/>
        <v>#REF!</v>
      </c>
      <c r="M21" s="20">
        <f t="shared" ca="1" si="5"/>
        <v>0</v>
      </c>
      <c r="N21" s="20">
        <f t="shared" ca="1" si="5"/>
        <v>0</v>
      </c>
      <c r="O21" s="20">
        <f t="shared" ca="1" si="5"/>
        <v>0</v>
      </c>
      <c r="P21" s="20">
        <f t="shared" ca="1" si="5"/>
        <v>0</v>
      </c>
      <c r="Q21" s="20">
        <f t="shared" ca="1" si="5"/>
        <v>-147.01980291949656</v>
      </c>
      <c r="R21" s="44" t="e">
        <f ca="1">(J21+K21+L21+M21+N21)=SUM(#REF!)</f>
        <v>#REF!</v>
      </c>
    </row>
    <row r="22" spans="1:18">
      <c r="A22" s="28"/>
      <c r="B22" s="19"/>
      <c r="C22" s="27"/>
    </row>
    <row r="23" spans="1:18">
      <c r="A23" s="18" t="s">
        <v>66</v>
      </c>
      <c r="B23" s="29" t="s">
        <v>126</v>
      </c>
      <c r="C23" s="30" t="s">
        <v>44</v>
      </c>
      <c r="D23" s="17" t="e">
        <f>SUM(#REF!)</f>
        <v>#REF!</v>
      </c>
      <c r="E23" s="17" t="e">
        <f>SUM(#REF!)</f>
        <v>#REF!</v>
      </c>
      <c r="F23" s="17" t="e">
        <f ca="1">SUM(OFFSET(#REF!,0,F$1,1,4))</f>
        <v>#REF!</v>
      </c>
      <c r="G23" s="57" t="e">
        <f ca="1">SUM(OFFSET(#REF!,0,G$1,1,G$2))</f>
        <v>#REF!</v>
      </c>
      <c r="H23" s="57" t="e">
        <f ca="1">SUM(OFFSET(#REF!,0,H$1,1,H$2))</f>
        <v>#REF!</v>
      </c>
      <c r="I23" s="57" t="e">
        <f ca="1">SUM(OFFSET(#REF!,0,I$1,1,I$2))</f>
        <v>#REF!</v>
      </c>
      <c r="J23" s="57" t="e">
        <f ca="1">SUM(OFFSET(#REF!,0,J$1,1,J$2))</f>
        <v>#REF!</v>
      </c>
      <c r="K23" s="57" t="e">
        <f ca="1">SUM(OFFSET(#REF!,0,K$1,1,K$2))</f>
        <v>#REF!</v>
      </c>
      <c r="L23" s="57" t="e">
        <f ca="1">SUM(OFFSET(#REF!,0,L$1,1,L$2))</f>
        <v>#REF!</v>
      </c>
      <c r="M23" s="57">
        <f ca="1">SUM(OFFSET('bop_dt 6'!$J$136,0,M$1,1,M$2))</f>
        <v>0</v>
      </c>
      <c r="N23" s="57">
        <f ca="1">SUM(OFFSET('bop_dt 6'!$J$136,0,N$1,1,N$2))</f>
        <v>0</v>
      </c>
      <c r="O23" s="57">
        <f ca="1">SUM(OFFSET('bop_dt 6'!$J$136,0,O$1,1,O$2))</f>
        <v>0</v>
      </c>
      <c r="P23" s="57">
        <f ca="1">SUM(OFFSET('bop_dt 6'!$J$136,0,P$1,1,P$2))</f>
        <v>0</v>
      </c>
      <c r="Q23" s="57">
        <f ca="1">SUM(OFFSET('bop_dt 6'!$J$136,0,Q$1,1,Q$2))</f>
        <v>-250.46517787356726</v>
      </c>
    </row>
    <row r="24" spans="1:18">
      <c r="A24" s="18"/>
      <c r="B24" s="29" t="s">
        <v>233</v>
      </c>
      <c r="C24" s="30"/>
      <c r="D24" s="20"/>
      <c r="E24" s="20"/>
      <c r="M24" s="57">
        <f ca="1">SUM(OFFSET('bop_dt 6'!$J$190,0,M$1,1,M$2))</f>
        <v>0</v>
      </c>
      <c r="N24" s="57">
        <f ca="1">SUM(OFFSET('bop_dt 6'!$J$190,0,N$1,1,N$2))</f>
        <v>0</v>
      </c>
      <c r="O24" s="57">
        <f ca="1">SUM(OFFSET('bop_dt 6'!$J$190,0,O$1,1,O$2))</f>
        <v>0</v>
      </c>
      <c r="P24" s="57">
        <f ca="1">SUM(OFFSET('bop_dt 6'!$J$190,0,P$1,1,P$2))</f>
        <v>0</v>
      </c>
      <c r="Q24" s="57">
        <f ca="1">SUM(OFFSET('bop_dt 6'!$J$190,0,Q$1,1,Q$2))</f>
        <v>1644.8487096676229</v>
      </c>
    </row>
    <row r="25" spans="1:18">
      <c r="A25" s="18" t="s">
        <v>67</v>
      </c>
      <c r="B25" s="29" t="s">
        <v>5</v>
      </c>
      <c r="C25" s="30" t="s">
        <v>27</v>
      </c>
      <c r="D25" s="17" t="e">
        <f>SUM(#REF!)</f>
        <v>#REF!</v>
      </c>
      <c r="E25" s="17" t="e">
        <f>SUM(#REF!)</f>
        <v>#REF!</v>
      </c>
      <c r="F25" s="17" t="e">
        <f ca="1">SUM(OFFSET(#REF!,0,F$1,1,4))</f>
        <v>#REF!</v>
      </c>
      <c r="G25" s="57" t="e">
        <f ca="1">SUM(OFFSET(#REF!,0,G$1,1,G$2))</f>
        <v>#REF!</v>
      </c>
      <c r="H25" s="57" t="e">
        <f ca="1">SUM(OFFSET(#REF!,0,H$1,1,H$2))</f>
        <v>#REF!</v>
      </c>
      <c r="I25" s="57" t="e">
        <f ca="1">SUM(OFFSET(#REF!,0,I$1,1,I$2))</f>
        <v>#REF!</v>
      </c>
      <c r="J25" s="57" t="e">
        <f ca="1">SUM(OFFSET(#REF!,0,J$1,1,J$2))</f>
        <v>#REF!</v>
      </c>
      <c r="K25" s="57" t="e">
        <f ca="1">SUM(OFFSET(#REF!,0,K$1,1,K$2))</f>
        <v>#REF!</v>
      </c>
      <c r="L25" s="57" t="e">
        <f ca="1">SUM(OFFSET(#REF!,0,L$1,1,L$2))</f>
        <v>#REF!</v>
      </c>
      <c r="M25" s="143">
        <f ca="1">SUM(OFFSET('bop_dt 6'!$J$7,0,M$1,1,M$2))</f>
        <v>0</v>
      </c>
      <c r="N25" s="143">
        <f ca="1">SUM(OFFSET('bop_dt 6'!$J$7,0,N$1,1,N$2))</f>
        <v>0</v>
      </c>
      <c r="O25" s="143">
        <f ca="1">SUM(OFFSET('bop_dt 6'!$J$7,0,O$1,1,O$2))</f>
        <v>0</v>
      </c>
      <c r="P25" s="143">
        <f ca="1">SUM(OFFSET('bop_dt 6'!$J$7,0,P$1,1,P$2))</f>
        <v>0</v>
      </c>
      <c r="Q25" s="143">
        <f ca="1">SUM(OFFSET('bop_dt 6'!$J$7,0,Q$1,1,Q$2))</f>
        <v>336.83360487455855</v>
      </c>
      <c r="R25" s="44" t="e">
        <f ca="1">(J25+K25+L25+M25+N25)=SUM(#REF!)</f>
        <v>#REF!</v>
      </c>
    </row>
    <row r="26" spans="1:18">
      <c r="A26" s="18"/>
      <c r="B26" s="31" t="s">
        <v>39</v>
      </c>
      <c r="C26" s="27"/>
      <c r="D26" s="17" t="e">
        <v>#REF!</v>
      </c>
      <c r="E26" s="49" t="e">
        <v>#REF!</v>
      </c>
      <c r="F26" s="17" t="e">
        <v>#REF!</v>
      </c>
      <c r="G26" s="61" t="e">
        <v>#VALUE!</v>
      </c>
      <c r="H26" s="61" t="e">
        <v>#VALUE!</v>
      </c>
      <c r="I26" s="61" t="e">
        <v>#VALUE!</v>
      </c>
      <c r="J26" s="61" t="e">
        <v>#VALUE!</v>
      </c>
      <c r="K26" s="61">
        <v>1993.4050769227101</v>
      </c>
      <c r="L26" s="61">
        <v>1344.3932173842002</v>
      </c>
      <c r="M26" s="61">
        <v>1548.5204673202802</v>
      </c>
      <c r="N26" s="61">
        <v>2032.9108096080702</v>
      </c>
      <c r="O26" s="61">
        <v>2332.77345291351</v>
      </c>
      <c r="P26" s="61">
        <v>2282.0383217096837</v>
      </c>
      <c r="Q26" s="61">
        <v>1981.3594108222937</v>
      </c>
      <c r="R26" s="44" t="e">
        <v>#VALUE!</v>
      </c>
    </row>
    <row r="27" spans="1:18">
      <c r="B27" s="32"/>
      <c r="D27" s="32"/>
      <c r="E27" s="32"/>
    </row>
    <row r="28" spans="1:18">
      <c r="A28" s="33" t="s">
        <v>68</v>
      </c>
      <c r="B28" s="6" t="s">
        <v>30</v>
      </c>
      <c r="C28" s="21" t="s">
        <v>88</v>
      </c>
      <c r="D28" s="17" t="e">
        <f>SUM(#REF!)</f>
        <v>#REF!</v>
      </c>
      <c r="E28" s="17" t="e">
        <f>SUM(#REF!)</f>
        <v>#REF!</v>
      </c>
      <c r="F28" s="17" t="e">
        <f ca="1">SUM(OFFSET(#REF!,0,F$1,1,4))</f>
        <v>#REF!</v>
      </c>
      <c r="G28" s="57" t="e">
        <f ca="1">SUM(OFFSET(#REF!,0,G$1,1,G$2))</f>
        <v>#REF!</v>
      </c>
      <c r="H28" s="57" t="e">
        <f ca="1">SUM(OFFSET(#REF!,0,H$1,1,H$2))</f>
        <v>#REF!</v>
      </c>
      <c r="I28" s="57" t="e">
        <f ca="1">SUM(OFFSET(#REF!,0,I$1,1,I$2))</f>
        <v>#REF!</v>
      </c>
      <c r="J28" s="57" t="e">
        <f ca="1">SUM(OFFSET(#REF!,0,J$1,1,J$2))</f>
        <v>#REF!</v>
      </c>
      <c r="K28" s="57" t="e">
        <f ca="1">SUM(OFFSET(#REF!,0,K$1,1,K$2))</f>
        <v>#REF!</v>
      </c>
      <c r="L28" s="57" t="e">
        <f ca="1">SUM(OFFSET(#REF!,0,L$1,1,L$2))</f>
        <v>#REF!</v>
      </c>
      <c r="M28" s="57">
        <f ca="1">SUM(OFFSET('bop_dt 6'!$J$7,0,M$1,1,M$2))</f>
        <v>0</v>
      </c>
      <c r="N28" s="57">
        <f ca="1">SUM(OFFSET('bop_dt 6'!$J$7,0,N$1,1,N$2))</f>
        <v>0</v>
      </c>
      <c r="O28" s="57">
        <f ca="1">SUM(OFFSET('bop_dt 6'!$J$7,0,O$1,1,O$2))</f>
        <v>0</v>
      </c>
      <c r="P28" s="57">
        <f ca="1">SUM(OFFSET('bop_dt 6'!$J$7,0,P$1,1,P$2))</f>
        <v>0</v>
      </c>
      <c r="Q28" s="57">
        <f ca="1">SUM(OFFSET('bop_dt 6'!$J$7,0,Q$1,1,Q$2))</f>
        <v>336.83360487455855</v>
      </c>
    </row>
    <row r="29" spans="1:18">
      <c r="A29" s="18"/>
      <c r="B29" s="19"/>
      <c r="C29" s="23"/>
      <c r="D29" s="20"/>
      <c r="E29" s="20"/>
    </row>
    <row r="30" spans="1:18">
      <c r="A30" s="5" t="s">
        <v>69</v>
      </c>
      <c r="B30" s="6" t="s">
        <v>6</v>
      </c>
      <c r="C30" s="26" t="s">
        <v>6</v>
      </c>
      <c r="D30" s="17" t="e">
        <f>SUM(#REF!)</f>
        <v>#REF!</v>
      </c>
      <c r="E30" s="17" t="e">
        <f>SUM(#REF!)</f>
        <v>#REF!</v>
      </c>
      <c r="F30" s="17" t="e">
        <f ca="1">SUM(OFFSET(#REF!,0,F$1,1,4))</f>
        <v>#REF!</v>
      </c>
      <c r="G30" s="57" t="e">
        <f ca="1">SUM(OFFSET(#REF!,0,G$1,1,G$2))</f>
        <v>#REF!</v>
      </c>
      <c r="H30" s="57" t="e">
        <f ca="1">SUM(OFFSET(#REF!,0,H$1,1,H$2))</f>
        <v>#REF!</v>
      </c>
      <c r="I30" s="57" t="e">
        <f ca="1">SUM(OFFSET(#REF!,0,I$1,1,I$2))</f>
        <v>#REF!</v>
      </c>
      <c r="J30" s="57" t="e">
        <f ca="1">SUM(OFFSET(#REF!,0,J$1,1,J$2))</f>
        <v>#REF!</v>
      </c>
      <c r="K30" s="57" t="e">
        <f ca="1">SUM(OFFSET(#REF!,0,K$1,1,K$2))</f>
        <v>#REF!</v>
      </c>
      <c r="L30" s="57" t="e">
        <f ca="1">SUM(OFFSET(#REF!,0,L$1,1,L$2))</f>
        <v>#REF!</v>
      </c>
      <c r="M30" s="57">
        <f ca="1">SUM(OFFSET('bop_dt 6'!$J$208,0,M$1,1,M$2))</f>
        <v>0</v>
      </c>
      <c r="N30" s="57">
        <f ca="1">SUM(OFFSET('bop_dt 6'!$J$208,0,N$1,1,N$2))</f>
        <v>0</v>
      </c>
      <c r="O30" s="57">
        <f ca="1">SUM(OFFSET('bop_dt 6'!$J$208,0,O$1,1,O$2))</f>
        <v>0</v>
      </c>
      <c r="P30" s="57">
        <f ca="1">SUM(OFFSET('bop_dt 6'!$J$208,0,P$1,1,P$2))</f>
        <v>0</v>
      </c>
      <c r="Q30" s="57">
        <f ca="1">SUM(OFFSET('bop_dt 6'!$J$208,0,Q$1,1,Q$2))</f>
        <v>46.704319973600761</v>
      </c>
    </row>
    <row r="31" spans="1:18">
      <c r="A31" s="18"/>
      <c r="B31" s="19"/>
      <c r="C31" s="23"/>
      <c r="D31" s="20"/>
      <c r="E31" s="20"/>
    </row>
    <row r="32" spans="1:18">
      <c r="A32" s="5" t="s">
        <v>70</v>
      </c>
      <c r="B32" s="6" t="s">
        <v>32</v>
      </c>
      <c r="C32" s="26" t="s">
        <v>45</v>
      </c>
      <c r="D32" s="17" t="e">
        <f>SUM(#REF!)</f>
        <v>#REF!</v>
      </c>
      <c r="E32" s="17" t="e">
        <f>SUM(#REF!)</f>
        <v>#REF!</v>
      </c>
      <c r="F32" s="17" t="e">
        <f ca="1">SUM(OFFSET(#REF!,0,F$1,1,4))</f>
        <v>#REF!</v>
      </c>
      <c r="G32" s="57" t="e">
        <f ca="1">SUM(OFFSET(#REF!,0,G$1,1,G$2))</f>
        <v>#REF!</v>
      </c>
      <c r="H32" s="57" t="e">
        <f ca="1">SUM(OFFSET(#REF!,0,H$1,1,H$2))</f>
        <v>#REF!</v>
      </c>
      <c r="I32" s="57" t="e">
        <f ca="1">SUM(OFFSET(#REF!,0,I$1,1,I$2))</f>
        <v>#REF!</v>
      </c>
      <c r="J32" s="57" t="e">
        <f ca="1">SUM(OFFSET(#REF!,0,J$1,1,J$2))</f>
        <v>#REF!</v>
      </c>
      <c r="K32" s="57" t="e">
        <f ca="1">SUM(OFFSET(#REF!,0,K$1,1,K$2))</f>
        <v>#REF!</v>
      </c>
      <c r="L32" s="57" t="e">
        <f ca="1">SUM(OFFSET(#REF!,0,L$1,1,L$2))</f>
        <v>#REF!</v>
      </c>
      <c r="M32" s="57">
        <f ca="1">SUM(OFFSET('bop_dt 6'!$J$224,0,M$1,1,M$2))</f>
        <v>0</v>
      </c>
      <c r="N32" s="57">
        <f ca="1">SUM(OFFSET('bop_dt 6'!$J$224,0,N$1,1,N$2))</f>
        <v>0</v>
      </c>
      <c r="O32" s="57">
        <f ca="1">SUM(OFFSET('bop_dt 6'!$J$224,0,O$1,1,O$2))</f>
        <v>0</v>
      </c>
      <c r="P32" s="57">
        <f ca="1">SUM(OFFSET('bop_dt 6'!$J$224,0,P$1,1,P$2))</f>
        <v>0</v>
      </c>
      <c r="Q32" s="57">
        <f ca="1">SUM(OFFSET('bop_dt 6'!$J$224,0,Q$1,1,Q$2))</f>
        <v>278.28419244702565</v>
      </c>
      <c r="R32" s="44" t="e">
        <f ca="1">(J32+K32+L32+M32+N32)=SUM(#REF!)</f>
        <v>#REF!</v>
      </c>
    </row>
    <row r="33" spans="1:18">
      <c r="A33" s="18"/>
      <c r="B33" s="19"/>
      <c r="C33" s="23"/>
      <c r="D33" s="34"/>
      <c r="E33" s="34"/>
    </row>
    <row r="34" spans="1:18">
      <c r="A34" s="5" t="s">
        <v>70</v>
      </c>
      <c r="B34" s="6" t="s">
        <v>21</v>
      </c>
      <c r="C34" s="26" t="s">
        <v>46</v>
      </c>
      <c r="D34" s="17" t="e">
        <f>SUM(#REF!)</f>
        <v>#REF!</v>
      </c>
      <c r="E34" s="17" t="e">
        <f>SUM(#REF!)</f>
        <v>#REF!</v>
      </c>
      <c r="F34" s="17" t="e">
        <f ca="1">SUM(OFFSET(#REF!,0,F$1,1,4))</f>
        <v>#REF!</v>
      </c>
      <c r="G34" s="57" t="e">
        <f ca="1">SUM(OFFSET(#REF!,0,G$1,1,G$2))</f>
        <v>#REF!</v>
      </c>
      <c r="H34" s="57" t="e">
        <f ca="1">SUM(OFFSET(#REF!,0,H$1,1,H$2))</f>
        <v>#REF!</v>
      </c>
      <c r="I34" s="57" t="e">
        <f ca="1">SUM(OFFSET(#REF!,0,I$1,1,I$2))</f>
        <v>#REF!</v>
      </c>
      <c r="J34" s="57" t="e">
        <f ca="1">SUM(OFFSET(#REF!,0,J$1,1,J$2))</f>
        <v>#REF!</v>
      </c>
      <c r="K34" s="57" t="e">
        <f ca="1">SUM(OFFSET(#REF!,0,K$1,1,K$2))</f>
        <v>#REF!</v>
      </c>
      <c r="L34" s="57" t="e">
        <f ca="1">SUM(OFFSET(#REF!,0,L$1,1,L$2))</f>
        <v>#REF!</v>
      </c>
      <c r="M34" s="57">
        <f ca="1">SUM(OFFSET('bop_dt 6'!$J$226,0,M$1,1,M$2))</f>
        <v>0</v>
      </c>
      <c r="N34" s="57">
        <f ca="1">SUM(OFFSET('bop_dt 6'!$J$226,0,N$1,1,N$2))</f>
        <v>0</v>
      </c>
      <c r="O34" s="57">
        <f ca="1">SUM(OFFSET('bop_dt 6'!$J$226,0,O$1,1,O$2))</f>
        <v>0</v>
      </c>
      <c r="P34" s="57">
        <f ca="1">SUM(OFFSET('bop_dt 6'!$J$226,0,P$1,1,P$2))</f>
        <v>0</v>
      </c>
      <c r="Q34" s="57">
        <f ca="1">SUM(OFFSET('bop_dt 6'!$J$226,0,Q$1,1,Q$2))</f>
        <v>419.61660000000006</v>
      </c>
      <c r="R34" s="44" t="e">
        <f ca="1">(J34+K34+L34+M34+N34)=SUM(#REF!)</f>
        <v>#REF!</v>
      </c>
    </row>
    <row r="35" spans="1:18">
      <c r="A35" s="18"/>
      <c r="B35" s="35"/>
      <c r="C35" s="36"/>
      <c r="D35" s="34"/>
      <c r="E35" s="34"/>
    </row>
    <row r="36" spans="1:18">
      <c r="A36" s="18" t="s">
        <v>71</v>
      </c>
      <c r="B36" s="6" t="s">
        <v>15</v>
      </c>
      <c r="C36" s="26" t="s">
        <v>47</v>
      </c>
      <c r="D36" s="17" t="e">
        <f>SUM(#REF!)</f>
        <v>#REF!</v>
      </c>
      <c r="E36" s="17" t="e">
        <f>SUM(#REF!)</f>
        <v>#REF!</v>
      </c>
      <c r="F36" s="17" t="e">
        <f ca="1">SUM(OFFSET(#REF!,0,F$1,1,4))</f>
        <v>#REF!</v>
      </c>
      <c r="G36" s="57" t="e">
        <f ca="1">SUM(OFFSET(#REF!,0,G$1,1,G$2))</f>
        <v>#REF!</v>
      </c>
      <c r="H36" s="57" t="e">
        <f ca="1">SUM(OFFSET(#REF!,0,H$1,1,H$2))</f>
        <v>#REF!</v>
      </c>
      <c r="I36" s="57" t="e">
        <f ca="1">SUM(OFFSET(#REF!,0,I$1,1,I$2))</f>
        <v>#REF!</v>
      </c>
      <c r="J36" s="57" t="e">
        <f ca="1">SUM(OFFSET(#REF!,0,J$1,1,J$2))</f>
        <v>#REF!</v>
      </c>
      <c r="K36" s="57" t="e">
        <f ca="1">SUM(OFFSET(#REF!,0,K$1,1,K$2))</f>
        <v>#REF!</v>
      </c>
      <c r="L36" s="57" t="e">
        <f ca="1">SUM(OFFSET(#REF!,0,L$1,1,L$2))</f>
        <v>#REF!</v>
      </c>
      <c r="M36" s="57">
        <f ca="1">SUM(OFFSET('bop_dt 6'!$J$243,0,M$1,1,M$2))</f>
        <v>0</v>
      </c>
      <c r="N36" s="57">
        <f ca="1">SUM(OFFSET('bop_dt 6'!$J$243,0,N$1,1,N$2))</f>
        <v>0</v>
      </c>
      <c r="O36" s="57">
        <f ca="1">SUM(OFFSET('bop_dt 6'!$J$243,0,O$1,1,O$2))</f>
        <v>0</v>
      </c>
      <c r="P36" s="57">
        <f ca="1">SUM(OFFSET('bop_dt 6'!$J$243,0,P$1,1,P$2))</f>
        <v>0</v>
      </c>
      <c r="Q36" s="57">
        <f ca="1">SUM(OFFSET('bop_dt 6'!$J$243,0,Q$1,1,Q$2))</f>
        <v>-15.224017716979137</v>
      </c>
    </row>
    <row r="37" spans="1:18">
      <c r="A37" s="18"/>
      <c r="B37" s="35"/>
      <c r="C37" s="36"/>
      <c r="D37" s="20"/>
      <c r="E37" s="20"/>
    </row>
    <row r="38" spans="1:18">
      <c r="A38" s="18" t="s">
        <v>72</v>
      </c>
      <c r="B38" s="6" t="s">
        <v>16</v>
      </c>
      <c r="C38" s="26" t="s">
        <v>48</v>
      </c>
      <c r="D38" s="17" t="e">
        <f>SUM(#REF!)</f>
        <v>#REF!</v>
      </c>
      <c r="E38" s="17" t="e">
        <f>SUM(#REF!)</f>
        <v>#REF!</v>
      </c>
      <c r="F38" s="17" t="e">
        <f ca="1">SUM(OFFSET(#REF!,0,F$1,1,4))</f>
        <v>#REF!</v>
      </c>
      <c r="G38" s="57" t="e">
        <f ca="1">SUM(OFFSET(#REF!,0,G$1,1,G$2))</f>
        <v>#REF!</v>
      </c>
      <c r="H38" s="57" t="e">
        <f ca="1">SUM(OFFSET(#REF!,0,H$1,1,H$2))</f>
        <v>#REF!</v>
      </c>
      <c r="I38" s="57" t="e">
        <f ca="1">SUM(OFFSET(#REF!,0,I$1,1,I$2))</f>
        <v>#REF!</v>
      </c>
      <c r="J38" s="57" t="e">
        <f ca="1">SUM(OFFSET(#REF!,0,J$1,1,J$2))</f>
        <v>#REF!</v>
      </c>
      <c r="K38" s="57" t="e">
        <f ca="1">SUM(OFFSET(#REF!,0,K$1,1,K$2))</f>
        <v>#REF!</v>
      </c>
      <c r="L38" s="57" t="e">
        <f ca="1">SUM(OFFSET(#REF!,0,L$1,1,L$2))</f>
        <v>#REF!</v>
      </c>
      <c r="M38" s="57">
        <f ca="1">SUM(OFFSET('bop_dt 6'!$J$269,0,M$1,1,M$2))</f>
        <v>0</v>
      </c>
      <c r="N38" s="57">
        <f ca="1">SUM(OFFSET('bop_dt 6'!$J$269,0,N$1,1,N$2))</f>
        <v>0</v>
      </c>
      <c r="O38" s="57">
        <f ca="1">SUM(OFFSET('bop_dt 6'!$J$269,0,O$1,1,O$2))</f>
        <v>0</v>
      </c>
      <c r="P38" s="57">
        <f ca="1">SUM(OFFSET('bop_dt 6'!$J$269,0,P$1,1,P$2))</f>
        <v>0</v>
      </c>
      <c r="Q38" s="57">
        <f ca="1">SUM(OFFSET('bop_dt 6'!$J$269,0,Q$1,1,Q$2))</f>
        <v>-189.38993829587747</v>
      </c>
      <c r="R38" s="44" t="e">
        <f ca="1">(J38+K38+L38+M38+N38)=SUM(#REF!)</f>
        <v>#REF!</v>
      </c>
    </row>
    <row r="39" spans="1:18">
      <c r="A39" s="18"/>
      <c r="B39" s="37"/>
      <c r="C39" s="36"/>
      <c r="D39" s="20"/>
      <c r="E39" s="20"/>
    </row>
    <row r="40" spans="1:18">
      <c r="A40" s="4" t="s">
        <v>73</v>
      </c>
      <c r="B40" s="6" t="s">
        <v>31</v>
      </c>
      <c r="C40" s="23" t="s">
        <v>49</v>
      </c>
      <c r="D40" s="20" t="e">
        <f t="shared" ref="D40:Q40" si="6">D32-D34-D42</f>
        <v>#REF!</v>
      </c>
      <c r="E40" s="20" t="e">
        <f t="shared" si="6"/>
        <v>#REF!</v>
      </c>
      <c r="F40" s="20" t="e">
        <f t="shared" ca="1" si="6"/>
        <v>#REF!</v>
      </c>
      <c r="G40" s="20" t="e">
        <f t="shared" ca="1" si="6"/>
        <v>#REF!</v>
      </c>
      <c r="H40" s="20" t="e">
        <f t="shared" ca="1" si="6"/>
        <v>#REF!</v>
      </c>
      <c r="I40" s="20" t="e">
        <f t="shared" ca="1" si="6"/>
        <v>#REF!</v>
      </c>
      <c r="J40" s="20" t="e">
        <f t="shared" ca="1" si="6"/>
        <v>#REF!</v>
      </c>
      <c r="K40" s="20" t="e">
        <f t="shared" ca="1" si="6"/>
        <v>#REF!</v>
      </c>
      <c r="L40" s="20" t="e">
        <f t="shared" ca="1" si="6"/>
        <v>#REF!</v>
      </c>
      <c r="M40" s="20">
        <f t="shared" ca="1" si="6"/>
        <v>0</v>
      </c>
      <c r="N40" s="20">
        <f t="shared" ca="1" si="6"/>
        <v>0</v>
      </c>
      <c r="O40" s="20">
        <f t="shared" ca="1" si="6"/>
        <v>0</v>
      </c>
      <c r="P40" s="20">
        <f t="shared" ca="1" si="6"/>
        <v>0</v>
      </c>
      <c r="Q40" s="20">
        <f t="shared" ca="1" si="6"/>
        <v>-478.16601242753296</v>
      </c>
    </row>
    <row r="41" spans="1:18">
      <c r="A41" s="18"/>
      <c r="B41" s="37"/>
      <c r="C41" s="36"/>
    </row>
    <row r="42" spans="1:18">
      <c r="A42" s="4" t="s">
        <v>74</v>
      </c>
      <c r="B42" s="6" t="s">
        <v>17</v>
      </c>
      <c r="C42" s="26" t="s">
        <v>50</v>
      </c>
      <c r="D42" s="17" t="e">
        <f>SUM(#REF!)</f>
        <v>#REF!</v>
      </c>
      <c r="E42" s="17" t="e">
        <f>SUM(#REF!)</f>
        <v>#REF!</v>
      </c>
      <c r="F42" s="17" t="e">
        <f ca="1">SUM(OFFSET(#REF!,0,F$1,1,4))</f>
        <v>#REF!</v>
      </c>
      <c r="G42" s="57" t="e">
        <f ca="1">SUM(OFFSET(#REF!,0,G$1,1,G$2))</f>
        <v>#REF!</v>
      </c>
      <c r="H42" s="57" t="e">
        <f ca="1">SUM(OFFSET(#REF!,0,H$1,1,H$2))</f>
        <v>#REF!</v>
      </c>
      <c r="I42" s="57" t="e">
        <f ca="1">SUM(OFFSET(#REF!,0,I$1,1,I$2))</f>
        <v>#REF!</v>
      </c>
      <c r="J42" s="57" t="e">
        <f ca="1">SUM(OFFSET(#REF!,0,J$1,1,J$2))</f>
        <v>#REF!</v>
      </c>
      <c r="K42" s="57" t="e">
        <f ca="1">SUM(OFFSET(#REF!,0,K$1,1,K$2))</f>
        <v>#REF!</v>
      </c>
      <c r="L42" s="57" t="e">
        <f ca="1">SUM(OFFSET(#REF!,0,L$1,1,L$2))</f>
        <v>#REF!</v>
      </c>
      <c r="M42" s="57">
        <f ca="1">SUM(OFFSET('bop_dt 6'!$J$7,0,M$1,1,M$2))</f>
        <v>0</v>
      </c>
      <c r="N42" s="57">
        <f ca="1">SUM(OFFSET('bop_dt 6'!$J$7,0,N$1,1,N$2))</f>
        <v>0</v>
      </c>
      <c r="O42" s="57">
        <f ca="1">SUM(OFFSET('bop_dt 6'!$J$7,0,O$1,1,O$2))</f>
        <v>0</v>
      </c>
      <c r="P42" s="57">
        <f ca="1">SUM(OFFSET('bop_dt 6'!$J$7,0,P$1,1,P$2))</f>
        <v>0</v>
      </c>
      <c r="Q42" s="57">
        <f ca="1">SUM(OFFSET('bop_dt 6'!$J$7,0,Q$1,1,Q$2))</f>
        <v>336.83360487455855</v>
      </c>
    </row>
    <row r="43" spans="1:18">
      <c r="A43" s="18"/>
      <c r="B43" s="32"/>
      <c r="C43" s="27"/>
      <c r="D43" s="38"/>
      <c r="E43" s="38"/>
    </row>
    <row r="44" spans="1:18">
      <c r="A44" s="4" t="s">
        <v>23</v>
      </c>
      <c r="B44" s="6" t="s">
        <v>12</v>
      </c>
      <c r="C44" s="26" t="s">
        <v>26</v>
      </c>
      <c r="D44" s="17" t="e">
        <f>SUM(#REF!)</f>
        <v>#REF!</v>
      </c>
      <c r="E44" s="17" t="e">
        <f>SUM(#REF!)</f>
        <v>#REF!</v>
      </c>
      <c r="F44" s="17" t="e">
        <f ca="1">SUM(OFFSET(#REF!,0,F$1,1,4))</f>
        <v>#REF!</v>
      </c>
      <c r="G44" s="57" t="e">
        <f ca="1">SUM(OFFSET(#REF!,0,G$1,1,G$2))</f>
        <v>#REF!</v>
      </c>
      <c r="H44" s="57" t="e">
        <f ca="1">SUM(OFFSET(#REF!,0,H$1,1,H$2))</f>
        <v>#REF!</v>
      </c>
      <c r="I44" s="57" t="e">
        <f ca="1">SUM(OFFSET(#REF!,0,I$1,1,I$2))</f>
        <v>#REF!</v>
      </c>
      <c r="J44" s="57" t="e">
        <f ca="1">SUM(OFFSET(#REF!,0,J$1,1,J$2))</f>
        <v>#REF!</v>
      </c>
      <c r="K44" s="57" t="e">
        <f ca="1">SUM(OFFSET(#REF!,0,K$1,1,K$2))</f>
        <v>#REF!</v>
      </c>
      <c r="L44" s="57" t="e">
        <f ca="1">SUM(OFFSET(#REF!,0,L$1,1,L$2))</f>
        <v>#REF!</v>
      </c>
      <c r="M44" s="57">
        <f ca="1">SUM(OFFSET('bop_dt 6'!$J$7,0,M$1,1,M$2))</f>
        <v>0</v>
      </c>
      <c r="N44" s="57">
        <f ca="1">SUM(OFFSET('bop_dt 6'!$J$7,0,N$1,1,N$2))</f>
        <v>0</v>
      </c>
      <c r="O44" s="57">
        <f ca="1">SUM(OFFSET('bop_dt 6'!$J$7,0,O$1,1,O$2))</f>
        <v>0</v>
      </c>
      <c r="P44" s="57">
        <f ca="1">SUM(OFFSET('bop_dt 6'!$J$7,0,P$1,1,P$2))</f>
        <v>0</v>
      </c>
      <c r="Q44" s="57">
        <f ca="1">SUM(OFFSET('bop_dt 6'!$J$7,0,Q$1,1,Q$2))</f>
        <v>336.83360487455855</v>
      </c>
      <c r="R44" s="44" t="e">
        <f ca="1">(I44+J44+K44+L44+M44)=SUM(#REF!)</f>
        <v>#REF!</v>
      </c>
    </row>
    <row r="45" spans="1:18" ht="8.25" customHeight="1">
      <c r="A45" s="39"/>
      <c r="B45" s="40"/>
      <c r="C45" s="41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68"/>
    </row>
    <row r="46" spans="1:18">
      <c r="A46" s="18"/>
      <c r="C46" s="25"/>
    </row>
    <row r="47" spans="1:18">
      <c r="A47" s="18"/>
      <c r="B47" s="6" t="s">
        <v>34</v>
      </c>
      <c r="C47" s="21" t="s">
        <v>51</v>
      </c>
      <c r="D47" s="17" t="e">
        <f>SUM(#REF!)</f>
        <v>#REF!</v>
      </c>
      <c r="E47" s="17" t="e">
        <f>SUM(#REF!)</f>
        <v>#REF!</v>
      </c>
      <c r="F47" s="17" t="e">
        <f ca="1">SUM(OFFSET(#REF!,0,F$1,1,4))</f>
        <v>#REF!</v>
      </c>
      <c r="G47" s="57" t="e">
        <f ca="1">SUM(OFFSET(#REF!,0,G$1,1,G$2))</f>
        <v>#REF!</v>
      </c>
      <c r="H47" s="57" t="e">
        <f ca="1">SUM(OFFSET(#REF!,0,H$1,1,H$2))</f>
        <v>#REF!</v>
      </c>
      <c r="I47" s="57" t="e">
        <f ca="1">SUM(OFFSET(#REF!,0,I$1,1,I$2))</f>
        <v>#REF!</v>
      </c>
      <c r="J47" s="57" t="e">
        <f ca="1">SUM(OFFSET(#REF!,0,J$1,1,J$2))</f>
        <v>#REF!</v>
      </c>
      <c r="K47" s="57" t="e">
        <f ca="1">SUM(OFFSET(#REF!,0,K$1,1,K$2))</f>
        <v>#REF!</v>
      </c>
      <c r="L47" s="57" t="e">
        <f ca="1">SUM(OFFSET(#REF!,0,L$1,1,L$2))</f>
        <v>#REF!</v>
      </c>
      <c r="M47" s="57">
        <f ca="1">SUM(OFFSET('bop_dt 6'!$J$7,0,M$1,1,M$2))</f>
        <v>0</v>
      </c>
      <c r="N47" s="57">
        <f ca="1">SUM(OFFSET('bop_dt 6'!$J$7,0,N$1,1,N$2))</f>
        <v>0</v>
      </c>
      <c r="O47" s="57">
        <f ca="1">SUM(OFFSET('bop_dt 6'!$J$7,0,O$1,1,O$2))</f>
        <v>0</v>
      </c>
      <c r="P47" s="57">
        <f ca="1">SUM(OFFSET('bop_dt 6'!$J$7,0,P$1,1,P$2))</f>
        <v>0</v>
      </c>
      <c r="Q47" s="57">
        <f ca="1">SUM(OFFSET('bop_dt 6'!$J$7,0,Q$1,1,Q$2))</f>
        <v>336.83360487455855</v>
      </c>
      <c r="R47" s="44" t="e">
        <f ca="1">(I47+J47+K47+L47+M47)=SUM(#REF!)</f>
        <v>#REF!</v>
      </c>
    </row>
    <row r="48" spans="1:18">
      <c r="A48" s="18"/>
      <c r="B48" s="42"/>
      <c r="C48" s="21"/>
      <c r="D48" s="43"/>
      <c r="E48" s="43"/>
    </row>
    <row r="49" spans="1:17">
      <c r="A49" s="14" t="s">
        <v>56</v>
      </c>
      <c r="B49" s="15" t="str">
        <f t="shared" ref="B49:B55" si="7">B5</f>
        <v>Сальдо счета текущих операций</v>
      </c>
      <c r="C49" s="21" t="s">
        <v>89</v>
      </c>
      <c r="D49" s="44" t="e">
        <f t="shared" ref="D49:P49" si="8">D5/D47*100</f>
        <v>#REF!</v>
      </c>
      <c r="E49" s="44" t="e">
        <f t="shared" si="8"/>
        <v>#REF!</v>
      </c>
      <c r="F49" s="44" t="e">
        <f ca="1">F5/F47*100</f>
        <v>#REF!</v>
      </c>
      <c r="G49" s="44" t="e">
        <f t="shared" ca="1" si="8"/>
        <v>#REF!</v>
      </c>
      <c r="H49" s="44" t="e">
        <f t="shared" ca="1" si="8"/>
        <v>#REF!</v>
      </c>
      <c r="I49" s="44" t="e">
        <f t="shared" ca="1" si="8"/>
        <v>#REF!</v>
      </c>
      <c r="J49" s="44" t="e">
        <f t="shared" ca="1" si="8"/>
        <v>#REF!</v>
      </c>
      <c r="K49" s="44" t="e">
        <f t="shared" ca="1" si="8"/>
        <v>#REF!</v>
      </c>
      <c r="L49" s="44" t="e">
        <f t="shared" ca="1" si="8"/>
        <v>#REF!</v>
      </c>
      <c r="M49" s="44" t="e">
        <f ca="1">M5/M47*100</f>
        <v>#DIV/0!</v>
      </c>
      <c r="N49" s="44" t="e">
        <f ca="1">N5/N47*100</f>
        <v>#DIV/0!</v>
      </c>
      <c r="O49" s="44" t="e">
        <f t="shared" ca="1" si="8"/>
        <v>#DIV/0!</v>
      </c>
      <c r="P49" s="44" t="e">
        <f t="shared" ca="1" si="8"/>
        <v>#DIV/0!</v>
      </c>
      <c r="Q49" s="44">
        <f ca="1">Q5/Q47*100</f>
        <v>100</v>
      </c>
    </row>
    <row r="50" spans="1:17">
      <c r="A50" s="18" t="s">
        <v>57</v>
      </c>
      <c r="B50" s="15" t="str">
        <f t="shared" si="7"/>
        <v>Торговый баланс</v>
      </c>
      <c r="C50" s="21" t="s">
        <v>52</v>
      </c>
      <c r="D50" s="45" t="e">
        <f t="shared" ref="D50:Q55" si="9">D6/D$47*100</f>
        <v>#REF!</v>
      </c>
      <c r="E50" s="45" t="e">
        <f t="shared" si="9"/>
        <v>#REF!</v>
      </c>
      <c r="F50" s="45" t="e">
        <f t="shared" ca="1" si="9"/>
        <v>#REF!</v>
      </c>
      <c r="G50" s="45" t="e">
        <f t="shared" ca="1" si="9"/>
        <v>#REF!</v>
      </c>
      <c r="H50" s="45" t="e">
        <f t="shared" ca="1" si="9"/>
        <v>#REF!</v>
      </c>
      <c r="I50" s="45" t="e">
        <f t="shared" ca="1" si="9"/>
        <v>#REF!</v>
      </c>
      <c r="J50" s="45" t="e">
        <f t="shared" ca="1" si="9"/>
        <v>#REF!</v>
      </c>
      <c r="K50" s="45" t="e">
        <f t="shared" ca="1" si="9"/>
        <v>#REF!</v>
      </c>
      <c r="L50" s="45" t="e">
        <f t="shared" ca="1" si="9"/>
        <v>#REF!</v>
      </c>
      <c r="M50" s="45" t="e">
        <f t="shared" ca="1" si="9"/>
        <v>#DIV/0!</v>
      </c>
      <c r="N50" s="45" t="e">
        <f ca="1">N6/N$47*100</f>
        <v>#DIV/0!</v>
      </c>
      <c r="O50" s="45" t="e">
        <f ca="1">O6/O$47*100</f>
        <v>#DIV/0!</v>
      </c>
      <c r="P50" s="45" t="e">
        <f ca="1">P6/P$47*100</f>
        <v>#DIV/0!</v>
      </c>
      <c r="Q50" s="45">
        <f ca="1">Q6/Q$47*100</f>
        <v>-276.36012958569466</v>
      </c>
    </row>
    <row r="51" spans="1:17">
      <c r="A51" s="18" t="s">
        <v>58</v>
      </c>
      <c r="B51" s="15" t="str">
        <f t="shared" si="7"/>
        <v>Чистый экспорт потребительских товаров</v>
      </c>
      <c r="C51" s="21" t="s">
        <v>40</v>
      </c>
      <c r="D51" s="45" t="e">
        <f t="shared" si="9"/>
        <v>#REF!</v>
      </c>
      <c r="E51" s="45" t="e">
        <f t="shared" si="9"/>
        <v>#REF!</v>
      </c>
      <c r="F51" s="45" t="e">
        <f t="shared" ca="1" si="9"/>
        <v>#REF!</v>
      </c>
      <c r="G51" s="45" t="e">
        <f t="shared" ca="1" si="9"/>
        <v>#VALUE!</v>
      </c>
      <c r="H51" s="45" t="e">
        <f t="shared" ca="1" si="9"/>
        <v>#VALUE!</v>
      </c>
      <c r="I51" s="45" t="e">
        <f t="shared" ca="1" si="9"/>
        <v>#VALUE!</v>
      </c>
      <c r="J51" s="45" t="e">
        <f t="shared" ca="1" si="9"/>
        <v>#REF!</v>
      </c>
      <c r="K51" s="45" t="e">
        <f t="shared" ca="1" si="9"/>
        <v>#REF!</v>
      </c>
      <c r="L51" s="45" t="e">
        <f ca="1">L7/L$47*100</f>
        <v>#REF!</v>
      </c>
      <c r="M51" s="45" t="e">
        <f t="shared" ca="1" si="9"/>
        <v>#DIV/0!</v>
      </c>
      <c r="N51" s="45" t="e">
        <f t="shared" ca="1" si="9"/>
        <v>#DIV/0!</v>
      </c>
      <c r="O51" s="45" t="e">
        <f t="shared" ca="1" si="9"/>
        <v>#DIV/0!</v>
      </c>
      <c r="P51" s="45" t="e">
        <f t="shared" ca="1" si="9"/>
        <v>#DIV/0!</v>
      </c>
      <c r="Q51" s="45">
        <f t="shared" ca="1" si="9"/>
        <v>-345.14012859047972</v>
      </c>
    </row>
    <row r="52" spans="1:17">
      <c r="A52" s="7" t="s">
        <v>22</v>
      </c>
      <c r="B52" s="15" t="str">
        <f t="shared" si="7"/>
        <v>Экспорт товаров (ФОБ)</v>
      </c>
      <c r="C52" s="46" t="s">
        <v>33</v>
      </c>
      <c r="D52" s="45" t="e">
        <f t="shared" si="9"/>
        <v>#REF!</v>
      </c>
      <c r="E52" s="45" t="e">
        <f t="shared" si="9"/>
        <v>#REF!</v>
      </c>
      <c r="F52" s="45" t="e">
        <f t="shared" ca="1" si="9"/>
        <v>#REF!</v>
      </c>
      <c r="G52" s="45" t="e">
        <f t="shared" ca="1" si="9"/>
        <v>#REF!</v>
      </c>
      <c r="H52" s="45" t="e">
        <f t="shared" ca="1" si="9"/>
        <v>#REF!</v>
      </c>
      <c r="I52" s="45" t="e">
        <f t="shared" ca="1" si="9"/>
        <v>#REF!</v>
      </c>
      <c r="J52" s="45" t="e">
        <f t="shared" ca="1" si="9"/>
        <v>#REF!</v>
      </c>
      <c r="K52" s="45" t="e">
        <f t="shared" ca="1" si="9"/>
        <v>#REF!</v>
      </c>
      <c r="L52" s="45" t="e">
        <f t="shared" ca="1" si="9"/>
        <v>#REF!</v>
      </c>
      <c r="M52" s="45" t="e">
        <f t="shared" ca="1" si="9"/>
        <v>#DIV/0!</v>
      </c>
      <c r="N52" s="45" t="e">
        <f ca="1">N8/N$47*100</f>
        <v>#DIV/0!</v>
      </c>
      <c r="O52" s="45" t="e">
        <f t="shared" ca="1" si="9"/>
        <v>#DIV/0!</v>
      </c>
      <c r="P52" s="45" t="e">
        <f t="shared" ca="1" si="9"/>
        <v>#DIV/0!</v>
      </c>
      <c r="Q52" s="45">
        <f t="shared" ca="1" si="9"/>
        <v>463.90082927061115</v>
      </c>
    </row>
    <row r="53" spans="1:17">
      <c r="A53" s="18" t="s">
        <v>59</v>
      </c>
      <c r="B53" s="15" t="str">
        <f t="shared" si="7"/>
        <v>Экспорт потребительских товаров</v>
      </c>
      <c r="C53" s="21" t="s">
        <v>41</v>
      </c>
      <c r="D53" s="45" t="e">
        <f t="shared" si="9"/>
        <v>#REF!</v>
      </c>
      <c r="E53" s="45" t="e">
        <f t="shared" si="9"/>
        <v>#REF!</v>
      </c>
      <c r="F53" s="45" t="e">
        <f t="shared" ca="1" si="9"/>
        <v>#REF!</v>
      </c>
      <c r="G53" s="45" t="e">
        <f ca="1">G9/G$47*100</f>
        <v>#VALUE!</v>
      </c>
      <c r="H53" s="45" t="e">
        <f t="shared" ca="1" si="9"/>
        <v>#VALUE!</v>
      </c>
      <c r="I53" s="45" t="e">
        <f t="shared" ca="1" si="9"/>
        <v>#VALUE!</v>
      </c>
      <c r="J53" s="45" t="e">
        <f ca="1">J9/J$47*100</f>
        <v>#REF!</v>
      </c>
      <c r="K53" s="45" t="e">
        <f t="shared" ca="1" si="9"/>
        <v>#REF!</v>
      </c>
      <c r="L53" s="45" t="e">
        <f t="shared" ca="1" si="9"/>
        <v>#REF!</v>
      </c>
      <c r="M53" s="45" t="e">
        <f t="shared" ca="1" si="9"/>
        <v>#DIV/0!</v>
      </c>
      <c r="N53" s="45" t="e">
        <f t="shared" ca="1" si="9"/>
        <v>#DIV/0!</v>
      </c>
      <c r="O53" s="45" t="e">
        <f t="shared" ca="1" si="9"/>
        <v>#DIV/0!</v>
      </c>
      <c r="P53" s="45" t="e">
        <f t="shared" ca="1" si="9"/>
        <v>#DIV/0!</v>
      </c>
      <c r="Q53" s="45">
        <f t="shared" ca="1" si="9"/>
        <v>128.305963165685</v>
      </c>
    </row>
    <row r="54" spans="1:17">
      <c r="A54" s="7" t="s">
        <v>22</v>
      </c>
      <c r="B54" s="15" t="str">
        <f t="shared" si="7"/>
        <v>Импорт товаров (ФОБ)</v>
      </c>
      <c r="C54" s="46" t="s">
        <v>33</v>
      </c>
      <c r="D54" s="45" t="e">
        <f t="shared" si="9"/>
        <v>#REF!</v>
      </c>
      <c r="E54" s="45" t="e">
        <f t="shared" si="9"/>
        <v>#REF!</v>
      </c>
      <c r="F54" s="45" t="e">
        <f t="shared" ca="1" si="9"/>
        <v>#REF!</v>
      </c>
      <c r="G54" s="45" t="e">
        <f t="shared" ca="1" si="9"/>
        <v>#REF!</v>
      </c>
      <c r="H54" s="45" t="e">
        <f t="shared" ca="1" si="9"/>
        <v>#REF!</v>
      </c>
      <c r="I54" s="45" t="e">
        <f t="shared" ca="1" si="9"/>
        <v>#REF!</v>
      </c>
      <c r="J54" s="45" t="e">
        <f ca="1">J10/J$47*100</f>
        <v>#REF!</v>
      </c>
      <c r="K54" s="45" t="e">
        <f t="shared" ca="1" si="9"/>
        <v>#REF!</v>
      </c>
      <c r="L54" s="45" t="e">
        <f t="shared" ca="1" si="9"/>
        <v>#REF!</v>
      </c>
      <c r="M54" s="45" t="e">
        <f t="shared" ca="1" si="9"/>
        <v>#DIV/0!</v>
      </c>
      <c r="N54" s="45" t="e">
        <f ca="1">N10/N$47*100</f>
        <v>#DIV/0!</v>
      </c>
      <c r="O54" s="45" t="e">
        <f t="shared" ca="1" si="9"/>
        <v>#DIV/0!</v>
      </c>
      <c r="P54" s="45" t="e">
        <f t="shared" ca="1" si="9"/>
        <v>#DIV/0!</v>
      </c>
      <c r="Q54" s="45">
        <f t="shared" ca="1" si="9"/>
        <v>740.26095885630582</v>
      </c>
    </row>
    <row r="55" spans="1:17">
      <c r="A55" s="47" t="s">
        <v>75</v>
      </c>
      <c r="B55" s="15" t="str">
        <f t="shared" si="7"/>
        <v>Импорт потребительских товаров</v>
      </c>
      <c r="C55" s="21" t="s">
        <v>82</v>
      </c>
      <c r="D55" s="45" t="e">
        <f t="shared" si="9"/>
        <v>#REF!</v>
      </c>
      <c r="E55" s="45" t="e">
        <f t="shared" si="9"/>
        <v>#REF!</v>
      </c>
      <c r="F55" s="45" t="e">
        <f t="shared" ca="1" si="9"/>
        <v>#REF!</v>
      </c>
      <c r="G55" s="45" t="e">
        <f t="shared" ca="1" si="9"/>
        <v>#VALUE!</v>
      </c>
      <c r="H55" s="45" t="e">
        <f t="shared" ca="1" si="9"/>
        <v>#VALUE!</v>
      </c>
      <c r="I55" s="45" t="e">
        <f t="shared" ca="1" si="9"/>
        <v>#VALUE!</v>
      </c>
      <c r="J55" s="45" t="e">
        <f ca="1">J11/J$47*100</f>
        <v>#REF!</v>
      </c>
      <c r="K55" s="45" t="e">
        <f t="shared" ca="1" si="9"/>
        <v>#REF!</v>
      </c>
      <c r="L55" s="45" t="e">
        <f t="shared" ca="1" si="9"/>
        <v>#REF!</v>
      </c>
      <c r="M55" s="45" t="e">
        <f ca="1">M11/M$47*100</f>
        <v>#DIV/0!</v>
      </c>
      <c r="N55" s="45" t="e">
        <f ca="1">N11/N$47*100</f>
        <v>#DIV/0!</v>
      </c>
      <c r="O55" s="45" t="e">
        <f t="shared" ca="1" si="9"/>
        <v>#DIV/0!</v>
      </c>
      <c r="P55" s="45" t="e">
        <f t="shared" ca="1" si="9"/>
        <v>#DIV/0!</v>
      </c>
      <c r="Q55" s="45">
        <f t="shared" ca="1" si="9"/>
        <v>473.44609175616472</v>
      </c>
    </row>
    <row r="56" spans="1:17">
      <c r="A56" s="47"/>
      <c r="B56" s="15"/>
      <c r="C56" s="21" t="s">
        <v>83</v>
      </c>
      <c r="D56" s="45"/>
      <c r="E56" s="45"/>
      <c r="F56" s="45"/>
      <c r="G56" s="45"/>
      <c r="H56" s="45"/>
      <c r="I56" s="45"/>
    </row>
    <row r="57" spans="1:17">
      <c r="A57" s="22" t="s">
        <v>60</v>
      </c>
      <c r="B57" s="15" t="str">
        <f>B13</f>
        <v>Внешний товарооборот</v>
      </c>
      <c r="C57" s="21" t="s">
        <v>90</v>
      </c>
      <c r="D57" s="45" t="e">
        <f>D13/D$47*100</f>
        <v>#REF!</v>
      </c>
      <c r="E57" s="45" t="e">
        <f>E13/E$47*100</f>
        <v>#REF!</v>
      </c>
      <c r="F57" s="45" t="e">
        <f t="shared" ref="F57:Q58" ca="1" si="10">F13/F$47*100</f>
        <v>#REF!</v>
      </c>
      <c r="G57" s="45" t="e">
        <f t="shared" ca="1" si="10"/>
        <v>#REF!</v>
      </c>
      <c r="H57" s="45" t="e">
        <f t="shared" ca="1" si="10"/>
        <v>#REF!</v>
      </c>
      <c r="I57" s="45" t="e">
        <f t="shared" ca="1" si="10"/>
        <v>#REF!</v>
      </c>
      <c r="J57" s="45" t="e">
        <f t="shared" ca="1" si="10"/>
        <v>#REF!</v>
      </c>
      <c r="K57" s="45" t="e">
        <f t="shared" ca="1" si="10"/>
        <v>#REF!</v>
      </c>
      <c r="L57" s="45" t="e">
        <f t="shared" ca="1" si="10"/>
        <v>#REF!</v>
      </c>
      <c r="M57" s="45" t="e">
        <f t="shared" ca="1" si="10"/>
        <v>#DIV/0!</v>
      </c>
      <c r="N57" s="45" t="e">
        <f t="shared" ca="1" si="10"/>
        <v>#DIV/0!</v>
      </c>
      <c r="O57" s="45" t="e">
        <f t="shared" ca="1" si="10"/>
        <v>#DIV/0!</v>
      </c>
      <c r="P57" s="45" t="e">
        <f t="shared" ca="1" si="10"/>
        <v>#DIV/0!</v>
      </c>
      <c r="Q57" s="45">
        <f t="shared" ca="1" si="10"/>
        <v>1204.1617881269169</v>
      </c>
    </row>
    <row r="58" spans="1:17">
      <c r="A58" s="18" t="s">
        <v>61</v>
      </c>
      <c r="B58" s="15" t="str">
        <f>B14</f>
        <v>Баланс услуг и доходов</v>
      </c>
      <c r="C58" s="21" t="s">
        <v>91</v>
      </c>
      <c r="D58" s="45" t="e">
        <f>D14/D$47*100</f>
        <v>#REF!</v>
      </c>
      <c r="E58" s="45" t="e">
        <f>E14/E$47*100</f>
        <v>#REF!</v>
      </c>
      <c r="F58" s="45" t="e">
        <f t="shared" ca="1" si="10"/>
        <v>#REF!</v>
      </c>
      <c r="G58" s="45" t="e">
        <f t="shared" ca="1" si="10"/>
        <v>#REF!</v>
      </c>
      <c r="H58" s="45" t="e">
        <f t="shared" ca="1" si="10"/>
        <v>#REF!</v>
      </c>
      <c r="I58" s="45" t="e">
        <f t="shared" ca="1" si="10"/>
        <v>#REF!</v>
      </c>
      <c r="J58" s="45" t="e">
        <f t="shared" ca="1" si="10"/>
        <v>#REF!</v>
      </c>
      <c r="K58" s="45" t="e">
        <f t="shared" ca="1" si="10"/>
        <v>#REF!</v>
      </c>
      <c r="L58" s="45" t="e">
        <f t="shared" ca="1" si="10"/>
        <v>#REF!</v>
      </c>
      <c r="M58" s="45" t="e">
        <f t="shared" ca="1" si="10"/>
        <v>#DIV/0!</v>
      </c>
      <c r="N58" s="45" t="e">
        <f t="shared" ca="1" si="10"/>
        <v>#DIV/0!</v>
      </c>
      <c r="O58" s="45" t="e">
        <f t="shared" ca="1" si="10"/>
        <v>#DIV/0!</v>
      </c>
      <c r="P58" s="45" t="e">
        <f t="shared" ca="1" si="10"/>
        <v>#DIV/0!</v>
      </c>
      <c r="Q58" s="45">
        <f t="shared" ca="1" si="10"/>
        <v>158.35379796059073</v>
      </c>
    </row>
    <row r="59" spans="1:17">
      <c r="A59" s="22"/>
      <c r="B59" s="15"/>
      <c r="C59" s="21"/>
      <c r="D59" s="45"/>
      <c r="E59" s="45"/>
      <c r="F59" s="45"/>
      <c r="G59" s="45"/>
      <c r="H59" s="45"/>
      <c r="I59" s="45"/>
    </row>
    <row r="60" spans="1:17">
      <c r="A60" s="18" t="s">
        <v>62</v>
      </c>
      <c r="B60" s="15" t="str">
        <f>B16</f>
        <v>Баланс услуг</v>
      </c>
      <c r="C60" s="21" t="s">
        <v>85</v>
      </c>
      <c r="D60" s="45" t="e">
        <f t="shared" ref="D60:Q63" si="11">D16/D$47*100</f>
        <v>#REF!</v>
      </c>
      <c r="E60" s="45" t="e">
        <f t="shared" si="11"/>
        <v>#REF!</v>
      </c>
      <c r="F60" s="45" t="e">
        <f t="shared" ca="1" si="11"/>
        <v>#REF!</v>
      </c>
      <c r="G60" s="45" t="e">
        <f t="shared" ca="1" si="11"/>
        <v>#REF!</v>
      </c>
      <c r="H60" s="45" t="e">
        <f t="shared" ca="1" si="11"/>
        <v>#REF!</v>
      </c>
      <c r="I60" s="45" t="e">
        <f t="shared" ca="1" si="11"/>
        <v>#REF!</v>
      </c>
      <c r="J60" s="45" t="e">
        <f t="shared" ca="1" si="11"/>
        <v>#REF!</v>
      </c>
      <c r="K60" s="45" t="e">
        <f t="shared" ca="1" si="11"/>
        <v>#REF!</v>
      </c>
      <c r="L60" s="45" t="e">
        <f t="shared" ca="1" si="11"/>
        <v>#REF!</v>
      </c>
      <c r="M60" s="45" t="e">
        <f t="shared" ca="1" si="11"/>
        <v>#DIV/0!</v>
      </c>
      <c r="N60" s="45" t="e">
        <f t="shared" ca="1" si="11"/>
        <v>#DIV/0!</v>
      </c>
      <c r="O60" s="45" t="e">
        <f t="shared" ca="1" si="11"/>
        <v>#DIV/0!</v>
      </c>
      <c r="P60" s="45" t="e">
        <f t="shared" ca="1" si="11"/>
        <v>#DIV/0!</v>
      </c>
      <c r="Q60" s="45">
        <f t="shared" ca="1" si="11"/>
        <v>232.71252412357074</v>
      </c>
    </row>
    <row r="61" spans="1:17">
      <c r="A61" s="18" t="s">
        <v>63</v>
      </c>
      <c r="B61" s="15" t="str">
        <f>B17</f>
        <v>Экспорт услуг</v>
      </c>
      <c r="C61" s="21" t="s">
        <v>86</v>
      </c>
      <c r="D61" s="45" t="e">
        <f t="shared" si="11"/>
        <v>#REF!</v>
      </c>
      <c r="E61" s="45" t="e">
        <f t="shared" si="11"/>
        <v>#REF!</v>
      </c>
      <c r="F61" s="45" t="e">
        <f t="shared" ca="1" si="11"/>
        <v>#REF!</v>
      </c>
      <c r="G61" s="45" t="e">
        <f t="shared" ca="1" si="11"/>
        <v>#REF!</v>
      </c>
      <c r="H61" s="45" t="e">
        <f ca="1">H17/H$47*100</f>
        <v>#REF!</v>
      </c>
      <c r="I61" s="45" t="e">
        <f t="shared" ca="1" si="11"/>
        <v>#REF!</v>
      </c>
      <c r="J61" s="45" t="e">
        <f t="shared" ca="1" si="11"/>
        <v>#REF!</v>
      </c>
      <c r="K61" s="45" t="e">
        <f t="shared" ca="1" si="11"/>
        <v>#REF!</v>
      </c>
      <c r="L61" s="45" t="e">
        <f t="shared" ca="1" si="11"/>
        <v>#REF!</v>
      </c>
      <c r="M61" s="45" t="e">
        <f t="shared" ca="1" si="11"/>
        <v>#DIV/0!</v>
      </c>
      <c r="N61" s="45" t="e">
        <f t="shared" ca="1" si="11"/>
        <v>#DIV/0!</v>
      </c>
      <c r="O61" s="45" t="e">
        <f t="shared" ca="1" si="11"/>
        <v>#DIV/0!</v>
      </c>
      <c r="P61" s="45" t="e">
        <f t="shared" ca="1" si="11"/>
        <v>#DIV/0!</v>
      </c>
      <c r="Q61" s="45">
        <f t="shared" ca="1" si="11"/>
        <v>97.552298002561542</v>
      </c>
    </row>
    <row r="62" spans="1:17">
      <c r="A62" s="18" t="s">
        <v>64</v>
      </c>
      <c r="B62" s="15" t="str">
        <f>B18</f>
        <v>Импорт услуг</v>
      </c>
      <c r="C62" s="21" t="s">
        <v>87</v>
      </c>
      <c r="D62" s="45" t="e">
        <f t="shared" si="11"/>
        <v>#REF!</v>
      </c>
      <c r="E62" s="45" t="e">
        <f t="shared" si="11"/>
        <v>#REF!</v>
      </c>
      <c r="F62" s="45" t="e">
        <f t="shared" ca="1" si="11"/>
        <v>#REF!</v>
      </c>
      <c r="G62" s="45" t="e">
        <f t="shared" ca="1" si="11"/>
        <v>#REF!</v>
      </c>
      <c r="H62" s="45" t="e">
        <f ca="1">H18/H$47*100</f>
        <v>#REF!</v>
      </c>
      <c r="I62" s="45" t="e">
        <f ca="1">I18/I$47*100</f>
        <v>#REF!</v>
      </c>
      <c r="J62" s="45" t="e">
        <f t="shared" ca="1" si="11"/>
        <v>#REF!</v>
      </c>
      <c r="K62" s="45" t="e">
        <f t="shared" ca="1" si="11"/>
        <v>#REF!</v>
      </c>
      <c r="L62" s="45" t="e">
        <f t="shared" ca="1" si="11"/>
        <v>#REF!</v>
      </c>
      <c r="M62" s="45" t="e">
        <f t="shared" ca="1" si="11"/>
        <v>#DIV/0!</v>
      </c>
      <c r="N62" s="45" t="e">
        <f t="shared" ca="1" si="11"/>
        <v>#DIV/0!</v>
      </c>
      <c r="O62" s="45" t="e">
        <f t="shared" ca="1" si="11"/>
        <v>#DIV/0!</v>
      </c>
      <c r="P62" s="45" t="e">
        <f t="shared" ca="1" si="11"/>
        <v>#DIV/0!</v>
      </c>
      <c r="Q62" s="45">
        <f t="shared" ca="1" si="11"/>
        <v>135.16022612100923</v>
      </c>
    </row>
    <row r="63" spans="1:17">
      <c r="A63" s="18" t="s">
        <v>64</v>
      </c>
      <c r="B63" s="15" t="str">
        <f>B19</f>
        <v>Импорт услуг</v>
      </c>
      <c r="C63" s="21" t="s">
        <v>87</v>
      </c>
      <c r="D63" s="45" t="e">
        <f t="shared" si="11"/>
        <v>#REF!</v>
      </c>
      <c r="E63" s="45" t="e">
        <f t="shared" si="11"/>
        <v>#REF!</v>
      </c>
      <c r="F63" s="45" t="e">
        <f t="shared" ca="1" si="11"/>
        <v>#REF!</v>
      </c>
      <c r="G63" s="45" t="e">
        <f t="shared" ca="1" si="11"/>
        <v>#REF!</v>
      </c>
      <c r="H63" s="45" t="e">
        <f ca="1">H19/H$47*100</f>
        <v>#REF!</v>
      </c>
      <c r="I63" s="45" t="e">
        <f ca="1">I19/I$47*100</f>
        <v>#REF!</v>
      </c>
      <c r="J63" s="45" t="e">
        <f t="shared" ca="1" si="11"/>
        <v>#REF!</v>
      </c>
      <c r="K63" s="45" t="e">
        <f t="shared" ca="1" si="11"/>
        <v>#REF!</v>
      </c>
      <c r="L63" s="45" t="e">
        <f t="shared" ca="1" si="11"/>
        <v>#REF!</v>
      </c>
      <c r="M63" s="45" t="e">
        <f t="shared" ca="1" si="11"/>
        <v>#DIV/0!</v>
      </c>
      <c r="N63" s="45" t="e">
        <f t="shared" ca="1" si="11"/>
        <v>#DIV/0!</v>
      </c>
      <c r="O63" s="45" t="e">
        <f t="shared" ca="1" si="11"/>
        <v>#DIV/0!</v>
      </c>
      <c r="P63" s="45" t="e">
        <f t="shared" ca="1" si="11"/>
        <v>#DIV/0!</v>
      </c>
      <c r="Q63" s="45">
        <f t="shared" ca="1" si="11"/>
        <v>-135.16022612100923</v>
      </c>
    </row>
    <row r="64" spans="1:17">
      <c r="A64" s="18"/>
      <c r="B64" s="15"/>
      <c r="C64" s="21"/>
      <c r="D64" s="45"/>
      <c r="E64" s="45"/>
      <c r="F64" s="45"/>
      <c r="G64" s="45"/>
      <c r="H64" s="45"/>
      <c r="I64" s="45"/>
    </row>
    <row r="65" spans="1:17">
      <c r="A65" s="18" t="s">
        <v>65</v>
      </c>
      <c r="B65" s="15" t="str">
        <f>B21</f>
        <v>Баланс товаров и услуг</v>
      </c>
      <c r="C65" s="21" t="s">
        <v>92</v>
      </c>
      <c r="D65" s="45" t="e">
        <f t="shared" ref="D65:Q65" si="12">D21/D$47*100</f>
        <v>#REF!</v>
      </c>
      <c r="E65" s="45" t="e">
        <f t="shared" si="12"/>
        <v>#REF!</v>
      </c>
      <c r="F65" s="45" t="e">
        <f t="shared" ca="1" si="12"/>
        <v>#REF!</v>
      </c>
      <c r="G65" s="45" t="e">
        <f t="shared" ca="1" si="12"/>
        <v>#REF!</v>
      </c>
      <c r="H65" s="45" t="e">
        <f t="shared" ca="1" si="12"/>
        <v>#REF!</v>
      </c>
      <c r="I65" s="45" t="e">
        <f t="shared" ca="1" si="12"/>
        <v>#REF!</v>
      </c>
      <c r="J65" s="45" t="e">
        <f t="shared" ca="1" si="12"/>
        <v>#REF!</v>
      </c>
      <c r="K65" s="45" t="e">
        <f t="shared" ca="1" si="12"/>
        <v>#REF!</v>
      </c>
      <c r="L65" s="45" t="e">
        <f t="shared" ca="1" si="12"/>
        <v>#REF!</v>
      </c>
      <c r="M65" s="45" t="e">
        <f t="shared" ca="1" si="12"/>
        <v>#DIV/0!</v>
      </c>
      <c r="N65" s="45" t="e">
        <f t="shared" ca="1" si="12"/>
        <v>#DIV/0!</v>
      </c>
      <c r="O65" s="45" t="e">
        <f t="shared" ca="1" si="12"/>
        <v>#DIV/0!</v>
      </c>
      <c r="P65" s="45" t="e">
        <f t="shared" ca="1" si="12"/>
        <v>#DIV/0!</v>
      </c>
      <c r="Q65" s="45">
        <f t="shared" ca="1" si="12"/>
        <v>-43.64760546212387</v>
      </c>
    </row>
    <row r="66" spans="1:17">
      <c r="A66" s="28"/>
      <c r="B66" s="15"/>
      <c r="C66" s="21"/>
      <c r="D66" s="45"/>
      <c r="E66" s="45"/>
      <c r="F66" s="45"/>
      <c r="G66" s="45"/>
      <c r="H66" s="45"/>
      <c r="I66" s="45"/>
    </row>
    <row r="67" spans="1:17">
      <c r="A67" s="18" t="s">
        <v>66</v>
      </c>
      <c r="B67" s="15" t="str">
        <f>B23</f>
        <v>Баланс первичных доходов</v>
      </c>
      <c r="C67" s="21" t="s">
        <v>44</v>
      </c>
      <c r="D67" s="45" t="e">
        <f t="shared" ref="D67:Q67" si="13">D23/D$47*100</f>
        <v>#REF!</v>
      </c>
      <c r="E67" s="45" t="e">
        <f t="shared" si="13"/>
        <v>#REF!</v>
      </c>
      <c r="F67" s="45" t="e">
        <f t="shared" ca="1" si="13"/>
        <v>#REF!</v>
      </c>
      <c r="G67" s="45" t="e">
        <f t="shared" ca="1" si="13"/>
        <v>#REF!</v>
      </c>
      <c r="H67" s="45" t="e">
        <f t="shared" ca="1" si="13"/>
        <v>#REF!</v>
      </c>
      <c r="I67" s="45" t="e">
        <f t="shared" ca="1" si="13"/>
        <v>#REF!</v>
      </c>
      <c r="J67" s="45" t="e">
        <f t="shared" ca="1" si="13"/>
        <v>#REF!</v>
      </c>
      <c r="K67" s="45" t="e">
        <f t="shared" ca="1" si="13"/>
        <v>#REF!</v>
      </c>
      <c r="L67" s="45" t="e">
        <f t="shared" ca="1" si="13"/>
        <v>#REF!</v>
      </c>
      <c r="M67" s="45" t="e">
        <f t="shared" ca="1" si="13"/>
        <v>#DIV/0!</v>
      </c>
      <c r="N67" s="45" t="e">
        <f t="shared" ca="1" si="13"/>
        <v>#DIV/0!</v>
      </c>
      <c r="O67" s="45" t="e">
        <f t="shared" ca="1" si="13"/>
        <v>#DIV/0!</v>
      </c>
      <c r="P67" s="45" t="e">
        <f t="shared" ca="1" si="13"/>
        <v>#DIV/0!</v>
      </c>
      <c r="Q67" s="45">
        <f t="shared" ca="1" si="13"/>
        <v>-74.358726162980062</v>
      </c>
    </row>
    <row r="68" spans="1:17">
      <c r="A68" s="18"/>
      <c r="B68" s="15"/>
      <c r="C68" s="21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</row>
    <row r="69" spans="1:17">
      <c r="A69" s="18" t="s">
        <v>67</v>
      </c>
      <c r="B69" s="15" t="str">
        <f>B25</f>
        <v>Текущие трансферты</v>
      </c>
      <c r="C69" s="21" t="s">
        <v>93</v>
      </c>
      <c r="D69" s="45" t="e">
        <f>D25/D$47*100</f>
        <v>#REF!</v>
      </c>
      <c r="E69" s="45" t="e">
        <f>E25/E$47*100</f>
        <v>#REF!</v>
      </c>
      <c r="F69" s="45" t="e">
        <f t="shared" ref="F69:Q70" ca="1" si="14">F25/F$47*100</f>
        <v>#REF!</v>
      </c>
      <c r="G69" s="45" t="e">
        <f t="shared" ca="1" si="14"/>
        <v>#REF!</v>
      </c>
      <c r="H69" s="45" t="e">
        <f t="shared" ca="1" si="14"/>
        <v>#REF!</v>
      </c>
      <c r="I69" s="45" t="e">
        <f t="shared" ca="1" si="14"/>
        <v>#REF!</v>
      </c>
      <c r="J69" s="45" t="e">
        <f t="shared" ca="1" si="14"/>
        <v>#REF!</v>
      </c>
      <c r="K69" s="45" t="e">
        <f t="shared" ca="1" si="14"/>
        <v>#REF!</v>
      </c>
      <c r="L69" s="45" t="e">
        <f t="shared" ca="1" si="14"/>
        <v>#REF!</v>
      </c>
      <c r="M69" s="45" t="e">
        <f t="shared" ca="1" si="14"/>
        <v>#DIV/0!</v>
      </c>
      <c r="N69" s="45" t="e">
        <f t="shared" ca="1" si="14"/>
        <v>#DIV/0!</v>
      </c>
      <c r="O69" s="45" t="e">
        <f t="shared" ca="1" si="14"/>
        <v>#DIV/0!</v>
      </c>
      <c r="P69" s="45" t="e">
        <f t="shared" ca="1" si="14"/>
        <v>#DIV/0!</v>
      </c>
      <c r="Q69" s="45">
        <f t="shared" ca="1" si="14"/>
        <v>100</v>
      </c>
    </row>
    <row r="70" spans="1:17">
      <c r="A70" s="18" t="s">
        <v>76</v>
      </c>
      <c r="B70" s="15" t="str">
        <f>B26</f>
        <v>Денежные переводы работающих</v>
      </c>
      <c r="C70" s="21" t="s">
        <v>53</v>
      </c>
      <c r="D70" s="45" t="e">
        <f>D26/D$47*100</f>
        <v>#REF!</v>
      </c>
      <c r="E70" s="45" t="e">
        <f>E26/E$47*100</f>
        <v>#REF!</v>
      </c>
      <c r="F70" s="45" t="e">
        <f t="shared" ca="1" si="14"/>
        <v>#REF!</v>
      </c>
      <c r="G70" s="45" t="e">
        <f ca="1">G26/G$47*100</f>
        <v>#VALUE!</v>
      </c>
      <c r="H70" s="45" t="e">
        <f t="shared" ca="1" si="14"/>
        <v>#VALUE!</v>
      </c>
      <c r="I70" s="45" t="e">
        <f t="shared" ca="1" si="14"/>
        <v>#VALUE!</v>
      </c>
      <c r="J70" s="45" t="e">
        <f ca="1">J26/J$47*100</f>
        <v>#VALUE!</v>
      </c>
      <c r="K70" s="45" t="e">
        <f t="shared" ca="1" si="14"/>
        <v>#REF!</v>
      </c>
      <c r="L70" s="45" t="e">
        <f t="shared" ca="1" si="14"/>
        <v>#REF!</v>
      </c>
      <c r="M70" s="45" t="e">
        <f t="shared" ca="1" si="14"/>
        <v>#DIV/0!</v>
      </c>
      <c r="N70" s="45" t="e">
        <f t="shared" ca="1" si="14"/>
        <v>#DIV/0!</v>
      </c>
      <c r="O70" s="45" t="e">
        <f t="shared" ca="1" si="14"/>
        <v>#DIV/0!</v>
      </c>
      <c r="P70" s="45" t="e">
        <f t="shared" ca="1" si="14"/>
        <v>#DIV/0!</v>
      </c>
      <c r="Q70" s="45">
        <f t="shared" ca="1" si="14"/>
        <v>588.23091940609049</v>
      </c>
    </row>
    <row r="71" spans="1:17">
      <c r="B71" s="1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  <row r="72" spans="1:17">
      <c r="A72" s="33" t="s">
        <v>68</v>
      </c>
      <c r="B72" s="15" t="str">
        <f>B28</f>
        <v>Счет операций с капиталом и финансовых операций</v>
      </c>
      <c r="C72" s="21" t="s">
        <v>54</v>
      </c>
      <c r="D72" s="45" t="e">
        <f t="shared" ref="D72:P72" si="15">D28/D$47*100</f>
        <v>#REF!</v>
      </c>
      <c r="E72" s="45" t="e">
        <f t="shared" si="15"/>
        <v>#REF!</v>
      </c>
      <c r="F72" s="45" t="e">
        <f t="shared" ca="1" si="15"/>
        <v>#REF!</v>
      </c>
      <c r="G72" s="45" t="e">
        <f t="shared" ca="1" si="15"/>
        <v>#REF!</v>
      </c>
      <c r="H72" s="45" t="e">
        <f t="shared" ca="1" si="15"/>
        <v>#REF!</v>
      </c>
      <c r="I72" s="45" t="e">
        <f t="shared" ca="1" si="15"/>
        <v>#REF!</v>
      </c>
      <c r="J72" s="45" t="e">
        <f t="shared" ca="1" si="15"/>
        <v>#REF!</v>
      </c>
      <c r="K72" s="45" t="e">
        <f t="shared" ca="1" si="15"/>
        <v>#REF!</v>
      </c>
      <c r="L72" s="45" t="e">
        <f t="shared" ca="1" si="15"/>
        <v>#REF!</v>
      </c>
      <c r="M72" s="45" t="e">
        <f t="shared" ca="1" si="15"/>
        <v>#DIV/0!</v>
      </c>
      <c r="N72" s="45" t="e">
        <f t="shared" ca="1" si="15"/>
        <v>#DIV/0!</v>
      </c>
      <c r="O72" s="45" t="e">
        <f t="shared" ca="1" si="15"/>
        <v>#DIV/0!</v>
      </c>
      <c r="P72" s="45" t="e">
        <f t="shared" ca="1" si="15"/>
        <v>#DIV/0!</v>
      </c>
      <c r="Q72" s="45">
        <f ca="1">Q28/Q$47*100</f>
        <v>100</v>
      </c>
    </row>
    <row r="73" spans="1:17">
      <c r="A73" s="18"/>
      <c r="B73" s="15"/>
      <c r="C73" s="21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</row>
    <row r="74" spans="1:17">
      <c r="A74" s="5" t="s">
        <v>69</v>
      </c>
      <c r="B74" s="15" t="str">
        <f>B30</f>
        <v>Сальдо счета операций с капиталом</v>
      </c>
      <c r="C74" s="21" t="s">
        <v>28</v>
      </c>
      <c r="D74" s="45" t="e">
        <f t="shared" ref="D74:Q74" si="16">D30/D$47*100</f>
        <v>#REF!</v>
      </c>
      <c r="E74" s="45" t="e">
        <f t="shared" si="16"/>
        <v>#REF!</v>
      </c>
      <c r="F74" s="45" t="e">
        <f t="shared" ca="1" si="16"/>
        <v>#REF!</v>
      </c>
      <c r="G74" s="45" t="e">
        <f t="shared" ca="1" si="16"/>
        <v>#REF!</v>
      </c>
      <c r="H74" s="45" t="e">
        <f t="shared" ca="1" si="16"/>
        <v>#REF!</v>
      </c>
      <c r="I74" s="45" t="e">
        <f t="shared" ca="1" si="16"/>
        <v>#REF!</v>
      </c>
      <c r="J74" s="45" t="e">
        <f t="shared" ca="1" si="16"/>
        <v>#REF!</v>
      </c>
      <c r="K74" s="45" t="e">
        <f t="shared" ca="1" si="16"/>
        <v>#REF!</v>
      </c>
      <c r="L74" s="45" t="e">
        <f t="shared" ca="1" si="16"/>
        <v>#REF!</v>
      </c>
      <c r="M74" s="45" t="e">
        <f t="shared" ca="1" si="16"/>
        <v>#DIV/0!</v>
      </c>
      <c r="N74" s="45" t="e">
        <f t="shared" ca="1" si="16"/>
        <v>#DIV/0!</v>
      </c>
      <c r="O74" s="45" t="e">
        <f t="shared" ca="1" si="16"/>
        <v>#DIV/0!</v>
      </c>
      <c r="P74" s="45" t="e">
        <f t="shared" ca="1" si="16"/>
        <v>#DIV/0!</v>
      </c>
      <c r="Q74" s="45">
        <f t="shared" ca="1" si="16"/>
        <v>13.865694900303694</v>
      </c>
    </row>
    <row r="75" spans="1:17">
      <c r="A75" s="18"/>
      <c r="B75" s="15"/>
      <c r="C75" s="21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</row>
    <row r="76" spans="1:17">
      <c r="A76" s="5" t="s">
        <v>70</v>
      </c>
      <c r="B76" s="15" t="str">
        <f>B32</f>
        <v>Финансовый счет</v>
      </c>
      <c r="C76" s="21" t="s">
        <v>55</v>
      </c>
      <c r="D76" s="45" t="e">
        <f t="shared" ref="D76:Q76" si="17">D32/D$47*100</f>
        <v>#REF!</v>
      </c>
      <c r="E76" s="45" t="e">
        <f t="shared" si="17"/>
        <v>#REF!</v>
      </c>
      <c r="F76" s="45" t="e">
        <f t="shared" ca="1" si="17"/>
        <v>#REF!</v>
      </c>
      <c r="G76" s="45" t="e">
        <f t="shared" ca="1" si="17"/>
        <v>#REF!</v>
      </c>
      <c r="H76" s="45" t="e">
        <f t="shared" ca="1" si="17"/>
        <v>#REF!</v>
      </c>
      <c r="I76" s="45" t="e">
        <f t="shared" ca="1" si="17"/>
        <v>#REF!</v>
      </c>
      <c r="J76" s="45" t="e">
        <f t="shared" ca="1" si="17"/>
        <v>#REF!</v>
      </c>
      <c r="K76" s="45" t="e">
        <f t="shared" ca="1" si="17"/>
        <v>#REF!</v>
      </c>
      <c r="L76" s="45" t="e">
        <f t="shared" ca="1" si="17"/>
        <v>#REF!</v>
      </c>
      <c r="M76" s="45" t="e">
        <f t="shared" ca="1" si="17"/>
        <v>#DIV/0!</v>
      </c>
      <c r="N76" s="45" t="e">
        <f t="shared" ca="1" si="17"/>
        <v>#DIV/0!</v>
      </c>
      <c r="O76" s="45" t="e">
        <f t="shared" ca="1" si="17"/>
        <v>#DIV/0!</v>
      </c>
      <c r="P76" s="45" t="e">
        <f t="shared" ca="1" si="17"/>
        <v>#DIV/0!</v>
      </c>
      <c r="Q76" s="45">
        <f t="shared" ca="1" si="17"/>
        <v>82.617704534160865</v>
      </c>
    </row>
    <row r="77" spans="1:17">
      <c r="A77" s="18"/>
      <c r="B77" s="15"/>
      <c r="C77" s="21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</row>
    <row r="78" spans="1:17">
      <c r="A78" s="5" t="s">
        <v>70</v>
      </c>
      <c r="B78" s="15" t="str">
        <f>B34</f>
        <v xml:space="preserve">Прямые инвестиции </v>
      </c>
      <c r="C78" s="21" t="s">
        <v>46</v>
      </c>
      <c r="D78" s="45" t="e">
        <f t="shared" ref="D78:Q78" si="18">D34/D$47*100</f>
        <v>#REF!</v>
      </c>
      <c r="E78" s="45" t="e">
        <f t="shared" si="18"/>
        <v>#REF!</v>
      </c>
      <c r="F78" s="45" t="e">
        <f t="shared" ca="1" si="18"/>
        <v>#REF!</v>
      </c>
      <c r="G78" s="45" t="e">
        <f t="shared" ca="1" si="18"/>
        <v>#REF!</v>
      </c>
      <c r="H78" s="45" t="e">
        <f t="shared" ca="1" si="18"/>
        <v>#REF!</v>
      </c>
      <c r="I78" s="45" t="e">
        <f t="shared" ca="1" si="18"/>
        <v>#REF!</v>
      </c>
      <c r="J78" s="45" t="e">
        <f t="shared" ca="1" si="18"/>
        <v>#REF!</v>
      </c>
      <c r="K78" s="45" t="e">
        <f t="shared" ca="1" si="18"/>
        <v>#REF!</v>
      </c>
      <c r="L78" s="45" t="e">
        <f t="shared" ca="1" si="18"/>
        <v>#REF!</v>
      </c>
      <c r="M78" s="45" t="e">
        <f t="shared" ca="1" si="18"/>
        <v>#DIV/0!</v>
      </c>
      <c r="N78" s="45" t="e">
        <f t="shared" ca="1" si="18"/>
        <v>#DIV/0!</v>
      </c>
      <c r="O78" s="45" t="e">
        <f t="shared" ca="1" si="18"/>
        <v>#DIV/0!</v>
      </c>
      <c r="P78" s="45" t="e">
        <f t="shared" ca="1" si="18"/>
        <v>#DIV/0!</v>
      </c>
      <c r="Q78" s="45">
        <f t="shared" ca="1" si="18"/>
        <v>124.5768218869584</v>
      </c>
    </row>
    <row r="79" spans="1:17">
      <c r="A79" s="18"/>
      <c r="B79" s="15"/>
      <c r="C79" s="21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</row>
    <row r="80" spans="1:17">
      <c r="A80" s="18" t="s">
        <v>71</v>
      </c>
      <c r="B80" s="15" t="str">
        <f>B36</f>
        <v>Портфельные инвест.</v>
      </c>
      <c r="C80" s="21" t="s">
        <v>47</v>
      </c>
      <c r="D80" s="45" t="e">
        <f t="shared" ref="D80:Q80" si="19">D36/D$47*100</f>
        <v>#REF!</v>
      </c>
      <c r="E80" s="45" t="e">
        <f t="shared" si="19"/>
        <v>#REF!</v>
      </c>
      <c r="F80" s="45" t="e">
        <f t="shared" ca="1" si="19"/>
        <v>#REF!</v>
      </c>
      <c r="G80" s="45" t="e">
        <f t="shared" ca="1" si="19"/>
        <v>#REF!</v>
      </c>
      <c r="H80" s="45" t="e">
        <f t="shared" ca="1" si="19"/>
        <v>#REF!</v>
      </c>
      <c r="I80" s="45" t="e">
        <f t="shared" ca="1" si="19"/>
        <v>#REF!</v>
      </c>
      <c r="J80" s="45" t="e">
        <f t="shared" ca="1" si="19"/>
        <v>#REF!</v>
      </c>
      <c r="K80" s="45" t="e">
        <f t="shared" ca="1" si="19"/>
        <v>#REF!</v>
      </c>
      <c r="L80" s="45" t="e">
        <f t="shared" ca="1" si="19"/>
        <v>#REF!</v>
      </c>
      <c r="M80" s="45" t="e">
        <f t="shared" ca="1" si="19"/>
        <v>#DIV/0!</v>
      </c>
      <c r="N80" s="45" t="e">
        <f t="shared" ca="1" si="19"/>
        <v>#DIV/0!</v>
      </c>
      <c r="O80" s="45" t="e">
        <f t="shared" ca="1" si="19"/>
        <v>#DIV/0!</v>
      </c>
      <c r="P80" s="45" t="e">
        <f t="shared" ca="1" si="19"/>
        <v>#DIV/0!</v>
      </c>
      <c r="Q80" s="45">
        <f t="shared" ca="1" si="19"/>
        <v>-4.5197443178654249</v>
      </c>
    </row>
    <row r="81" spans="1:17">
      <c r="A81" s="18"/>
      <c r="B81" s="15"/>
      <c r="C81" s="21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</row>
    <row r="82" spans="1:17">
      <c r="A82" s="18" t="s">
        <v>72</v>
      </c>
      <c r="B82" s="15" t="str">
        <f>B38</f>
        <v>Другие инвестиции</v>
      </c>
      <c r="C82" s="21" t="s">
        <v>48</v>
      </c>
      <c r="D82" s="45" t="e">
        <f t="shared" ref="D82:Q82" si="20">D38/D$47*100</f>
        <v>#REF!</v>
      </c>
      <c r="E82" s="45" t="e">
        <f t="shared" si="20"/>
        <v>#REF!</v>
      </c>
      <c r="F82" s="45" t="e">
        <f t="shared" ca="1" si="20"/>
        <v>#REF!</v>
      </c>
      <c r="G82" s="45" t="e">
        <f t="shared" ca="1" si="20"/>
        <v>#REF!</v>
      </c>
      <c r="H82" s="45" t="e">
        <f t="shared" ca="1" si="20"/>
        <v>#REF!</v>
      </c>
      <c r="I82" s="45" t="e">
        <f t="shared" ca="1" si="20"/>
        <v>#REF!</v>
      </c>
      <c r="J82" s="45" t="e">
        <f t="shared" ca="1" si="20"/>
        <v>#REF!</v>
      </c>
      <c r="K82" s="45" t="e">
        <f t="shared" ca="1" si="20"/>
        <v>#REF!</v>
      </c>
      <c r="L82" s="45" t="e">
        <f t="shared" ca="1" si="20"/>
        <v>#REF!</v>
      </c>
      <c r="M82" s="45" t="e">
        <f t="shared" ca="1" si="20"/>
        <v>#DIV/0!</v>
      </c>
      <c r="N82" s="45" t="e">
        <f t="shared" ca="1" si="20"/>
        <v>#DIV/0!</v>
      </c>
      <c r="O82" s="45" t="e">
        <f t="shared" ca="1" si="20"/>
        <v>#DIV/0!</v>
      </c>
      <c r="P82" s="45" t="e">
        <f t="shared" ca="1" si="20"/>
        <v>#DIV/0!</v>
      </c>
      <c r="Q82" s="45">
        <f t="shared" ca="1" si="20"/>
        <v>-56.226556838474849</v>
      </c>
    </row>
    <row r="83" spans="1:17">
      <c r="A83" s="18"/>
      <c r="B83" s="15"/>
      <c r="C83" s="21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</row>
    <row r="84" spans="1:17">
      <c r="A84" s="4" t="s">
        <v>73</v>
      </c>
      <c r="B84" s="15" t="str">
        <f>B40</f>
        <v>Краткосрочный капитал</v>
      </c>
      <c r="C84" s="48" t="s">
        <v>94</v>
      </c>
      <c r="D84" s="45" t="e">
        <f t="shared" ref="D84:Q84" si="21">D40/D$47*100</f>
        <v>#REF!</v>
      </c>
      <c r="E84" s="45" t="e">
        <f t="shared" si="21"/>
        <v>#REF!</v>
      </c>
      <c r="F84" s="45" t="e">
        <f t="shared" ca="1" si="21"/>
        <v>#REF!</v>
      </c>
      <c r="G84" s="45" t="e">
        <f t="shared" ca="1" si="21"/>
        <v>#REF!</v>
      </c>
      <c r="H84" s="45" t="e">
        <f t="shared" ca="1" si="21"/>
        <v>#REF!</v>
      </c>
      <c r="I84" s="45" t="e">
        <f t="shared" ca="1" si="21"/>
        <v>#REF!</v>
      </c>
      <c r="J84" s="45" t="e">
        <f t="shared" ca="1" si="21"/>
        <v>#REF!</v>
      </c>
      <c r="K84" s="45" t="e">
        <f t="shared" ca="1" si="21"/>
        <v>#REF!</v>
      </c>
      <c r="L84" s="45" t="e">
        <f t="shared" ca="1" si="21"/>
        <v>#REF!</v>
      </c>
      <c r="M84" s="45" t="e">
        <f t="shared" ca="1" si="21"/>
        <v>#DIV/0!</v>
      </c>
      <c r="N84" s="45" t="e">
        <f t="shared" ca="1" si="21"/>
        <v>#DIV/0!</v>
      </c>
      <c r="O84" s="45" t="e">
        <f t="shared" ca="1" si="21"/>
        <v>#DIV/0!</v>
      </c>
      <c r="P84" s="45" t="e">
        <f t="shared" ca="1" si="21"/>
        <v>#DIV/0!</v>
      </c>
      <c r="Q84" s="45">
        <f t="shared" ca="1" si="21"/>
        <v>-141.95911735279753</v>
      </c>
    </row>
    <row r="85" spans="1:17">
      <c r="A85" s="18"/>
      <c r="B85" s="15"/>
      <c r="C85" s="21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</row>
    <row r="86" spans="1:17">
      <c r="A86" s="4" t="s">
        <v>74</v>
      </c>
      <c r="B86" s="15" t="str">
        <f>B42</f>
        <v xml:space="preserve">Чистый приток кредитов </v>
      </c>
      <c r="C86" s="21" t="s">
        <v>50</v>
      </c>
      <c r="D86" s="45" t="e">
        <f t="shared" ref="D86:Q86" si="22">D42/D$47*100</f>
        <v>#REF!</v>
      </c>
      <c r="E86" s="45" t="e">
        <f t="shared" si="22"/>
        <v>#REF!</v>
      </c>
      <c r="F86" s="45" t="e">
        <f t="shared" ca="1" si="22"/>
        <v>#REF!</v>
      </c>
      <c r="G86" s="45" t="e">
        <f t="shared" ca="1" si="22"/>
        <v>#REF!</v>
      </c>
      <c r="H86" s="45" t="e">
        <f t="shared" ca="1" si="22"/>
        <v>#REF!</v>
      </c>
      <c r="I86" s="45" t="e">
        <f t="shared" ca="1" si="22"/>
        <v>#REF!</v>
      </c>
      <c r="J86" s="45" t="e">
        <f t="shared" ca="1" si="22"/>
        <v>#REF!</v>
      </c>
      <c r="K86" s="45" t="e">
        <f t="shared" ca="1" si="22"/>
        <v>#REF!</v>
      </c>
      <c r="L86" s="45" t="e">
        <f t="shared" ca="1" si="22"/>
        <v>#REF!</v>
      </c>
      <c r="M86" s="45" t="e">
        <f t="shared" ca="1" si="22"/>
        <v>#DIV/0!</v>
      </c>
      <c r="N86" s="45" t="e">
        <f t="shared" ca="1" si="22"/>
        <v>#DIV/0!</v>
      </c>
      <c r="O86" s="45" t="e">
        <f t="shared" ca="1" si="22"/>
        <v>#DIV/0!</v>
      </c>
      <c r="P86" s="45" t="e">
        <f t="shared" ca="1" si="22"/>
        <v>#DIV/0!</v>
      </c>
      <c r="Q86" s="45">
        <f t="shared" ca="1" si="22"/>
        <v>100</v>
      </c>
    </row>
    <row r="87" spans="1:17">
      <c r="A87" s="18"/>
      <c r="B87" s="15"/>
      <c r="C87" s="21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</row>
    <row r="88" spans="1:17">
      <c r="A88" s="4" t="s">
        <v>23</v>
      </c>
      <c r="B88" s="15" t="str">
        <f>B44</f>
        <v>Финансирование</v>
      </c>
      <c r="C88" s="21" t="s">
        <v>26</v>
      </c>
      <c r="D88" s="45" t="e">
        <f t="shared" ref="D88:Q88" si="23">D44/D$47*100</f>
        <v>#REF!</v>
      </c>
      <c r="E88" s="45" t="e">
        <f t="shared" si="23"/>
        <v>#REF!</v>
      </c>
      <c r="F88" s="45" t="e">
        <f t="shared" ca="1" si="23"/>
        <v>#REF!</v>
      </c>
      <c r="G88" s="45" t="e">
        <f t="shared" ca="1" si="23"/>
        <v>#REF!</v>
      </c>
      <c r="H88" s="45" t="e">
        <f t="shared" ca="1" si="23"/>
        <v>#REF!</v>
      </c>
      <c r="I88" s="45" t="e">
        <f t="shared" ca="1" si="23"/>
        <v>#REF!</v>
      </c>
      <c r="J88" s="45" t="e">
        <f t="shared" ca="1" si="23"/>
        <v>#REF!</v>
      </c>
      <c r="K88" s="45" t="e">
        <f t="shared" ca="1" si="23"/>
        <v>#REF!</v>
      </c>
      <c r="L88" s="45" t="e">
        <f t="shared" ca="1" si="23"/>
        <v>#REF!</v>
      </c>
      <c r="M88" s="45" t="e">
        <f ca="1">M44/M$47*100</f>
        <v>#DIV/0!</v>
      </c>
      <c r="N88" s="45" t="e">
        <f t="shared" ca="1" si="23"/>
        <v>#DIV/0!</v>
      </c>
      <c r="O88" s="45" t="e">
        <f t="shared" ca="1" si="23"/>
        <v>#DIV/0!</v>
      </c>
      <c r="P88" s="45" t="e">
        <f t="shared" ca="1" si="23"/>
        <v>#DIV/0!</v>
      </c>
      <c r="Q88" s="45">
        <f t="shared" ca="1" si="23"/>
        <v>100</v>
      </c>
    </row>
    <row r="89" spans="1:17">
      <c r="B89" s="15"/>
    </row>
    <row r="91" spans="1:17" ht="13.5" thickBot="1"/>
    <row r="92" spans="1:17">
      <c r="B92" s="51" t="s">
        <v>98</v>
      </c>
      <c r="C92" s="52"/>
      <c r="D92" s="52"/>
      <c r="E92" s="52"/>
      <c r="F92" s="52"/>
      <c r="G92" s="59">
        <v>0</v>
      </c>
      <c r="H92" s="59">
        <f t="shared" ref="H92:Q92" si="24">G92+5+12</f>
        <v>17</v>
      </c>
      <c r="I92" s="59">
        <f t="shared" si="24"/>
        <v>34</v>
      </c>
      <c r="J92" s="59">
        <f>I92+5+12</f>
        <v>51</v>
      </c>
      <c r="K92" s="59">
        <f>J92+5+12</f>
        <v>68</v>
      </c>
      <c r="L92" s="59">
        <f t="shared" si="24"/>
        <v>85</v>
      </c>
      <c r="M92" s="59">
        <f t="shared" si="24"/>
        <v>102</v>
      </c>
      <c r="N92" s="59">
        <f t="shared" si="24"/>
        <v>119</v>
      </c>
      <c r="O92" s="59">
        <f t="shared" si="24"/>
        <v>136</v>
      </c>
      <c r="P92" s="59">
        <f t="shared" si="24"/>
        <v>153</v>
      </c>
      <c r="Q92" s="69">
        <f t="shared" si="24"/>
        <v>170</v>
      </c>
    </row>
    <row r="93" spans="1:17" ht="13.5" thickBot="1">
      <c r="B93" s="53" t="s">
        <v>97</v>
      </c>
      <c r="C93" s="54"/>
      <c r="D93" s="54"/>
      <c r="E93" s="54"/>
      <c r="F93" s="54"/>
      <c r="G93" s="62">
        <v>0</v>
      </c>
      <c r="H93" s="62">
        <v>7</v>
      </c>
      <c r="I93" s="62">
        <f t="shared" ref="I93:Q93" si="25">H93+7</f>
        <v>14</v>
      </c>
      <c r="J93" s="62">
        <f>I93+7</f>
        <v>21</v>
      </c>
      <c r="K93" s="62">
        <f t="shared" si="25"/>
        <v>28</v>
      </c>
      <c r="L93" s="62">
        <f t="shared" si="25"/>
        <v>35</v>
      </c>
      <c r="M93" s="62">
        <f t="shared" si="25"/>
        <v>42</v>
      </c>
      <c r="N93" s="62">
        <f t="shared" si="25"/>
        <v>49</v>
      </c>
      <c r="O93" s="62">
        <f t="shared" si="25"/>
        <v>56</v>
      </c>
      <c r="P93" s="62">
        <f t="shared" si="25"/>
        <v>63</v>
      </c>
      <c r="Q93" s="70">
        <f t="shared" si="25"/>
        <v>70</v>
      </c>
    </row>
    <row r="94" spans="1:17">
      <c r="G94" s="60">
        <f>4-G95</f>
        <v>2</v>
      </c>
      <c r="H94" s="60">
        <f>4-H95</f>
        <v>2</v>
      </c>
      <c r="I94" s="60">
        <f t="shared" ref="I94:Q94" si="26">4-I95</f>
        <v>2</v>
      </c>
      <c r="J94" s="60">
        <f t="shared" si="26"/>
        <v>2</v>
      </c>
      <c r="K94" s="60">
        <f t="shared" si="26"/>
        <v>2</v>
      </c>
      <c r="L94" s="60">
        <f t="shared" si="26"/>
        <v>2</v>
      </c>
      <c r="M94" s="60">
        <f t="shared" si="26"/>
        <v>2</v>
      </c>
      <c r="N94" s="60">
        <f t="shared" si="26"/>
        <v>2</v>
      </c>
      <c r="O94" s="60">
        <f t="shared" si="26"/>
        <v>2</v>
      </c>
      <c r="P94" s="60">
        <f t="shared" si="26"/>
        <v>2</v>
      </c>
      <c r="Q94" s="60">
        <f t="shared" si="26"/>
        <v>2</v>
      </c>
    </row>
    <row r="95" spans="1:17">
      <c r="G95" s="60">
        <f>$F$1</f>
        <v>2</v>
      </c>
      <c r="H95" s="60">
        <f>$F$1</f>
        <v>2</v>
      </c>
      <c r="I95" s="60">
        <f t="shared" ref="I95:Q95" si="27">$F$1</f>
        <v>2</v>
      </c>
      <c r="J95" s="60">
        <f>$F$1</f>
        <v>2</v>
      </c>
      <c r="K95" s="60">
        <f>$F$1</f>
        <v>2</v>
      </c>
      <c r="L95" s="60">
        <f t="shared" si="27"/>
        <v>2</v>
      </c>
      <c r="M95" s="60">
        <f>$F$1</f>
        <v>2</v>
      </c>
      <c r="N95" s="60">
        <f t="shared" si="27"/>
        <v>2</v>
      </c>
      <c r="O95" s="60">
        <f t="shared" si="27"/>
        <v>2</v>
      </c>
      <c r="P95" s="60">
        <f t="shared" si="27"/>
        <v>2</v>
      </c>
      <c r="Q95" s="60">
        <f t="shared" si="27"/>
        <v>2</v>
      </c>
    </row>
  </sheetData>
  <pageMargins left="0.98425196850393704" right="0.98425196850393704" top="0.78740157480314965" bottom="0.78740157480314965" header="0.27559055118110237" footer="0.27559055118110237"/>
  <pageSetup paperSize="9" orientation="portrait" verticalDpi="300" r:id="rId1"/>
  <headerFooter alignWithMargins="0">
    <oddHeader>&amp;C&amp;"Times New Roman Cyr,курсив\&amp;UПЛАТЕЖНЫЙ БАЛАНС КЫРГЫЗСКОЙ РЕСПУБЛИКИ -  1997 ГОД</oddHeader>
    <oddFooter>&amp;L&amp;"Times New Roman Cyr,курсив\&amp;8D:\OWN\DATA\PUBLICATION\PUBL497\&amp;F.XLS, ЛИСТ &amp;A, &amp;D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35"/>
  <sheetViews>
    <sheetView showGridLines="0" tabSelected="1" zoomScaleNormal="100" workbookViewId="0"/>
  </sheetViews>
  <sheetFormatPr defaultRowHeight="12.75"/>
  <cols>
    <col min="1" max="2" width="10.83203125" customWidth="1"/>
  </cols>
  <sheetData>
    <row r="1" spans="3:17" ht="13.5" thickBot="1"/>
    <row r="2" spans="3:17">
      <c r="C2" s="749"/>
      <c r="D2" s="750"/>
      <c r="E2" s="750"/>
      <c r="F2" s="750"/>
      <c r="G2" s="750"/>
      <c r="H2" s="750"/>
      <c r="I2" s="750"/>
      <c r="J2" s="750"/>
      <c r="K2" s="750"/>
      <c r="L2" s="750"/>
      <c r="M2" s="751"/>
    </row>
    <row r="3" spans="3:17">
      <c r="C3" s="752"/>
      <c r="D3" s="2"/>
      <c r="E3" s="2"/>
      <c r="F3" s="2"/>
      <c r="G3" s="2"/>
      <c r="H3" s="2"/>
      <c r="I3" s="2"/>
      <c r="J3" s="2"/>
      <c r="K3" s="2"/>
      <c r="L3" s="2"/>
      <c r="M3" s="753"/>
    </row>
    <row r="4" spans="3:17">
      <c r="C4" s="752"/>
      <c r="D4" s="2"/>
      <c r="E4" s="2"/>
      <c r="F4" s="2"/>
      <c r="G4" s="2"/>
      <c r="H4" s="2"/>
      <c r="I4" s="2"/>
      <c r="J4" s="2"/>
      <c r="K4" s="2"/>
      <c r="L4" s="2"/>
      <c r="M4" s="753"/>
    </row>
    <row r="5" spans="3:17">
      <c r="C5" s="752"/>
      <c r="D5" s="2"/>
      <c r="E5" s="2"/>
      <c r="F5" s="2"/>
      <c r="G5" s="2"/>
      <c r="H5" s="2"/>
      <c r="I5" s="2"/>
      <c r="J5" s="2"/>
      <c r="K5" s="2"/>
      <c r="L5" s="2"/>
      <c r="M5" s="753"/>
    </row>
    <row r="6" spans="3:17">
      <c r="C6" s="752"/>
      <c r="D6" s="2"/>
      <c r="E6" s="2"/>
      <c r="F6" s="2"/>
      <c r="G6" s="2"/>
      <c r="H6" s="2"/>
      <c r="I6" s="2"/>
      <c r="J6" s="2"/>
      <c r="K6" s="2"/>
      <c r="L6" s="2"/>
      <c r="M6" s="753"/>
    </row>
    <row r="7" spans="3:17">
      <c r="C7" s="752"/>
      <c r="D7" s="2"/>
      <c r="E7" s="2"/>
      <c r="F7" s="2"/>
      <c r="G7" s="2"/>
      <c r="H7" s="2"/>
      <c r="I7" s="2"/>
      <c r="J7" s="2"/>
      <c r="K7" s="2"/>
      <c r="L7" s="2"/>
      <c r="M7" s="753"/>
    </row>
    <row r="8" spans="3:17">
      <c r="C8" s="752"/>
      <c r="D8" s="2"/>
      <c r="E8" s="2"/>
      <c r="F8" s="2"/>
      <c r="G8" s="2"/>
      <c r="H8" s="2"/>
      <c r="I8" s="2"/>
      <c r="J8" s="2"/>
      <c r="K8" s="2"/>
      <c r="L8" s="2"/>
      <c r="M8" s="753"/>
    </row>
    <row r="9" spans="3:17">
      <c r="C9" s="752"/>
      <c r="D9" s="2"/>
      <c r="E9" s="2"/>
      <c r="F9" s="2"/>
      <c r="G9" s="2"/>
      <c r="H9" s="2"/>
      <c r="I9" s="2"/>
      <c r="J9" s="2"/>
      <c r="K9" s="2"/>
      <c r="L9" s="2"/>
      <c r="M9" s="753"/>
    </row>
    <row r="10" spans="3:17">
      <c r="C10" s="752"/>
      <c r="D10" s="2"/>
      <c r="E10" s="2"/>
      <c r="F10" s="2"/>
      <c r="G10" s="2"/>
      <c r="H10" s="2"/>
      <c r="I10" s="2"/>
      <c r="J10" s="2"/>
      <c r="K10" s="2"/>
      <c r="L10" s="2"/>
      <c r="M10" s="753"/>
    </row>
    <row r="11" spans="3:17">
      <c r="C11" s="752"/>
      <c r="D11" s="2"/>
      <c r="E11" s="2"/>
      <c r="F11" s="2"/>
      <c r="G11" s="2"/>
      <c r="H11" s="2"/>
      <c r="I11" s="2"/>
      <c r="J11" s="2"/>
      <c r="K11" s="2"/>
      <c r="L11" s="2"/>
      <c r="M11" s="753"/>
    </row>
    <row r="12" spans="3:17">
      <c r="C12" s="752"/>
      <c r="D12" s="2"/>
      <c r="E12" s="2"/>
      <c r="F12" s="2"/>
      <c r="G12" s="2"/>
      <c r="H12" s="2"/>
      <c r="I12" s="2"/>
      <c r="J12" s="2"/>
      <c r="K12" s="2"/>
      <c r="L12" s="2"/>
      <c r="M12" s="753"/>
      <c r="P12" s="2"/>
      <c r="Q12" s="2"/>
    </row>
    <row r="13" spans="3:17">
      <c r="C13" s="752"/>
      <c r="D13" s="2"/>
      <c r="E13" s="2"/>
      <c r="F13" s="2"/>
      <c r="G13" s="2"/>
      <c r="H13" s="2"/>
      <c r="I13" s="2"/>
      <c r="J13" s="2"/>
      <c r="K13" s="2"/>
      <c r="L13" s="2"/>
      <c r="M13" s="753"/>
      <c r="P13" s="2"/>
      <c r="Q13" s="2"/>
    </row>
    <row r="14" spans="3:17">
      <c r="C14" s="752"/>
      <c r="D14" s="2"/>
      <c r="E14" s="2"/>
      <c r="F14" s="2"/>
      <c r="G14" s="2"/>
      <c r="H14" s="2"/>
      <c r="I14" s="2"/>
      <c r="J14" s="2"/>
      <c r="K14" s="2"/>
      <c r="L14" s="2"/>
      <c r="M14" s="753"/>
      <c r="P14" s="2"/>
      <c r="Q14" s="2"/>
    </row>
    <row r="15" spans="3:17">
      <c r="C15" s="752"/>
      <c r="D15" s="2"/>
      <c r="E15" s="2"/>
      <c r="F15" s="2"/>
      <c r="G15" s="2"/>
      <c r="H15" s="2"/>
      <c r="I15" s="2"/>
      <c r="J15" s="2"/>
      <c r="K15" s="2"/>
      <c r="L15" s="2"/>
      <c r="M15" s="753"/>
      <c r="P15" s="2"/>
      <c r="Q15" s="2"/>
    </row>
    <row r="16" spans="3:17">
      <c r="C16" s="752"/>
      <c r="D16" s="2"/>
      <c r="E16" s="2"/>
      <c r="F16" s="2"/>
      <c r="G16" s="2"/>
      <c r="H16" s="2"/>
      <c r="I16" s="2"/>
      <c r="J16" s="2"/>
      <c r="K16" s="2"/>
      <c r="L16" s="2"/>
      <c r="M16" s="753"/>
      <c r="P16" s="2"/>
      <c r="Q16" s="2"/>
    </row>
    <row r="17" spans="3:17">
      <c r="C17" s="752"/>
      <c r="D17" s="2"/>
      <c r="E17" s="2"/>
      <c r="F17" s="2"/>
      <c r="G17" s="2"/>
      <c r="H17" s="2"/>
      <c r="I17" s="2"/>
      <c r="J17" s="2"/>
      <c r="K17" s="2"/>
      <c r="L17" s="2"/>
      <c r="M17" s="753"/>
      <c r="P17" s="2"/>
      <c r="Q17" s="2"/>
    </row>
    <row r="18" spans="3:17">
      <c r="C18" s="752"/>
      <c r="D18" s="2"/>
      <c r="E18" s="2"/>
      <c r="F18" s="2"/>
      <c r="G18" s="2"/>
      <c r="H18" s="2"/>
      <c r="I18" s="2"/>
      <c r="J18" s="2"/>
      <c r="K18" s="2"/>
      <c r="L18" s="2"/>
      <c r="M18" s="753"/>
      <c r="P18" s="2"/>
      <c r="Q18" s="2"/>
    </row>
    <row r="19" spans="3:17">
      <c r="C19" s="752"/>
      <c r="D19" s="2"/>
      <c r="E19" s="2"/>
      <c r="F19" s="2"/>
      <c r="G19" s="2"/>
      <c r="H19" s="2"/>
      <c r="I19" s="2"/>
      <c r="J19" s="2"/>
      <c r="K19" s="2"/>
      <c r="L19" s="2"/>
      <c r="M19" s="753"/>
      <c r="P19" s="2"/>
      <c r="Q19" s="2"/>
    </row>
    <row r="20" spans="3:17">
      <c r="C20" s="752"/>
      <c r="D20" s="2"/>
      <c r="E20" s="2"/>
      <c r="F20" s="2"/>
      <c r="G20" s="2"/>
      <c r="H20" s="2"/>
      <c r="I20" s="2"/>
      <c r="J20" s="2"/>
      <c r="K20" s="2"/>
      <c r="L20" s="2"/>
      <c r="M20" s="753"/>
      <c r="P20" s="2"/>
      <c r="Q20" s="2"/>
    </row>
    <row r="21" spans="3:17">
      <c r="C21" s="752"/>
      <c r="D21" s="2"/>
      <c r="E21" s="2"/>
      <c r="F21" s="2"/>
      <c r="G21" s="2"/>
      <c r="H21" s="2"/>
      <c r="I21" s="2"/>
      <c r="J21" s="2"/>
      <c r="K21" s="2"/>
      <c r="L21" s="2"/>
      <c r="M21" s="753"/>
      <c r="O21" s="2"/>
      <c r="P21" s="2"/>
      <c r="Q21" s="2"/>
    </row>
    <row r="22" spans="3:17">
      <c r="C22" s="752"/>
      <c r="D22" s="2"/>
      <c r="E22" s="2"/>
      <c r="F22" s="2"/>
      <c r="G22" s="2"/>
      <c r="H22" s="2"/>
      <c r="I22" s="2"/>
      <c r="J22" s="2"/>
      <c r="K22" s="2"/>
      <c r="L22" s="2"/>
      <c r="M22" s="753"/>
      <c r="O22" s="2"/>
      <c r="P22" s="2"/>
      <c r="Q22" s="2"/>
    </row>
    <row r="23" spans="3:17">
      <c r="C23" s="752"/>
      <c r="D23" s="2"/>
      <c r="E23" s="2"/>
      <c r="F23" s="2"/>
      <c r="G23" s="2"/>
      <c r="H23" s="2"/>
      <c r="I23" s="2"/>
      <c r="J23" s="2"/>
      <c r="K23" s="2"/>
      <c r="L23" s="2"/>
      <c r="M23" s="753"/>
      <c r="O23" s="2"/>
      <c r="P23" s="2"/>
    </row>
    <row r="24" spans="3:17">
      <c r="C24" s="752"/>
      <c r="D24" s="2"/>
      <c r="E24" s="2"/>
      <c r="F24" s="2"/>
      <c r="G24" s="2"/>
      <c r="H24" s="2"/>
      <c r="I24" s="2"/>
      <c r="J24" s="2"/>
      <c r="K24" s="2"/>
      <c r="L24" s="2"/>
      <c r="M24" s="753"/>
      <c r="O24" s="2"/>
      <c r="P24" s="2"/>
    </row>
    <row r="25" spans="3:17">
      <c r="C25" s="752"/>
      <c r="D25" s="2"/>
      <c r="E25" s="2"/>
      <c r="F25" s="2"/>
      <c r="G25" s="2"/>
      <c r="H25" s="2"/>
      <c r="I25" s="2"/>
      <c r="J25" s="2"/>
      <c r="K25" s="2"/>
      <c r="L25" s="2"/>
      <c r="M25" s="753"/>
      <c r="O25" s="2"/>
      <c r="P25" s="2"/>
    </row>
    <row r="26" spans="3:17">
      <c r="C26" s="752"/>
      <c r="D26" s="2"/>
      <c r="E26" s="2"/>
      <c r="F26" s="2"/>
      <c r="G26" s="2"/>
      <c r="H26" s="2"/>
      <c r="I26" s="2"/>
      <c r="J26" s="2"/>
      <c r="K26" s="2"/>
      <c r="L26" s="2"/>
      <c r="M26" s="753"/>
      <c r="O26" s="2"/>
      <c r="P26" s="2"/>
    </row>
    <row r="27" spans="3:17">
      <c r="C27" s="752"/>
      <c r="D27" s="2"/>
      <c r="E27" s="2"/>
      <c r="F27" s="2"/>
      <c r="G27" s="2"/>
      <c r="H27" s="2"/>
      <c r="I27" s="2"/>
      <c r="J27" s="2"/>
      <c r="K27" s="2"/>
      <c r="L27" s="2"/>
      <c r="M27" s="753"/>
      <c r="O27" s="2"/>
      <c r="P27" s="2"/>
    </row>
    <row r="28" spans="3:17">
      <c r="C28" s="752"/>
      <c r="D28" s="2"/>
      <c r="E28" s="2"/>
      <c r="F28" s="2"/>
      <c r="G28" s="2"/>
      <c r="H28" s="2"/>
      <c r="I28" s="2"/>
      <c r="J28" s="2"/>
      <c r="K28" s="2"/>
      <c r="L28" s="2"/>
      <c r="M28" s="753"/>
      <c r="O28" s="2"/>
      <c r="P28" s="2"/>
    </row>
    <row r="29" spans="3:17" ht="19.5">
      <c r="C29" s="981" t="s">
        <v>1209</v>
      </c>
      <c r="D29" s="982"/>
      <c r="E29" s="982"/>
      <c r="F29" s="982"/>
      <c r="G29" s="982"/>
      <c r="H29" s="982"/>
      <c r="I29" s="982"/>
      <c r="J29" s="982"/>
      <c r="K29" s="982"/>
      <c r="L29" s="982"/>
      <c r="M29" s="983"/>
      <c r="O29" s="2"/>
      <c r="P29" s="2"/>
    </row>
    <row r="30" spans="3:17" ht="15" customHeight="1">
      <c r="C30" s="945"/>
      <c r="D30" s="984" t="s">
        <v>1236</v>
      </c>
      <c r="E30" s="984"/>
      <c r="F30" s="984"/>
      <c r="G30" s="984"/>
      <c r="H30" s="984"/>
      <c r="I30" s="984"/>
      <c r="J30" s="984"/>
      <c r="K30" s="984"/>
      <c r="L30" s="984"/>
      <c r="M30" s="946"/>
      <c r="O30" s="2"/>
      <c r="P30" s="2"/>
    </row>
    <row r="31" spans="3:17" ht="15" customHeight="1">
      <c r="C31" s="945"/>
      <c r="D31" s="984"/>
      <c r="E31" s="984"/>
      <c r="F31" s="984"/>
      <c r="G31" s="984"/>
      <c r="H31" s="984"/>
      <c r="I31" s="984"/>
      <c r="J31" s="984"/>
      <c r="K31" s="984"/>
      <c r="L31" s="984"/>
      <c r="M31" s="946"/>
      <c r="O31" s="2"/>
      <c r="P31" s="2"/>
    </row>
    <row r="32" spans="3:17" ht="15" customHeight="1">
      <c r="C32" s="945"/>
      <c r="D32" s="947"/>
      <c r="E32" s="947"/>
      <c r="F32" s="980" t="s">
        <v>1210</v>
      </c>
      <c r="G32" s="980"/>
      <c r="H32" s="980"/>
      <c r="I32" s="980"/>
      <c r="J32" s="947"/>
      <c r="K32" s="947"/>
      <c r="L32" s="947"/>
      <c r="M32" s="946"/>
    </row>
    <row r="33" spans="1:13" s="736" customFormat="1" ht="12.75" customHeight="1">
      <c r="A33" s="772"/>
      <c r="C33" s="948"/>
      <c r="D33" s="949"/>
      <c r="E33" s="949"/>
      <c r="F33" s="949"/>
      <c r="G33" s="949"/>
      <c r="H33" s="949"/>
      <c r="I33" s="949"/>
      <c r="J33" s="949"/>
      <c r="K33" s="949"/>
      <c r="L33" s="949"/>
      <c r="M33" s="950"/>
    </row>
    <row r="34" spans="1:13" ht="20.25" customHeight="1">
      <c r="C34" s="945"/>
      <c r="D34" s="985" t="s">
        <v>1237</v>
      </c>
      <c r="E34" s="985"/>
      <c r="F34" s="985"/>
      <c r="G34" s="985"/>
      <c r="H34" s="985"/>
      <c r="I34" s="985"/>
      <c r="J34" s="985"/>
      <c r="K34" s="985"/>
      <c r="L34" s="985"/>
      <c r="M34" s="946"/>
    </row>
    <row r="35" spans="1:13" ht="20.25" customHeight="1" thickBot="1">
      <c r="C35" s="951"/>
      <c r="D35" s="986"/>
      <c r="E35" s="986"/>
      <c r="F35" s="986"/>
      <c r="G35" s="986"/>
      <c r="H35" s="986"/>
      <c r="I35" s="986"/>
      <c r="J35" s="986"/>
      <c r="K35" s="986"/>
      <c r="L35" s="986"/>
      <c r="M35" s="952"/>
    </row>
  </sheetData>
  <mergeCells count="4">
    <mergeCell ref="F32:I32"/>
    <mergeCell ref="C29:M29"/>
    <mergeCell ref="D30:L31"/>
    <mergeCell ref="D34:L35"/>
  </mergeCells>
  <hyperlinks>
    <hyperlink ref="F32:I32" r:id="rId1" display="www.nbkr.kg/Басылмалар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3"/>
  </sheetPr>
  <dimension ref="C1:J54"/>
  <sheetViews>
    <sheetView showGridLines="0" zoomScaleNormal="100" workbookViewId="0"/>
  </sheetViews>
  <sheetFormatPr defaultRowHeight="15.75"/>
  <cols>
    <col min="1" max="2" width="10.83203125" style="208" customWidth="1"/>
    <col min="3" max="3" width="13.83203125" style="208" customWidth="1"/>
    <col min="4" max="4" width="4.6640625" style="208" customWidth="1"/>
    <col min="5" max="5" width="7.1640625" style="208" customWidth="1"/>
    <col min="6" max="6" width="93.1640625" style="208" customWidth="1"/>
    <col min="7" max="7" width="21.33203125" style="208" customWidth="1"/>
    <col min="8" max="16384" width="9.33203125" style="208"/>
  </cols>
  <sheetData>
    <row r="1" spans="3:10" ht="16.5" thickBot="1">
      <c r="F1" s="735"/>
    </row>
    <row r="2" spans="3:10">
      <c r="C2" s="889"/>
      <c r="D2" s="890"/>
      <c r="E2" s="890"/>
      <c r="F2" s="891"/>
      <c r="G2" s="892"/>
    </row>
    <row r="3" spans="3:10">
      <c r="C3" s="883"/>
      <c r="D3" s="217"/>
      <c r="E3" s="217"/>
      <c r="F3" s="735"/>
      <c r="G3" s="884"/>
    </row>
    <row r="4" spans="3:10">
      <c r="C4" s="883"/>
      <c r="D4" s="217"/>
      <c r="E4" s="217"/>
      <c r="F4" s="735"/>
      <c r="G4" s="884"/>
    </row>
    <row r="5" spans="3:10" s="217" customFormat="1" ht="15.75" customHeight="1">
      <c r="C5" s="883"/>
      <c r="D5" s="987" t="s">
        <v>1211</v>
      </c>
      <c r="E5" s="987"/>
      <c r="F5" s="987"/>
      <c r="G5" s="884"/>
    </row>
    <row r="6" spans="3:10" s="550" customFormat="1" ht="27" customHeight="1">
      <c r="C6" s="893"/>
      <c r="D6" s="988"/>
      <c r="E6" s="988"/>
      <c r="F6" s="988"/>
      <c r="G6" s="894"/>
    </row>
    <row r="7" spans="3:10">
      <c r="C7" s="885"/>
      <c r="D7" s="954">
        <v>1</v>
      </c>
      <c r="E7" s="955" t="s">
        <v>258</v>
      </c>
      <c r="F7" s="900" t="s">
        <v>404</v>
      </c>
      <c r="G7" s="956"/>
      <c r="I7" s="217"/>
      <c r="J7" s="217"/>
    </row>
    <row r="8" spans="3:10">
      <c r="C8" s="885"/>
      <c r="D8" s="957">
        <v>2</v>
      </c>
      <c r="E8" s="958" t="s">
        <v>259</v>
      </c>
      <c r="F8" s="906" t="s">
        <v>405</v>
      </c>
      <c r="G8" s="956"/>
      <c r="I8" s="217"/>
      <c r="J8" s="217"/>
    </row>
    <row r="9" spans="3:10">
      <c r="C9" s="885"/>
      <c r="D9" s="957">
        <v>3</v>
      </c>
      <c r="E9" s="958" t="s">
        <v>261</v>
      </c>
      <c r="F9" s="906" t="s">
        <v>406</v>
      </c>
      <c r="G9" s="956"/>
      <c r="I9" s="217"/>
      <c r="J9" s="217"/>
    </row>
    <row r="10" spans="3:10">
      <c r="C10" s="885"/>
      <c r="D10" s="957">
        <v>4</v>
      </c>
      <c r="E10" s="958" t="s">
        <v>260</v>
      </c>
      <c r="F10" s="1086" t="s">
        <v>1239</v>
      </c>
      <c r="G10" s="956"/>
      <c r="I10" s="217"/>
      <c r="J10" s="217"/>
    </row>
    <row r="11" spans="3:10">
      <c r="C11" s="885"/>
      <c r="D11" s="957">
        <v>5</v>
      </c>
      <c r="E11" s="958" t="s">
        <v>262</v>
      </c>
      <c r="F11" s="899" t="s">
        <v>407</v>
      </c>
      <c r="G11" s="956"/>
      <c r="I11" s="217"/>
      <c r="J11" s="217"/>
    </row>
    <row r="12" spans="3:10">
      <c r="C12" s="885"/>
      <c r="D12" s="957">
        <v>6</v>
      </c>
      <c r="E12" s="958" t="s">
        <v>268</v>
      </c>
      <c r="F12" s="899" t="s">
        <v>408</v>
      </c>
      <c r="G12" s="956"/>
      <c r="I12" s="217"/>
      <c r="J12" s="217"/>
    </row>
    <row r="13" spans="3:10">
      <c r="C13" s="885"/>
      <c r="D13" s="959">
        <v>7</v>
      </c>
      <c r="E13" s="960" t="s">
        <v>263</v>
      </c>
      <c r="F13" s="898" t="s">
        <v>409</v>
      </c>
      <c r="G13" s="956"/>
    </row>
    <row r="14" spans="3:10">
      <c r="C14" s="885"/>
      <c r="D14" s="959">
        <v>8</v>
      </c>
      <c r="E14" s="960" t="s">
        <v>264</v>
      </c>
      <c r="F14" s="898" t="s">
        <v>410</v>
      </c>
      <c r="G14" s="956"/>
    </row>
    <row r="15" spans="3:10">
      <c r="C15" s="885"/>
      <c r="D15" s="959">
        <v>9</v>
      </c>
      <c r="E15" s="960" t="s">
        <v>265</v>
      </c>
      <c r="F15" s="907" t="s">
        <v>1212</v>
      </c>
      <c r="G15" s="956"/>
    </row>
    <row r="16" spans="3:10">
      <c r="C16" s="885"/>
      <c r="D16" s="959">
        <v>10</v>
      </c>
      <c r="E16" s="961" t="s">
        <v>266</v>
      </c>
      <c r="F16" s="898" t="s">
        <v>411</v>
      </c>
      <c r="G16" s="956"/>
    </row>
    <row r="17" spans="3:7">
      <c r="C17" s="885"/>
      <c r="D17" s="959">
        <v>11</v>
      </c>
      <c r="E17" s="962" t="s">
        <v>267</v>
      </c>
      <c r="F17" s="898" t="s">
        <v>412</v>
      </c>
      <c r="G17" s="956"/>
    </row>
    <row r="18" spans="3:7">
      <c r="C18" s="885"/>
      <c r="D18" s="959">
        <v>12</v>
      </c>
      <c r="E18" s="962" t="s">
        <v>321</v>
      </c>
      <c r="F18" s="898" t="s">
        <v>413</v>
      </c>
      <c r="G18" s="956"/>
    </row>
    <row r="19" spans="3:7">
      <c r="C19" s="885"/>
      <c r="D19" s="959">
        <v>13</v>
      </c>
      <c r="E19" s="962" t="s">
        <v>322</v>
      </c>
      <c r="F19" s="898" t="s">
        <v>414</v>
      </c>
      <c r="G19" s="956"/>
    </row>
    <row r="20" spans="3:7">
      <c r="C20" s="885"/>
      <c r="D20" s="959">
        <v>14</v>
      </c>
      <c r="E20" s="962" t="s">
        <v>347</v>
      </c>
      <c r="F20" s="898" t="s">
        <v>415</v>
      </c>
      <c r="G20" s="956"/>
    </row>
    <row r="21" spans="3:7">
      <c r="C21" s="885"/>
      <c r="D21" s="959">
        <v>15</v>
      </c>
      <c r="E21" s="962" t="s">
        <v>348</v>
      </c>
      <c r="F21" s="898" t="s">
        <v>416</v>
      </c>
      <c r="G21" s="956"/>
    </row>
    <row r="22" spans="3:7">
      <c r="C22" s="885"/>
      <c r="D22" s="959">
        <v>16</v>
      </c>
      <c r="E22" s="962" t="s">
        <v>349</v>
      </c>
      <c r="F22" s="898" t="s">
        <v>417</v>
      </c>
      <c r="G22" s="956"/>
    </row>
    <row r="23" spans="3:7">
      <c r="C23" s="885"/>
      <c r="D23" s="959">
        <v>17</v>
      </c>
      <c r="E23" s="962" t="s">
        <v>350</v>
      </c>
      <c r="F23" s="898" t="s">
        <v>418</v>
      </c>
      <c r="G23" s="956"/>
    </row>
    <row r="24" spans="3:7">
      <c r="C24" s="885"/>
      <c r="D24" s="957">
        <v>18</v>
      </c>
      <c r="E24" s="958" t="s">
        <v>351</v>
      </c>
      <c r="F24" s="899" t="s">
        <v>419</v>
      </c>
      <c r="G24" s="956"/>
    </row>
    <row r="25" spans="3:7">
      <c r="C25" s="885"/>
      <c r="D25" s="954">
        <v>19</v>
      </c>
      <c r="E25" s="963" t="s">
        <v>352</v>
      </c>
      <c r="F25" s="900" t="s">
        <v>420</v>
      </c>
      <c r="G25" s="956"/>
    </row>
    <row r="26" spans="3:7">
      <c r="C26" s="885"/>
      <c r="D26" s="959">
        <v>20</v>
      </c>
      <c r="E26" s="964" t="s">
        <v>353</v>
      </c>
      <c r="F26" s="965" t="s">
        <v>1213</v>
      </c>
      <c r="G26" s="956"/>
    </row>
    <row r="27" spans="3:7">
      <c r="C27" s="885"/>
      <c r="D27" s="957">
        <v>21</v>
      </c>
      <c r="E27" s="966" t="s">
        <v>354</v>
      </c>
      <c r="F27" s="896" t="s">
        <v>421</v>
      </c>
      <c r="G27" s="956"/>
    </row>
    <row r="28" spans="3:7">
      <c r="C28" s="885"/>
      <c r="D28" s="954">
        <v>22</v>
      </c>
      <c r="E28" s="967" t="s">
        <v>355</v>
      </c>
      <c r="F28" s="897" t="s">
        <v>422</v>
      </c>
      <c r="G28" s="956"/>
    </row>
    <row r="29" spans="3:7">
      <c r="C29" s="885"/>
      <c r="D29" s="954">
        <v>23</v>
      </c>
      <c r="E29" s="967" t="s">
        <v>356</v>
      </c>
      <c r="F29" s="897" t="s">
        <v>423</v>
      </c>
      <c r="G29" s="956"/>
    </row>
    <row r="30" spans="3:7">
      <c r="C30" s="885"/>
      <c r="D30" s="959">
        <v>24</v>
      </c>
      <c r="E30" s="964" t="s">
        <v>357</v>
      </c>
      <c r="F30" s="968" t="s">
        <v>424</v>
      </c>
      <c r="G30" s="956"/>
    </row>
    <row r="31" spans="3:7">
      <c r="C31" s="885"/>
      <c r="D31" s="957">
        <v>25</v>
      </c>
      <c r="E31" s="966" t="s">
        <v>358</v>
      </c>
      <c r="F31" s="896" t="s">
        <v>425</v>
      </c>
      <c r="G31" s="956"/>
    </row>
    <row r="32" spans="3:7">
      <c r="C32" s="885"/>
      <c r="D32" s="954">
        <v>26</v>
      </c>
      <c r="E32" s="967" t="s">
        <v>359</v>
      </c>
      <c r="F32" s="897" t="s">
        <v>426</v>
      </c>
      <c r="G32" s="956"/>
    </row>
    <row r="33" spans="3:7">
      <c r="C33" s="885"/>
      <c r="D33" s="959">
        <v>27</v>
      </c>
      <c r="E33" s="964" t="s">
        <v>360</v>
      </c>
      <c r="F33" s="968" t="s">
        <v>1214</v>
      </c>
      <c r="G33" s="956"/>
    </row>
    <row r="34" spans="3:7">
      <c r="C34" s="885"/>
      <c r="D34" s="957">
        <v>28</v>
      </c>
      <c r="E34" s="966" t="s">
        <v>361</v>
      </c>
      <c r="F34" s="896" t="s">
        <v>427</v>
      </c>
      <c r="G34" s="956"/>
    </row>
    <row r="35" spans="3:7">
      <c r="C35" s="885"/>
      <c r="D35" s="954">
        <v>29</v>
      </c>
      <c r="E35" s="967" t="s">
        <v>362</v>
      </c>
      <c r="F35" s="897" t="s">
        <v>428</v>
      </c>
      <c r="G35" s="956"/>
    </row>
    <row r="36" spans="3:7">
      <c r="C36" s="885"/>
      <c r="D36" s="959">
        <v>30</v>
      </c>
      <c r="E36" s="960" t="s">
        <v>363</v>
      </c>
      <c r="F36" s="898" t="s">
        <v>429</v>
      </c>
      <c r="G36" s="956"/>
    </row>
    <row r="37" spans="3:7">
      <c r="C37" s="885"/>
      <c r="D37" s="959">
        <v>31</v>
      </c>
      <c r="E37" s="960" t="s">
        <v>364</v>
      </c>
      <c r="F37" s="906" t="s">
        <v>438</v>
      </c>
      <c r="G37" s="956"/>
    </row>
    <row r="38" spans="3:7">
      <c r="C38" s="885"/>
      <c r="D38" s="957">
        <v>32</v>
      </c>
      <c r="E38" s="961" t="s">
        <v>365</v>
      </c>
      <c r="F38" s="899" t="s">
        <v>430</v>
      </c>
      <c r="G38" s="956"/>
    </row>
    <row r="39" spans="3:7">
      <c r="C39" s="885"/>
      <c r="D39" s="954">
        <v>33</v>
      </c>
      <c r="E39" s="955" t="s">
        <v>327</v>
      </c>
      <c r="F39" s="906" t="s">
        <v>431</v>
      </c>
      <c r="G39" s="956"/>
    </row>
    <row r="40" spans="3:7">
      <c r="C40" s="885"/>
      <c r="D40" s="954">
        <v>34</v>
      </c>
      <c r="E40" s="955" t="s">
        <v>366</v>
      </c>
      <c r="F40" s="907" t="s">
        <v>432</v>
      </c>
      <c r="G40" s="956"/>
    </row>
    <row r="41" spans="3:7">
      <c r="C41" s="885"/>
      <c r="D41" s="959">
        <v>35</v>
      </c>
      <c r="E41" s="960" t="s">
        <v>367</v>
      </c>
      <c r="F41" s="898" t="s">
        <v>433</v>
      </c>
      <c r="G41" s="956"/>
    </row>
    <row r="42" spans="3:7">
      <c r="C42" s="885"/>
      <c r="D42" s="959">
        <v>36</v>
      </c>
      <c r="E42" s="960" t="s">
        <v>368</v>
      </c>
      <c r="F42" s="898" t="s">
        <v>434</v>
      </c>
      <c r="G42" s="956"/>
    </row>
    <row r="43" spans="3:7">
      <c r="C43" s="885"/>
      <c r="D43" s="957">
        <v>37</v>
      </c>
      <c r="E43" s="961" t="s">
        <v>369</v>
      </c>
      <c r="F43" s="899" t="s">
        <v>435</v>
      </c>
      <c r="G43" s="956"/>
    </row>
    <row r="44" spans="3:7">
      <c r="C44" s="885"/>
      <c r="D44" s="954">
        <v>38</v>
      </c>
      <c r="E44" s="955" t="s">
        <v>370</v>
      </c>
      <c r="F44" s="900" t="s">
        <v>436</v>
      </c>
      <c r="G44" s="956"/>
    </row>
    <row r="45" spans="3:7">
      <c r="C45" s="885"/>
      <c r="D45" s="957">
        <v>39</v>
      </c>
      <c r="E45" s="961" t="s">
        <v>371</v>
      </c>
      <c r="F45" s="899" t="s">
        <v>1216</v>
      </c>
      <c r="G45" s="956"/>
    </row>
    <row r="46" spans="3:7">
      <c r="C46" s="885"/>
      <c r="D46" s="957">
        <v>40</v>
      </c>
      <c r="E46" s="961" t="s">
        <v>372</v>
      </c>
      <c r="F46" s="899" t="s">
        <v>1215</v>
      </c>
      <c r="G46" s="956"/>
    </row>
    <row r="47" spans="3:7" ht="16.5" thickBot="1">
      <c r="C47" s="885"/>
      <c r="D47" s="954">
        <v>41</v>
      </c>
      <c r="E47" s="969" t="s">
        <v>373</v>
      </c>
      <c r="F47" s="896" t="s">
        <v>437</v>
      </c>
      <c r="G47" s="956"/>
    </row>
    <row r="48" spans="3:7" ht="16.5" thickBot="1">
      <c r="C48" s="886"/>
      <c r="D48" s="887"/>
      <c r="E48" s="887"/>
      <c r="F48" s="887"/>
      <c r="G48" s="888"/>
    </row>
    <row r="50" spans="5:7">
      <c r="E50" s="217"/>
      <c r="F50" s="217"/>
      <c r="G50" s="217"/>
    </row>
    <row r="51" spans="5:7">
      <c r="E51" s="217"/>
      <c r="F51" s="217"/>
      <c r="G51" s="217"/>
    </row>
    <row r="52" spans="5:7">
      <c r="E52" s="217"/>
      <c r="F52" s="217"/>
      <c r="G52" s="217"/>
    </row>
    <row r="53" spans="5:7">
      <c r="E53" s="217"/>
      <c r="F53" s="217"/>
      <c r="G53" s="217"/>
    </row>
    <row r="54" spans="5:7">
      <c r="E54" s="217"/>
      <c r="F54" s="217"/>
      <c r="G54" s="217"/>
    </row>
  </sheetData>
  <mergeCells count="1">
    <mergeCell ref="D5:F6"/>
  </mergeCells>
  <hyperlinks>
    <hyperlink ref="F7" location="'КРТТ (нейтралдуу берүүдө)'!A1" display="Кыргыз Республикасынын төлөм теңдеми (нейтралдуу берүүдө)"/>
    <hyperlink ref="F8" location="I.2.!База_данных" display="Распределение экспорта по разделам ТНВЭД "/>
    <hyperlink ref="F9" location="I.3.!База_данных" display="Распределение экспорта по разделам МСТК"/>
    <hyperlink ref="F11" location="I.5.!Область_печати" display="Распределение импорта по разделам МСТК"/>
    <hyperlink ref="F12" location="I.6.!Область_печати" display="Функциональное распределение экспорта"/>
    <hyperlink ref="F13" location="I.7.!Область_печати" display="Географическое распределение экспорта"/>
    <hyperlink ref="F14" location="I.8.!Область_печати" display="Функциональное распределение импорта"/>
    <hyperlink ref="F15" location="I.9.!Область_печати" display="Географическое распределение импорта"/>
    <hyperlink ref="F16" location="I.10.!Область_печати" display="Экспорт основных видов продукции"/>
    <hyperlink ref="F17" location="I.11.!Область_печати" display="Импорт основных видов продукции"/>
    <hyperlink ref="F18" location="I.12.!A1" display="Индексы цен и физического объема экспорта"/>
    <hyperlink ref="F19" location="I.13.!Область_печати" display="Индексы цен и физического объема импорта"/>
    <hyperlink ref="F39" location="I.33.!A1" display="Индексы номинального и реального эффективных обменных курсов:"/>
    <hyperlink ref="F20" location="I.14.!A2" display="Экспорт товаров в Россию"/>
    <hyperlink ref="F21" location="I.15.!A1" display="Экспорт товаров в Казахстан"/>
    <hyperlink ref="F22" location="I.16.!A1" display="Экспорт товаров в Узбекистан"/>
    <hyperlink ref="F23" location="I.17.!A1" display="Экспорт товаров в Беларусь"/>
    <hyperlink ref="F24" location="I.18.!A1" display="Экспорт товаров в Турцию"/>
    <hyperlink ref="F25" location="I.19.!A1" display="Экспорт товаров в Китай"/>
    <hyperlink ref="F26" location="I.20.!A1" display="Экспорт товаров в ОАЭ"/>
    <hyperlink ref="F27" location="I.21.!A1" display="Импорт товаров из России"/>
    <hyperlink ref="F28" location="I.22.!A1" display="Импорт товаров из Казахстана"/>
    <hyperlink ref="F29" location="I.23.!A1" display="Импорт товаров из Узбекистана"/>
    <hyperlink ref="F30" location="I.24.!A1" display="Импорт товаров из Великобритании"/>
    <hyperlink ref="F31" location="I.25.!A1" display="Импорт товаров из Беларуси"/>
    <hyperlink ref="F32" location="I.26.!A1" display="Импорт товаров из Китая"/>
    <hyperlink ref="F33" location="I.27.!A1" display="Импорт товаров из США"/>
    <hyperlink ref="F34" location="I.28.!A1" display="Импорт товаров из Турции"/>
    <hyperlink ref="F35" location="I.29.!A1" display="Импорт товаров из Германии"/>
    <hyperlink ref="F36" location="I.30.!A1" display="Импорт товаров из Японии"/>
    <hyperlink ref="F37" location="I.31.!A1" display="Импорт товаров из Республики Корея"/>
    <hyperlink ref="F38" location="I.32.!A1" display="Импорт товаров из ОАЭ"/>
    <hyperlink ref="F42" location="I.36.!A1" display="Международные резервы"/>
    <hyperlink ref="F43" location="I.37.!A1" display="Внешний долг КР"/>
    <hyperlink ref="F44" location="I.38.!A1" display="Географическая структура частного  внешнего долга КР"/>
    <hyperlink ref="F45" location="I.39.!A1" display="Структура общего внешнего долга КР по видам кредиторов"/>
    <hyperlink ref="F46" location="I.40.!A1" display="Баланс международных инвестиций КР"/>
    <hyperlink ref="F47" location="I.41.!A1" display="Динамика иностранных активов и обязательств КР"/>
    <hyperlink ref="F40" location="I.34.!A1" display="Географическая структура чистого притока прямых иностранных инвестиций в КР"/>
    <hyperlink ref="F41" location="I.35.!A1" display="Прямые иностранные инвестиции в КР по видам экономической деятельности"/>
    <hyperlink ref="F10" location="I.4.!База_данных" display="Распределение импорта по разделам ТНВЭД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3"/>
  </sheetPr>
  <dimension ref="A1:XEJ322"/>
  <sheetViews>
    <sheetView showGridLines="0" zoomScaleNormal="100" workbookViewId="0">
      <pane xSplit="1" ySplit="4" topLeftCell="B5" activePane="bottomRight" state="frozen"/>
      <selection activeCell="AS15" sqref="AS15"/>
      <selection pane="topRight" activeCell="AS15" sqref="AS15"/>
      <selection pane="bottomLeft" activeCell="AS15" sqref="AS15"/>
      <selection pane="bottomRight" sqref="A1:E1"/>
    </sheetView>
  </sheetViews>
  <sheetFormatPr defaultRowHeight="15.75"/>
  <cols>
    <col min="1" max="1" width="95.83203125" style="218" customWidth="1"/>
    <col min="2" max="7" width="13.5" style="214" customWidth="1"/>
    <col min="8" max="8" width="1.83203125" style="214" customWidth="1"/>
    <col min="9" max="12" width="13.5" style="208" customWidth="1"/>
    <col min="13" max="13" width="1.83203125" style="208" customWidth="1"/>
    <col min="14" max="15" width="13.5" style="208" customWidth="1"/>
    <col min="17" max="18" width="10" bestFit="1" customWidth="1"/>
  </cols>
  <sheetData>
    <row r="1" spans="1:18" s="300" customFormat="1" ht="15" customHeight="1">
      <c r="A1" s="989" t="s">
        <v>490</v>
      </c>
      <c r="B1" s="990"/>
      <c r="C1" s="990"/>
      <c r="D1" s="990"/>
      <c r="E1" s="990"/>
      <c r="F1" s="552"/>
      <c r="G1" s="552"/>
      <c r="H1" s="298"/>
      <c r="I1" s="299"/>
      <c r="J1" s="299"/>
      <c r="K1" s="299"/>
      <c r="L1" s="299"/>
      <c r="M1" s="299"/>
      <c r="N1" s="299"/>
      <c r="O1" s="552"/>
    </row>
    <row r="2" spans="1:18" s="300" customFormat="1" ht="15" customHeight="1">
      <c r="A2" s="991" t="s">
        <v>491</v>
      </c>
      <c r="B2" s="992"/>
      <c r="C2" s="992"/>
      <c r="D2" s="992"/>
      <c r="E2" s="992"/>
      <c r="F2" s="553"/>
      <c r="G2" s="553"/>
      <c r="H2" s="298"/>
      <c r="I2" s="299"/>
      <c r="J2" s="299"/>
      <c r="K2" s="299"/>
      <c r="L2" s="299"/>
      <c r="M2" s="299"/>
      <c r="N2" s="299"/>
      <c r="O2" s="552"/>
      <c r="Q2" s="997"/>
      <c r="R2" s="997"/>
    </row>
    <row r="3" spans="1:18" ht="15" customHeight="1">
      <c r="A3" s="215"/>
      <c r="B3" s="303">
        <v>2021</v>
      </c>
      <c r="C3" s="303">
        <v>2022</v>
      </c>
      <c r="D3" s="303">
        <v>2023</v>
      </c>
      <c r="E3" s="303">
        <v>2024</v>
      </c>
      <c r="F3" s="303">
        <v>2024</v>
      </c>
      <c r="G3" s="303">
        <v>2025</v>
      </c>
      <c r="H3" s="304">
        <v>2025</v>
      </c>
      <c r="I3" s="993">
        <v>2024</v>
      </c>
      <c r="J3" s="993"/>
      <c r="K3" s="993"/>
      <c r="L3" s="993"/>
      <c r="M3" s="305"/>
      <c r="N3" s="993">
        <v>2025</v>
      </c>
      <c r="O3" s="1003"/>
      <c r="Q3" s="997"/>
      <c r="R3" s="997"/>
    </row>
    <row r="4" spans="1:18" ht="15" customHeight="1">
      <c r="A4" s="216"/>
      <c r="B4" s="306"/>
      <c r="C4" s="307"/>
      <c r="D4" s="307"/>
      <c r="E4" s="307"/>
      <c r="F4" s="307" t="s">
        <v>459</v>
      </c>
      <c r="G4" s="307" t="s">
        <v>460</v>
      </c>
      <c r="H4" s="303"/>
      <c r="I4" s="304" t="s">
        <v>7</v>
      </c>
      <c r="J4" s="304" t="s">
        <v>8</v>
      </c>
      <c r="K4" s="304" t="s">
        <v>9</v>
      </c>
      <c r="L4" s="304" t="s">
        <v>10</v>
      </c>
      <c r="M4" s="305"/>
      <c r="N4" s="304" t="s">
        <v>7</v>
      </c>
      <c r="O4" s="554" t="s">
        <v>8</v>
      </c>
    </row>
    <row r="5" spans="1:18" s="248" customFormat="1" ht="15.95" customHeight="1">
      <c r="A5" s="270" t="s">
        <v>439</v>
      </c>
      <c r="B5" s="245">
        <v>-737.69588657261602</v>
      </c>
      <c r="C5" s="245">
        <v>-5142.7206110703064</v>
      </c>
      <c r="D5" s="245">
        <v>-6820.4740503777002</v>
      </c>
      <c r="E5" s="245">
        <v>-4111.9767167657901</v>
      </c>
      <c r="F5" s="245">
        <v>-3974.3801386940122</v>
      </c>
      <c r="G5" s="245">
        <v>-3036.6403109208559</v>
      </c>
      <c r="H5" s="245"/>
      <c r="I5" s="245">
        <v>-2333.0124637764202</v>
      </c>
      <c r="J5" s="246">
        <v>-1641.367674917592</v>
      </c>
      <c r="K5" s="246">
        <v>-590.84989751951071</v>
      </c>
      <c r="L5" s="246">
        <v>453.25331944773279</v>
      </c>
      <c r="M5" s="247"/>
      <c r="N5" s="245">
        <v>-1222.7762833820798</v>
      </c>
      <c r="O5" s="245">
        <v>-1813.8640275387761</v>
      </c>
    </row>
    <row r="6" spans="1:18" s="199" customFormat="1" ht="14.1" customHeight="1">
      <c r="A6" s="272" t="s">
        <v>440</v>
      </c>
      <c r="B6" s="200">
        <v>6406.4499896880588</v>
      </c>
      <c r="C6" s="200">
        <v>7039.9277257538679</v>
      </c>
      <c r="D6" s="200">
        <v>8496.924823798885</v>
      </c>
      <c r="E6" s="200">
        <v>11824.565120994728</v>
      </c>
      <c r="F6" s="200">
        <v>4573.5651059549527</v>
      </c>
      <c r="G6" s="200">
        <v>4534.5482332753299</v>
      </c>
      <c r="H6" s="197"/>
      <c r="I6" s="200">
        <v>1993.4153274493929</v>
      </c>
      <c r="J6" s="201">
        <v>2580.1497785055599</v>
      </c>
      <c r="K6" s="201">
        <v>3478.8457370748624</v>
      </c>
      <c r="L6" s="201">
        <v>3772.1542779649126</v>
      </c>
      <c r="M6" s="221"/>
      <c r="N6" s="200">
        <v>2092.7623126912258</v>
      </c>
      <c r="O6" s="200">
        <v>2441.7859205841041</v>
      </c>
    </row>
    <row r="7" spans="1:18" s="199" customFormat="1" ht="25.5" customHeight="1">
      <c r="A7" s="272" t="s">
        <v>441</v>
      </c>
      <c r="B7" s="200">
        <v>7144.1458762606753</v>
      </c>
      <c r="C7" s="200">
        <v>12182.648336824173</v>
      </c>
      <c r="D7" s="200">
        <v>15317.398874176586</v>
      </c>
      <c r="E7" s="200">
        <v>15936.541837760517</v>
      </c>
      <c r="F7" s="200">
        <v>8547.9452446489649</v>
      </c>
      <c r="G7" s="200">
        <v>7571.1885441961858</v>
      </c>
      <c r="H7" s="197"/>
      <c r="I7" s="200">
        <v>4326.4277912258131</v>
      </c>
      <c r="J7" s="201">
        <v>4221.5174534231519</v>
      </c>
      <c r="K7" s="201">
        <v>4069.6956345943731</v>
      </c>
      <c r="L7" s="201">
        <v>3318.9009585171798</v>
      </c>
      <c r="M7" s="221"/>
      <c r="N7" s="200">
        <v>3315.5385960733056</v>
      </c>
      <c r="O7" s="200">
        <v>4255.6499481228802</v>
      </c>
    </row>
    <row r="8" spans="1:18" s="202" customFormat="1" ht="14.1" customHeight="1">
      <c r="A8" s="273" t="s">
        <v>442</v>
      </c>
      <c r="B8" s="209">
        <v>-2636.0322324120889</v>
      </c>
      <c r="C8" s="209">
        <v>-7027.2421042616452</v>
      </c>
      <c r="D8" s="209">
        <v>-8936.8744604783897</v>
      </c>
      <c r="E8" s="209">
        <v>-6644.3268045284494</v>
      </c>
      <c r="F8" s="209">
        <v>-4870.9574751225719</v>
      </c>
      <c r="G8" s="209">
        <v>-4415.6501579799224</v>
      </c>
      <c r="H8" s="209"/>
      <c r="I8" s="209">
        <v>-2773.3138922832372</v>
      </c>
      <c r="J8" s="210">
        <v>-2097.6435828393346</v>
      </c>
      <c r="K8" s="210">
        <v>-1165.1219187302167</v>
      </c>
      <c r="L8" s="210">
        <v>-608.24741067566072</v>
      </c>
      <c r="M8" s="222"/>
      <c r="N8" s="209">
        <v>-1900.688116993877</v>
      </c>
      <c r="O8" s="209">
        <v>-2514.9620409860454</v>
      </c>
    </row>
    <row r="9" spans="1:18" ht="14.1" customHeight="1">
      <c r="A9" s="274" t="s">
        <v>108</v>
      </c>
      <c r="B9" s="200">
        <v>3291.8741960686743</v>
      </c>
      <c r="C9" s="200">
        <v>3628.1364420939144</v>
      </c>
      <c r="D9" s="200">
        <v>5516.4930944289717</v>
      </c>
      <c r="E9" s="200">
        <v>8453.802891016956</v>
      </c>
      <c r="F9" s="200">
        <v>3009.2306927162244</v>
      </c>
      <c r="G9" s="200">
        <v>2669.7010431716226</v>
      </c>
      <c r="H9" s="200"/>
      <c r="I9" s="200">
        <v>1229.7279016595166</v>
      </c>
      <c r="J9" s="201">
        <v>1779.502791056708</v>
      </c>
      <c r="K9" s="201">
        <v>2537.0462079365484</v>
      </c>
      <c r="L9" s="201">
        <v>2907.5259903641845</v>
      </c>
      <c r="M9" s="223"/>
      <c r="N9" s="200">
        <v>1245.2029471659516</v>
      </c>
      <c r="O9" s="200">
        <v>1424.498096005671</v>
      </c>
    </row>
    <row r="10" spans="1:18" ht="14.1" customHeight="1">
      <c r="A10" s="274" t="s">
        <v>109</v>
      </c>
      <c r="B10" s="200">
        <v>5927.9064284807628</v>
      </c>
      <c r="C10" s="200">
        <v>10655.378546355558</v>
      </c>
      <c r="D10" s="200">
        <v>14453.367554907363</v>
      </c>
      <c r="E10" s="200">
        <v>15098.129695545407</v>
      </c>
      <c r="F10" s="200">
        <v>7880.1881678387963</v>
      </c>
      <c r="G10" s="200">
        <v>7085.351201151545</v>
      </c>
      <c r="H10" s="200"/>
      <c r="I10" s="200">
        <v>4003.0417939427539</v>
      </c>
      <c r="J10" s="201">
        <v>3877.1463738960429</v>
      </c>
      <c r="K10" s="201">
        <v>3702.1681266667651</v>
      </c>
      <c r="L10" s="201">
        <v>3515.7734010398453</v>
      </c>
      <c r="M10" s="223"/>
      <c r="N10" s="200">
        <v>3145.8910641598286</v>
      </c>
      <c r="O10" s="200">
        <v>3939.4601369917168</v>
      </c>
    </row>
    <row r="11" spans="1:18" s="202" customFormat="1" ht="14.1" customHeight="1">
      <c r="A11" s="273" t="s">
        <v>443</v>
      </c>
      <c r="B11" s="209">
        <v>-2418.0719624120889</v>
      </c>
      <c r="C11" s="209">
        <v>-6918.7267752616453</v>
      </c>
      <c r="D11" s="209">
        <v>-8285.6443374783921</v>
      </c>
      <c r="E11" s="209">
        <v>-6534.0775155284482</v>
      </c>
      <c r="F11" s="209">
        <v>-4720.7584661225719</v>
      </c>
      <c r="G11" s="209">
        <v>-4704.0453309799223</v>
      </c>
      <c r="H11" s="209"/>
      <c r="I11" s="209">
        <v>-2591.5893472832372</v>
      </c>
      <c r="J11" s="210">
        <v>-2129.1691188393347</v>
      </c>
      <c r="K11" s="210">
        <v>-1218.9526507302166</v>
      </c>
      <c r="L11" s="210">
        <v>-594.36639867566055</v>
      </c>
      <c r="M11" s="222"/>
      <c r="N11" s="209">
        <v>-2188.6718059938767</v>
      </c>
      <c r="O11" s="209">
        <v>-2515.3735249860456</v>
      </c>
    </row>
    <row r="12" spans="1:18" ht="14.1" customHeight="1">
      <c r="A12" s="274" t="s">
        <v>108</v>
      </c>
      <c r="B12" s="200">
        <v>2770.0643330686739</v>
      </c>
      <c r="C12" s="200">
        <v>2253.3455330939141</v>
      </c>
      <c r="D12" s="200">
        <v>3379.4648084289724</v>
      </c>
      <c r="E12" s="200">
        <v>5136.1884050169574</v>
      </c>
      <c r="F12" s="200">
        <v>1420.0968097162249</v>
      </c>
      <c r="G12" s="200">
        <v>1085.8830561716225</v>
      </c>
      <c r="H12" s="200"/>
      <c r="I12" s="200">
        <v>571.6230636595169</v>
      </c>
      <c r="J12" s="201">
        <v>848.47374605670802</v>
      </c>
      <c r="K12" s="201">
        <v>1447.4345469365485</v>
      </c>
      <c r="L12" s="201">
        <v>2268.6570483641844</v>
      </c>
      <c r="M12" s="223"/>
      <c r="N12" s="200">
        <v>523.26588116595167</v>
      </c>
      <c r="O12" s="200">
        <v>562.61717500567079</v>
      </c>
    </row>
    <row r="13" spans="1:18" ht="14.1" customHeight="1">
      <c r="A13" s="274" t="s">
        <v>109</v>
      </c>
      <c r="B13" s="200">
        <v>5188.1362954807628</v>
      </c>
      <c r="C13" s="200">
        <v>9172.0723083555604</v>
      </c>
      <c r="D13" s="200">
        <v>11665.109145907361</v>
      </c>
      <c r="E13" s="200">
        <v>11670.265920545406</v>
      </c>
      <c r="F13" s="200">
        <v>6140.8552758387968</v>
      </c>
      <c r="G13" s="200">
        <v>5789.9283871515454</v>
      </c>
      <c r="H13" s="200"/>
      <c r="I13" s="200">
        <v>3163.2124109427541</v>
      </c>
      <c r="J13" s="201">
        <v>2977.6428648960427</v>
      </c>
      <c r="K13" s="201">
        <v>2666.3871976667651</v>
      </c>
      <c r="L13" s="201">
        <v>2863.023447039845</v>
      </c>
      <c r="M13" s="223"/>
      <c r="N13" s="200">
        <v>2711.9376871598283</v>
      </c>
      <c r="O13" s="200">
        <v>3077.9906999917166</v>
      </c>
    </row>
    <row r="14" spans="1:18" s="202" customFormat="1" ht="14.1" customHeight="1">
      <c r="A14" s="275" t="s">
        <v>444</v>
      </c>
      <c r="B14" s="200">
        <v>-3831.0912224120889</v>
      </c>
      <c r="C14" s="200">
        <v>-6931.7917012616444</v>
      </c>
      <c r="D14" s="200">
        <v>-9569.9770944783904</v>
      </c>
      <c r="E14" s="200">
        <v>-9040.2010915284482</v>
      </c>
      <c r="F14" s="200">
        <v>-5126.5124311225718</v>
      </c>
      <c r="G14" s="200">
        <v>-4880.8373349799222</v>
      </c>
      <c r="H14" s="200"/>
      <c r="I14" s="200">
        <v>-2731.3017892832372</v>
      </c>
      <c r="J14" s="201">
        <v>-2395.2106418393346</v>
      </c>
      <c r="K14" s="201">
        <v>-1667.1325087302166</v>
      </c>
      <c r="L14" s="201">
        <v>-2246.5561516756607</v>
      </c>
      <c r="M14" s="223"/>
      <c r="N14" s="200">
        <v>-2242.3766769938766</v>
      </c>
      <c r="O14" s="200">
        <v>-2638.4606579860456</v>
      </c>
    </row>
    <row r="15" spans="1:18" ht="14.1" customHeight="1">
      <c r="A15" s="274" t="s">
        <v>108</v>
      </c>
      <c r="B15" s="200">
        <v>1357.0450730686744</v>
      </c>
      <c r="C15" s="200">
        <v>2240.2806070939141</v>
      </c>
      <c r="D15" s="200">
        <v>2095.1320514289723</v>
      </c>
      <c r="E15" s="200">
        <v>2630.0648290169579</v>
      </c>
      <c r="F15" s="200">
        <v>1014.3428447162249</v>
      </c>
      <c r="G15" s="200">
        <v>909.09105217162255</v>
      </c>
      <c r="H15" s="200"/>
      <c r="I15" s="200">
        <v>431.91062165951689</v>
      </c>
      <c r="J15" s="201">
        <v>582.43222305670804</v>
      </c>
      <c r="K15" s="201">
        <v>999.25468893654852</v>
      </c>
      <c r="L15" s="201">
        <v>616.46729536418445</v>
      </c>
      <c r="M15" s="223"/>
      <c r="N15" s="200">
        <v>469.56101016595164</v>
      </c>
      <c r="O15" s="200">
        <v>439.53004200567085</v>
      </c>
    </row>
    <row r="16" spans="1:18" ht="14.1" customHeight="1">
      <c r="A16" s="274" t="s">
        <v>109</v>
      </c>
      <c r="B16" s="200">
        <v>5188.1362954807628</v>
      </c>
      <c r="C16" s="200">
        <v>9172.0723083555604</v>
      </c>
      <c r="D16" s="200">
        <v>11665.109145907361</v>
      </c>
      <c r="E16" s="200">
        <v>11670.265920545406</v>
      </c>
      <c r="F16" s="200">
        <v>6140.8552758387968</v>
      </c>
      <c r="G16" s="200">
        <v>5789.9283871515454</v>
      </c>
      <c r="H16" s="200"/>
      <c r="I16" s="200">
        <v>3163.2124109427541</v>
      </c>
      <c r="J16" s="201">
        <v>2977.6428648960427</v>
      </c>
      <c r="K16" s="201">
        <v>2666.3871976667651</v>
      </c>
      <c r="L16" s="201">
        <v>2863.023447039845</v>
      </c>
      <c r="M16" s="223"/>
      <c r="N16" s="200">
        <v>2711.9376871598283</v>
      </c>
      <c r="O16" s="200">
        <v>3077.9906999917166</v>
      </c>
    </row>
    <row r="17" spans="1:15" ht="14.1" customHeight="1">
      <c r="A17" s="276" t="s">
        <v>445</v>
      </c>
      <c r="B17" s="200">
        <v>113.75587699999998</v>
      </c>
      <c r="C17" s="200">
        <v>154.73427900000002</v>
      </c>
      <c r="D17" s="200">
        <v>150.73623999999995</v>
      </c>
      <c r="E17" s="200">
        <v>170.77876399999997</v>
      </c>
      <c r="F17" s="200">
        <v>85.827658999999983</v>
      </c>
      <c r="G17" s="200">
        <v>103.15291199999999</v>
      </c>
      <c r="H17" s="200"/>
      <c r="I17" s="200">
        <v>32.344220999999983</v>
      </c>
      <c r="J17" s="201">
        <v>53.483438000000007</v>
      </c>
      <c r="K17" s="201">
        <v>53.032725000000006</v>
      </c>
      <c r="L17" s="201">
        <v>31.918379999999992</v>
      </c>
      <c r="M17" s="223"/>
      <c r="N17" s="200">
        <v>34.337524000000002</v>
      </c>
      <c r="O17" s="200">
        <v>68.815387999999984</v>
      </c>
    </row>
    <row r="18" spans="1:15" s="202" customFormat="1" ht="14.1" customHeight="1">
      <c r="A18" s="275" t="s">
        <v>446</v>
      </c>
      <c r="B18" s="200" t="s">
        <v>255</v>
      </c>
      <c r="C18" s="200" t="s">
        <v>255</v>
      </c>
      <c r="D18" s="200" t="s">
        <v>255</v>
      </c>
      <c r="E18" s="200" t="s">
        <v>255</v>
      </c>
      <c r="F18" s="200" t="s">
        <v>255</v>
      </c>
      <c r="G18" s="200" t="s">
        <v>255</v>
      </c>
      <c r="H18" s="200"/>
      <c r="I18" s="200">
        <v>0</v>
      </c>
      <c r="J18" s="201">
        <v>0</v>
      </c>
      <c r="K18" s="201">
        <v>0</v>
      </c>
      <c r="L18" s="201">
        <v>0</v>
      </c>
      <c r="M18" s="223"/>
      <c r="N18" s="200">
        <v>0</v>
      </c>
      <c r="O18" s="200">
        <v>0</v>
      </c>
    </row>
    <row r="19" spans="1:15" s="202" customFormat="1" ht="14.1" customHeight="1">
      <c r="A19" s="275" t="s">
        <v>447</v>
      </c>
      <c r="B19" s="200">
        <v>1413.01926</v>
      </c>
      <c r="C19" s="200">
        <v>13.064925999999998</v>
      </c>
      <c r="D19" s="200">
        <v>1284.3327570000001</v>
      </c>
      <c r="E19" s="200">
        <v>2506.123576</v>
      </c>
      <c r="F19" s="200">
        <v>405.75396499999999</v>
      </c>
      <c r="G19" s="200">
        <v>176.79200399999999</v>
      </c>
      <c r="H19" s="200"/>
      <c r="I19" s="200">
        <v>139.71244199999998</v>
      </c>
      <c r="J19" s="201">
        <v>266.04152299999998</v>
      </c>
      <c r="K19" s="201">
        <v>448.17985799999997</v>
      </c>
      <c r="L19" s="201">
        <v>1652.1897530000001</v>
      </c>
      <c r="M19" s="223"/>
      <c r="N19" s="200">
        <v>53.704870999999997</v>
      </c>
      <c r="O19" s="200">
        <v>123.08713299999999</v>
      </c>
    </row>
    <row r="20" spans="1:15" ht="14.1" customHeight="1">
      <c r="A20" s="274" t="s">
        <v>108</v>
      </c>
      <c r="B20" s="200">
        <v>1413.01926</v>
      </c>
      <c r="C20" s="200">
        <v>13.064925999999998</v>
      </c>
      <c r="D20" s="200">
        <v>1284.3327570000001</v>
      </c>
      <c r="E20" s="200">
        <v>2506.123576</v>
      </c>
      <c r="F20" s="200">
        <v>405.75396499999999</v>
      </c>
      <c r="G20" s="200">
        <v>176.79200399999999</v>
      </c>
      <c r="H20" s="200"/>
      <c r="I20" s="200">
        <v>139.71244199999998</v>
      </c>
      <c r="J20" s="201">
        <v>266.04152299999998</v>
      </c>
      <c r="K20" s="201">
        <v>448.17985799999997</v>
      </c>
      <c r="L20" s="201">
        <v>1652.1897530000001</v>
      </c>
      <c r="M20" s="223"/>
      <c r="N20" s="200">
        <v>53.704870999999997</v>
      </c>
      <c r="O20" s="200">
        <v>123.08713299999999</v>
      </c>
    </row>
    <row r="21" spans="1:15" ht="14.1" customHeight="1">
      <c r="A21" s="274" t="s">
        <v>109</v>
      </c>
      <c r="B21" s="200" t="s">
        <v>255</v>
      </c>
      <c r="C21" s="200" t="s">
        <v>255</v>
      </c>
      <c r="D21" s="200" t="s">
        <v>255</v>
      </c>
      <c r="E21" s="200" t="s">
        <v>255</v>
      </c>
      <c r="F21" s="200" t="s">
        <v>255</v>
      </c>
      <c r="G21" s="200" t="s">
        <v>255</v>
      </c>
      <c r="H21" s="200"/>
      <c r="I21" s="200">
        <v>0</v>
      </c>
      <c r="J21" s="201">
        <v>0</v>
      </c>
      <c r="K21" s="201">
        <v>0</v>
      </c>
      <c r="L21" s="201">
        <v>0</v>
      </c>
      <c r="M21" s="223"/>
      <c r="N21" s="200">
        <v>0</v>
      </c>
      <c r="O21" s="200">
        <v>0</v>
      </c>
    </row>
    <row r="22" spans="1:15" s="202" customFormat="1" ht="14.1" customHeight="1">
      <c r="A22" s="275" t="s">
        <v>1238</v>
      </c>
      <c r="B22" s="209">
        <v>-217.96026999999998</v>
      </c>
      <c r="C22" s="209">
        <v>-108.51532899999984</v>
      </c>
      <c r="D22" s="209">
        <v>-651.23012300000005</v>
      </c>
      <c r="E22" s="209">
        <v>-110.24928900000032</v>
      </c>
      <c r="F22" s="209">
        <v>-150.19900900000005</v>
      </c>
      <c r="G22" s="209">
        <v>288.39517299999972</v>
      </c>
      <c r="H22" s="209"/>
      <c r="I22" s="209">
        <v>-181.72454500000003</v>
      </c>
      <c r="J22" s="210">
        <v>31.525535999999988</v>
      </c>
      <c r="K22" s="210">
        <v>53.830731999999898</v>
      </c>
      <c r="L22" s="210">
        <v>-13.881012000000169</v>
      </c>
      <c r="M22" s="222"/>
      <c r="N22" s="209">
        <v>287.98368899999974</v>
      </c>
      <c r="O22" s="209">
        <v>0.41148399999997309</v>
      </c>
    </row>
    <row r="23" spans="1:15" ht="14.1" customHeight="1">
      <c r="A23" s="274" t="s">
        <v>108</v>
      </c>
      <c r="B23" s="200">
        <v>521.80986299999995</v>
      </c>
      <c r="C23" s="200">
        <v>1374.7909090000001</v>
      </c>
      <c r="D23" s="200">
        <v>2137.0282859999998</v>
      </c>
      <c r="E23" s="200">
        <v>3317.6144859999999</v>
      </c>
      <c r="F23" s="200">
        <v>1589.133883</v>
      </c>
      <c r="G23" s="200">
        <v>1583.8179869999999</v>
      </c>
      <c r="H23" s="200"/>
      <c r="I23" s="200">
        <v>658.10483799999986</v>
      </c>
      <c r="J23" s="201">
        <v>931.029045</v>
      </c>
      <c r="K23" s="201">
        <v>1089.6116609999999</v>
      </c>
      <c r="L23" s="201">
        <v>638.86894199999995</v>
      </c>
      <c r="M23" s="223"/>
      <c r="N23" s="200">
        <v>721.93706599999985</v>
      </c>
      <c r="O23" s="200">
        <v>861.88092100000006</v>
      </c>
    </row>
    <row r="24" spans="1:15" ht="14.1" customHeight="1">
      <c r="A24" s="274" t="s">
        <v>109</v>
      </c>
      <c r="B24" s="200">
        <v>739.77013299999987</v>
      </c>
      <c r="C24" s="200">
        <v>1483.3062380000001</v>
      </c>
      <c r="D24" s="200">
        <v>2788.258409</v>
      </c>
      <c r="E24" s="200">
        <v>3427.8637749999998</v>
      </c>
      <c r="F24" s="200">
        <v>1739.3328919999999</v>
      </c>
      <c r="G24" s="200">
        <v>1295.4228140000002</v>
      </c>
      <c r="H24" s="200"/>
      <c r="I24" s="200">
        <v>839.82938299999989</v>
      </c>
      <c r="J24" s="201">
        <v>899.50350900000001</v>
      </c>
      <c r="K24" s="201">
        <v>1035.780929</v>
      </c>
      <c r="L24" s="201">
        <v>652.74995400000012</v>
      </c>
      <c r="M24" s="223"/>
      <c r="N24" s="200">
        <v>433.9533770000001</v>
      </c>
      <c r="O24" s="200">
        <v>861.46943700000008</v>
      </c>
    </row>
    <row r="25" spans="1:15" s="202" customFormat="1" ht="14.1" customHeight="1">
      <c r="A25" s="277" t="s">
        <v>448</v>
      </c>
      <c r="B25" s="200" t="s">
        <v>255</v>
      </c>
      <c r="C25" s="200" t="s">
        <v>255</v>
      </c>
      <c r="D25" s="200" t="s">
        <v>255</v>
      </c>
      <c r="E25" s="200" t="s">
        <v>255</v>
      </c>
      <c r="F25" s="200" t="s">
        <v>255</v>
      </c>
      <c r="G25" s="200" t="s">
        <v>255</v>
      </c>
      <c r="H25" s="200"/>
      <c r="I25" s="200">
        <v>0</v>
      </c>
      <c r="J25" s="201">
        <v>0</v>
      </c>
      <c r="K25" s="201">
        <v>0</v>
      </c>
      <c r="L25" s="201">
        <v>0</v>
      </c>
      <c r="M25" s="223"/>
      <c r="N25" s="200">
        <v>0</v>
      </c>
      <c r="O25" s="200">
        <v>0</v>
      </c>
    </row>
    <row r="26" spans="1:15" ht="14.1" customHeight="1">
      <c r="A26" s="278" t="s">
        <v>108</v>
      </c>
      <c r="B26" s="200" t="s">
        <v>255</v>
      </c>
      <c r="C26" s="200" t="s">
        <v>255</v>
      </c>
      <c r="D26" s="200" t="s">
        <v>255</v>
      </c>
      <c r="E26" s="200" t="s">
        <v>255</v>
      </c>
      <c r="F26" s="200" t="s">
        <v>255</v>
      </c>
      <c r="G26" s="200" t="s">
        <v>255</v>
      </c>
      <c r="H26" s="200"/>
      <c r="I26" s="203">
        <v>0</v>
      </c>
      <c r="J26" s="204">
        <v>0</v>
      </c>
      <c r="K26" s="204">
        <v>0</v>
      </c>
      <c r="L26" s="204">
        <v>0</v>
      </c>
      <c r="M26" s="223"/>
      <c r="N26" s="203">
        <v>0</v>
      </c>
      <c r="O26" s="203">
        <v>0</v>
      </c>
    </row>
    <row r="27" spans="1:15" ht="14.1" customHeight="1">
      <c r="A27" s="278" t="s">
        <v>109</v>
      </c>
      <c r="B27" s="200" t="s">
        <v>255</v>
      </c>
      <c r="C27" s="200" t="s">
        <v>255</v>
      </c>
      <c r="D27" s="200" t="s">
        <v>255</v>
      </c>
      <c r="E27" s="200" t="s">
        <v>255</v>
      </c>
      <c r="F27" s="200" t="s">
        <v>255</v>
      </c>
      <c r="G27" s="200" t="s">
        <v>255</v>
      </c>
      <c r="H27" s="200"/>
      <c r="I27" s="203">
        <v>0</v>
      </c>
      <c r="J27" s="204">
        <v>0</v>
      </c>
      <c r="K27" s="204">
        <v>0</v>
      </c>
      <c r="L27" s="204">
        <v>0</v>
      </c>
      <c r="M27" s="223"/>
      <c r="N27" s="203">
        <v>0</v>
      </c>
      <c r="O27" s="203">
        <v>0</v>
      </c>
    </row>
    <row r="28" spans="1:15" ht="27.95" customHeight="1">
      <c r="A28" s="279" t="s">
        <v>449</v>
      </c>
      <c r="B28" s="200">
        <v>0.36426200000000003</v>
      </c>
      <c r="C28" s="200">
        <v>-0.25064400000000003</v>
      </c>
      <c r="D28" s="200">
        <v>-1.8299049999999994</v>
      </c>
      <c r="E28" s="200">
        <v>-1.3499970000000001</v>
      </c>
      <c r="F28" s="200">
        <v>-1.7048540000000001</v>
      </c>
      <c r="G28" s="200">
        <v>0.56797000000000053</v>
      </c>
      <c r="H28" s="200"/>
      <c r="I28" s="200">
        <v>0.27329600000000009</v>
      </c>
      <c r="J28" s="201">
        <v>-1.9781500000000001</v>
      </c>
      <c r="K28" s="205">
        <v>0.42717400000000005</v>
      </c>
      <c r="L28" s="201">
        <v>-7.2316999999999965E-2</v>
      </c>
      <c r="M28" s="223"/>
      <c r="N28" s="200">
        <v>0.32377900000000026</v>
      </c>
      <c r="O28" s="200">
        <v>0.24419100000000027</v>
      </c>
    </row>
    <row r="29" spans="1:15" s="63" customFormat="1" ht="14.1" customHeight="1">
      <c r="A29" s="105" t="s">
        <v>108</v>
      </c>
      <c r="B29" s="200">
        <v>1.553817</v>
      </c>
      <c r="C29" s="200">
        <v>2.1660360000000001</v>
      </c>
      <c r="D29" s="200">
        <v>4.4575440000000004</v>
      </c>
      <c r="E29" s="200">
        <v>3.4212860000000003</v>
      </c>
      <c r="F29" s="200">
        <v>1.8126510000000002</v>
      </c>
      <c r="G29" s="200">
        <v>5.0139860000000001</v>
      </c>
      <c r="H29" s="200"/>
      <c r="I29" s="200">
        <v>0.95172900000000005</v>
      </c>
      <c r="J29" s="201">
        <v>0.86092200000000019</v>
      </c>
      <c r="K29" s="201">
        <v>0.61039500000000002</v>
      </c>
      <c r="L29" s="201">
        <v>0.99824000000000002</v>
      </c>
      <c r="M29" s="213"/>
      <c r="N29" s="200">
        <v>1.3568500000000001</v>
      </c>
      <c r="O29" s="200">
        <v>3.6571359999999999</v>
      </c>
    </row>
    <row r="30" spans="1:15" ht="14.1" customHeight="1">
      <c r="A30" s="105" t="s">
        <v>109</v>
      </c>
      <c r="B30" s="200">
        <v>1.1895549999999999</v>
      </c>
      <c r="C30" s="200">
        <v>2.4166800000000004</v>
      </c>
      <c r="D30" s="200">
        <v>6.2874489999999996</v>
      </c>
      <c r="E30" s="200">
        <v>4.7712830000000004</v>
      </c>
      <c r="F30" s="200">
        <v>3.5175050000000003</v>
      </c>
      <c r="G30" s="200">
        <v>4.4460159999999993</v>
      </c>
      <c r="H30" s="200"/>
      <c r="I30" s="200">
        <v>0.67843299999999995</v>
      </c>
      <c r="J30" s="201">
        <v>2.8390720000000003</v>
      </c>
      <c r="K30" s="201">
        <v>0.18322099999999999</v>
      </c>
      <c r="L30" s="201">
        <v>1.070557</v>
      </c>
      <c r="M30" s="223"/>
      <c r="N30" s="200">
        <v>1.0330709999999999</v>
      </c>
      <c r="O30" s="200">
        <v>3.4129449999999997</v>
      </c>
    </row>
    <row r="31" spans="1:15" ht="27.95" customHeight="1">
      <c r="A31" s="279" t="s">
        <v>450</v>
      </c>
      <c r="B31" s="200">
        <v>-1.9969409999999999</v>
      </c>
      <c r="C31" s="200">
        <v>-0.56713299999999989</v>
      </c>
      <c r="D31" s="200">
        <v>5.2442999999999962E-2</v>
      </c>
      <c r="E31" s="200">
        <v>-0.41283999999999987</v>
      </c>
      <c r="F31" s="200">
        <v>0.10868000000000011</v>
      </c>
      <c r="G31" s="200">
        <v>-0.18458799999999981</v>
      </c>
      <c r="H31" s="200"/>
      <c r="I31" s="200">
        <v>0.76996600000000004</v>
      </c>
      <c r="J31" s="201">
        <v>-0.66128599999999993</v>
      </c>
      <c r="K31" s="205">
        <v>-0.15337499999999993</v>
      </c>
      <c r="L31" s="201">
        <v>-0.36814500000000006</v>
      </c>
      <c r="M31" s="223"/>
      <c r="N31" s="200">
        <v>-0.32993499999999992</v>
      </c>
      <c r="O31" s="200">
        <v>0.14534700000000011</v>
      </c>
    </row>
    <row r="32" spans="1:15" s="63" customFormat="1" ht="14.1" customHeight="1">
      <c r="A32" s="105" t="s">
        <v>108</v>
      </c>
      <c r="B32" s="200">
        <v>7.2501830000000007</v>
      </c>
      <c r="C32" s="200">
        <v>2.2054</v>
      </c>
      <c r="D32" s="200">
        <v>1.078533</v>
      </c>
      <c r="E32" s="200">
        <v>2.1705510000000001</v>
      </c>
      <c r="F32" s="200">
        <v>1.0322450000000001</v>
      </c>
      <c r="G32" s="200">
        <v>1.5456720000000002</v>
      </c>
      <c r="H32" s="200"/>
      <c r="I32" s="200">
        <v>0.94714600000000004</v>
      </c>
      <c r="J32" s="201">
        <v>8.5099000000000022E-2</v>
      </c>
      <c r="K32" s="201">
        <v>0.61808099999999999</v>
      </c>
      <c r="L32" s="201">
        <v>0.52022499999999994</v>
      </c>
      <c r="M32" s="213"/>
      <c r="N32" s="200">
        <v>0.123572</v>
      </c>
      <c r="O32" s="200">
        <v>1.4221000000000001</v>
      </c>
    </row>
    <row r="33" spans="1:15" s="63" customFormat="1" ht="14.1" customHeight="1">
      <c r="A33" s="105" t="s">
        <v>109</v>
      </c>
      <c r="B33" s="200">
        <v>9.2471239999999995</v>
      </c>
      <c r="C33" s="200">
        <v>2.7725329999999997</v>
      </c>
      <c r="D33" s="200">
        <v>1.0260899999999999</v>
      </c>
      <c r="E33" s="200">
        <v>2.5833909999999998</v>
      </c>
      <c r="F33" s="200">
        <v>0.92356499999999997</v>
      </c>
      <c r="G33" s="200">
        <v>1.7302599999999999</v>
      </c>
      <c r="H33" s="200"/>
      <c r="I33" s="200">
        <v>0.17718</v>
      </c>
      <c r="J33" s="201">
        <v>0.74638499999999997</v>
      </c>
      <c r="K33" s="201">
        <v>0.77145599999999992</v>
      </c>
      <c r="L33" s="201">
        <v>0.88836999999999999</v>
      </c>
      <c r="M33" s="213"/>
      <c r="N33" s="200">
        <v>0.45350699999999994</v>
      </c>
      <c r="O33" s="200">
        <v>1.276753</v>
      </c>
    </row>
    <row r="34" spans="1:15" s="202" customFormat="1" ht="14.1" customHeight="1">
      <c r="A34" s="277" t="s">
        <v>451</v>
      </c>
      <c r="B34" s="200" t="s">
        <v>255</v>
      </c>
      <c r="C34" s="200" t="s">
        <v>255</v>
      </c>
      <c r="D34" s="200" t="s">
        <v>255</v>
      </c>
      <c r="E34" s="200" t="s">
        <v>255</v>
      </c>
      <c r="F34" s="200" t="s">
        <v>255</v>
      </c>
      <c r="G34" s="200" t="s">
        <v>255</v>
      </c>
      <c r="H34" s="200"/>
      <c r="I34" s="200">
        <v>0</v>
      </c>
      <c r="J34" s="201">
        <v>0</v>
      </c>
      <c r="K34" s="201">
        <v>0</v>
      </c>
      <c r="L34" s="201">
        <v>0</v>
      </c>
      <c r="M34" s="223"/>
      <c r="N34" s="200">
        <v>0</v>
      </c>
      <c r="O34" s="200">
        <v>0</v>
      </c>
    </row>
    <row r="35" spans="1:15" ht="14.1" customHeight="1">
      <c r="A35" s="278" t="s">
        <v>108</v>
      </c>
      <c r="B35" s="200" t="s">
        <v>255</v>
      </c>
      <c r="C35" s="200" t="s">
        <v>255</v>
      </c>
      <c r="D35" s="200" t="s">
        <v>255</v>
      </c>
      <c r="E35" s="200" t="s">
        <v>255</v>
      </c>
      <c r="F35" s="200" t="s">
        <v>255</v>
      </c>
      <c r="G35" s="200" t="s">
        <v>255</v>
      </c>
      <c r="H35" s="200"/>
      <c r="I35" s="200">
        <v>0</v>
      </c>
      <c r="J35" s="201">
        <v>0</v>
      </c>
      <c r="K35" s="201">
        <v>0</v>
      </c>
      <c r="L35" s="201">
        <v>0</v>
      </c>
      <c r="M35" s="223"/>
      <c r="N35" s="200">
        <v>0</v>
      </c>
      <c r="O35" s="200">
        <v>0</v>
      </c>
    </row>
    <row r="36" spans="1:15" ht="14.1" customHeight="1">
      <c r="A36" s="278" t="s">
        <v>109</v>
      </c>
      <c r="B36" s="200" t="s">
        <v>255</v>
      </c>
      <c r="C36" s="200" t="s">
        <v>255</v>
      </c>
      <c r="D36" s="200" t="s">
        <v>255</v>
      </c>
      <c r="E36" s="200" t="s">
        <v>255</v>
      </c>
      <c r="F36" s="200" t="s">
        <v>255</v>
      </c>
      <c r="G36" s="200" t="s">
        <v>255</v>
      </c>
      <c r="H36" s="200"/>
      <c r="I36" s="200">
        <v>0</v>
      </c>
      <c r="J36" s="201">
        <v>0</v>
      </c>
      <c r="K36" s="201">
        <v>0</v>
      </c>
      <c r="L36" s="201">
        <v>0</v>
      </c>
      <c r="M36" s="223"/>
      <c r="N36" s="200">
        <v>0</v>
      </c>
      <c r="O36" s="200">
        <v>0</v>
      </c>
    </row>
    <row r="37" spans="1:15" s="202" customFormat="1" ht="14.1" customHeight="1">
      <c r="A37" s="277" t="s">
        <v>452</v>
      </c>
      <c r="B37" s="200">
        <v>-293.40600000000006</v>
      </c>
      <c r="C37" s="200">
        <v>-547.44584999999995</v>
      </c>
      <c r="D37" s="200">
        <v>-824.59764600000005</v>
      </c>
      <c r="E37" s="200">
        <v>-654.35977000000003</v>
      </c>
      <c r="F37" s="200">
        <v>-309.21123799999992</v>
      </c>
      <c r="G37" s="200">
        <v>-118.89542900000001</v>
      </c>
      <c r="H37" s="200"/>
      <c r="I37" s="200">
        <v>-230.44065399999999</v>
      </c>
      <c r="J37" s="201">
        <v>-78.770583999999928</v>
      </c>
      <c r="K37" s="201">
        <v>-179.02676500000001</v>
      </c>
      <c r="L37" s="201">
        <v>-166.12176700000003</v>
      </c>
      <c r="M37" s="223"/>
      <c r="N37" s="200">
        <v>23.153169999999989</v>
      </c>
      <c r="O37" s="200">
        <v>-142.048599</v>
      </c>
    </row>
    <row r="38" spans="1:15" ht="14.1" customHeight="1">
      <c r="A38" s="278" t="s">
        <v>108</v>
      </c>
      <c r="B38" s="200">
        <v>203.732224</v>
      </c>
      <c r="C38" s="200">
        <v>364.83695200000005</v>
      </c>
      <c r="D38" s="200">
        <v>388.49792000000002</v>
      </c>
      <c r="E38" s="200">
        <v>593.21429699999999</v>
      </c>
      <c r="F38" s="200">
        <v>351.89740900000004</v>
      </c>
      <c r="G38" s="200">
        <v>235.80019799999997</v>
      </c>
      <c r="H38" s="200"/>
      <c r="I38" s="200">
        <v>102.86775100000001</v>
      </c>
      <c r="J38" s="201">
        <v>249.02965800000004</v>
      </c>
      <c r="K38" s="201">
        <v>131.62536599999999</v>
      </c>
      <c r="L38" s="201">
        <v>109.69152200000001</v>
      </c>
      <c r="M38" s="223"/>
      <c r="N38" s="200">
        <v>96.501796999999996</v>
      </c>
      <c r="O38" s="200">
        <v>139.29840099999998</v>
      </c>
    </row>
    <row r="39" spans="1:15" ht="14.1" customHeight="1">
      <c r="A39" s="278" t="s">
        <v>109</v>
      </c>
      <c r="B39" s="200">
        <v>497.13822400000004</v>
      </c>
      <c r="C39" s="200">
        <v>912.28280200000006</v>
      </c>
      <c r="D39" s="200">
        <v>1213.095566</v>
      </c>
      <c r="E39" s="200">
        <v>1247.574067</v>
      </c>
      <c r="F39" s="200">
        <v>661.10864700000002</v>
      </c>
      <c r="G39" s="200">
        <v>354.695627</v>
      </c>
      <c r="H39" s="200"/>
      <c r="I39" s="200">
        <v>333.30840499999999</v>
      </c>
      <c r="J39" s="201">
        <v>327.80024199999997</v>
      </c>
      <c r="K39" s="201">
        <v>310.652131</v>
      </c>
      <c r="L39" s="201">
        <v>275.81328900000005</v>
      </c>
      <c r="M39" s="223"/>
      <c r="N39" s="200">
        <v>73.348627000000008</v>
      </c>
      <c r="O39" s="200">
        <v>281.34699999999998</v>
      </c>
    </row>
    <row r="40" spans="1:15" ht="14.1" customHeight="1">
      <c r="A40" s="280" t="s">
        <v>453</v>
      </c>
      <c r="B40" s="200">
        <v>-89.445922629999984</v>
      </c>
      <c r="C40" s="200">
        <v>-170.58546908079998</v>
      </c>
      <c r="D40" s="200">
        <v>-234.47106088459998</v>
      </c>
      <c r="E40" s="200">
        <v>-129.36913785359999</v>
      </c>
      <c r="F40" s="200">
        <v>-20.670116950200004</v>
      </c>
      <c r="G40" s="200">
        <v>-60.303519415400004</v>
      </c>
      <c r="H40" s="200"/>
      <c r="I40" s="200">
        <v>-60.930771714400016</v>
      </c>
      <c r="J40" s="201">
        <v>40.260654764200012</v>
      </c>
      <c r="K40" s="201">
        <v>-52.497702462399985</v>
      </c>
      <c r="L40" s="201">
        <v>-56.201318441000019</v>
      </c>
      <c r="M40" s="223"/>
      <c r="N40" s="200">
        <v>-1.0646790757999991</v>
      </c>
      <c r="O40" s="200">
        <v>-59.238840339600003</v>
      </c>
    </row>
    <row r="41" spans="1:15" ht="14.1" customHeight="1">
      <c r="A41" s="281" t="s">
        <v>108</v>
      </c>
      <c r="B41" s="200">
        <v>51.540443703999998</v>
      </c>
      <c r="C41" s="200">
        <v>71.280681016000003</v>
      </c>
      <c r="D41" s="200">
        <v>64.708944318999997</v>
      </c>
      <c r="E41" s="200">
        <v>166.28504076600004</v>
      </c>
      <c r="F41" s="200">
        <v>134.84363701100003</v>
      </c>
      <c r="G41" s="200">
        <v>24.716362246999999</v>
      </c>
      <c r="H41" s="200"/>
      <c r="I41" s="200">
        <v>18.205787334</v>
      </c>
      <c r="J41" s="201">
        <v>116.63784967700002</v>
      </c>
      <c r="K41" s="201">
        <v>16.911492116000002</v>
      </c>
      <c r="L41" s="201">
        <v>14.529911639</v>
      </c>
      <c r="M41" s="224"/>
      <c r="N41" s="200">
        <v>7.9359396069999999</v>
      </c>
      <c r="O41" s="200">
        <v>16.780422640000001</v>
      </c>
    </row>
    <row r="42" spans="1:15" ht="14.1" customHeight="1">
      <c r="A42" s="281" t="s">
        <v>109</v>
      </c>
      <c r="B42" s="200">
        <v>140.986366334</v>
      </c>
      <c r="C42" s="200">
        <v>241.8661500968</v>
      </c>
      <c r="D42" s="200">
        <v>299.18000520359999</v>
      </c>
      <c r="E42" s="200">
        <v>295.65417861960003</v>
      </c>
      <c r="F42" s="200">
        <v>155.51375396120002</v>
      </c>
      <c r="G42" s="200">
        <v>85.019881662399996</v>
      </c>
      <c r="H42" s="200"/>
      <c r="I42" s="200">
        <v>79.136559048400017</v>
      </c>
      <c r="J42" s="201">
        <v>76.377194912800007</v>
      </c>
      <c r="K42" s="201">
        <v>69.40919457839999</v>
      </c>
      <c r="L42" s="201">
        <v>70.731230080000017</v>
      </c>
      <c r="M42" s="223"/>
      <c r="N42" s="200">
        <v>9.000618682799999</v>
      </c>
      <c r="O42" s="200">
        <v>76.019262979600001</v>
      </c>
    </row>
    <row r="43" spans="1:15" ht="14.1" customHeight="1">
      <c r="A43" s="280" t="s">
        <v>454</v>
      </c>
      <c r="B43" s="200">
        <v>-92.115843667999997</v>
      </c>
      <c r="C43" s="200">
        <v>-160.56722234360001</v>
      </c>
      <c r="D43" s="200">
        <v>-251.90867662220003</v>
      </c>
      <c r="E43" s="200">
        <v>-216.57091412919999</v>
      </c>
      <c r="F43" s="200">
        <v>-109.52506194739996</v>
      </c>
      <c r="G43" s="200">
        <v>18.524668350199995</v>
      </c>
      <c r="H43" s="200"/>
      <c r="I43" s="200">
        <v>-62.935286696799992</v>
      </c>
      <c r="J43" s="201">
        <v>-46.58977525059997</v>
      </c>
      <c r="K43" s="201">
        <v>-68.355931216800016</v>
      </c>
      <c r="L43" s="201">
        <v>-38.689920965000013</v>
      </c>
      <c r="M43" s="223"/>
      <c r="N43" s="200">
        <v>38.222392469399999</v>
      </c>
      <c r="O43" s="200">
        <v>-19.697724119200004</v>
      </c>
    </row>
    <row r="44" spans="1:15" ht="14.1" customHeight="1">
      <c r="A44" s="281" t="s">
        <v>108</v>
      </c>
      <c r="B44" s="200">
        <v>84.349087699999998</v>
      </c>
      <c r="C44" s="200">
        <v>176.31744750999999</v>
      </c>
      <c r="D44" s="200">
        <v>162.94874920499998</v>
      </c>
      <c r="E44" s="200">
        <v>268.96883573000002</v>
      </c>
      <c r="F44" s="200">
        <v>125.60495601500001</v>
      </c>
      <c r="G44" s="200">
        <v>153.35549785500001</v>
      </c>
      <c r="H44" s="200"/>
      <c r="I44" s="200">
        <v>51.284186180000006</v>
      </c>
      <c r="J44" s="201">
        <v>74.320769835000007</v>
      </c>
      <c r="K44" s="201">
        <v>72.418685319999994</v>
      </c>
      <c r="L44" s="201">
        <v>70.945194395000001</v>
      </c>
      <c r="M44" s="223"/>
      <c r="N44" s="200">
        <v>66.210552094999997</v>
      </c>
      <c r="O44" s="200">
        <v>87.144945759999999</v>
      </c>
    </row>
    <row r="45" spans="1:15" ht="14.1" customHeight="1">
      <c r="A45" s="281" t="s">
        <v>109</v>
      </c>
      <c r="B45" s="200">
        <v>176.46493136800001</v>
      </c>
      <c r="C45" s="200">
        <v>336.88466985359997</v>
      </c>
      <c r="D45" s="200">
        <v>414.85742582720002</v>
      </c>
      <c r="E45" s="200">
        <v>485.53974985920001</v>
      </c>
      <c r="F45" s="200">
        <v>235.13001796239996</v>
      </c>
      <c r="G45" s="200">
        <v>134.83082950479999</v>
      </c>
      <c r="H45" s="200"/>
      <c r="I45" s="200">
        <v>114.2194728768</v>
      </c>
      <c r="J45" s="201">
        <v>120.91054508559998</v>
      </c>
      <c r="K45" s="201">
        <v>140.77461653680001</v>
      </c>
      <c r="L45" s="201">
        <v>109.63511536000001</v>
      </c>
      <c r="M45" s="223"/>
      <c r="N45" s="200">
        <v>27.988159625599998</v>
      </c>
      <c r="O45" s="200">
        <v>106.8426698792</v>
      </c>
    </row>
    <row r="46" spans="1:15" ht="14.1" customHeight="1">
      <c r="A46" s="280" t="s">
        <v>455</v>
      </c>
      <c r="B46" s="200">
        <v>-113.965473702</v>
      </c>
      <c r="C46" s="200">
        <v>-216.0337555756</v>
      </c>
      <c r="D46" s="200">
        <v>-337.7016824932</v>
      </c>
      <c r="E46" s="200">
        <v>-308.06508701719997</v>
      </c>
      <c r="F46" s="200">
        <v>-178.76653710239998</v>
      </c>
      <c r="G46" s="200">
        <v>-75.990020934799986</v>
      </c>
      <c r="H46" s="200"/>
      <c r="I46" s="200">
        <v>-106.46439658879999</v>
      </c>
      <c r="J46" s="201">
        <v>-72.302140513599994</v>
      </c>
      <c r="K46" s="201">
        <v>-58.048018320799997</v>
      </c>
      <c r="L46" s="201">
        <v>-71.250531594000009</v>
      </c>
      <c r="M46" s="223"/>
      <c r="N46" s="200">
        <v>-13.892050393600002</v>
      </c>
      <c r="O46" s="200">
        <v>-62.097970541199992</v>
      </c>
    </row>
    <row r="47" spans="1:15" ht="14.1" customHeight="1">
      <c r="A47" s="281" t="s">
        <v>108</v>
      </c>
      <c r="B47" s="200">
        <v>65.01471259600001</v>
      </c>
      <c r="C47" s="200">
        <v>116.62159247400001</v>
      </c>
      <c r="D47" s="200">
        <v>160.710385476</v>
      </c>
      <c r="E47" s="200">
        <v>157.38025850399998</v>
      </c>
      <c r="F47" s="200">
        <v>91.258990974</v>
      </c>
      <c r="G47" s="200">
        <v>56.627729898000005</v>
      </c>
      <c r="H47" s="200"/>
      <c r="I47" s="200">
        <v>33.329386486000004</v>
      </c>
      <c r="J47" s="201">
        <v>57.929604488000003</v>
      </c>
      <c r="K47" s="201">
        <v>42.136007563999996</v>
      </c>
      <c r="L47" s="201">
        <v>23.985259966000001</v>
      </c>
      <c r="M47" s="223"/>
      <c r="N47" s="200">
        <v>22.243319298000003</v>
      </c>
      <c r="O47" s="200">
        <v>34.384410600000002</v>
      </c>
    </row>
    <row r="48" spans="1:15" ht="14.1" customHeight="1">
      <c r="A48" s="281" t="s">
        <v>109</v>
      </c>
      <c r="B48" s="200">
        <v>178.98018629800001</v>
      </c>
      <c r="C48" s="200">
        <v>332.65534804960004</v>
      </c>
      <c r="D48" s="200">
        <v>498.41206796920005</v>
      </c>
      <c r="E48" s="200">
        <v>465.44534552119995</v>
      </c>
      <c r="F48" s="200">
        <v>270.02552807639995</v>
      </c>
      <c r="G48" s="200">
        <v>132.6177508328</v>
      </c>
      <c r="H48" s="200"/>
      <c r="I48" s="200">
        <v>139.79378307479999</v>
      </c>
      <c r="J48" s="201">
        <v>130.23174500159999</v>
      </c>
      <c r="K48" s="201">
        <v>100.18402588479999</v>
      </c>
      <c r="L48" s="201">
        <v>95.23579156000001</v>
      </c>
      <c r="M48" s="223"/>
      <c r="N48" s="200">
        <v>36.135369691600005</v>
      </c>
      <c r="O48" s="200">
        <v>96.482381141199994</v>
      </c>
    </row>
    <row r="49" spans="1:15" s="202" customFormat="1" ht="14.1" customHeight="1">
      <c r="A49" s="277" t="s">
        <v>456</v>
      </c>
      <c r="B49" s="200">
        <v>46.295372999999998</v>
      </c>
      <c r="C49" s="200">
        <v>46.453953000000013</v>
      </c>
      <c r="D49" s="200">
        <v>-38.162809999999986</v>
      </c>
      <c r="E49" s="200">
        <v>-21.779740999999991</v>
      </c>
      <c r="F49" s="200">
        <v>-10.413458999999989</v>
      </c>
      <c r="G49" s="200">
        <v>42.242432000000008</v>
      </c>
      <c r="H49" s="200"/>
      <c r="I49" s="200">
        <v>-4.2950689999999909</v>
      </c>
      <c r="J49" s="201">
        <v>-6.118389999999998</v>
      </c>
      <c r="K49" s="201">
        <v>-1.6173549999999999</v>
      </c>
      <c r="L49" s="201">
        <v>-9.7489270000000019</v>
      </c>
      <c r="M49" s="223"/>
      <c r="N49" s="200">
        <v>20.256350000000001</v>
      </c>
      <c r="O49" s="200">
        <v>21.98608200000001</v>
      </c>
    </row>
    <row r="50" spans="1:15" ht="14.1" customHeight="1">
      <c r="A50" s="278" t="s">
        <v>108</v>
      </c>
      <c r="B50" s="200">
        <v>102.55536799999999</v>
      </c>
      <c r="C50" s="200">
        <v>162.90675200000001</v>
      </c>
      <c r="D50" s="200">
        <v>115.075963</v>
      </c>
      <c r="E50" s="200">
        <v>106.532662</v>
      </c>
      <c r="F50" s="200">
        <v>58.976807000000008</v>
      </c>
      <c r="G50" s="200">
        <v>86.732539000000003</v>
      </c>
      <c r="H50" s="200"/>
      <c r="I50" s="200">
        <v>31.362518000000009</v>
      </c>
      <c r="J50" s="201">
        <v>27.614288999999999</v>
      </c>
      <c r="K50" s="201">
        <v>26.890132000000001</v>
      </c>
      <c r="L50" s="201">
        <v>20.665723</v>
      </c>
      <c r="M50" s="223"/>
      <c r="N50" s="200">
        <v>26.226379000000001</v>
      </c>
      <c r="O50" s="200">
        <v>60.506160000000008</v>
      </c>
    </row>
    <row r="51" spans="1:15" ht="14.1" customHeight="1">
      <c r="A51" s="278" t="s">
        <v>109</v>
      </c>
      <c r="B51" s="200">
        <v>56.259995000000004</v>
      </c>
      <c r="C51" s="200">
        <v>116.452799</v>
      </c>
      <c r="D51" s="200">
        <v>153.23877299999998</v>
      </c>
      <c r="E51" s="200">
        <v>128.31240299999999</v>
      </c>
      <c r="F51" s="200">
        <v>69.390265999999997</v>
      </c>
      <c r="G51" s="200">
        <v>44.490106999999995</v>
      </c>
      <c r="H51" s="200"/>
      <c r="I51" s="200">
        <v>35.657586999999999</v>
      </c>
      <c r="J51" s="201">
        <v>33.732678999999997</v>
      </c>
      <c r="K51" s="201">
        <v>28.507487000000001</v>
      </c>
      <c r="L51" s="201">
        <v>30.414650000000002</v>
      </c>
      <c r="M51" s="223"/>
      <c r="N51" s="200">
        <v>5.9700290000000003</v>
      </c>
      <c r="O51" s="200">
        <v>38.520077999999998</v>
      </c>
    </row>
    <row r="52" spans="1:15" ht="14.1" customHeight="1">
      <c r="A52" s="280" t="s">
        <v>453</v>
      </c>
      <c r="B52" s="200">
        <v>1.4106632000000023</v>
      </c>
      <c r="C52" s="200">
        <v>-7.5965184207999998</v>
      </c>
      <c r="D52" s="200">
        <v>-31.145142234599994</v>
      </c>
      <c r="E52" s="200">
        <v>-23.911607763600003</v>
      </c>
      <c r="F52" s="200">
        <v>-12.640484720199998</v>
      </c>
      <c r="G52" s="200">
        <v>2.3152239446000022</v>
      </c>
      <c r="H52" s="200"/>
      <c r="I52" s="200">
        <v>-6.2706192643999987</v>
      </c>
      <c r="J52" s="201">
        <v>-6.3698654557999994</v>
      </c>
      <c r="K52" s="201">
        <v>-4.6263211624000009</v>
      </c>
      <c r="L52" s="201">
        <v>-6.6448018810000011</v>
      </c>
      <c r="M52" s="223"/>
      <c r="N52" s="200">
        <v>3.4179041941999992</v>
      </c>
      <c r="O52" s="200">
        <v>-1.102680249599997</v>
      </c>
    </row>
    <row r="53" spans="1:15" ht="14.1" customHeight="1">
      <c r="A53" s="282" t="s">
        <v>256</v>
      </c>
      <c r="B53" s="200">
        <v>21.844293384</v>
      </c>
      <c r="C53" s="200">
        <v>34.699138176000005</v>
      </c>
      <c r="D53" s="200">
        <v>24.511180118999999</v>
      </c>
      <c r="E53" s="200">
        <v>22.691457006</v>
      </c>
      <c r="F53" s="200">
        <v>12.562059891000001</v>
      </c>
      <c r="G53" s="200">
        <v>18.474030807000002</v>
      </c>
      <c r="H53" s="200"/>
      <c r="I53" s="200">
        <v>6.6802163340000007</v>
      </c>
      <c r="J53" s="201">
        <v>5.8818435569999998</v>
      </c>
      <c r="K53" s="201">
        <v>5.7275981160000002</v>
      </c>
      <c r="L53" s="201">
        <v>4.4017989990000004</v>
      </c>
      <c r="M53" s="223"/>
      <c r="N53" s="200">
        <v>5.5862187269999994</v>
      </c>
      <c r="O53" s="200">
        <v>12.887812080000002</v>
      </c>
    </row>
    <row r="54" spans="1:15" ht="14.1" customHeight="1">
      <c r="A54" s="282" t="s">
        <v>257</v>
      </c>
      <c r="B54" s="200">
        <v>20.433630183999998</v>
      </c>
      <c r="C54" s="200">
        <v>42.295656596800001</v>
      </c>
      <c r="D54" s="200">
        <v>55.65632235359999</v>
      </c>
      <c r="E54" s="200">
        <v>46.603064769599996</v>
      </c>
      <c r="F54" s="200">
        <v>25.202544611199997</v>
      </c>
      <c r="G54" s="200">
        <v>16.158806862399999</v>
      </c>
      <c r="H54" s="200"/>
      <c r="I54" s="200">
        <v>12.950835598399999</v>
      </c>
      <c r="J54" s="201">
        <v>12.251709012799999</v>
      </c>
      <c r="K54" s="201">
        <v>10.353919278400001</v>
      </c>
      <c r="L54" s="201">
        <v>11.046600880000002</v>
      </c>
      <c r="M54" s="223"/>
      <c r="N54" s="200">
        <v>2.1683145328000002</v>
      </c>
      <c r="O54" s="200">
        <v>13.990492329599999</v>
      </c>
    </row>
    <row r="55" spans="1:15" ht="14.1" customHeight="1">
      <c r="A55" s="280" t="s">
        <v>454</v>
      </c>
      <c r="B55" s="200">
        <v>35.748153012000003</v>
      </c>
      <c r="C55" s="200">
        <v>54.98663366640001</v>
      </c>
      <c r="D55" s="200">
        <v>34.129191227799993</v>
      </c>
      <c r="E55" s="200">
        <v>32.495131310800005</v>
      </c>
      <c r="F55" s="200">
        <v>18.098557032600002</v>
      </c>
      <c r="G55" s="200">
        <v>30.437884410199999</v>
      </c>
      <c r="H55" s="200"/>
      <c r="I55" s="200">
        <v>9.7069056532000033</v>
      </c>
      <c r="J55" s="201">
        <v>8.3916513793999989</v>
      </c>
      <c r="K55" s="201">
        <v>8.4598036832000005</v>
      </c>
      <c r="L55" s="201">
        <v>5.9367705950000005</v>
      </c>
      <c r="M55" s="223"/>
      <c r="N55" s="200">
        <v>9.7007459893999997</v>
      </c>
      <c r="O55" s="200">
        <v>20.737138420800001</v>
      </c>
    </row>
    <row r="56" spans="1:15" ht="14.1" customHeight="1">
      <c r="A56" s="282" t="s">
        <v>256</v>
      </c>
      <c r="B56" s="200">
        <v>39.483816680000004</v>
      </c>
      <c r="C56" s="200">
        <v>62.71909952</v>
      </c>
      <c r="D56" s="200">
        <v>44.304245754999997</v>
      </c>
      <c r="E56" s="200">
        <v>41.015074870000007</v>
      </c>
      <c r="F56" s="200">
        <v>22.706070695000001</v>
      </c>
      <c r="G56" s="200">
        <v>33.392027515000002</v>
      </c>
      <c r="H56" s="200"/>
      <c r="I56" s="200">
        <v>12.074569430000002</v>
      </c>
      <c r="J56" s="201">
        <v>10.631501264999999</v>
      </c>
      <c r="K56" s="201">
        <v>10.352700820000001</v>
      </c>
      <c r="L56" s="201">
        <v>7.9563033550000002</v>
      </c>
      <c r="M56" s="223"/>
      <c r="N56" s="200">
        <v>10.097155915</v>
      </c>
      <c r="O56" s="200">
        <v>23.2948716</v>
      </c>
    </row>
    <row r="57" spans="1:15" ht="14.1" customHeight="1">
      <c r="A57" s="282" t="s">
        <v>257</v>
      </c>
      <c r="B57" s="200">
        <v>3.7356636679999999</v>
      </c>
      <c r="C57" s="200">
        <v>7.7324658535999999</v>
      </c>
      <c r="D57" s="200">
        <v>10.175054527199999</v>
      </c>
      <c r="E57" s="200">
        <v>8.5199435591999997</v>
      </c>
      <c r="F57" s="200">
        <v>4.6075136623999997</v>
      </c>
      <c r="G57" s="200">
        <v>2.9541431048</v>
      </c>
      <c r="H57" s="200"/>
      <c r="I57" s="200">
        <v>2.3676637767999997</v>
      </c>
      <c r="J57" s="201">
        <v>2.2398498856</v>
      </c>
      <c r="K57" s="201">
        <v>1.8928971368</v>
      </c>
      <c r="L57" s="201">
        <v>2.0195327599999997</v>
      </c>
      <c r="M57" s="223"/>
      <c r="N57" s="200">
        <v>0.39640992559999999</v>
      </c>
      <c r="O57" s="200">
        <v>2.5577331792</v>
      </c>
    </row>
    <row r="58" spans="1:15" ht="14.1" customHeight="1">
      <c r="A58" s="280" t="s">
        <v>455</v>
      </c>
      <c r="B58" s="200">
        <v>9.1365567880000054</v>
      </c>
      <c r="C58" s="200">
        <v>-0.93616224559999495</v>
      </c>
      <c r="D58" s="200">
        <v>-41.146858993199992</v>
      </c>
      <c r="E58" s="200">
        <v>-30.363264547199996</v>
      </c>
      <c r="F58" s="200">
        <v>-15.871531312399997</v>
      </c>
      <c r="G58" s="200">
        <v>9.4893236452000096</v>
      </c>
      <c r="H58" s="200"/>
      <c r="I58" s="200">
        <v>-7.7313553887999991</v>
      </c>
      <c r="J58" s="201">
        <v>-8.1401759235999975</v>
      </c>
      <c r="K58" s="201">
        <v>-5.4508375207999986</v>
      </c>
      <c r="L58" s="201">
        <v>-9.0408957140000012</v>
      </c>
      <c r="M58" s="223"/>
      <c r="N58" s="200">
        <v>7.1376998164000005</v>
      </c>
      <c r="O58" s="200">
        <v>2.3516238288000082</v>
      </c>
    </row>
    <row r="59" spans="1:15" ht="14.1" customHeight="1">
      <c r="A59" s="282" t="s">
        <v>256</v>
      </c>
      <c r="B59" s="200">
        <v>41.227257936000001</v>
      </c>
      <c r="C59" s="200">
        <v>65.488514304000006</v>
      </c>
      <c r="D59" s="200">
        <v>46.260537126000003</v>
      </c>
      <c r="E59" s="200">
        <v>42.826130124000002</v>
      </c>
      <c r="F59" s="200">
        <v>23.708676414000003</v>
      </c>
      <c r="G59" s="200">
        <v>34.866480678000002</v>
      </c>
      <c r="H59" s="200"/>
      <c r="I59" s="200">
        <v>12.607732236000002</v>
      </c>
      <c r="J59" s="201">
        <v>11.100944177999999</v>
      </c>
      <c r="K59" s="201">
        <v>10.809833064000001</v>
      </c>
      <c r="L59" s="201">
        <v>8.3076206460000002</v>
      </c>
      <c r="M59" s="223"/>
      <c r="N59" s="200">
        <v>10.543004358000001</v>
      </c>
      <c r="O59" s="200">
        <v>24.323476320000005</v>
      </c>
    </row>
    <row r="60" spans="1:15" ht="14.1" customHeight="1">
      <c r="A60" s="282" t="s">
        <v>257</v>
      </c>
      <c r="B60" s="200">
        <v>32.090701148000001</v>
      </c>
      <c r="C60" s="200">
        <v>66.424676549600008</v>
      </c>
      <c r="D60" s="200">
        <v>87.407396119200001</v>
      </c>
      <c r="E60" s="200">
        <v>73.189394671200006</v>
      </c>
      <c r="F60" s="200">
        <v>39.580207726399998</v>
      </c>
      <c r="G60" s="200">
        <v>25.377157032799996</v>
      </c>
      <c r="H60" s="200"/>
      <c r="I60" s="200">
        <v>20.339087624800001</v>
      </c>
      <c r="J60" s="201">
        <v>19.241120101599996</v>
      </c>
      <c r="K60" s="201">
        <v>16.2606705848</v>
      </c>
      <c r="L60" s="201">
        <v>17.348516360000001</v>
      </c>
      <c r="M60" s="223"/>
      <c r="N60" s="200">
        <v>3.4053045416000005</v>
      </c>
      <c r="O60" s="200">
        <v>21.971852491199996</v>
      </c>
    </row>
    <row r="61" spans="1:15" s="202" customFormat="1" ht="14.1" customHeight="1">
      <c r="A61" s="277" t="s">
        <v>457</v>
      </c>
      <c r="B61" s="200">
        <v>-305.36250699999999</v>
      </c>
      <c r="C61" s="200">
        <v>-522.06780099999992</v>
      </c>
      <c r="D61" s="200">
        <v>-642.89015600000005</v>
      </c>
      <c r="E61" s="200">
        <v>-365.12797399999999</v>
      </c>
      <c r="F61" s="200">
        <v>-191.49779499999994</v>
      </c>
      <c r="G61" s="200" t="s">
        <v>255</v>
      </c>
      <c r="H61" s="200"/>
      <c r="I61" s="200">
        <v>-37.48408699999996</v>
      </c>
      <c r="J61" s="201">
        <v>-154.01370799999998</v>
      </c>
      <c r="K61" s="201">
        <v>-157.20104800000004</v>
      </c>
      <c r="L61" s="201">
        <v>-16.429130999999998</v>
      </c>
      <c r="M61" s="223"/>
      <c r="N61" s="200">
        <v>0</v>
      </c>
      <c r="O61" s="200">
        <v>0</v>
      </c>
    </row>
    <row r="62" spans="1:15" ht="14.1" customHeight="1">
      <c r="A62" s="278" t="s">
        <v>108</v>
      </c>
      <c r="B62" s="200">
        <v>39.073881999999998</v>
      </c>
      <c r="C62" s="200">
        <v>48.133609</v>
      </c>
      <c r="D62" s="200">
        <v>52.891794999999995</v>
      </c>
      <c r="E62" s="200">
        <v>176.86543900000001</v>
      </c>
      <c r="F62" s="200">
        <v>160.44723700000003</v>
      </c>
      <c r="G62" s="200" t="s">
        <v>255</v>
      </c>
      <c r="H62" s="200"/>
      <c r="I62" s="200">
        <v>145.73158700000002</v>
      </c>
      <c r="J62" s="201">
        <v>14.71565</v>
      </c>
      <c r="K62" s="201">
        <v>13.326464</v>
      </c>
      <c r="L62" s="201">
        <v>3.0917379999999999</v>
      </c>
      <c r="M62" s="223"/>
      <c r="N62" s="200">
        <v>0</v>
      </c>
      <c r="O62" s="200">
        <v>0</v>
      </c>
    </row>
    <row r="63" spans="1:15" ht="14.1" customHeight="1">
      <c r="A63" s="278" t="s">
        <v>109</v>
      </c>
      <c r="B63" s="200">
        <v>344.43638899999996</v>
      </c>
      <c r="C63" s="200">
        <v>570.2014099999999</v>
      </c>
      <c r="D63" s="200">
        <v>695.78195100000005</v>
      </c>
      <c r="E63" s="200">
        <v>541.99341299999992</v>
      </c>
      <c r="F63" s="200">
        <v>351.94503199999997</v>
      </c>
      <c r="G63" s="200" t="s">
        <v>255</v>
      </c>
      <c r="H63" s="200"/>
      <c r="I63" s="200">
        <v>183.21567399999998</v>
      </c>
      <c r="J63" s="201">
        <v>168.72935799999999</v>
      </c>
      <c r="K63" s="201">
        <v>170.52751200000003</v>
      </c>
      <c r="L63" s="201">
        <v>19.520868999999998</v>
      </c>
      <c r="M63" s="223"/>
      <c r="N63" s="200">
        <v>0</v>
      </c>
      <c r="O63" s="200">
        <v>0</v>
      </c>
    </row>
    <row r="64" spans="1:15" ht="14.1" customHeight="1">
      <c r="A64" s="280" t="s">
        <v>453</v>
      </c>
      <c r="B64" s="200">
        <v>-90.85658583</v>
      </c>
      <c r="C64" s="200">
        <v>-162.98895066</v>
      </c>
      <c r="D64" s="200">
        <v>-203.32591865000001</v>
      </c>
      <c r="E64" s="200">
        <v>-55.279960909999978</v>
      </c>
      <c r="F64" s="200">
        <v>-1.2408610799999664</v>
      </c>
      <c r="G64" s="200" t="s">
        <v>255</v>
      </c>
      <c r="H64" s="200"/>
      <c r="I64" s="200">
        <v>46.630520220000022</v>
      </c>
      <c r="J64" s="201">
        <v>-47.871381299999989</v>
      </c>
      <c r="K64" s="201">
        <v>-49.556516560000013</v>
      </c>
      <c r="L64" s="201">
        <v>-4.4825832699999992</v>
      </c>
      <c r="M64" s="223"/>
      <c r="N64" s="200">
        <v>0</v>
      </c>
      <c r="O64" s="200">
        <v>0</v>
      </c>
    </row>
    <row r="65" spans="1:15" ht="14.1" customHeight="1">
      <c r="A65" s="281" t="s">
        <v>108</v>
      </c>
      <c r="B65" s="200">
        <v>29.696150320000001</v>
      </c>
      <c r="C65" s="200">
        <v>36.581542839999997</v>
      </c>
      <c r="D65" s="200">
        <v>40.197764199999995</v>
      </c>
      <c r="E65" s="200">
        <v>134.41773364000002</v>
      </c>
      <c r="F65" s="200">
        <v>121.93990012000002</v>
      </c>
      <c r="G65" s="200" t="s">
        <v>255</v>
      </c>
      <c r="H65" s="200"/>
      <c r="I65" s="200">
        <v>110.75600612000002</v>
      </c>
      <c r="J65" s="201">
        <v>11.183894</v>
      </c>
      <c r="K65" s="201">
        <v>10.128112639999999</v>
      </c>
      <c r="L65" s="201">
        <v>2.34972088</v>
      </c>
      <c r="M65" s="223"/>
      <c r="N65" s="200">
        <v>0</v>
      </c>
      <c r="O65" s="200">
        <v>0</v>
      </c>
    </row>
    <row r="66" spans="1:15" ht="14.1" customHeight="1">
      <c r="A66" s="281" t="s">
        <v>109</v>
      </c>
      <c r="B66" s="200">
        <v>120.55273614999999</v>
      </c>
      <c r="C66" s="200">
        <v>199.57049349999997</v>
      </c>
      <c r="D66" s="200">
        <v>243.52368285</v>
      </c>
      <c r="E66" s="200">
        <v>189.69769454999999</v>
      </c>
      <c r="F66" s="200">
        <v>123.18076119999999</v>
      </c>
      <c r="G66" s="200" t="s">
        <v>255</v>
      </c>
      <c r="H66" s="200"/>
      <c r="I66" s="200">
        <v>64.125485900000001</v>
      </c>
      <c r="J66" s="201">
        <v>59.055275299999991</v>
      </c>
      <c r="K66" s="201">
        <v>59.68462920000001</v>
      </c>
      <c r="L66" s="201">
        <v>6.8323041499999988</v>
      </c>
      <c r="M66" s="223"/>
      <c r="N66" s="200">
        <v>0</v>
      </c>
      <c r="O66" s="200">
        <v>0</v>
      </c>
    </row>
    <row r="67" spans="1:15" ht="14.1" customHeight="1">
      <c r="A67" s="280" t="s">
        <v>454</v>
      </c>
      <c r="B67" s="200">
        <v>-99.032789679999993</v>
      </c>
      <c r="C67" s="200">
        <v>-165.76572600999998</v>
      </c>
      <c r="D67" s="200">
        <v>-202.91648785000001</v>
      </c>
      <c r="E67" s="200">
        <v>-143.14282560999999</v>
      </c>
      <c r="F67" s="200">
        <v>-87.934313529999983</v>
      </c>
      <c r="G67" s="200" t="s">
        <v>255</v>
      </c>
      <c r="H67" s="200"/>
      <c r="I67" s="200">
        <v>-38.934227629999988</v>
      </c>
      <c r="J67" s="201">
        <v>-49.000085899999995</v>
      </c>
      <c r="K67" s="201">
        <v>-49.692342560000007</v>
      </c>
      <c r="L67" s="201">
        <v>-5.5161695199999992</v>
      </c>
      <c r="M67" s="223"/>
      <c r="N67" s="200">
        <v>0</v>
      </c>
      <c r="O67" s="200">
        <v>0</v>
      </c>
    </row>
    <row r="68" spans="1:15" ht="14.1" customHeight="1">
      <c r="A68" s="281" t="s">
        <v>108</v>
      </c>
      <c r="B68" s="200">
        <v>4.2981270200000008</v>
      </c>
      <c r="C68" s="200">
        <v>5.2946969900000003</v>
      </c>
      <c r="D68" s="200">
        <v>5.8180974499999998</v>
      </c>
      <c r="E68" s="200">
        <v>19.455198290000006</v>
      </c>
      <c r="F68" s="200">
        <v>17.649196070000002</v>
      </c>
      <c r="G68" s="200" t="s">
        <v>255</v>
      </c>
      <c r="H68" s="200"/>
      <c r="I68" s="200">
        <v>16.030474570000003</v>
      </c>
      <c r="J68" s="201">
        <v>1.6187215000000001</v>
      </c>
      <c r="K68" s="201">
        <v>1.4659110399999999</v>
      </c>
      <c r="L68" s="201">
        <v>0.34009117999999999</v>
      </c>
      <c r="M68" s="223"/>
      <c r="N68" s="200">
        <v>0</v>
      </c>
      <c r="O68" s="200">
        <v>0</v>
      </c>
    </row>
    <row r="69" spans="1:15" ht="14.1" customHeight="1">
      <c r="A69" s="281" t="s">
        <v>109</v>
      </c>
      <c r="B69" s="200">
        <v>103.3309167</v>
      </c>
      <c r="C69" s="200">
        <v>171.06042299999999</v>
      </c>
      <c r="D69" s="200">
        <v>208.73458530000002</v>
      </c>
      <c r="E69" s="200">
        <v>162.59802389999999</v>
      </c>
      <c r="F69" s="200">
        <v>105.58350959999999</v>
      </c>
      <c r="G69" s="200" t="s">
        <v>255</v>
      </c>
      <c r="H69" s="200"/>
      <c r="I69" s="200">
        <v>54.964702199999991</v>
      </c>
      <c r="J69" s="201">
        <v>50.618807399999994</v>
      </c>
      <c r="K69" s="201">
        <v>51.158253600000009</v>
      </c>
      <c r="L69" s="201">
        <v>5.8562606999999991</v>
      </c>
      <c r="M69" s="223"/>
      <c r="N69" s="200">
        <v>0</v>
      </c>
      <c r="O69" s="200">
        <v>0</v>
      </c>
    </row>
    <row r="70" spans="1:15" ht="14.1" customHeight="1">
      <c r="A70" s="280" t="s">
        <v>455</v>
      </c>
      <c r="B70" s="200">
        <v>-115.47313149</v>
      </c>
      <c r="C70" s="200">
        <v>-193.31312432999999</v>
      </c>
      <c r="D70" s="200">
        <v>-236.64774950000003</v>
      </c>
      <c r="E70" s="200">
        <v>-166.70518747999998</v>
      </c>
      <c r="F70" s="200">
        <v>-102.32262039</v>
      </c>
      <c r="G70" s="200" t="s">
        <v>255</v>
      </c>
      <c r="H70" s="200"/>
      <c r="I70" s="200">
        <v>-45.180379590000001</v>
      </c>
      <c r="J70" s="201">
        <v>-57.142240799999989</v>
      </c>
      <c r="K70" s="201">
        <v>-57.952188880000008</v>
      </c>
      <c r="L70" s="201">
        <v>-6.4303782099999989</v>
      </c>
      <c r="M70" s="223"/>
      <c r="N70" s="200">
        <v>0</v>
      </c>
      <c r="O70" s="200">
        <v>0</v>
      </c>
    </row>
    <row r="71" spans="1:15" ht="14.1" customHeight="1">
      <c r="A71" s="281" t="s">
        <v>108</v>
      </c>
      <c r="B71" s="200">
        <v>5.0796046600000002</v>
      </c>
      <c r="C71" s="200">
        <v>6.2573691700000005</v>
      </c>
      <c r="D71" s="200">
        <v>6.8759333500000004</v>
      </c>
      <c r="E71" s="200">
        <v>22.992507070000002</v>
      </c>
      <c r="F71" s="200">
        <v>20.858140810000002</v>
      </c>
      <c r="G71" s="200" t="s">
        <v>255</v>
      </c>
      <c r="H71" s="200"/>
      <c r="I71" s="200">
        <v>18.945106310000003</v>
      </c>
      <c r="J71" s="201">
        <v>1.9130345</v>
      </c>
      <c r="K71" s="201">
        <v>1.73244032</v>
      </c>
      <c r="L71" s="201">
        <v>0.40192594000000009</v>
      </c>
      <c r="M71" s="223"/>
      <c r="N71" s="200">
        <v>0</v>
      </c>
      <c r="O71" s="200">
        <v>0</v>
      </c>
    </row>
    <row r="72" spans="1:15" ht="14.1" customHeight="1">
      <c r="A72" s="281" t="s">
        <v>109</v>
      </c>
      <c r="B72" s="200">
        <v>120.55273614999999</v>
      </c>
      <c r="C72" s="200">
        <v>199.57049349999997</v>
      </c>
      <c r="D72" s="200">
        <v>243.52368285</v>
      </c>
      <c r="E72" s="200">
        <v>189.69769454999999</v>
      </c>
      <c r="F72" s="200">
        <v>123.18076119999999</v>
      </c>
      <c r="G72" s="200" t="s">
        <v>255</v>
      </c>
      <c r="H72" s="200"/>
      <c r="I72" s="200">
        <v>64.125485900000001</v>
      </c>
      <c r="J72" s="201">
        <v>59.055275299999991</v>
      </c>
      <c r="K72" s="201">
        <v>59.68462920000001</v>
      </c>
      <c r="L72" s="201">
        <v>6.8323041499999988</v>
      </c>
      <c r="M72" s="223"/>
      <c r="N72" s="200">
        <v>0</v>
      </c>
      <c r="O72" s="200">
        <v>0</v>
      </c>
    </row>
    <row r="73" spans="1:15" ht="14.1" customHeight="1">
      <c r="A73" s="277" t="s">
        <v>458</v>
      </c>
      <c r="B73" s="200">
        <v>-33.515793000000002</v>
      </c>
      <c r="C73" s="200">
        <v>-52.603877999999995</v>
      </c>
      <c r="D73" s="200">
        <v>-85.009349</v>
      </c>
      <c r="E73" s="200">
        <v>-7.2635709999999918</v>
      </c>
      <c r="F73" s="200">
        <v>-44.620651000000002</v>
      </c>
      <c r="G73" s="200" t="s">
        <v>255</v>
      </c>
      <c r="H73" s="225"/>
      <c r="I73" s="200">
        <v>-16.363498999999997</v>
      </c>
      <c r="J73" s="201">
        <v>-28.257152000000005</v>
      </c>
      <c r="K73" s="201">
        <v>4.4568330000000032</v>
      </c>
      <c r="L73" s="201">
        <v>32.900247000000007</v>
      </c>
      <c r="M73" s="226"/>
      <c r="N73" s="200">
        <v>0</v>
      </c>
      <c r="O73" s="200">
        <v>0</v>
      </c>
    </row>
    <row r="74" spans="1:15" ht="14.1" customHeight="1">
      <c r="A74" s="278" t="s">
        <v>108</v>
      </c>
      <c r="B74" s="200">
        <v>35.876617999999993</v>
      </c>
      <c r="C74" s="200">
        <v>105.48790300000002</v>
      </c>
      <c r="D74" s="200">
        <v>110.93843699999999</v>
      </c>
      <c r="E74" s="200">
        <v>222.89815200000001</v>
      </c>
      <c r="F74" s="200">
        <v>107.348254</v>
      </c>
      <c r="G74" s="200" t="s">
        <v>255</v>
      </c>
      <c r="H74" s="225"/>
      <c r="I74" s="200">
        <v>47.342494000000002</v>
      </c>
      <c r="J74" s="201">
        <v>60.005759999999995</v>
      </c>
      <c r="K74" s="201">
        <v>60.914161999999997</v>
      </c>
      <c r="L74" s="201">
        <v>54.635736000000001</v>
      </c>
      <c r="M74" s="226"/>
      <c r="N74" s="200">
        <v>0</v>
      </c>
      <c r="O74" s="200">
        <v>0</v>
      </c>
    </row>
    <row r="75" spans="1:15" ht="14.1" customHeight="1">
      <c r="A75" s="278" t="s">
        <v>109</v>
      </c>
      <c r="B75" s="200">
        <v>69.392410999999996</v>
      </c>
      <c r="C75" s="200">
        <v>158.091781</v>
      </c>
      <c r="D75" s="200">
        <v>195.94778600000001</v>
      </c>
      <c r="E75" s="200">
        <v>230.16172299999999</v>
      </c>
      <c r="F75" s="200">
        <v>151.96890500000001</v>
      </c>
      <c r="G75" s="200" t="s">
        <v>255</v>
      </c>
      <c r="H75" s="225"/>
      <c r="I75" s="200">
        <v>63.705992999999999</v>
      </c>
      <c r="J75" s="201">
        <v>88.262912</v>
      </c>
      <c r="K75" s="201">
        <v>56.457328999999994</v>
      </c>
      <c r="L75" s="201">
        <v>21.735488999999998</v>
      </c>
      <c r="M75" s="226"/>
      <c r="N75" s="200">
        <v>0</v>
      </c>
      <c r="O75" s="200">
        <v>0</v>
      </c>
    </row>
    <row r="76" spans="1:15" ht="14.1" customHeight="1">
      <c r="A76" s="280" t="s">
        <v>453</v>
      </c>
      <c r="B76" s="200" t="s">
        <v>255</v>
      </c>
      <c r="C76" s="200" t="s">
        <v>255</v>
      </c>
      <c r="D76" s="200" t="s">
        <v>255</v>
      </c>
      <c r="E76" s="200" t="s">
        <v>255</v>
      </c>
      <c r="F76" s="200" t="s">
        <v>255</v>
      </c>
      <c r="G76" s="200" t="s">
        <v>255</v>
      </c>
      <c r="H76" s="225"/>
      <c r="I76" s="200">
        <v>0</v>
      </c>
      <c r="J76" s="201">
        <v>0</v>
      </c>
      <c r="K76" s="201">
        <v>0</v>
      </c>
      <c r="L76" s="201">
        <v>0</v>
      </c>
      <c r="M76" s="226"/>
      <c r="N76" s="200">
        <v>0</v>
      </c>
      <c r="O76" s="200">
        <v>0</v>
      </c>
    </row>
    <row r="77" spans="1:15" ht="14.1" customHeight="1">
      <c r="A77" s="281" t="s">
        <v>108</v>
      </c>
      <c r="B77" s="200" t="s">
        <v>255</v>
      </c>
      <c r="C77" s="200" t="s">
        <v>255</v>
      </c>
      <c r="D77" s="200" t="s">
        <v>255</v>
      </c>
      <c r="E77" s="200" t="s">
        <v>255</v>
      </c>
      <c r="F77" s="200" t="s">
        <v>255</v>
      </c>
      <c r="G77" s="200" t="s">
        <v>255</v>
      </c>
      <c r="H77" s="225"/>
      <c r="I77" s="200">
        <v>0</v>
      </c>
      <c r="J77" s="201">
        <v>0</v>
      </c>
      <c r="K77" s="201">
        <v>0</v>
      </c>
      <c r="L77" s="201">
        <v>0</v>
      </c>
      <c r="M77" s="226"/>
      <c r="N77" s="200">
        <v>0</v>
      </c>
      <c r="O77" s="200">
        <v>0</v>
      </c>
    </row>
    <row r="78" spans="1:15" ht="14.1" customHeight="1">
      <c r="A78" s="281" t="s">
        <v>109</v>
      </c>
      <c r="B78" s="200" t="s">
        <v>255</v>
      </c>
      <c r="C78" s="200" t="s">
        <v>255</v>
      </c>
      <c r="D78" s="200" t="s">
        <v>255</v>
      </c>
      <c r="E78" s="200" t="s">
        <v>255</v>
      </c>
      <c r="F78" s="200" t="s">
        <v>255</v>
      </c>
      <c r="G78" s="200" t="s">
        <v>255</v>
      </c>
      <c r="H78" s="225"/>
      <c r="I78" s="200">
        <v>0</v>
      </c>
      <c r="J78" s="201">
        <v>0</v>
      </c>
      <c r="K78" s="201">
        <v>0</v>
      </c>
      <c r="L78" s="201">
        <v>0</v>
      </c>
      <c r="M78" s="226"/>
      <c r="N78" s="200">
        <v>0</v>
      </c>
      <c r="O78" s="200">
        <v>0</v>
      </c>
    </row>
    <row r="79" spans="1:15" ht="14.1" customHeight="1">
      <c r="A79" s="280" t="s">
        <v>454</v>
      </c>
      <c r="B79" s="200">
        <v>-33.515793000000002</v>
      </c>
      <c r="C79" s="200">
        <v>-52.603877999999995</v>
      </c>
      <c r="D79" s="200">
        <v>-85.009349</v>
      </c>
      <c r="E79" s="200">
        <v>-7.2635709999999918</v>
      </c>
      <c r="F79" s="200">
        <v>-44.620651000000002</v>
      </c>
      <c r="G79" s="200" t="s">
        <v>255</v>
      </c>
      <c r="H79" s="225"/>
      <c r="I79" s="200">
        <v>-16.363498999999997</v>
      </c>
      <c r="J79" s="201">
        <v>-28.257152000000005</v>
      </c>
      <c r="K79" s="201">
        <v>4.4568330000000032</v>
      </c>
      <c r="L79" s="201">
        <v>32.900247000000007</v>
      </c>
      <c r="M79" s="226"/>
      <c r="N79" s="200">
        <v>0</v>
      </c>
      <c r="O79" s="200">
        <v>0</v>
      </c>
    </row>
    <row r="80" spans="1:15" ht="14.1" customHeight="1">
      <c r="A80" s="281" t="s">
        <v>108</v>
      </c>
      <c r="B80" s="200">
        <v>35.876617999999993</v>
      </c>
      <c r="C80" s="200">
        <v>105.48790300000002</v>
      </c>
      <c r="D80" s="200">
        <v>110.93843699999999</v>
      </c>
      <c r="E80" s="200">
        <v>222.89815200000001</v>
      </c>
      <c r="F80" s="200">
        <v>107.348254</v>
      </c>
      <c r="G80" s="200" t="s">
        <v>255</v>
      </c>
      <c r="H80" s="225"/>
      <c r="I80" s="200">
        <v>47.342494000000002</v>
      </c>
      <c r="J80" s="201">
        <v>60.005759999999995</v>
      </c>
      <c r="K80" s="201">
        <v>60.914161999999997</v>
      </c>
      <c r="L80" s="201">
        <v>54.635736000000001</v>
      </c>
      <c r="M80" s="226"/>
      <c r="N80" s="200">
        <v>0</v>
      </c>
      <c r="O80" s="200">
        <v>0</v>
      </c>
    </row>
    <row r="81" spans="1:15" ht="14.1" customHeight="1">
      <c r="A81" s="281" t="s">
        <v>109</v>
      </c>
      <c r="B81" s="200">
        <v>69.392410999999996</v>
      </c>
      <c r="C81" s="200">
        <v>158.091781</v>
      </c>
      <c r="D81" s="200">
        <v>195.94778600000001</v>
      </c>
      <c r="E81" s="200">
        <v>230.16172299999999</v>
      </c>
      <c r="F81" s="200">
        <v>151.96890500000001</v>
      </c>
      <c r="G81" s="200" t="s">
        <v>255</v>
      </c>
      <c r="H81" s="225"/>
      <c r="I81" s="200">
        <v>63.705992999999999</v>
      </c>
      <c r="J81" s="201">
        <v>88.262912</v>
      </c>
      <c r="K81" s="201">
        <v>56.457328999999994</v>
      </c>
      <c r="L81" s="201">
        <v>21.735488999999998</v>
      </c>
      <c r="M81" s="226"/>
      <c r="N81" s="200">
        <v>0</v>
      </c>
      <c r="O81" s="200">
        <v>0</v>
      </c>
    </row>
    <row r="82" spans="1:15" ht="14.1" customHeight="1">
      <c r="A82" s="280" t="s">
        <v>455</v>
      </c>
      <c r="B82" s="200" t="s">
        <v>255</v>
      </c>
      <c r="C82" s="200" t="s">
        <v>255</v>
      </c>
      <c r="D82" s="200" t="s">
        <v>255</v>
      </c>
      <c r="E82" s="200" t="s">
        <v>255</v>
      </c>
      <c r="F82" s="200" t="s">
        <v>255</v>
      </c>
      <c r="G82" s="200" t="s">
        <v>255</v>
      </c>
      <c r="H82" s="225"/>
      <c r="I82" s="200">
        <v>0</v>
      </c>
      <c r="J82" s="201">
        <v>0</v>
      </c>
      <c r="K82" s="201">
        <v>0</v>
      </c>
      <c r="L82" s="201">
        <v>0</v>
      </c>
      <c r="M82" s="226"/>
      <c r="N82" s="200">
        <v>0</v>
      </c>
      <c r="O82" s="200">
        <v>0</v>
      </c>
    </row>
    <row r="83" spans="1:15" ht="14.1" customHeight="1">
      <c r="A83" s="281" t="s">
        <v>108</v>
      </c>
      <c r="B83" s="200" t="s">
        <v>255</v>
      </c>
      <c r="C83" s="200" t="s">
        <v>255</v>
      </c>
      <c r="D83" s="200" t="s">
        <v>255</v>
      </c>
      <c r="E83" s="200" t="s">
        <v>255</v>
      </c>
      <c r="F83" s="200" t="s">
        <v>255</v>
      </c>
      <c r="G83" s="200" t="s">
        <v>255</v>
      </c>
      <c r="H83" s="225"/>
      <c r="I83" s="200">
        <v>0</v>
      </c>
      <c r="J83" s="201">
        <v>0</v>
      </c>
      <c r="K83" s="201">
        <v>0</v>
      </c>
      <c r="L83" s="201">
        <v>0</v>
      </c>
      <c r="M83" s="226"/>
      <c r="N83" s="200">
        <v>0</v>
      </c>
      <c r="O83" s="200">
        <v>0</v>
      </c>
    </row>
    <row r="84" spans="1:15" ht="14.1" customHeight="1">
      <c r="A84" s="281" t="s">
        <v>109</v>
      </c>
      <c r="B84" s="200" t="s">
        <v>255</v>
      </c>
      <c r="C84" s="200" t="s">
        <v>255</v>
      </c>
      <c r="D84" s="200" t="s">
        <v>255</v>
      </c>
      <c r="E84" s="200" t="s">
        <v>255</v>
      </c>
      <c r="F84" s="200" t="s">
        <v>255</v>
      </c>
      <c r="G84" s="200" t="s">
        <v>255</v>
      </c>
      <c r="H84" s="225"/>
      <c r="I84" s="200">
        <v>0</v>
      </c>
      <c r="J84" s="201">
        <v>0</v>
      </c>
      <c r="K84" s="201">
        <v>0</v>
      </c>
      <c r="L84" s="201">
        <v>0</v>
      </c>
      <c r="M84" s="226"/>
      <c r="N84" s="200">
        <v>0</v>
      </c>
      <c r="O84" s="200">
        <v>0</v>
      </c>
    </row>
    <row r="85" spans="1:15" s="202" customFormat="1" ht="14.1" customHeight="1">
      <c r="A85" s="277" t="s">
        <v>461</v>
      </c>
      <c r="B85" s="200">
        <v>-0.82307300000005323</v>
      </c>
      <c r="C85" s="200">
        <v>-19.228124000000044</v>
      </c>
      <c r="D85" s="200">
        <v>-58.535330999999999</v>
      </c>
      <c r="E85" s="200">
        <v>-260.18848399999996</v>
      </c>
      <c r="F85" s="200">
        <v>-62.679332999999957</v>
      </c>
      <c r="G85" s="200">
        <v>-161.13786099999999</v>
      </c>
      <c r="H85" s="200"/>
      <c r="I85" s="200">
        <v>-172.29799900000006</v>
      </c>
      <c r="J85" s="201">
        <v>109.6186660000001</v>
      </c>
      <c r="K85" s="201">
        <v>-24.665194999999954</v>
      </c>
      <c r="L85" s="201">
        <v>-172.84395600000005</v>
      </c>
      <c r="M85" s="223"/>
      <c r="N85" s="200">
        <v>2.8968199999999911</v>
      </c>
      <c r="O85" s="200">
        <v>-164.03468099999998</v>
      </c>
    </row>
    <row r="86" spans="1:15" ht="14.1" customHeight="1">
      <c r="A86" s="274" t="s">
        <v>256</v>
      </c>
      <c r="B86" s="200">
        <v>26.226356000000003</v>
      </c>
      <c r="C86" s="200">
        <v>48.308688000000011</v>
      </c>
      <c r="D86" s="200">
        <v>109.591725</v>
      </c>
      <c r="E86" s="200">
        <v>86.918044000000037</v>
      </c>
      <c r="F86" s="200">
        <v>25.125111000000047</v>
      </c>
      <c r="G86" s="200">
        <v>149.06765899999999</v>
      </c>
      <c r="H86" s="200"/>
      <c r="I86" s="200">
        <v>-121.56884800000002</v>
      </c>
      <c r="J86" s="201">
        <v>146.69395900000006</v>
      </c>
      <c r="K86" s="201">
        <v>30.494607999999992</v>
      </c>
      <c r="L86" s="201">
        <v>31.298324999999998</v>
      </c>
      <c r="M86" s="223"/>
      <c r="N86" s="200">
        <v>70.275418000000002</v>
      </c>
      <c r="O86" s="200">
        <v>78.792240999999976</v>
      </c>
    </row>
    <row r="87" spans="1:15" ht="14.1" customHeight="1">
      <c r="A87" s="274" t="s">
        <v>257</v>
      </c>
      <c r="B87" s="200">
        <v>27.049429000000057</v>
      </c>
      <c r="C87" s="200">
        <v>67.536812000000054</v>
      </c>
      <c r="D87" s="200">
        <v>168.12705599999998</v>
      </c>
      <c r="E87" s="200">
        <v>347.10652800000003</v>
      </c>
      <c r="F87" s="200">
        <v>87.80444399999999</v>
      </c>
      <c r="G87" s="200">
        <v>310.20551999999998</v>
      </c>
      <c r="H87" s="200"/>
      <c r="I87" s="200">
        <v>50.729151000000037</v>
      </c>
      <c r="J87" s="201">
        <v>37.075292999999959</v>
      </c>
      <c r="K87" s="201">
        <v>55.159802999999947</v>
      </c>
      <c r="L87" s="201">
        <v>204.14228100000005</v>
      </c>
      <c r="M87" s="223"/>
      <c r="N87" s="200">
        <v>67.378598000000011</v>
      </c>
      <c r="O87" s="200">
        <v>242.82692199999997</v>
      </c>
    </row>
    <row r="88" spans="1:15" ht="14.1" customHeight="1">
      <c r="A88" s="280" t="s">
        <v>453</v>
      </c>
      <c r="B88" s="200" t="s">
        <v>255</v>
      </c>
      <c r="C88" s="200" t="s">
        <v>255</v>
      </c>
      <c r="D88" s="200" t="s">
        <v>255</v>
      </c>
      <c r="E88" s="200">
        <v>-50.177569180000013</v>
      </c>
      <c r="F88" s="200">
        <v>-6.7887711500000165</v>
      </c>
      <c r="G88" s="200">
        <v>-62.618743359999996</v>
      </c>
      <c r="H88" s="200"/>
      <c r="I88" s="200">
        <v>-101.29067267000003</v>
      </c>
      <c r="J88" s="201">
        <v>94.501901520000018</v>
      </c>
      <c r="K88" s="201">
        <v>1.6851352600000222</v>
      </c>
      <c r="L88" s="201">
        <v>-45.073933290000021</v>
      </c>
      <c r="M88" s="223"/>
      <c r="N88" s="200">
        <v>-4.4825832699999983</v>
      </c>
      <c r="O88" s="200">
        <v>-58.136160089999997</v>
      </c>
    </row>
    <row r="89" spans="1:15" ht="14.1" customHeight="1">
      <c r="A89" s="282" t="s">
        <v>256</v>
      </c>
      <c r="B89" s="200" t="s">
        <v>255</v>
      </c>
      <c r="C89" s="200" t="s">
        <v>255</v>
      </c>
      <c r="D89" s="200" t="s">
        <v>255</v>
      </c>
      <c r="E89" s="200">
        <v>9.1758501200000069</v>
      </c>
      <c r="F89" s="200">
        <v>0.34167700000000423</v>
      </c>
      <c r="G89" s="200">
        <v>6.2423314400000001</v>
      </c>
      <c r="H89" s="200"/>
      <c r="I89" s="200">
        <v>-99.230435120000024</v>
      </c>
      <c r="J89" s="201">
        <v>99.572112120000028</v>
      </c>
      <c r="K89" s="201">
        <v>1.0557813600000028</v>
      </c>
      <c r="L89" s="201">
        <v>7.7783917599999999</v>
      </c>
      <c r="M89" s="223"/>
      <c r="N89" s="200">
        <v>2.3497208800000005</v>
      </c>
      <c r="O89" s="200">
        <v>3.8926105599999996</v>
      </c>
    </row>
    <row r="90" spans="1:15" ht="14.1" customHeight="1">
      <c r="A90" s="282" t="s">
        <v>257</v>
      </c>
      <c r="B90" s="200" t="s">
        <v>255</v>
      </c>
      <c r="C90" s="200" t="s">
        <v>255</v>
      </c>
      <c r="D90" s="200" t="s">
        <v>255</v>
      </c>
      <c r="E90" s="200">
        <v>59.35341930000002</v>
      </c>
      <c r="F90" s="200">
        <v>7.1304481500000207</v>
      </c>
      <c r="G90" s="200">
        <v>68.861074799999997</v>
      </c>
      <c r="H90" s="200"/>
      <c r="I90" s="200">
        <v>2.0602375500000107</v>
      </c>
      <c r="J90" s="201">
        <v>5.07021060000001</v>
      </c>
      <c r="K90" s="201">
        <v>-0.62935390000001945</v>
      </c>
      <c r="L90" s="201">
        <v>52.852325050000019</v>
      </c>
      <c r="M90" s="223"/>
      <c r="N90" s="200">
        <v>6.8323041499999988</v>
      </c>
      <c r="O90" s="200">
        <v>62.028770649999998</v>
      </c>
    </row>
    <row r="91" spans="1:15" ht="14.1" customHeight="1">
      <c r="A91" s="280" t="s">
        <v>454</v>
      </c>
      <c r="B91" s="200">
        <v>4.6845859999999986</v>
      </c>
      <c r="C91" s="200">
        <v>2.8157479999999975</v>
      </c>
      <c r="D91" s="200">
        <v>1.8879689999999982</v>
      </c>
      <c r="E91" s="200">
        <v>-98.659648830000009</v>
      </c>
      <c r="F91" s="200">
        <v>4.9313455500000174</v>
      </c>
      <c r="G91" s="200">
        <v>-11.913216060000007</v>
      </c>
      <c r="H91" s="200"/>
      <c r="I91" s="200">
        <v>-17.344465720000009</v>
      </c>
      <c r="J91" s="201">
        <v>22.275811270000027</v>
      </c>
      <c r="K91" s="201">
        <v>-31.580225340000013</v>
      </c>
      <c r="L91" s="201">
        <v>-72.010769040000014</v>
      </c>
      <c r="M91" s="223"/>
      <c r="N91" s="200">
        <v>28.521646479999998</v>
      </c>
      <c r="O91" s="200">
        <v>-40.434862540000005</v>
      </c>
    </row>
    <row r="92" spans="1:15" ht="14.1" customHeight="1">
      <c r="A92" s="282" t="s">
        <v>256</v>
      </c>
      <c r="B92" s="200">
        <v>4.6905260000000011</v>
      </c>
      <c r="C92" s="200">
        <v>2.8157479999999975</v>
      </c>
      <c r="D92" s="200">
        <v>1.8879689999999982</v>
      </c>
      <c r="E92" s="200">
        <v>-14.399589429999999</v>
      </c>
      <c r="F92" s="200">
        <v>-22.098564749999987</v>
      </c>
      <c r="G92" s="200">
        <v>119.96347033999999</v>
      </c>
      <c r="H92" s="200"/>
      <c r="I92" s="200">
        <v>-24.163351820000003</v>
      </c>
      <c r="J92" s="201">
        <v>2.0647870700000155</v>
      </c>
      <c r="K92" s="201">
        <v>-0.3140885400000073</v>
      </c>
      <c r="L92" s="201">
        <v>8.0130638599999955</v>
      </c>
      <c r="M92" s="223"/>
      <c r="N92" s="200">
        <v>56.113396179999995</v>
      </c>
      <c r="O92" s="200">
        <v>63.850074159999998</v>
      </c>
    </row>
    <row r="93" spans="1:15" ht="14.1" customHeight="1">
      <c r="A93" s="282" t="s">
        <v>257</v>
      </c>
      <c r="B93" s="200" t="s">
        <v>255</v>
      </c>
      <c r="C93" s="200" t="s">
        <v>255</v>
      </c>
      <c r="D93" s="200" t="s">
        <v>255</v>
      </c>
      <c r="E93" s="200">
        <v>84.260059400000017</v>
      </c>
      <c r="F93" s="200">
        <v>-27.029910300000004</v>
      </c>
      <c r="G93" s="200">
        <v>131.87668640000001</v>
      </c>
      <c r="H93" s="200"/>
      <c r="I93" s="200">
        <v>-6.8188860999999932</v>
      </c>
      <c r="J93" s="201">
        <v>-20.211024200000011</v>
      </c>
      <c r="K93" s="201">
        <v>31.266136800000005</v>
      </c>
      <c r="L93" s="201">
        <v>80.023832900000016</v>
      </c>
      <c r="M93" s="223"/>
      <c r="N93" s="200">
        <v>27.591749699999998</v>
      </c>
      <c r="O93" s="200">
        <v>104.2849367</v>
      </c>
    </row>
    <row r="94" spans="1:15" ht="14.1" customHeight="1">
      <c r="A94" s="280" t="s">
        <v>455</v>
      </c>
      <c r="B94" s="200">
        <v>-7.6288990000000059</v>
      </c>
      <c r="C94" s="200">
        <v>-21.784468999999987</v>
      </c>
      <c r="D94" s="200">
        <v>-59.907073999999994</v>
      </c>
      <c r="E94" s="200">
        <v>-110.99663498999999</v>
      </c>
      <c r="F94" s="200">
        <v>-60.572385399999995</v>
      </c>
      <c r="G94" s="200">
        <v>-85.479344580000003</v>
      </c>
      <c r="H94" s="200"/>
      <c r="I94" s="200">
        <v>-53.552661609999987</v>
      </c>
      <c r="J94" s="201">
        <v>-7.0197237900000076</v>
      </c>
      <c r="K94" s="201">
        <v>5.3550080800000082</v>
      </c>
      <c r="L94" s="201">
        <v>-55.779257670000007</v>
      </c>
      <c r="M94" s="223"/>
      <c r="N94" s="200">
        <v>-21.02975021</v>
      </c>
      <c r="O94" s="200">
        <v>-64.44959437</v>
      </c>
    </row>
    <row r="95" spans="1:15" ht="14.1" customHeight="1">
      <c r="A95" s="282" t="s">
        <v>256</v>
      </c>
      <c r="B95" s="200">
        <v>18.707850000000001</v>
      </c>
      <c r="C95" s="200">
        <v>44.875709000000008</v>
      </c>
      <c r="D95" s="200">
        <v>107.573915</v>
      </c>
      <c r="E95" s="200">
        <v>91.561621309999992</v>
      </c>
      <c r="F95" s="200">
        <v>46.692173749999995</v>
      </c>
      <c r="G95" s="200">
        <v>21.76124922</v>
      </c>
      <c r="H95" s="200"/>
      <c r="I95" s="200">
        <v>1.7765479399999968</v>
      </c>
      <c r="J95" s="201">
        <v>44.915625810000002</v>
      </c>
      <c r="K95" s="201">
        <v>29.593734179999995</v>
      </c>
      <c r="L95" s="201">
        <v>15.275713380000001</v>
      </c>
      <c r="M95" s="223"/>
      <c r="N95" s="200">
        <v>11.700314940000002</v>
      </c>
      <c r="O95" s="200">
        <v>10.060934279999998</v>
      </c>
    </row>
    <row r="96" spans="1:15" ht="14.1" customHeight="1">
      <c r="A96" s="282" t="s">
        <v>257</v>
      </c>
      <c r="B96" s="200">
        <v>26.336749000000008</v>
      </c>
      <c r="C96" s="200">
        <v>66.660178000000002</v>
      </c>
      <c r="D96" s="200">
        <v>167.48098900000002</v>
      </c>
      <c r="E96" s="200">
        <v>202.55825629999998</v>
      </c>
      <c r="F96" s="200">
        <v>107.26455915</v>
      </c>
      <c r="G96" s="200">
        <v>107.2405938</v>
      </c>
      <c r="H96" s="200"/>
      <c r="I96" s="200">
        <v>55.329209549999987</v>
      </c>
      <c r="J96" s="201">
        <v>51.935349600000009</v>
      </c>
      <c r="K96" s="201">
        <v>24.238726099999987</v>
      </c>
      <c r="L96" s="201">
        <v>71.054971050000006</v>
      </c>
      <c r="M96" s="223"/>
      <c r="N96" s="200">
        <v>32.730065150000001</v>
      </c>
      <c r="O96" s="200">
        <v>74.510528649999998</v>
      </c>
    </row>
    <row r="97" spans="1:15" s="202" customFormat="1" ht="14.1" customHeight="1">
      <c r="A97" s="277" t="s">
        <v>462</v>
      </c>
      <c r="B97" s="200">
        <v>2.1212400000000002</v>
      </c>
      <c r="C97" s="200">
        <v>-0.25940300000000005</v>
      </c>
      <c r="D97" s="200">
        <v>-0.52270399999999995</v>
      </c>
      <c r="E97" s="200">
        <v>-0.35463099999999992</v>
      </c>
      <c r="F97" s="200">
        <v>-0.24952199999999997</v>
      </c>
      <c r="G97" s="200">
        <v>-1.1265569999999998</v>
      </c>
      <c r="H97" s="200"/>
      <c r="I97" s="200">
        <v>-0.11019900000000001</v>
      </c>
      <c r="J97" s="201">
        <v>-0.13932299999999997</v>
      </c>
      <c r="K97" s="201">
        <v>-0.125113</v>
      </c>
      <c r="L97" s="201">
        <v>2.0003999999999994E-2</v>
      </c>
      <c r="M97" s="223"/>
      <c r="N97" s="200">
        <v>-0.112493</v>
      </c>
      <c r="O97" s="200">
        <v>-1.0140639999999999</v>
      </c>
    </row>
    <row r="98" spans="1:15" ht="14.1" customHeight="1">
      <c r="A98" s="278" t="s">
        <v>108</v>
      </c>
      <c r="B98" s="200">
        <v>2.8279800000000002</v>
      </c>
      <c r="C98" s="200">
        <v>0.61723100000000009</v>
      </c>
      <c r="D98" s="200">
        <v>0.123363</v>
      </c>
      <c r="E98" s="200">
        <v>0.58016200000000007</v>
      </c>
      <c r="F98" s="200">
        <v>0.18982500000000002</v>
      </c>
      <c r="G98" s="200">
        <v>1.100608</v>
      </c>
      <c r="H98" s="200"/>
      <c r="I98" s="200">
        <v>4.8391000000000003E-2</v>
      </c>
      <c r="J98" s="201">
        <v>0.141434</v>
      </c>
      <c r="K98" s="201">
        <v>0.15918099999999999</v>
      </c>
      <c r="L98" s="201">
        <v>0.231156</v>
      </c>
      <c r="M98" s="223"/>
      <c r="N98" s="200">
        <v>0.11198599999999999</v>
      </c>
      <c r="O98" s="200">
        <v>0.988622</v>
      </c>
    </row>
    <row r="99" spans="1:15" ht="14.1" customHeight="1">
      <c r="A99" s="278" t="s">
        <v>109</v>
      </c>
      <c r="B99" s="200">
        <v>0.70674000000000003</v>
      </c>
      <c r="C99" s="200">
        <v>0.87663400000000002</v>
      </c>
      <c r="D99" s="200">
        <v>0.64606699999999995</v>
      </c>
      <c r="E99" s="200">
        <v>0.93479299999999999</v>
      </c>
      <c r="F99" s="200">
        <v>0.43934699999999999</v>
      </c>
      <c r="G99" s="200">
        <v>2.2271649999999998</v>
      </c>
      <c r="H99" s="200"/>
      <c r="I99" s="200">
        <v>0.15859000000000001</v>
      </c>
      <c r="J99" s="201">
        <v>0.28075699999999998</v>
      </c>
      <c r="K99" s="201">
        <v>0.28429399999999999</v>
      </c>
      <c r="L99" s="201">
        <v>0.21115200000000001</v>
      </c>
      <c r="M99" s="223"/>
      <c r="N99" s="200">
        <v>0.22447899999999998</v>
      </c>
      <c r="O99" s="200">
        <v>2.0026859999999997</v>
      </c>
    </row>
    <row r="100" spans="1:15" s="202" customFormat="1" ht="14.1" customHeight="1">
      <c r="A100" s="277" t="s">
        <v>463</v>
      </c>
      <c r="B100" s="200">
        <v>134.062231</v>
      </c>
      <c r="C100" s="200">
        <v>537.72197300000005</v>
      </c>
      <c r="D100" s="200">
        <v>492.31460100000004</v>
      </c>
      <c r="E100" s="200">
        <v>380.59910199999996</v>
      </c>
      <c r="F100" s="200">
        <v>109.39787799999999</v>
      </c>
      <c r="G100" s="200">
        <v>248.41300600000002</v>
      </c>
      <c r="H100" s="200"/>
      <c r="I100" s="200">
        <v>80.272804000000008</v>
      </c>
      <c r="J100" s="201">
        <v>29.125073999999984</v>
      </c>
      <c r="K100" s="201">
        <v>176.49717299999998</v>
      </c>
      <c r="L100" s="201">
        <v>94.704051000000007</v>
      </c>
      <c r="M100" s="223"/>
      <c r="N100" s="200">
        <v>102.11875999999995</v>
      </c>
      <c r="O100" s="200">
        <v>146.29424600000007</v>
      </c>
    </row>
    <row r="101" spans="1:15" ht="14.1" customHeight="1">
      <c r="A101" s="274" t="s">
        <v>256</v>
      </c>
      <c r="B101" s="200">
        <v>206.82528399999998</v>
      </c>
      <c r="C101" s="200">
        <v>755.65297099999998</v>
      </c>
      <c r="D101" s="200">
        <v>1024.1478540000001</v>
      </c>
      <c r="E101" s="200">
        <v>963.74499300000002</v>
      </c>
      <c r="F101" s="200">
        <v>414.232168</v>
      </c>
      <c r="G101" s="200">
        <v>544.90963600000009</v>
      </c>
      <c r="H101" s="200"/>
      <c r="I101" s="200">
        <v>233.468952</v>
      </c>
      <c r="J101" s="201">
        <v>180.763216</v>
      </c>
      <c r="K101" s="201">
        <v>331.71434899999997</v>
      </c>
      <c r="L101" s="201">
        <v>217.79847599999999</v>
      </c>
      <c r="M101" s="223"/>
      <c r="N101" s="200">
        <v>237.81424299999998</v>
      </c>
      <c r="O101" s="200">
        <v>307.09539300000006</v>
      </c>
    </row>
    <row r="102" spans="1:15" ht="14.1" customHeight="1">
      <c r="A102" s="274" t="s">
        <v>257</v>
      </c>
      <c r="B102" s="200">
        <v>72.763052999999999</v>
      </c>
      <c r="C102" s="200">
        <v>217.93099800000002</v>
      </c>
      <c r="D102" s="200">
        <v>531.83325300000001</v>
      </c>
      <c r="E102" s="200">
        <v>583.14589100000001</v>
      </c>
      <c r="F102" s="200">
        <v>304.83429000000001</v>
      </c>
      <c r="G102" s="200">
        <v>296.49662999999998</v>
      </c>
      <c r="H102" s="200"/>
      <c r="I102" s="200">
        <v>153.19614799999999</v>
      </c>
      <c r="J102" s="201">
        <v>151.63814200000002</v>
      </c>
      <c r="K102" s="201">
        <v>155.21717599999999</v>
      </c>
      <c r="L102" s="201">
        <v>123.09442499999999</v>
      </c>
      <c r="M102" s="223"/>
      <c r="N102" s="200">
        <v>135.69548300000002</v>
      </c>
      <c r="O102" s="200">
        <v>160.80114699999999</v>
      </c>
    </row>
    <row r="103" spans="1:15" s="202" customFormat="1" ht="14.1" customHeight="1">
      <c r="A103" s="277" t="s">
        <v>464</v>
      </c>
      <c r="B103" s="200">
        <v>50.370454029999991</v>
      </c>
      <c r="C103" s="200">
        <v>209.42734858999998</v>
      </c>
      <c r="D103" s="200">
        <v>158.51195312999999</v>
      </c>
      <c r="E103" s="200">
        <v>105.34302475999998</v>
      </c>
      <c r="F103" s="200">
        <v>16.557658539999991</v>
      </c>
      <c r="G103" s="200">
        <v>77.167929579999978</v>
      </c>
      <c r="H103" s="200"/>
      <c r="I103" s="200">
        <v>19.197690919999999</v>
      </c>
      <c r="J103" s="201">
        <v>-2.6400323800000081</v>
      </c>
      <c r="K103" s="201">
        <v>60.372066789999991</v>
      </c>
      <c r="L103" s="201">
        <v>28.413299429999995</v>
      </c>
      <c r="M103" s="223"/>
      <c r="N103" s="200">
        <v>30.341518499999964</v>
      </c>
      <c r="O103" s="200">
        <v>46.826411080000014</v>
      </c>
    </row>
    <row r="104" spans="1:15" ht="14.1" customHeight="1">
      <c r="A104" s="278" t="s">
        <v>108</v>
      </c>
      <c r="B104" s="200">
        <v>88.934872119999994</v>
      </c>
      <c r="C104" s="200">
        <v>324.93077753</v>
      </c>
      <c r="D104" s="200">
        <v>440.38357722000006</v>
      </c>
      <c r="E104" s="200">
        <v>414.41034698999994</v>
      </c>
      <c r="F104" s="200">
        <v>178.11983223999999</v>
      </c>
      <c r="G104" s="200">
        <v>234.31114348</v>
      </c>
      <c r="H104" s="200"/>
      <c r="I104" s="200">
        <v>100.39164936</v>
      </c>
      <c r="J104" s="201">
        <v>77.728182880000006</v>
      </c>
      <c r="K104" s="201">
        <v>142.63717007</v>
      </c>
      <c r="L104" s="201">
        <v>93.653344679999989</v>
      </c>
      <c r="M104" s="223"/>
      <c r="N104" s="200">
        <v>102.26012448999998</v>
      </c>
      <c r="O104" s="200">
        <v>132.05101899000002</v>
      </c>
    </row>
    <row r="105" spans="1:15" ht="14.1" customHeight="1">
      <c r="A105" s="278" t="s">
        <v>109</v>
      </c>
      <c r="B105" s="200">
        <v>38.564418090000004</v>
      </c>
      <c r="C105" s="200">
        <v>115.50342893999999</v>
      </c>
      <c r="D105" s="200">
        <v>281.87162409000001</v>
      </c>
      <c r="E105" s="200">
        <v>309.06732223</v>
      </c>
      <c r="F105" s="200">
        <v>161.56217370000002</v>
      </c>
      <c r="G105" s="200">
        <v>157.14321390000003</v>
      </c>
      <c r="H105" s="200"/>
      <c r="I105" s="200">
        <v>81.193958440000003</v>
      </c>
      <c r="J105" s="201">
        <v>80.368215260000014</v>
      </c>
      <c r="K105" s="201">
        <v>82.265103280000005</v>
      </c>
      <c r="L105" s="201">
        <v>65.240045249999994</v>
      </c>
      <c r="M105" s="223"/>
      <c r="N105" s="200">
        <v>71.918605990000017</v>
      </c>
      <c r="O105" s="200">
        <v>85.224607910000003</v>
      </c>
    </row>
    <row r="106" spans="1:15" s="202" customFormat="1" ht="14.1" customHeight="1">
      <c r="A106" s="277" t="s">
        <v>465</v>
      </c>
      <c r="B106" s="200">
        <v>83.691776970000006</v>
      </c>
      <c r="C106" s="200">
        <v>328.29462440999998</v>
      </c>
      <c r="D106" s="200">
        <v>333.80264787000004</v>
      </c>
      <c r="E106" s="200">
        <v>275.25607723999997</v>
      </c>
      <c r="F106" s="200">
        <v>92.84021946</v>
      </c>
      <c r="G106" s="200">
        <v>171.24507642000003</v>
      </c>
      <c r="H106" s="200"/>
      <c r="I106" s="200">
        <v>61.075113080000008</v>
      </c>
      <c r="J106" s="201">
        <v>31.765106379999992</v>
      </c>
      <c r="K106" s="201">
        <v>116.12510620999998</v>
      </c>
      <c r="L106" s="201">
        <v>66.290751570000012</v>
      </c>
      <c r="M106" s="223"/>
      <c r="N106" s="200">
        <v>71.777241499999988</v>
      </c>
      <c r="O106" s="200">
        <v>99.467834920000058</v>
      </c>
    </row>
    <row r="107" spans="1:15" ht="14.1" customHeight="1">
      <c r="A107" s="278" t="s">
        <v>108</v>
      </c>
      <c r="B107" s="200">
        <v>117.89041187999999</v>
      </c>
      <c r="C107" s="200">
        <v>430.72219346999998</v>
      </c>
      <c r="D107" s="200">
        <v>583.76427678000005</v>
      </c>
      <c r="E107" s="200">
        <v>549.33464601000003</v>
      </c>
      <c r="F107" s="200">
        <v>236.11233576000001</v>
      </c>
      <c r="G107" s="200">
        <v>310.59849252000004</v>
      </c>
      <c r="H107" s="200"/>
      <c r="I107" s="200">
        <v>133.07730264</v>
      </c>
      <c r="J107" s="201">
        <v>103.03503311999999</v>
      </c>
      <c r="K107" s="201">
        <v>189.07717892999997</v>
      </c>
      <c r="L107" s="201">
        <v>124.14513132</v>
      </c>
      <c r="M107" s="223"/>
      <c r="N107" s="200">
        <v>135.55411851</v>
      </c>
      <c r="O107" s="200">
        <v>175.04437401000004</v>
      </c>
    </row>
    <row r="108" spans="1:15" ht="14.1" customHeight="1">
      <c r="A108" s="278" t="s">
        <v>109</v>
      </c>
      <c r="B108" s="200">
        <v>34.198634909999996</v>
      </c>
      <c r="C108" s="200">
        <v>102.42756906</v>
      </c>
      <c r="D108" s="200">
        <v>249.96162890999997</v>
      </c>
      <c r="E108" s="200">
        <v>274.07856876999995</v>
      </c>
      <c r="F108" s="200">
        <v>143.27211629999999</v>
      </c>
      <c r="G108" s="200">
        <v>139.3534161</v>
      </c>
      <c r="H108" s="200"/>
      <c r="I108" s="200">
        <v>72.002189559999991</v>
      </c>
      <c r="J108" s="201">
        <v>71.269926740000002</v>
      </c>
      <c r="K108" s="201">
        <v>72.95207271999999</v>
      </c>
      <c r="L108" s="201">
        <v>57.854379749999993</v>
      </c>
      <c r="M108" s="223"/>
      <c r="N108" s="200">
        <v>63.776877010000007</v>
      </c>
      <c r="O108" s="200">
        <v>75.576539089999983</v>
      </c>
    </row>
    <row r="109" spans="1:15" s="202" customFormat="1" ht="14.1" customHeight="1">
      <c r="A109" s="277" t="s">
        <v>466</v>
      </c>
      <c r="B109" s="200">
        <v>12.817786</v>
      </c>
      <c r="C109" s="200">
        <v>14.80151</v>
      </c>
      <c r="D109" s="200">
        <v>16.480084999999999</v>
      </c>
      <c r="E109" s="200">
        <v>4.5245269999999955</v>
      </c>
      <c r="F109" s="200">
        <v>1.5727519999999977</v>
      </c>
      <c r="G109" s="200">
        <v>7.6654930000000014</v>
      </c>
      <c r="H109" s="200"/>
      <c r="I109" s="200">
        <v>2.7937199999999986</v>
      </c>
      <c r="J109" s="201">
        <v>-1.2209680000000009</v>
      </c>
      <c r="K109" s="201">
        <v>-0.64920000000000044</v>
      </c>
      <c r="L109" s="201">
        <v>3.6009749999999983</v>
      </c>
      <c r="M109" s="223"/>
      <c r="N109" s="200">
        <v>2.1756690000000001</v>
      </c>
      <c r="O109" s="200">
        <v>5.4898240000000014</v>
      </c>
    </row>
    <row r="110" spans="1:15" ht="14.1" customHeight="1">
      <c r="A110" s="278" t="s">
        <v>108</v>
      </c>
      <c r="B110" s="200">
        <v>19.412061999999999</v>
      </c>
      <c r="C110" s="200">
        <v>21.625638000000002</v>
      </c>
      <c r="D110" s="200">
        <v>20.433394</v>
      </c>
      <c r="E110" s="200">
        <v>44.729815000000002</v>
      </c>
      <c r="F110" s="200">
        <v>23.906032999999997</v>
      </c>
      <c r="G110" s="200">
        <v>18.759782000000001</v>
      </c>
      <c r="H110" s="200"/>
      <c r="I110" s="200">
        <v>9.5695129999999988</v>
      </c>
      <c r="J110" s="201">
        <v>14.336519999999998</v>
      </c>
      <c r="K110" s="201">
        <v>10.254899999999999</v>
      </c>
      <c r="L110" s="201">
        <v>10.568881999999999</v>
      </c>
      <c r="M110" s="223"/>
      <c r="N110" s="200">
        <v>8.3972309999999997</v>
      </c>
      <c r="O110" s="200">
        <v>10.362551000000002</v>
      </c>
    </row>
    <row r="111" spans="1:15" ht="14.1" customHeight="1">
      <c r="A111" s="278" t="s">
        <v>109</v>
      </c>
      <c r="B111" s="200">
        <v>6.5942760000000007</v>
      </c>
      <c r="C111" s="200">
        <v>6.824128</v>
      </c>
      <c r="D111" s="200">
        <v>3.953309</v>
      </c>
      <c r="E111" s="200">
        <v>40.205287999999996</v>
      </c>
      <c r="F111" s="200">
        <v>22.333280999999999</v>
      </c>
      <c r="G111" s="200">
        <v>11.094289</v>
      </c>
      <c r="H111" s="200"/>
      <c r="I111" s="200">
        <v>6.7757930000000002</v>
      </c>
      <c r="J111" s="201">
        <v>15.557487999999999</v>
      </c>
      <c r="K111" s="201">
        <v>10.9041</v>
      </c>
      <c r="L111" s="201">
        <v>6.9679070000000003</v>
      </c>
      <c r="M111" s="223"/>
      <c r="N111" s="200">
        <v>6.2215619999999996</v>
      </c>
      <c r="O111" s="200">
        <v>4.8727270000000003</v>
      </c>
    </row>
    <row r="112" spans="1:15" ht="14.1" customHeight="1">
      <c r="A112" s="277" t="s">
        <v>467</v>
      </c>
      <c r="B112" s="200">
        <v>19.412061999999999</v>
      </c>
      <c r="C112" s="200">
        <v>21.625638000000002</v>
      </c>
      <c r="D112" s="200">
        <v>20.433394</v>
      </c>
      <c r="E112" s="200">
        <v>44.729815000000002</v>
      </c>
      <c r="F112" s="200">
        <v>23.906032999999997</v>
      </c>
      <c r="G112" s="200">
        <v>18.759782000000001</v>
      </c>
      <c r="H112" s="200"/>
      <c r="I112" s="200">
        <v>9.5695129999999988</v>
      </c>
      <c r="J112" s="201">
        <v>14.336519999999998</v>
      </c>
      <c r="K112" s="201">
        <v>10.254899999999999</v>
      </c>
      <c r="L112" s="201">
        <v>10.568881999999999</v>
      </c>
      <c r="M112" s="223"/>
      <c r="N112" s="200">
        <v>8.3972309999999997</v>
      </c>
      <c r="O112" s="200">
        <v>10.362551000000002</v>
      </c>
    </row>
    <row r="113" spans="1:15" ht="14.1" customHeight="1">
      <c r="A113" s="278" t="s">
        <v>108</v>
      </c>
      <c r="B113" s="200">
        <v>19.412061999999999</v>
      </c>
      <c r="C113" s="200">
        <v>21.625638000000002</v>
      </c>
      <c r="D113" s="200">
        <v>20.433394</v>
      </c>
      <c r="E113" s="200">
        <v>44.729815000000002</v>
      </c>
      <c r="F113" s="200">
        <v>23.906032999999997</v>
      </c>
      <c r="G113" s="200">
        <v>18.759782000000001</v>
      </c>
      <c r="H113" s="200"/>
      <c r="I113" s="200">
        <v>9.5695129999999988</v>
      </c>
      <c r="J113" s="201">
        <v>14.336519999999998</v>
      </c>
      <c r="K113" s="201">
        <v>10.254899999999999</v>
      </c>
      <c r="L113" s="201">
        <v>10.568881999999999</v>
      </c>
      <c r="M113" s="223"/>
      <c r="N113" s="200">
        <v>8.3972309999999997</v>
      </c>
      <c r="O113" s="200">
        <v>10.362551000000002</v>
      </c>
    </row>
    <row r="114" spans="1:15" ht="14.1" customHeight="1">
      <c r="A114" s="278" t="s">
        <v>109</v>
      </c>
      <c r="B114" s="200" t="s">
        <v>255</v>
      </c>
      <c r="C114" s="200" t="s">
        <v>255</v>
      </c>
      <c r="D114" s="200" t="s">
        <v>255</v>
      </c>
      <c r="E114" s="200" t="s">
        <v>255</v>
      </c>
      <c r="F114" s="200" t="s">
        <v>255</v>
      </c>
      <c r="G114" s="200" t="s">
        <v>255</v>
      </c>
      <c r="H114" s="200"/>
      <c r="I114" s="200">
        <v>0</v>
      </c>
      <c r="J114" s="201">
        <v>0</v>
      </c>
      <c r="K114" s="201">
        <v>0</v>
      </c>
      <c r="L114" s="201">
        <v>0</v>
      </c>
      <c r="M114" s="223"/>
      <c r="N114" s="200">
        <v>0</v>
      </c>
      <c r="O114" s="200">
        <v>0</v>
      </c>
    </row>
    <row r="115" spans="1:15" ht="14.1" customHeight="1">
      <c r="A115" s="277" t="s">
        <v>468</v>
      </c>
      <c r="B115" s="200">
        <v>-6.5942760000000007</v>
      </c>
      <c r="C115" s="200">
        <v>-6.824128</v>
      </c>
      <c r="D115" s="200">
        <v>-3.953309</v>
      </c>
      <c r="E115" s="200">
        <v>-40.205287999999996</v>
      </c>
      <c r="F115" s="200">
        <v>-22.333280999999999</v>
      </c>
      <c r="G115" s="200">
        <v>-11.094289</v>
      </c>
      <c r="H115" s="200"/>
      <c r="I115" s="200">
        <v>-6.7757930000000002</v>
      </c>
      <c r="J115" s="201">
        <v>-15.557487999999999</v>
      </c>
      <c r="K115" s="201">
        <v>-10.9041</v>
      </c>
      <c r="L115" s="201">
        <v>-6.9679070000000003</v>
      </c>
      <c r="M115" s="223"/>
      <c r="N115" s="200">
        <v>-6.2215619999999996</v>
      </c>
      <c r="O115" s="200">
        <v>-4.8727270000000003</v>
      </c>
    </row>
    <row r="116" spans="1:15" ht="14.1" customHeight="1">
      <c r="A116" s="278" t="s">
        <v>108</v>
      </c>
      <c r="B116" s="200" t="s">
        <v>255</v>
      </c>
      <c r="C116" s="200" t="s">
        <v>255</v>
      </c>
      <c r="D116" s="200" t="s">
        <v>255</v>
      </c>
      <c r="E116" s="200" t="s">
        <v>255</v>
      </c>
      <c r="F116" s="200" t="s">
        <v>255</v>
      </c>
      <c r="G116" s="200" t="s">
        <v>255</v>
      </c>
      <c r="H116" s="200"/>
      <c r="I116" s="200">
        <v>0</v>
      </c>
      <c r="J116" s="201">
        <v>0</v>
      </c>
      <c r="K116" s="201">
        <v>0</v>
      </c>
      <c r="L116" s="201">
        <v>0</v>
      </c>
      <c r="M116" s="223"/>
      <c r="N116" s="200">
        <v>0</v>
      </c>
      <c r="O116" s="200">
        <v>0</v>
      </c>
    </row>
    <row r="117" spans="1:15" ht="14.1" customHeight="1">
      <c r="A117" s="278" t="s">
        <v>109</v>
      </c>
      <c r="B117" s="200">
        <v>6.5942760000000007</v>
      </c>
      <c r="C117" s="200">
        <v>6.824128</v>
      </c>
      <c r="D117" s="200">
        <v>3.953309</v>
      </c>
      <c r="E117" s="200">
        <v>40.205287999999996</v>
      </c>
      <c r="F117" s="200">
        <v>22.333280999999999</v>
      </c>
      <c r="G117" s="200">
        <v>11.094289</v>
      </c>
      <c r="H117" s="200"/>
      <c r="I117" s="200">
        <v>6.7757930000000002</v>
      </c>
      <c r="J117" s="201">
        <v>15.557487999999999</v>
      </c>
      <c r="K117" s="201">
        <v>10.9041</v>
      </c>
      <c r="L117" s="201">
        <v>6.9679070000000003</v>
      </c>
      <c r="M117" s="223"/>
      <c r="N117" s="200">
        <v>6.2215619999999996</v>
      </c>
      <c r="O117" s="200">
        <v>4.8727270000000003</v>
      </c>
    </row>
    <row r="118" spans="1:15" ht="14.1" customHeight="1">
      <c r="A118" s="277" t="s">
        <v>469</v>
      </c>
      <c r="B118" s="200">
        <v>-6.3304270000000002</v>
      </c>
      <c r="C118" s="200">
        <v>-0.860066</v>
      </c>
      <c r="D118" s="200">
        <v>-0.22928000000000037</v>
      </c>
      <c r="E118" s="200">
        <v>-6.7821009999999999</v>
      </c>
      <c r="F118" s="200">
        <v>-1.4006099999999997</v>
      </c>
      <c r="G118" s="200">
        <v>-5.9658559999999996</v>
      </c>
      <c r="H118" s="200"/>
      <c r="I118" s="200">
        <v>-0.70661699999999983</v>
      </c>
      <c r="J118" s="201">
        <v>-0.69399299999999986</v>
      </c>
      <c r="K118" s="201">
        <v>-0.48068</v>
      </c>
      <c r="L118" s="201">
        <v>-4.900811</v>
      </c>
      <c r="M118" s="223"/>
      <c r="N118" s="200">
        <v>-2.2891409999999999</v>
      </c>
      <c r="O118" s="200">
        <v>-3.6767149999999997</v>
      </c>
    </row>
    <row r="119" spans="1:15" ht="14.1" customHeight="1">
      <c r="A119" s="278" t="s">
        <v>108</v>
      </c>
      <c r="B119" s="200">
        <v>0.52541100000000007</v>
      </c>
      <c r="C119" s="200">
        <v>2.1972930000000002</v>
      </c>
      <c r="D119" s="200">
        <v>3.946215</v>
      </c>
      <c r="E119" s="200">
        <v>3.7781070000000003</v>
      </c>
      <c r="F119" s="200">
        <v>2.410596</v>
      </c>
      <c r="G119" s="200">
        <v>0.77578099999999994</v>
      </c>
      <c r="H119" s="200"/>
      <c r="I119" s="200">
        <v>1.0722290000000001</v>
      </c>
      <c r="J119" s="201">
        <v>1.3383669999999999</v>
      </c>
      <c r="K119" s="201">
        <v>0.56333999999999995</v>
      </c>
      <c r="L119" s="201">
        <v>0.80417099999999997</v>
      </c>
      <c r="M119" s="223"/>
      <c r="N119" s="200">
        <v>0.19164499999999995</v>
      </c>
      <c r="O119" s="200">
        <v>0.58413599999999999</v>
      </c>
    </row>
    <row r="120" spans="1:15" ht="14.1" customHeight="1">
      <c r="A120" s="278" t="s">
        <v>109</v>
      </c>
      <c r="B120" s="200">
        <v>6.8558380000000003</v>
      </c>
      <c r="C120" s="200">
        <v>3.0573589999999999</v>
      </c>
      <c r="D120" s="200">
        <v>4.1754950000000006</v>
      </c>
      <c r="E120" s="200">
        <v>10.560207999999999</v>
      </c>
      <c r="F120" s="200">
        <v>3.8112059999999994</v>
      </c>
      <c r="G120" s="200">
        <v>6.741636999999999</v>
      </c>
      <c r="H120" s="200"/>
      <c r="I120" s="200">
        <v>1.7788459999999999</v>
      </c>
      <c r="J120" s="201">
        <v>2.0323599999999997</v>
      </c>
      <c r="K120" s="201">
        <v>1.0440199999999999</v>
      </c>
      <c r="L120" s="201">
        <v>5.7049820000000002</v>
      </c>
      <c r="M120" s="223"/>
      <c r="N120" s="200">
        <v>2.4807859999999997</v>
      </c>
      <c r="O120" s="200">
        <v>4.2608509999999997</v>
      </c>
    </row>
    <row r="121" spans="1:15" ht="14.1" customHeight="1">
      <c r="A121" s="277" t="s">
        <v>470</v>
      </c>
      <c r="B121" s="200">
        <v>-0.99037400000000098</v>
      </c>
      <c r="C121" s="200">
        <v>-21.487679999999997</v>
      </c>
      <c r="D121" s="200">
        <v>-34.525173000000009</v>
      </c>
      <c r="E121" s="200">
        <v>-193.034614</v>
      </c>
      <c r="F121" s="200">
        <v>-58.949061999999998</v>
      </c>
      <c r="G121" s="200">
        <v>-86.709818999999996</v>
      </c>
      <c r="H121" s="200"/>
      <c r="I121" s="200">
        <v>-37.991970999999999</v>
      </c>
      <c r="J121" s="201">
        <v>-20.957090999999998</v>
      </c>
      <c r="K121" s="201">
        <v>-69.864560000000012</v>
      </c>
      <c r="L121" s="201">
        <v>-64.220991999999995</v>
      </c>
      <c r="M121" s="223"/>
      <c r="N121" s="200">
        <v>80.415431999999996</v>
      </c>
      <c r="O121" s="200">
        <v>-167.12525099999999</v>
      </c>
    </row>
    <row r="122" spans="1:15" ht="14.1" customHeight="1">
      <c r="A122" s="278" t="s">
        <v>108</v>
      </c>
      <c r="B122" s="200">
        <v>14.237382999999999</v>
      </c>
      <c r="C122" s="200">
        <v>20.765981999999997</v>
      </c>
      <c r="D122" s="200">
        <v>115.601777</v>
      </c>
      <c r="E122" s="200">
        <v>196.067533</v>
      </c>
      <c r="F122" s="200">
        <v>89.409888999999993</v>
      </c>
      <c r="G122" s="200">
        <v>146.304092</v>
      </c>
      <c r="H122" s="200"/>
      <c r="I122" s="200">
        <v>56.163029999999999</v>
      </c>
      <c r="J122" s="201">
        <v>33.246859000000001</v>
      </c>
      <c r="K122" s="201">
        <v>62.805350000000004</v>
      </c>
      <c r="L122" s="201">
        <v>43.852294000000001</v>
      </c>
      <c r="M122" s="223"/>
      <c r="N122" s="200">
        <v>131.54955699999999</v>
      </c>
      <c r="O122" s="200">
        <v>14.754534999999999</v>
      </c>
    </row>
    <row r="123" spans="1:15" ht="14.1" customHeight="1">
      <c r="A123" s="278" t="s">
        <v>109</v>
      </c>
      <c r="B123" s="200">
        <v>15.227757</v>
      </c>
      <c r="C123" s="200">
        <v>42.253661999999998</v>
      </c>
      <c r="D123" s="200">
        <v>150.12694999999999</v>
      </c>
      <c r="E123" s="200">
        <v>389.102147</v>
      </c>
      <c r="F123" s="200">
        <v>148.35895099999999</v>
      </c>
      <c r="G123" s="200">
        <v>233.01391100000001</v>
      </c>
      <c r="H123" s="200"/>
      <c r="I123" s="200">
        <v>94.155000999999999</v>
      </c>
      <c r="J123" s="201">
        <v>54.203949999999999</v>
      </c>
      <c r="K123" s="201">
        <v>132.66991000000002</v>
      </c>
      <c r="L123" s="201">
        <v>108.073286</v>
      </c>
      <c r="M123" s="223"/>
      <c r="N123" s="200">
        <v>51.134124999999997</v>
      </c>
      <c r="O123" s="200">
        <v>181.879786</v>
      </c>
    </row>
    <row r="124" spans="1:15" ht="14.1" customHeight="1">
      <c r="A124" s="277" t="s">
        <v>471</v>
      </c>
      <c r="B124" s="200">
        <v>-4.6123560000000001</v>
      </c>
      <c r="C124" s="200">
        <v>-5.0645259999999999</v>
      </c>
      <c r="D124" s="200">
        <v>-32.813934000000003</v>
      </c>
      <c r="E124" s="200">
        <v>-65.855936000000014</v>
      </c>
      <c r="F124" s="200">
        <v>-34.054697000000004</v>
      </c>
      <c r="G124" s="200">
        <v>63.325058999999996</v>
      </c>
      <c r="H124" s="200"/>
      <c r="I124" s="200">
        <v>-14.729712000000001</v>
      </c>
      <c r="J124" s="201">
        <v>-19.324985000000002</v>
      </c>
      <c r="K124" s="201">
        <v>-10.873889999999999</v>
      </c>
      <c r="L124" s="201">
        <v>-20.927349</v>
      </c>
      <c r="M124" s="223"/>
      <c r="N124" s="200">
        <v>40.315730999999992</v>
      </c>
      <c r="O124" s="200">
        <v>23.009328</v>
      </c>
    </row>
    <row r="125" spans="1:15" ht="14.1" customHeight="1">
      <c r="A125" s="278" t="s">
        <v>108</v>
      </c>
      <c r="B125" s="200">
        <v>1.9413749999999999</v>
      </c>
      <c r="C125" s="200">
        <v>3.2179959999999994</v>
      </c>
      <c r="D125" s="200">
        <v>4.3523379999999996</v>
      </c>
      <c r="E125" s="200">
        <v>11.256805</v>
      </c>
      <c r="F125" s="200">
        <v>3.2263809999999999</v>
      </c>
      <c r="G125" s="200">
        <v>89.510421999999991</v>
      </c>
      <c r="H125" s="200"/>
      <c r="I125" s="200">
        <v>1.929535</v>
      </c>
      <c r="J125" s="201">
        <v>1.2968459999999999</v>
      </c>
      <c r="K125" s="201">
        <v>3.90469</v>
      </c>
      <c r="L125" s="201">
        <v>4.1257339999999996</v>
      </c>
      <c r="M125" s="223"/>
      <c r="N125" s="200">
        <v>61.660631999999993</v>
      </c>
      <c r="O125" s="200">
        <v>27.849789999999999</v>
      </c>
    </row>
    <row r="126" spans="1:15" ht="14.1" customHeight="1">
      <c r="A126" s="278" t="s">
        <v>109</v>
      </c>
      <c r="B126" s="200">
        <v>6.5537310000000009</v>
      </c>
      <c r="C126" s="200">
        <v>8.2825220000000002</v>
      </c>
      <c r="D126" s="200">
        <v>37.166271999999999</v>
      </c>
      <c r="E126" s="200">
        <v>77.112741</v>
      </c>
      <c r="F126" s="200">
        <v>37.281078000000001</v>
      </c>
      <c r="G126" s="200">
        <v>26.185362999999999</v>
      </c>
      <c r="H126" s="200"/>
      <c r="I126" s="200">
        <v>16.659247000000001</v>
      </c>
      <c r="J126" s="201">
        <v>20.621831</v>
      </c>
      <c r="K126" s="201">
        <v>14.77858</v>
      </c>
      <c r="L126" s="201">
        <v>25.053083000000001</v>
      </c>
      <c r="M126" s="223"/>
      <c r="N126" s="200">
        <v>21.344901</v>
      </c>
      <c r="O126" s="200">
        <v>4.8404619999999996</v>
      </c>
    </row>
    <row r="127" spans="1:15" ht="14.1" customHeight="1">
      <c r="A127" s="277" t="s">
        <v>472</v>
      </c>
      <c r="B127" s="200">
        <v>-7.0421720000000025</v>
      </c>
      <c r="C127" s="200">
        <v>-8.7191400000000048</v>
      </c>
      <c r="D127" s="200">
        <v>11.809402999999998</v>
      </c>
      <c r="E127" s="200">
        <v>264.62748899999997</v>
      </c>
      <c r="F127" s="200">
        <v>92.735415999999987</v>
      </c>
      <c r="G127" s="200">
        <v>12.802323000000001</v>
      </c>
      <c r="H127" s="200"/>
      <c r="I127" s="200">
        <v>32.733691999999998</v>
      </c>
      <c r="J127" s="201">
        <v>60.001723999999982</v>
      </c>
      <c r="K127" s="201">
        <v>94.371134999999995</v>
      </c>
      <c r="L127" s="201">
        <v>77.520938000000001</v>
      </c>
      <c r="M127" s="223"/>
      <c r="N127" s="200">
        <v>15.297578000000001</v>
      </c>
      <c r="O127" s="200">
        <v>-2.4952550000000002</v>
      </c>
    </row>
    <row r="128" spans="1:15" ht="14.1" customHeight="1">
      <c r="A128" s="278" t="s">
        <v>108</v>
      </c>
      <c r="B128" s="200">
        <v>13.531889999999999</v>
      </c>
      <c r="C128" s="200">
        <v>37.898264999999995</v>
      </c>
      <c r="D128" s="200">
        <v>84.918222</v>
      </c>
      <c r="E128" s="200">
        <v>383.41261399999996</v>
      </c>
      <c r="F128" s="200">
        <v>149.59821399999998</v>
      </c>
      <c r="G128" s="200">
        <v>68.791538000000003</v>
      </c>
      <c r="H128" s="200"/>
      <c r="I128" s="200">
        <v>48.410539</v>
      </c>
      <c r="J128" s="201">
        <v>101.18767499999998</v>
      </c>
      <c r="K128" s="201">
        <v>118.871359</v>
      </c>
      <c r="L128" s="201">
        <v>114.94304099999999</v>
      </c>
      <c r="M128" s="223"/>
      <c r="N128" s="200">
        <v>34.909227000000001</v>
      </c>
      <c r="O128" s="200">
        <v>33.882311000000001</v>
      </c>
    </row>
    <row r="129" spans="1:15" ht="14.1" customHeight="1">
      <c r="A129" s="278" t="s">
        <v>109</v>
      </c>
      <c r="B129" s="200">
        <v>20.574062000000001</v>
      </c>
      <c r="C129" s="200">
        <v>46.617405000000005</v>
      </c>
      <c r="D129" s="200">
        <v>73.108819000000011</v>
      </c>
      <c r="E129" s="200">
        <v>118.78512499999999</v>
      </c>
      <c r="F129" s="200">
        <v>56.862798000000005</v>
      </c>
      <c r="G129" s="200">
        <v>55.989215000000002</v>
      </c>
      <c r="H129" s="200"/>
      <c r="I129" s="200">
        <v>15.676847</v>
      </c>
      <c r="J129" s="201">
        <v>41.185951000000003</v>
      </c>
      <c r="K129" s="201">
        <v>24.500223999999999</v>
      </c>
      <c r="L129" s="201">
        <v>37.422103</v>
      </c>
      <c r="M129" s="223"/>
      <c r="N129" s="200">
        <v>19.611649</v>
      </c>
      <c r="O129" s="200">
        <v>36.377566000000002</v>
      </c>
    </row>
    <row r="130" spans="1:15" ht="14.1" customHeight="1">
      <c r="A130" s="277" t="s">
        <v>473</v>
      </c>
      <c r="B130" s="200">
        <v>-1.9659929999999992</v>
      </c>
      <c r="C130" s="200">
        <v>8.7094579999999997</v>
      </c>
      <c r="D130" s="200">
        <v>-20.090934999999995</v>
      </c>
      <c r="E130" s="200">
        <v>80.004991999999987</v>
      </c>
      <c r="F130" s="200">
        <v>-26.730987000000006</v>
      </c>
      <c r="G130" s="200">
        <v>168.361357</v>
      </c>
      <c r="H130" s="200"/>
      <c r="I130" s="200">
        <v>-11.609043000000007</v>
      </c>
      <c r="J130" s="201">
        <v>-15.121943999999999</v>
      </c>
      <c r="K130" s="201">
        <v>44.123831999999993</v>
      </c>
      <c r="L130" s="201">
        <v>62.612146999999993</v>
      </c>
      <c r="M130" s="223"/>
      <c r="N130" s="200">
        <v>43.945965999999991</v>
      </c>
      <c r="O130" s="200">
        <v>124.41539100000001</v>
      </c>
    </row>
    <row r="131" spans="1:15" ht="14.1" customHeight="1">
      <c r="A131" s="278" t="s">
        <v>108</v>
      </c>
      <c r="B131" s="200">
        <v>36.020617000000001</v>
      </c>
      <c r="C131" s="200">
        <v>73.830040999999994</v>
      </c>
      <c r="D131" s="200">
        <v>104.05973200000001</v>
      </c>
      <c r="E131" s="200">
        <v>261.59065099999998</v>
      </c>
      <c r="F131" s="200">
        <v>77.944098999999994</v>
      </c>
      <c r="G131" s="200">
        <v>227.915345</v>
      </c>
      <c r="H131" s="200"/>
      <c r="I131" s="200">
        <v>33.282540999999995</v>
      </c>
      <c r="J131" s="201">
        <v>44.661557999999999</v>
      </c>
      <c r="K131" s="201">
        <v>88.66625599999999</v>
      </c>
      <c r="L131" s="201">
        <v>94.980295999999996</v>
      </c>
      <c r="M131" s="223"/>
      <c r="N131" s="200">
        <v>73.913198999999992</v>
      </c>
      <c r="O131" s="200">
        <v>154.00214600000001</v>
      </c>
    </row>
    <row r="132" spans="1:15" ht="14.1" customHeight="1">
      <c r="A132" s="278" t="s">
        <v>109</v>
      </c>
      <c r="B132" s="200">
        <v>37.986609999999999</v>
      </c>
      <c r="C132" s="200">
        <v>65.120582999999996</v>
      </c>
      <c r="D132" s="200">
        <v>124.150667</v>
      </c>
      <c r="E132" s="200">
        <v>181.58565900000002</v>
      </c>
      <c r="F132" s="200">
        <v>104.67508599999999</v>
      </c>
      <c r="G132" s="200">
        <v>59.553987999999997</v>
      </c>
      <c r="H132" s="200"/>
      <c r="I132" s="200">
        <v>44.891584000000002</v>
      </c>
      <c r="J132" s="201">
        <v>59.783501999999999</v>
      </c>
      <c r="K132" s="201">
        <v>44.542423999999997</v>
      </c>
      <c r="L132" s="201">
        <v>32.368149000000003</v>
      </c>
      <c r="M132" s="223"/>
      <c r="N132" s="200">
        <v>29.967233</v>
      </c>
      <c r="O132" s="200">
        <v>29.586754999999997</v>
      </c>
    </row>
    <row r="133" spans="1:15" ht="25.5" customHeight="1">
      <c r="A133" s="277" t="s">
        <v>474</v>
      </c>
      <c r="B133" s="200">
        <v>-37.037036999999998</v>
      </c>
      <c r="C133" s="200">
        <v>-70.526106999999996</v>
      </c>
      <c r="D133" s="200">
        <v>-235.619756</v>
      </c>
      <c r="E133" s="200">
        <v>97.156876999999966</v>
      </c>
      <c r="F133" s="200">
        <v>89.926848000000035</v>
      </c>
      <c r="G133" s="200">
        <v>-0.4297480000000462</v>
      </c>
      <c r="H133" s="200"/>
      <c r="I133" s="200">
        <v>2.9393070000000421</v>
      </c>
      <c r="J133" s="201">
        <v>86.987540999999993</v>
      </c>
      <c r="K133" s="201">
        <v>3.1485969999999384</v>
      </c>
      <c r="L133" s="201">
        <v>4.0814319999999924</v>
      </c>
      <c r="M133" s="223"/>
      <c r="N133" s="200">
        <v>-17.056962000000027</v>
      </c>
      <c r="O133" s="200">
        <v>16.627213999999981</v>
      </c>
    </row>
    <row r="134" spans="1:15" ht="14.1" customHeight="1">
      <c r="A134" s="278" t="s">
        <v>108</v>
      </c>
      <c r="B134" s="200">
        <v>22.671869000000001</v>
      </c>
      <c r="C134" s="200">
        <v>91.167852000000011</v>
      </c>
      <c r="D134" s="200">
        <v>387.19840499999998</v>
      </c>
      <c r="E134" s="200">
        <v>859.31757699999991</v>
      </c>
      <c r="F134" s="200">
        <v>476.25613299999998</v>
      </c>
      <c r="G134" s="200">
        <v>250.850202</v>
      </c>
      <c r="H134" s="200"/>
      <c r="I134" s="200">
        <v>171.20699100000002</v>
      </c>
      <c r="J134" s="201">
        <v>305.04914199999996</v>
      </c>
      <c r="K134" s="201">
        <v>340.98003099999994</v>
      </c>
      <c r="L134" s="201">
        <v>42.081412999999998</v>
      </c>
      <c r="M134" s="223"/>
      <c r="N134" s="200">
        <v>76.900274999999993</v>
      </c>
      <c r="O134" s="200">
        <v>173.949927</v>
      </c>
    </row>
    <row r="135" spans="1:15" ht="14.1" customHeight="1">
      <c r="A135" s="278" t="s">
        <v>109</v>
      </c>
      <c r="B135" s="200">
        <v>59.708905999999999</v>
      </c>
      <c r="C135" s="200">
        <v>161.69395900000001</v>
      </c>
      <c r="D135" s="200">
        <v>622.81816100000003</v>
      </c>
      <c r="E135" s="200">
        <v>762.16070000000002</v>
      </c>
      <c r="F135" s="200">
        <v>386.32928499999991</v>
      </c>
      <c r="G135" s="200">
        <v>251.27995000000004</v>
      </c>
      <c r="H135" s="200"/>
      <c r="I135" s="200">
        <v>168.26768399999997</v>
      </c>
      <c r="J135" s="201">
        <v>218.06160099999997</v>
      </c>
      <c r="K135" s="201">
        <v>337.831434</v>
      </c>
      <c r="L135" s="201">
        <v>37.999981000000005</v>
      </c>
      <c r="M135" s="223"/>
      <c r="N135" s="200">
        <v>93.957237000000021</v>
      </c>
      <c r="O135" s="200">
        <v>157.32271300000002</v>
      </c>
    </row>
    <row r="136" spans="1:15" ht="14.1" customHeight="1">
      <c r="A136" s="277" t="s">
        <v>475</v>
      </c>
      <c r="B136" s="200">
        <v>-13.455928</v>
      </c>
      <c r="C136" s="200">
        <v>-15.644901000000001</v>
      </c>
      <c r="D136" s="200">
        <v>-23.957488000000001</v>
      </c>
      <c r="E136" s="200">
        <v>-17.129854999999999</v>
      </c>
      <c r="F136" s="200">
        <v>-13.485309000000001</v>
      </c>
      <c r="G136" s="200">
        <v>-0.17121299999999995</v>
      </c>
      <c r="H136" s="200"/>
      <c r="I136" s="200">
        <v>-4.9860709999999999</v>
      </c>
      <c r="J136" s="201">
        <v>-8.4992380000000001</v>
      </c>
      <c r="K136" s="201">
        <v>-3.4149099999999999</v>
      </c>
      <c r="L136" s="201">
        <v>-0.22963600000000001</v>
      </c>
      <c r="M136" s="223"/>
      <c r="N136" s="200">
        <v>-9.2513999999999944E-2</v>
      </c>
      <c r="O136" s="200">
        <v>-7.8698999999999991E-2</v>
      </c>
    </row>
    <row r="137" spans="1:15" ht="14.1" customHeight="1">
      <c r="A137" s="278" t="s">
        <v>108</v>
      </c>
      <c r="B137" s="200">
        <v>2.9117480000000002</v>
      </c>
      <c r="C137" s="200">
        <v>3.5979190000000001</v>
      </c>
      <c r="D137" s="200">
        <v>3.8724289999999995</v>
      </c>
      <c r="E137" s="200">
        <v>0.50209400000000004</v>
      </c>
      <c r="F137" s="200">
        <v>0.25296099999999999</v>
      </c>
      <c r="G137" s="200">
        <v>0.20099099999999998</v>
      </c>
      <c r="H137" s="200"/>
      <c r="I137" s="200">
        <v>0.13375699999999999</v>
      </c>
      <c r="J137" s="201">
        <v>0.11920399999999999</v>
      </c>
      <c r="K137" s="201">
        <v>0.22602</v>
      </c>
      <c r="L137" s="201">
        <v>2.3113000000000002E-2</v>
      </c>
      <c r="M137" s="223"/>
      <c r="N137" s="200">
        <v>9.9260000000000001E-2</v>
      </c>
      <c r="O137" s="200">
        <v>0.10173099999999999</v>
      </c>
    </row>
    <row r="138" spans="1:15" ht="14.1" customHeight="1">
      <c r="A138" s="278" t="s">
        <v>109</v>
      </c>
      <c r="B138" s="200">
        <v>16.367675999999999</v>
      </c>
      <c r="C138" s="200">
        <v>19.242819999999998</v>
      </c>
      <c r="D138" s="200">
        <v>27.829917000000002</v>
      </c>
      <c r="E138" s="200">
        <v>17.631949000000002</v>
      </c>
      <c r="F138" s="200">
        <v>13.73827</v>
      </c>
      <c r="G138" s="200">
        <v>0.37220399999999992</v>
      </c>
      <c r="H138" s="200"/>
      <c r="I138" s="200">
        <v>5.119828</v>
      </c>
      <c r="J138" s="201">
        <v>8.6184419999999999</v>
      </c>
      <c r="K138" s="201">
        <v>3.64093</v>
      </c>
      <c r="L138" s="201">
        <v>0.252749</v>
      </c>
      <c r="M138" s="223"/>
      <c r="N138" s="200">
        <v>0.19177399999999994</v>
      </c>
      <c r="O138" s="200">
        <v>0.18042999999999998</v>
      </c>
    </row>
    <row r="139" spans="1:15" s="199" customFormat="1" ht="18.75" customHeight="1">
      <c r="A139" s="283" t="s">
        <v>476</v>
      </c>
      <c r="B139" s="211">
        <v>-622.25610072418499</v>
      </c>
      <c r="C139" s="211">
        <v>-270.42119059717868</v>
      </c>
      <c r="D139" s="211">
        <v>-194.11866289010675</v>
      </c>
      <c r="E139" s="211">
        <v>-239.97596426643923</v>
      </c>
      <c r="F139" s="211">
        <v>-359.29813655371208</v>
      </c>
      <c r="G139" s="211">
        <v>-229.8160847013304</v>
      </c>
      <c r="H139" s="211"/>
      <c r="I139" s="211">
        <v>-152.12239723935679</v>
      </c>
      <c r="J139" s="212">
        <v>-207.17573931435533</v>
      </c>
      <c r="K139" s="212">
        <v>-226.31104419444443</v>
      </c>
      <c r="L139" s="212">
        <v>345.63321648171728</v>
      </c>
      <c r="M139" s="227"/>
      <c r="N139" s="211">
        <v>-62.169336496106396</v>
      </c>
      <c r="O139" s="211">
        <v>-167.64674820522401</v>
      </c>
    </row>
    <row r="140" spans="1:15" ht="14.1" customHeight="1">
      <c r="A140" s="109" t="s">
        <v>479</v>
      </c>
      <c r="B140" s="200">
        <v>9.7586643640004027</v>
      </c>
      <c r="C140" s="200">
        <v>29.353749695513162</v>
      </c>
      <c r="D140" s="200">
        <v>85.51762180831841</v>
      </c>
      <c r="E140" s="200">
        <v>123.93720883611304</v>
      </c>
      <c r="F140" s="200">
        <v>55.433501897146819</v>
      </c>
      <c r="G140" s="200">
        <v>60.248825293118983</v>
      </c>
      <c r="H140" s="200"/>
      <c r="I140" s="200">
        <v>28.270774056165273</v>
      </c>
      <c r="J140" s="201">
        <v>27.162727840981546</v>
      </c>
      <c r="K140" s="201">
        <v>30.847130491540447</v>
      </c>
      <c r="L140" s="201">
        <v>37.656576447425778</v>
      </c>
      <c r="M140" s="223"/>
      <c r="N140" s="200">
        <v>27.238191692952029</v>
      </c>
      <c r="O140" s="200">
        <v>33.010633600166955</v>
      </c>
    </row>
    <row r="141" spans="1:15" ht="14.1" customHeight="1">
      <c r="A141" s="109" t="s">
        <v>481</v>
      </c>
      <c r="B141" s="200">
        <v>632.01476508818541</v>
      </c>
      <c r="C141" s="200">
        <v>299.77494029269189</v>
      </c>
      <c r="D141" s="200">
        <v>279.63628469842513</v>
      </c>
      <c r="E141" s="200">
        <v>363.91317310255221</v>
      </c>
      <c r="F141" s="200">
        <v>414.7316384508589</v>
      </c>
      <c r="G141" s="200">
        <v>290.06490999444941</v>
      </c>
      <c r="H141" s="200"/>
      <c r="I141" s="200">
        <v>180.39317129552205</v>
      </c>
      <c r="J141" s="201">
        <v>234.33846715533687</v>
      </c>
      <c r="K141" s="201">
        <v>257.15817468598487</v>
      </c>
      <c r="L141" s="201">
        <v>-307.97664003429151</v>
      </c>
      <c r="M141" s="223"/>
      <c r="N141" s="200">
        <v>89.407528189058425</v>
      </c>
      <c r="O141" s="200">
        <v>200.65738180539097</v>
      </c>
    </row>
    <row r="142" spans="1:15" ht="14.1" customHeight="1">
      <c r="A142" s="284" t="s">
        <v>477</v>
      </c>
      <c r="B142" s="200">
        <v>-6.2442570492827478</v>
      </c>
      <c r="C142" s="200">
        <v>-9.2333014295801785</v>
      </c>
      <c r="D142" s="200">
        <v>-6.8913820451402037</v>
      </c>
      <c r="E142" s="200">
        <v>-7.2743820451402037</v>
      </c>
      <c r="F142" s="200">
        <v>-3.5891910225701023</v>
      </c>
      <c r="G142" s="200">
        <v>-3.841191022570102</v>
      </c>
      <c r="H142" s="200">
        <v>0</v>
      </c>
      <c r="I142" s="200">
        <v>-1.7685955112850511</v>
      </c>
      <c r="J142" s="201">
        <v>-1.8205955112850511</v>
      </c>
      <c r="K142" s="201">
        <v>-1.848595511285051</v>
      </c>
      <c r="L142" s="201">
        <v>-1.8365955112850509</v>
      </c>
      <c r="M142" s="223"/>
      <c r="N142" s="200">
        <v>-1.8735955112850511</v>
      </c>
      <c r="O142" s="200">
        <v>-1.9675955112850509</v>
      </c>
    </row>
    <row r="143" spans="1:15" ht="14.1" customHeight="1">
      <c r="A143" s="109" t="s">
        <v>482</v>
      </c>
      <c r="B143" s="200" t="s">
        <v>255</v>
      </c>
      <c r="C143" s="200" t="s">
        <v>255</v>
      </c>
      <c r="D143" s="200" t="s">
        <v>255</v>
      </c>
      <c r="E143" s="200" t="s">
        <v>255</v>
      </c>
      <c r="F143" s="200" t="s">
        <v>255</v>
      </c>
      <c r="G143" s="200" t="s">
        <v>255</v>
      </c>
      <c r="H143" s="200"/>
      <c r="I143" s="200">
        <v>0</v>
      </c>
      <c r="J143" s="201">
        <v>0</v>
      </c>
      <c r="K143" s="201">
        <v>0</v>
      </c>
      <c r="L143" s="201">
        <v>0</v>
      </c>
      <c r="M143" s="223"/>
      <c r="N143" s="200">
        <v>0</v>
      </c>
      <c r="O143" s="200">
        <v>0</v>
      </c>
    </row>
    <row r="144" spans="1:15" ht="14.1" customHeight="1">
      <c r="A144" s="109" t="s">
        <v>480</v>
      </c>
      <c r="B144" s="200">
        <v>6.2442570492827478</v>
      </c>
      <c r="C144" s="200">
        <v>9.2333014295801785</v>
      </c>
      <c r="D144" s="200">
        <v>6.8913820451402037</v>
      </c>
      <c r="E144" s="200">
        <v>7.2743820451402037</v>
      </c>
      <c r="F144" s="200">
        <v>3.5891910225701023</v>
      </c>
      <c r="G144" s="200">
        <v>3.841191022570102</v>
      </c>
      <c r="H144" s="200"/>
      <c r="I144" s="200">
        <v>1.7685955112850511</v>
      </c>
      <c r="J144" s="201">
        <v>1.8205955112850511</v>
      </c>
      <c r="K144" s="201">
        <v>1.848595511285051</v>
      </c>
      <c r="L144" s="201">
        <v>1.8365955112850509</v>
      </c>
      <c r="M144" s="223"/>
      <c r="N144" s="200">
        <v>1.8735955112850511</v>
      </c>
      <c r="O144" s="200">
        <v>1.9675955112850509</v>
      </c>
    </row>
    <row r="145" spans="1:15" ht="14.1" customHeight="1">
      <c r="A145" s="284" t="s">
        <v>478</v>
      </c>
      <c r="B145" s="200">
        <v>-616.01184367490225</v>
      </c>
      <c r="C145" s="200">
        <v>-261.18788916759843</v>
      </c>
      <c r="D145" s="200">
        <v>-187.22728084496654</v>
      </c>
      <c r="E145" s="200">
        <v>-232.70158222129913</v>
      </c>
      <c r="F145" s="200">
        <v>-355.70894553114204</v>
      </c>
      <c r="G145" s="200">
        <v>-225.97489367876031</v>
      </c>
      <c r="H145" s="200"/>
      <c r="I145" s="200">
        <v>-150.35380172807174</v>
      </c>
      <c r="J145" s="201">
        <v>-205.35514380307026</v>
      </c>
      <c r="K145" s="201">
        <v>-224.46244868315941</v>
      </c>
      <c r="L145" s="201">
        <v>347.46981199300234</v>
      </c>
      <c r="M145" s="223"/>
      <c r="N145" s="200">
        <v>-60.29574098482135</v>
      </c>
      <c r="O145" s="200">
        <v>-165.67915269393896</v>
      </c>
    </row>
    <row r="146" spans="1:15" ht="14.1" customHeight="1">
      <c r="A146" s="109" t="s">
        <v>482</v>
      </c>
      <c r="B146" s="200">
        <v>9.7586643640004027</v>
      </c>
      <c r="C146" s="200">
        <v>29.353749695513162</v>
      </c>
      <c r="D146" s="200">
        <v>85.51762180831841</v>
      </c>
      <c r="E146" s="200">
        <v>123.93720883611304</v>
      </c>
      <c r="F146" s="200">
        <v>55.433501897146819</v>
      </c>
      <c r="G146" s="200">
        <v>60.248825293118983</v>
      </c>
      <c r="H146" s="200"/>
      <c r="I146" s="200">
        <v>28.270774056165273</v>
      </c>
      <c r="J146" s="201">
        <v>27.162727840981546</v>
      </c>
      <c r="K146" s="201">
        <v>30.847130491540447</v>
      </c>
      <c r="L146" s="201">
        <v>37.656576447425778</v>
      </c>
      <c r="M146" s="223"/>
      <c r="N146" s="200">
        <v>27.238191692952029</v>
      </c>
      <c r="O146" s="200">
        <v>33.010633600166955</v>
      </c>
    </row>
    <row r="147" spans="1:15" ht="14.1" customHeight="1">
      <c r="A147" s="109" t="s">
        <v>480</v>
      </c>
      <c r="B147" s="200">
        <v>625.77050803890268</v>
      </c>
      <c r="C147" s="200">
        <v>290.5416388631117</v>
      </c>
      <c r="D147" s="200">
        <v>272.74490265328495</v>
      </c>
      <c r="E147" s="200">
        <v>356.63879105741211</v>
      </c>
      <c r="F147" s="200">
        <v>411.14244742828885</v>
      </c>
      <c r="G147" s="200">
        <v>286.22371897187929</v>
      </c>
      <c r="H147" s="200"/>
      <c r="I147" s="200">
        <v>178.62457578423701</v>
      </c>
      <c r="J147" s="201">
        <v>232.51787164405181</v>
      </c>
      <c r="K147" s="201">
        <v>255.30957917469985</v>
      </c>
      <c r="L147" s="201">
        <v>-309.81323554557656</v>
      </c>
      <c r="M147" s="223"/>
      <c r="N147" s="200">
        <v>87.533932677773379</v>
      </c>
      <c r="O147" s="200">
        <v>198.68978629410591</v>
      </c>
    </row>
    <row r="148" spans="1:15" ht="14.1" customHeight="1">
      <c r="A148" s="285" t="s">
        <v>46</v>
      </c>
      <c r="B148" s="200">
        <v>-501.82769999999994</v>
      </c>
      <c r="C148" s="200">
        <v>-143.61479999999995</v>
      </c>
      <c r="D148" s="200">
        <v>-149.13280000000003</v>
      </c>
      <c r="E148" s="200">
        <v>-209.95169999999996</v>
      </c>
      <c r="F148" s="200">
        <v>-327.7174</v>
      </c>
      <c r="G148" s="200">
        <v>-237.4836</v>
      </c>
      <c r="H148" s="200"/>
      <c r="I148" s="200">
        <v>-126.5753</v>
      </c>
      <c r="J148" s="201">
        <v>-201.14210000000003</v>
      </c>
      <c r="K148" s="201">
        <v>-219.20669999999993</v>
      </c>
      <c r="L148" s="201">
        <v>336.97239999999999</v>
      </c>
      <c r="M148" s="223"/>
      <c r="N148" s="200">
        <v>-62.02999999999998</v>
      </c>
      <c r="O148" s="200">
        <v>-175.45360000000002</v>
      </c>
    </row>
    <row r="149" spans="1:15" ht="14.1" customHeight="1">
      <c r="A149" s="109" t="s">
        <v>482</v>
      </c>
      <c r="B149" s="200" t="s">
        <v>255</v>
      </c>
      <c r="C149" s="200" t="s">
        <v>255</v>
      </c>
      <c r="D149" s="200" t="s">
        <v>255</v>
      </c>
      <c r="E149" s="200" t="s">
        <v>255</v>
      </c>
      <c r="F149" s="200" t="s">
        <v>255</v>
      </c>
      <c r="G149" s="200" t="s">
        <v>255</v>
      </c>
      <c r="H149" s="200"/>
      <c r="I149" s="200">
        <v>0</v>
      </c>
      <c r="J149" s="201">
        <v>0</v>
      </c>
      <c r="K149" s="201">
        <v>0</v>
      </c>
      <c r="L149" s="201">
        <v>0</v>
      </c>
      <c r="M149" s="223"/>
      <c r="N149" s="200">
        <v>0</v>
      </c>
      <c r="O149" s="200">
        <v>0</v>
      </c>
    </row>
    <row r="150" spans="1:15" ht="14.1" customHeight="1">
      <c r="A150" s="109" t="s">
        <v>480</v>
      </c>
      <c r="B150" s="200">
        <v>501.82769999999994</v>
      </c>
      <c r="C150" s="200">
        <v>143.61479999999995</v>
      </c>
      <c r="D150" s="200">
        <v>149.13280000000003</v>
      </c>
      <c r="E150" s="200">
        <v>209.95169999999996</v>
      </c>
      <c r="F150" s="200">
        <v>327.7174</v>
      </c>
      <c r="G150" s="200">
        <v>237.4836</v>
      </c>
      <c r="H150" s="200"/>
      <c r="I150" s="200">
        <v>126.5753</v>
      </c>
      <c r="J150" s="201">
        <v>201.14210000000003</v>
      </c>
      <c r="K150" s="201">
        <v>219.20669999999993</v>
      </c>
      <c r="L150" s="201">
        <v>-336.97239999999999</v>
      </c>
      <c r="M150" s="223"/>
      <c r="N150" s="200">
        <v>62.02999999999998</v>
      </c>
      <c r="O150" s="200">
        <v>175.45360000000002</v>
      </c>
    </row>
    <row r="151" spans="1:15" ht="26.25" customHeight="1">
      <c r="A151" s="285" t="s">
        <v>483</v>
      </c>
      <c r="B151" s="200">
        <v>-451.94009999999997</v>
      </c>
      <c r="C151" s="200">
        <v>-138.34019999999992</v>
      </c>
      <c r="D151" s="200">
        <v>-145.0823</v>
      </c>
      <c r="E151" s="200">
        <v>-208.42750000000001</v>
      </c>
      <c r="F151" s="200">
        <v>-324.82960000000003</v>
      </c>
      <c r="G151" s="200">
        <v>-235.16720000000001</v>
      </c>
      <c r="H151" s="200"/>
      <c r="I151" s="200">
        <v>-125.6717</v>
      </c>
      <c r="J151" s="201">
        <v>-199.15790000000004</v>
      </c>
      <c r="K151" s="201">
        <v>-217.48739999999992</v>
      </c>
      <c r="L151" s="201">
        <v>333.8895</v>
      </c>
      <c r="M151" s="223"/>
      <c r="N151" s="200">
        <v>-61.463499999999982</v>
      </c>
      <c r="O151" s="200">
        <v>-173.70370000000003</v>
      </c>
    </row>
    <row r="152" spans="1:15" ht="14.1" customHeight="1">
      <c r="A152" s="109" t="s">
        <v>482</v>
      </c>
      <c r="B152" s="200" t="s">
        <v>255</v>
      </c>
      <c r="C152" s="200" t="s">
        <v>255</v>
      </c>
      <c r="D152" s="200" t="s">
        <v>255</v>
      </c>
      <c r="E152" s="200" t="s">
        <v>255</v>
      </c>
      <c r="F152" s="200" t="s">
        <v>255</v>
      </c>
      <c r="G152" s="200" t="s">
        <v>255</v>
      </c>
      <c r="H152" s="200"/>
      <c r="I152" s="200">
        <v>0</v>
      </c>
      <c r="J152" s="201">
        <v>0</v>
      </c>
      <c r="K152" s="201">
        <v>0</v>
      </c>
      <c r="L152" s="201">
        <v>0</v>
      </c>
      <c r="M152" s="223"/>
      <c r="N152" s="200">
        <v>0</v>
      </c>
      <c r="O152" s="200">
        <v>0</v>
      </c>
    </row>
    <row r="153" spans="1:15" ht="14.1" customHeight="1">
      <c r="A153" s="109" t="s">
        <v>480</v>
      </c>
      <c r="B153" s="200">
        <v>451.94009999999997</v>
      </c>
      <c r="C153" s="200">
        <v>138.34019999999992</v>
      </c>
      <c r="D153" s="200">
        <v>145.0823</v>
      </c>
      <c r="E153" s="200">
        <v>208.42750000000001</v>
      </c>
      <c r="F153" s="200">
        <v>324.82960000000003</v>
      </c>
      <c r="G153" s="200">
        <v>235.16720000000001</v>
      </c>
      <c r="H153" s="200"/>
      <c r="I153" s="200">
        <v>125.6717</v>
      </c>
      <c r="J153" s="201">
        <v>199.15790000000004</v>
      </c>
      <c r="K153" s="201">
        <v>217.48739999999992</v>
      </c>
      <c r="L153" s="201">
        <v>-333.8895</v>
      </c>
      <c r="M153" s="223"/>
      <c r="N153" s="200">
        <v>61.463499999999982</v>
      </c>
      <c r="O153" s="200">
        <v>173.70370000000003</v>
      </c>
    </row>
    <row r="154" spans="1:15" ht="14.1" customHeight="1">
      <c r="A154" s="285" t="s">
        <v>484</v>
      </c>
      <c r="B154" s="200">
        <v>-420.06349999999998</v>
      </c>
      <c r="C154" s="200">
        <v>-103.15199999999999</v>
      </c>
      <c r="D154" s="200">
        <v>-48.051400000000001</v>
      </c>
      <c r="E154" s="200">
        <v>-76.050600000000003</v>
      </c>
      <c r="F154" s="200">
        <v>-31.788899999999998</v>
      </c>
      <c r="G154" s="200">
        <v>-20.1782</v>
      </c>
      <c r="H154" s="200"/>
      <c r="I154" s="200">
        <v>-11.300700000000001</v>
      </c>
      <c r="J154" s="201">
        <v>-20.488199999999999</v>
      </c>
      <c r="K154" s="201">
        <v>-35.984099999999998</v>
      </c>
      <c r="L154" s="201">
        <v>-8.2775999999999996</v>
      </c>
      <c r="M154" s="223"/>
      <c r="N154" s="200">
        <v>-6.3863000000000003</v>
      </c>
      <c r="O154" s="200">
        <v>-13.7919</v>
      </c>
    </row>
    <row r="155" spans="1:15" ht="14.1" customHeight="1">
      <c r="A155" s="109" t="s">
        <v>482</v>
      </c>
      <c r="B155" s="200" t="s">
        <v>255</v>
      </c>
      <c r="C155" s="200" t="s">
        <v>255</v>
      </c>
      <c r="D155" s="200" t="s">
        <v>255</v>
      </c>
      <c r="E155" s="200" t="s">
        <v>255</v>
      </c>
      <c r="F155" s="200" t="s">
        <v>255</v>
      </c>
      <c r="G155" s="200" t="s">
        <v>255</v>
      </c>
      <c r="H155" s="200"/>
      <c r="I155" s="200">
        <v>0</v>
      </c>
      <c r="J155" s="201">
        <v>0</v>
      </c>
      <c r="K155" s="201">
        <v>0</v>
      </c>
      <c r="L155" s="201">
        <v>0</v>
      </c>
      <c r="M155" s="223"/>
      <c r="N155" s="200">
        <v>0</v>
      </c>
      <c r="O155" s="200">
        <v>0</v>
      </c>
    </row>
    <row r="156" spans="1:15" ht="14.1" customHeight="1">
      <c r="A156" s="109" t="s">
        <v>480</v>
      </c>
      <c r="B156" s="200">
        <v>420.06349999999998</v>
      </c>
      <c r="C156" s="200">
        <v>103.15199999999999</v>
      </c>
      <c r="D156" s="200">
        <v>48.051400000000001</v>
      </c>
      <c r="E156" s="200">
        <v>76.050600000000003</v>
      </c>
      <c r="F156" s="200">
        <v>31.788899999999998</v>
      </c>
      <c r="G156" s="200">
        <v>20.1782</v>
      </c>
      <c r="H156" s="200"/>
      <c r="I156" s="200">
        <v>11.300700000000001</v>
      </c>
      <c r="J156" s="201">
        <v>20.488199999999999</v>
      </c>
      <c r="K156" s="201">
        <v>35.984099999999998</v>
      </c>
      <c r="L156" s="201">
        <v>8.2775999999999996</v>
      </c>
      <c r="M156" s="223"/>
      <c r="N156" s="200">
        <v>6.3863000000000003</v>
      </c>
      <c r="O156" s="200">
        <v>13.7919</v>
      </c>
    </row>
    <row r="157" spans="1:15" s="202" customFormat="1" ht="14.1" customHeight="1">
      <c r="A157" s="285" t="s">
        <v>485</v>
      </c>
      <c r="B157" s="200">
        <v>-420.06349999999998</v>
      </c>
      <c r="C157" s="200">
        <v>-103.15199999999999</v>
      </c>
      <c r="D157" s="200">
        <v>-48.051400000000001</v>
      </c>
      <c r="E157" s="200">
        <v>-76.050600000000003</v>
      </c>
      <c r="F157" s="200">
        <v>-31.788899999999998</v>
      </c>
      <c r="G157" s="200">
        <v>-20.1782</v>
      </c>
      <c r="H157" s="200"/>
      <c r="I157" s="200">
        <v>-11.300700000000001</v>
      </c>
      <c r="J157" s="201">
        <v>-20.488199999999999</v>
      </c>
      <c r="K157" s="201">
        <v>-35.984099999999998</v>
      </c>
      <c r="L157" s="201">
        <v>-8.2775999999999996</v>
      </c>
      <c r="M157" s="223"/>
      <c r="N157" s="200">
        <v>-6.3863000000000003</v>
      </c>
      <c r="O157" s="200">
        <v>-13.7919</v>
      </c>
    </row>
    <row r="158" spans="1:15" s="202" customFormat="1" ht="14.1" customHeight="1">
      <c r="A158" s="109" t="s">
        <v>482</v>
      </c>
      <c r="B158" s="200" t="s">
        <v>255</v>
      </c>
      <c r="C158" s="200" t="s">
        <v>255</v>
      </c>
      <c r="D158" s="200" t="s">
        <v>255</v>
      </c>
      <c r="E158" s="200" t="s">
        <v>255</v>
      </c>
      <c r="F158" s="200" t="s">
        <v>255</v>
      </c>
      <c r="G158" s="200" t="s">
        <v>255</v>
      </c>
      <c r="H158" s="200"/>
      <c r="I158" s="200">
        <v>0</v>
      </c>
      <c r="J158" s="201">
        <v>0</v>
      </c>
      <c r="K158" s="201">
        <v>0</v>
      </c>
      <c r="L158" s="201">
        <v>0</v>
      </c>
      <c r="M158" s="223"/>
      <c r="N158" s="200">
        <v>0</v>
      </c>
      <c r="O158" s="200">
        <v>0</v>
      </c>
    </row>
    <row r="159" spans="1:15" s="202" customFormat="1" ht="14.1" customHeight="1">
      <c r="A159" s="109" t="s">
        <v>480</v>
      </c>
      <c r="B159" s="200">
        <v>420.06349999999998</v>
      </c>
      <c r="C159" s="200">
        <v>103.15199999999999</v>
      </c>
      <c r="D159" s="200">
        <v>48.051400000000001</v>
      </c>
      <c r="E159" s="200">
        <v>76.050600000000003</v>
      </c>
      <c r="F159" s="200">
        <v>31.788899999999998</v>
      </c>
      <c r="G159" s="200">
        <v>20.1782</v>
      </c>
      <c r="H159" s="200"/>
      <c r="I159" s="200">
        <v>11.300700000000001</v>
      </c>
      <c r="J159" s="201">
        <v>20.488199999999999</v>
      </c>
      <c r="K159" s="201">
        <v>35.984099999999998</v>
      </c>
      <c r="L159" s="201">
        <v>8.2775999999999996</v>
      </c>
      <c r="M159" s="223"/>
      <c r="N159" s="200">
        <v>6.3863000000000003</v>
      </c>
      <c r="O159" s="200">
        <v>13.7919</v>
      </c>
    </row>
    <row r="160" spans="1:15" ht="14.1" customHeight="1">
      <c r="A160" s="285" t="s">
        <v>486</v>
      </c>
      <c r="B160" s="200">
        <v>-31.876599999999996</v>
      </c>
      <c r="C160" s="200">
        <v>-35.188199999999995</v>
      </c>
      <c r="D160" s="200">
        <v>-97.030900000000031</v>
      </c>
      <c r="E160" s="200">
        <v>-132.37689999999992</v>
      </c>
      <c r="F160" s="200">
        <v>-293.04070000000002</v>
      </c>
      <c r="G160" s="200">
        <v>-214.989</v>
      </c>
      <c r="H160" s="200"/>
      <c r="I160" s="200">
        <v>-114.371</v>
      </c>
      <c r="J160" s="201">
        <v>-178.66970000000003</v>
      </c>
      <c r="K160" s="201">
        <v>-181.50329999999991</v>
      </c>
      <c r="L160" s="201">
        <v>342.1671</v>
      </c>
      <c r="M160" s="223"/>
      <c r="N160" s="200">
        <v>-55.077199999999984</v>
      </c>
      <c r="O160" s="200">
        <v>-159.91180000000003</v>
      </c>
    </row>
    <row r="161" spans="1:15" ht="14.1" customHeight="1">
      <c r="A161" s="109" t="s">
        <v>482</v>
      </c>
      <c r="B161" s="200" t="s">
        <v>255</v>
      </c>
      <c r="C161" s="200" t="s">
        <v>255</v>
      </c>
      <c r="D161" s="200" t="s">
        <v>255</v>
      </c>
      <c r="E161" s="200" t="s">
        <v>255</v>
      </c>
      <c r="F161" s="200" t="s">
        <v>255</v>
      </c>
      <c r="G161" s="200" t="s">
        <v>255</v>
      </c>
      <c r="H161" s="200"/>
      <c r="I161" s="200">
        <v>0</v>
      </c>
      <c r="J161" s="201">
        <v>0</v>
      </c>
      <c r="K161" s="201">
        <v>0</v>
      </c>
      <c r="L161" s="201">
        <v>0</v>
      </c>
      <c r="M161" s="223"/>
      <c r="N161" s="200">
        <v>0</v>
      </c>
      <c r="O161" s="200">
        <v>0</v>
      </c>
    </row>
    <row r="162" spans="1:15" ht="14.1" customHeight="1">
      <c r="A162" s="109" t="s">
        <v>480</v>
      </c>
      <c r="B162" s="200">
        <v>31.876599999999996</v>
      </c>
      <c r="C162" s="200">
        <v>35.188199999999995</v>
      </c>
      <c r="D162" s="200">
        <v>97.030900000000031</v>
      </c>
      <c r="E162" s="200">
        <v>132.37689999999992</v>
      </c>
      <c r="F162" s="200">
        <v>293.04070000000002</v>
      </c>
      <c r="G162" s="200">
        <v>214.989</v>
      </c>
      <c r="H162" s="200"/>
      <c r="I162" s="200">
        <v>114.371</v>
      </c>
      <c r="J162" s="201">
        <v>178.66970000000003</v>
      </c>
      <c r="K162" s="201">
        <v>181.50329999999991</v>
      </c>
      <c r="L162" s="201">
        <v>-342.1671</v>
      </c>
      <c r="M162" s="223"/>
      <c r="N162" s="200">
        <v>55.077199999999984</v>
      </c>
      <c r="O162" s="200">
        <v>159.91180000000003</v>
      </c>
    </row>
    <row r="163" spans="1:15" ht="14.1" customHeight="1">
      <c r="A163" s="285" t="s">
        <v>487</v>
      </c>
      <c r="B163" s="200">
        <v>-49.887599999999999</v>
      </c>
      <c r="C163" s="200">
        <v>-5.2746000000000004</v>
      </c>
      <c r="D163" s="200">
        <v>-4.0505000000000004</v>
      </c>
      <c r="E163" s="200">
        <v>-1.5242</v>
      </c>
      <c r="F163" s="200">
        <v>-2.8878000000000004</v>
      </c>
      <c r="G163" s="200">
        <v>-2.3164000000000002</v>
      </c>
      <c r="H163" s="200"/>
      <c r="I163" s="200">
        <v>-0.90360000000000007</v>
      </c>
      <c r="J163" s="201">
        <v>-1.9842000000000004</v>
      </c>
      <c r="K163" s="201">
        <v>-1.7192999999999996</v>
      </c>
      <c r="L163" s="201">
        <v>3.0829</v>
      </c>
      <c r="M163" s="223"/>
      <c r="N163" s="200">
        <v>-0.5665</v>
      </c>
      <c r="O163" s="200">
        <v>-1.7499000000000002</v>
      </c>
    </row>
    <row r="164" spans="1:15" ht="14.1" customHeight="1">
      <c r="A164" s="109" t="s">
        <v>482</v>
      </c>
      <c r="B164" s="200" t="s">
        <v>255</v>
      </c>
      <c r="C164" s="200" t="s">
        <v>255</v>
      </c>
      <c r="D164" s="200" t="s">
        <v>255</v>
      </c>
      <c r="E164" s="200" t="s">
        <v>255</v>
      </c>
      <c r="F164" s="200" t="s">
        <v>255</v>
      </c>
      <c r="G164" s="200" t="s">
        <v>255</v>
      </c>
      <c r="H164" s="200"/>
      <c r="I164" s="200">
        <v>0</v>
      </c>
      <c r="J164" s="201">
        <v>0</v>
      </c>
      <c r="K164" s="201">
        <v>0</v>
      </c>
      <c r="L164" s="201">
        <v>0</v>
      </c>
      <c r="M164" s="223"/>
      <c r="N164" s="200">
        <v>0</v>
      </c>
      <c r="O164" s="200">
        <v>0</v>
      </c>
    </row>
    <row r="165" spans="1:15" ht="14.1" customHeight="1">
      <c r="A165" s="109" t="s">
        <v>480</v>
      </c>
      <c r="B165" s="200">
        <v>49.887599999999999</v>
      </c>
      <c r="C165" s="200">
        <v>5.2746000000000004</v>
      </c>
      <c r="D165" s="200">
        <v>4.0505000000000004</v>
      </c>
      <c r="E165" s="200">
        <v>1.5242</v>
      </c>
      <c r="F165" s="200">
        <v>2.8878000000000004</v>
      </c>
      <c r="G165" s="200">
        <v>2.3164000000000002</v>
      </c>
      <c r="H165" s="200"/>
      <c r="I165" s="200">
        <v>0.90360000000000007</v>
      </c>
      <c r="J165" s="201">
        <v>1.9842000000000004</v>
      </c>
      <c r="K165" s="201">
        <v>1.7192999999999996</v>
      </c>
      <c r="L165" s="201">
        <v>-3.0829</v>
      </c>
      <c r="M165" s="223"/>
      <c r="N165" s="200">
        <v>0.5665</v>
      </c>
      <c r="O165" s="200">
        <v>1.7499000000000002</v>
      </c>
    </row>
    <row r="166" spans="1:15" ht="14.1" customHeight="1">
      <c r="A166" s="285" t="s">
        <v>488</v>
      </c>
      <c r="B166" s="200" t="s">
        <v>255</v>
      </c>
      <c r="C166" s="200" t="s">
        <v>255</v>
      </c>
      <c r="D166" s="200" t="s">
        <v>255</v>
      </c>
      <c r="E166" s="200" t="s">
        <v>255</v>
      </c>
      <c r="F166" s="200" t="s">
        <v>255</v>
      </c>
      <c r="G166" s="200" t="s">
        <v>255</v>
      </c>
      <c r="H166" s="200"/>
      <c r="I166" s="200">
        <v>0</v>
      </c>
      <c r="J166" s="201">
        <v>0</v>
      </c>
      <c r="K166" s="201">
        <v>0</v>
      </c>
      <c r="L166" s="201">
        <v>0</v>
      </c>
      <c r="M166" s="223"/>
      <c r="N166" s="200">
        <v>0</v>
      </c>
      <c r="O166" s="200">
        <v>0</v>
      </c>
    </row>
    <row r="167" spans="1:15" ht="14.1" customHeight="1">
      <c r="A167" s="109" t="s">
        <v>482</v>
      </c>
      <c r="B167" s="200" t="s">
        <v>255</v>
      </c>
      <c r="C167" s="200" t="s">
        <v>255</v>
      </c>
      <c r="D167" s="200" t="s">
        <v>255</v>
      </c>
      <c r="E167" s="200" t="s">
        <v>255</v>
      </c>
      <c r="F167" s="200" t="s">
        <v>255</v>
      </c>
      <c r="G167" s="200" t="s">
        <v>255</v>
      </c>
      <c r="H167" s="200"/>
      <c r="I167" s="200">
        <v>0</v>
      </c>
      <c r="J167" s="201">
        <v>0</v>
      </c>
      <c r="K167" s="201">
        <v>0</v>
      </c>
      <c r="L167" s="201">
        <v>0</v>
      </c>
      <c r="M167" s="223"/>
      <c r="N167" s="200">
        <v>0</v>
      </c>
      <c r="O167" s="200">
        <v>0</v>
      </c>
    </row>
    <row r="168" spans="1:15" ht="14.1" customHeight="1">
      <c r="A168" s="109" t="s">
        <v>480</v>
      </c>
      <c r="B168" s="200" t="s">
        <v>255</v>
      </c>
      <c r="C168" s="200" t="s">
        <v>255</v>
      </c>
      <c r="D168" s="200" t="s">
        <v>255</v>
      </c>
      <c r="E168" s="200" t="s">
        <v>255</v>
      </c>
      <c r="F168" s="200" t="s">
        <v>255</v>
      </c>
      <c r="G168" s="200" t="s">
        <v>255</v>
      </c>
      <c r="H168" s="200"/>
      <c r="I168" s="200">
        <v>0</v>
      </c>
      <c r="J168" s="201">
        <v>0</v>
      </c>
      <c r="K168" s="201">
        <v>0</v>
      </c>
      <c r="L168" s="201">
        <v>0</v>
      </c>
      <c r="M168" s="223"/>
      <c r="N168" s="200">
        <v>0</v>
      </c>
      <c r="O168" s="200">
        <v>0</v>
      </c>
    </row>
    <row r="169" spans="1:15" ht="14.1" customHeight="1">
      <c r="A169" s="285" t="s">
        <v>48</v>
      </c>
      <c r="B169" s="200">
        <v>-114.1841436749023</v>
      </c>
      <c r="C169" s="200">
        <v>-117.57308916759857</v>
      </c>
      <c r="D169" s="200">
        <v>-38.09448084496654</v>
      </c>
      <c r="E169" s="200">
        <v>-22.749882221299075</v>
      </c>
      <c r="F169" s="200">
        <v>-27.991545531141966</v>
      </c>
      <c r="G169" s="200">
        <v>11.508706321239696</v>
      </c>
      <c r="H169" s="200"/>
      <c r="I169" s="200">
        <v>-23.778501728071745</v>
      </c>
      <c r="J169" s="201">
        <v>-4.2130438030702209</v>
      </c>
      <c r="K169" s="201">
        <v>-5.2557486831594744</v>
      </c>
      <c r="L169" s="201">
        <v>10.497411993002366</v>
      </c>
      <c r="M169" s="223"/>
      <c r="N169" s="200">
        <v>1.7342590151786261</v>
      </c>
      <c r="O169" s="200">
        <v>9.7744473060610702</v>
      </c>
    </row>
    <row r="170" spans="1:15" ht="14.1" customHeight="1">
      <c r="A170" s="109" t="s">
        <v>482</v>
      </c>
      <c r="B170" s="200">
        <v>9.7586643640004027</v>
      </c>
      <c r="C170" s="200">
        <v>29.353749695513162</v>
      </c>
      <c r="D170" s="200">
        <v>85.51762180831841</v>
      </c>
      <c r="E170" s="200">
        <v>123.93720883611304</v>
      </c>
      <c r="F170" s="200">
        <v>55.433501897146819</v>
      </c>
      <c r="G170" s="200">
        <v>60.248825293118983</v>
      </c>
      <c r="H170" s="200"/>
      <c r="I170" s="200">
        <v>28.270774056165273</v>
      </c>
      <c r="J170" s="201">
        <v>27.162727840981546</v>
      </c>
      <c r="K170" s="201">
        <v>30.847130491540447</v>
      </c>
      <c r="L170" s="201">
        <v>37.656576447425778</v>
      </c>
      <c r="M170" s="223"/>
      <c r="N170" s="200">
        <v>27.238191692952029</v>
      </c>
      <c r="O170" s="200">
        <v>33.010633600166955</v>
      </c>
    </row>
    <row r="171" spans="1:15" ht="14.1" customHeight="1">
      <c r="A171" s="109" t="s">
        <v>480</v>
      </c>
      <c r="B171" s="200">
        <v>123.94280803890273</v>
      </c>
      <c r="C171" s="200">
        <v>146.9268388631117</v>
      </c>
      <c r="D171" s="200">
        <v>123.61210265328495</v>
      </c>
      <c r="E171" s="200">
        <v>146.68709105741212</v>
      </c>
      <c r="F171" s="200">
        <v>83.425047428288792</v>
      </c>
      <c r="G171" s="200">
        <v>48.740118971879284</v>
      </c>
      <c r="H171" s="200"/>
      <c r="I171" s="200">
        <v>52.049275784237018</v>
      </c>
      <c r="J171" s="201">
        <v>31.375771644051767</v>
      </c>
      <c r="K171" s="201">
        <v>36.102879174699922</v>
      </c>
      <c r="L171" s="201">
        <v>27.159164454423411</v>
      </c>
      <c r="M171" s="223"/>
      <c r="N171" s="200">
        <v>25.503932677773403</v>
      </c>
      <c r="O171" s="200">
        <v>23.236186294105885</v>
      </c>
    </row>
    <row r="172" spans="1:15" ht="14.1" customHeight="1">
      <c r="A172" s="90" t="s">
        <v>487</v>
      </c>
      <c r="B172" s="200">
        <v>-114.1841436749023</v>
      </c>
      <c r="C172" s="200">
        <v>-117.57308916759857</v>
      </c>
      <c r="D172" s="200">
        <v>-38.09448084496654</v>
      </c>
      <c r="E172" s="200">
        <v>-22.749882221299075</v>
      </c>
      <c r="F172" s="200">
        <v>-27.991545531141966</v>
      </c>
      <c r="G172" s="200">
        <v>11.508706321239696</v>
      </c>
      <c r="H172" s="200"/>
      <c r="I172" s="200">
        <v>-23.778501728071745</v>
      </c>
      <c r="J172" s="201">
        <v>-4.2130438030702209</v>
      </c>
      <c r="K172" s="201">
        <v>-5.2557486831594744</v>
      </c>
      <c r="L172" s="201">
        <v>10.497411993002366</v>
      </c>
      <c r="M172" s="223"/>
      <c r="N172" s="200">
        <v>1.7342590151786261</v>
      </c>
      <c r="O172" s="200">
        <v>9.7744473060610702</v>
      </c>
    </row>
    <row r="173" spans="1:15" ht="14.1" customHeight="1">
      <c r="A173" s="109" t="s">
        <v>482</v>
      </c>
      <c r="B173" s="200">
        <v>9.7586643640004027</v>
      </c>
      <c r="C173" s="200">
        <v>29.353749695513162</v>
      </c>
      <c r="D173" s="200">
        <v>85.51762180831841</v>
      </c>
      <c r="E173" s="200">
        <v>123.93720883611304</v>
      </c>
      <c r="F173" s="200">
        <v>55.433501897146819</v>
      </c>
      <c r="G173" s="200">
        <v>60.248825293118983</v>
      </c>
      <c r="H173" s="200"/>
      <c r="I173" s="200">
        <v>28.270774056165273</v>
      </c>
      <c r="J173" s="201">
        <v>27.162727840981546</v>
      </c>
      <c r="K173" s="201">
        <v>30.847130491540447</v>
      </c>
      <c r="L173" s="201">
        <v>37.656576447425778</v>
      </c>
      <c r="M173" s="223"/>
      <c r="N173" s="200">
        <v>27.238191692952029</v>
      </c>
      <c r="O173" s="200">
        <v>33.010633600166955</v>
      </c>
    </row>
    <row r="174" spans="1:15" ht="14.1" customHeight="1">
      <c r="A174" s="109" t="s">
        <v>480</v>
      </c>
      <c r="B174" s="200">
        <v>123.94280803890273</v>
      </c>
      <c r="C174" s="200">
        <v>146.9268388631117</v>
      </c>
      <c r="D174" s="200">
        <v>123.61210265328495</v>
      </c>
      <c r="E174" s="200">
        <v>146.68709105741212</v>
      </c>
      <c r="F174" s="200">
        <v>83.425047428288792</v>
      </c>
      <c r="G174" s="200">
        <v>48.740118971879284</v>
      </c>
      <c r="H174" s="200"/>
      <c r="I174" s="200">
        <v>52.049275784237018</v>
      </c>
      <c r="J174" s="201">
        <v>31.375771644051767</v>
      </c>
      <c r="K174" s="201">
        <v>36.102879174699922</v>
      </c>
      <c r="L174" s="201">
        <v>27.159164454423411</v>
      </c>
      <c r="M174" s="223"/>
      <c r="N174" s="200">
        <v>25.503932677773403</v>
      </c>
      <c r="O174" s="200">
        <v>23.236186294105885</v>
      </c>
    </row>
    <row r="175" spans="1:15" ht="24" customHeight="1">
      <c r="A175" s="285" t="s">
        <v>489</v>
      </c>
      <c r="B175" s="200" t="s">
        <v>255</v>
      </c>
      <c r="C175" s="200" t="s">
        <v>255</v>
      </c>
      <c r="D175" s="200" t="s">
        <v>255</v>
      </c>
      <c r="E175" s="200" t="s">
        <v>255</v>
      </c>
      <c r="F175" s="200" t="s">
        <v>255</v>
      </c>
      <c r="G175" s="200" t="s">
        <v>255</v>
      </c>
      <c r="H175" s="200"/>
      <c r="I175" s="200">
        <v>0</v>
      </c>
      <c r="J175" s="201">
        <v>0</v>
      </c>
      <c r="K175" s="201">
        <v>0</v>
      </c>
      <c r="L175" s="201">
        <v>0</v>
      </c>
      <c r="M175" s="223"/>
      <c r="N175" s="200">
        <v>0</v>
      </c>
      <c r="O175" s="200">
        <v>0</v>
      </c>
    </row>
    <row r="176" spans="1:15" ht="14.1" customHeight="1">
      <c r="A176" s="109" t="s">
        <v>482</v>
      </c>
      <c r="B176" s="200" t="s">
        <v>255</v>
      </c>
      <c r="C176" s="200" t="s">
        <v>255</v>
      </c>
      <c r="D176" s="200" t="s">
        <v>255</v>
      </c>
      <c r="E176" s="200" t="s">
        <v>255</v>
      </c>
      <c r="F176" s="200" t="s">
        <v>255</v>
      </c>
      <c r="G176" s="200" t="s">
        <v>255</v>
      </c>
      <c r="H176" s="200"/>
      <c r="I176" s="200">
        <v>0</v>
      </c>
      <c r="J176" s="201">
        <v>0</v>
      </c>
      <c r="K176" s="201">
        <v>0</v>
      </c>
      <c r="L176" s="201">
        <v>0</v>
      </c>
      <c r="M176" s="223"/>
      <c r="N176" s="200">
        <v>0</v>
      </c>
      <c r="O176" s="200">
        <v>0</v>
      </c>
    </row>
    <row r="177" spans="1:15" ht="14.1" customHeight="1">
      <c r="A177" s="109" t="s">
        <v>480</v>
      </c>
      <c r="B177" s="200" t="s">
        <v>255</v>
      </c>
      <c r="C177" s="200" t="s">
        <v>255</v>
      </c>
      <c r="D177" s="200" t="s">
        <v>255</v>
      </c>
      <c r="E177" s="200" t="s">
        <v>255</v>
      </c>
      <c r="F177" s="200" t="s">
        <v>255</v>
      </c>
      <c r="G177" s="200" t="s">
        <v>255</v>
      </c>
      <c r="H177" s="200"/>
      <c r="I177" s="200">
        <v>0</v>
      </c>
      <c r="J177" s="201">
        <v>0</v>
      </c>
      <c r="K177" s="201">
        <v>0</v>
      </c>
      <c r="L177" s="201">
        <v>0</v>
      </c>
      <c r="M177" s="223"/>
      <c r="N177" s="200">
        <v>0</v>
      </c>
      <c r="O177" s="200">
        <v>0</v>
      </c>
    </row>
    <row r="178" spans="1:15" ht="14.1" customHeight="1">
      <c r="A178" s="285" t="s">
        <v>492</v>
      </c>
      <c r="B178" s="200" t="s">
        <v>255</v>
      </c>
      <c r="C178" s="200" t="s">
        <v>255</v>
      </c>
      <c r="D178" s="200" t="s">
        <v>255</v>
      </c>
      <c r="E178" s="200" t="s">
        <v>255</v>
      </c>
      <c r="F178" s="200" t="s">
        <v>255</v>
      </c>
      <c r="G178" s="200" t="s">
        <v>255</v>
      </c>
      <c r="H178" s="200"/>
      <c r="I178" s="200">
        <v>0</v>
      </c>
      <c r="J178" s="201">
        <v>0</v>
      </c>
      <c r="K178" s="201">
        <v>0</v>
      </c>
      <c r="L178" s="201">
        <v>0</v>
      </c>
      <c r="M178" s="223"/>
      <c r="N178" s="200">
        <v>0</v>
      </c>
      <c r="O178" s="200">
        <v>0</v>
      </c>
    </row>
    <row r="179" spans="1:15" ht="14.1" customHeight="1">
      <c r="A179" s="109" t="s">
        <v>482</v>
      </c>
      <c r="B179" s="200" t="s">
        <v>255</v>
      </c>
      <c r="C179" s="200" t="s">
        <v>255</v>
      </c>
      <c r="D179" s="200" t="s">
        <v>255</v>
      </c>
      <c r="E179" s="200" t="s">
        <v>255</v>
      </c>
      <c r="F179" s="200" t="s">
        <v>255</v>
      </c>
      <c r="G179" s="200" t="s">
        <v>255</v>
      </c>
      <c r="H179" s="200"/>
      <c r="I179" s="200">
        <v>0</v>
      </c>
      <c r="J179" s="201">
        <v>0</v>
      </c>
      <c r="K179" s="201">
        <v>0</v>
      </c>
      <c r="L179" s="201">
        <v>0</v>
      </c>
      <c r="M179" s="223"/>
      <c r="N179" s="200">
        <v>0</v>
      </c>
      <c r="O179" s="200">
        <v>0</v>
      </c>
    </row>
    <row r="180" spans="1:15" ht="14.1" customHeight="1">
      <c r="A180" s="109" t="s">
        <v>480</v>
      </c>
      <c r="B180" s="200" t="s">
        <v>255</v>
      </c>
      <c r="C180" s="200" t="s">
        <v>255</v>
      </c>
      <c r="D180" s="200" t="s">
        <v>255</v>
      </c>
      <c r="E180" s="200" t="s">
        <v>255</v>
      </c>
      <c r="F180" s="200" t="s">
        <v>255</v>
      </c>
      <c r="G180" s="200" t="s">
        <v>255</v>
      </c>
      <c r="H180" s="200"/>
      <c r="I180" s="200">
        <v>0</v>
      </c>
      <c r="J180" s="201">
        <v>0</v>
      </c>
      <c r="K180" s="201">
        <v>0</v>
      </c>
      <c r="L180" s="201">
        <v>0</v>
      </c>
      <c r="M180" s="223"/>
      <c r="N180" s="200">
        <v>0</v>
      </c>
      <c r="O180" s="200">
        <v>0</v>
      </c>
    </row>
    <row r="181" spans="1:15" s="199" customFormat="1" ht="14.1" customHeight="1">
      <c r="A181" s="286" t="s">
        <v>493</v>
      </c>
      <c r="B181" s="211">
        <v>2520.5924465636576</v>
      </c>
      <c r="C181" s="211">
        <v>2154.9426837885176</v>
      </c>
      <c r="D181" s="211">
        <v>2310.5190729907968</v>
      </c>
      <c r="E181" s="211">
        <v>2772.3260520290992</v>
      </c>
      <c r="F181" s="211">
        <v>1255.8754729822731</v>
      </c>
      <c r="G181" s="211">
        <v>1608.8259317603965</v>
      </c>
      <c r="H181" s="211"/>
      <c r="I181" s="211">
        <v>592.42382574617443</v>
      </c>
      <c r="J181" s="212">
        <v>663.45164723609867</v>
      </c>
      <c r="K181" s="212">
        <v>800.5830654051498</v>
      </c>
      <c r="L181" s="212">
        <v>715.86751364167651</v>
      </c>
      <c r="M181" s="227"/>
      <c r="N181" s="211">
        <v>740.08117010790318</v>
      </c>
      <c r="O181" s="211">
        <v>868.74476165249325</v>
      </c>
    </row>
    <row r="182" spans="1:15" ht="14.1" customHeight="1">
      <c r="A182" s="109" t="s">
        <v>482</v>
      </c>
      <c r="B182" s="200">
        <v>3104.8171292553843</v>
      </c>
      <c r="C182" s="200">
        <v>3382.4375339644398</v>
      </c>
      <c r="D182" s="200">
        <v>2894.9141075615948</v>
      </c>
      <c r="E182" s="200">
        <v>3246.8250211416571</v>
      </c>
      <c r="F182" s="200">
        <v>1508.9009113415814</v>
      </c>
      <c r="G182" s="200">
        <v>1804.5983648105885</v>
      </c>
      <c r="H182" s="200"/>
      <c r="I182" s="200">
        <v>735.41665173371086</v>
      </c>
      <c r="J182" s="201">
        <v>773.48425960787051</v>
      </c>
      <c r="K182" s="201">
        <v>910.9523986467733</v>
      </c>
      <c r="L182" s="201">
        <v>826.97171115330229</v>
      </c>
      <c r="M182" s="223"/>
      <c r="N182" s="200">
        <v>820.32117383232196</v>
      </c>
      <c r="O182" s="200">
        <v>984.27719097826639</v>
      </c>
    </row>
    <row r="183" spans="1:15" ht="14.1" customHeight="1">
      <c r="A183" s="109" t="s">
        <v>480</v>
      </c>
      <c r="B183" s="200">
        <v>584.22468269172657</v>
      </c>
      <c r="C183" s="200">
        <v>1227.4948501759225</v>
      </c>
      <c r="D183" s="200">
        <v>584.39503457079775</v>
      </c>
      <c r="E183" s="200">
        <v>474.49896911255757</v>
      </c>
      <c r="F183" s="200">
        <v>253.02543835930834</v>
      </c>
      <c r="G183" s="200">
        <v>195.77243305019192</v>
      </c>
      <c r="H183" s="200"/>
      <c r="I183" s="200">
        <v>142.99282598753646</v>
      </c>
      <c r="J183" s="201">
        <v>110.03261237177186</v>
      </c>
      <c r="K183" s="201">
        <v>110.36933324162349</v>
      </c>
      <c r="L183" s="201">
        <v>111.10419751162574</v>
      </c>
      <c r="M183" s="223"/>
      <c r="N183" s="200">
        <v>80.24000372441877</v>
      </c>
      <c r="O183" s="200">
        <v>115.53242932577314</v>
      </c>
    </row>
    <row r="184" spans="1:15" ht="14.1" customHeight="1">
      <c r="A184" s="287" t="s">
        <v>494</v>
      </c>
      <c r="B184" s="200">
        <v>55.990009287801648</v>
      </c>
      <c r="C184" s="200">
        <v>81.762859594667219</v>
      </c>
      <c r="D184" s="200">
        <v>4.8603635000000001</v>
      </c>
      <c r="E184" s="200">
        <v>22.025996130000003</v>
      </c>
      <c r="F184" s="200">
        <v>-0.36413272999999924</v>
      </c>
      <c r="G184" s="200">
        <v>-5.7550304466666695</v>
      </c>
      <c r="H184" s="200"/>
      <c r="I184" s="200">
        <v>3.8751388600000003</v>
      </c>
      <c r="J184" s="201">
        <v>-4.2392715899999995</v>
      </c>
      <c r="K184" s="201">
        <v>6.3451588399999999</v>
      </c>
      <c r="L184" s="201">
        <v>16.044970020000001</v>
      </c>
      <c r="M184" s="223"/>
      <c r="N184" s="200">
        <v>-1.24989051</v>
      </c>
      <c r="O184" s="200">
        <v>-4.5051399366666693</v>
      </c>
    </row>
    <row r="185" spans="1:15" ht="14.1" customHeight="1">
      <c r="A185" s="109" t="s">
        <v>482</v>
      </c>
      <c r="B185" s="200">
        <v>61.761225477801652</v>
      </c>
      <c r="C185" s="200">
        <v>89.51640220466723</v>
      </c>
      <c r="D185" s="200">
        <v>13.5373906</v>
      </c>
      <c r="E185" s="200">
        <v>35.562893559999999</v>
      </c>
      <c r="F185" s="200">
        <v>4.0327570000000001</v>
      </c>
      <c r="G185" s="200">
        <v>3.0333333333333301</v>
      </c>
      <c r="H185" s="200"/>
      <c r="I185" s="200">
        <v>4.0327570000000001</v>
      </c>
      <c r="J185" s="201">
        <v>0</v>
      </c>
      <c r="K185" s="201">
        <v>8.1069455599999998</v>
      </c>
      <c r="L185" s="201">
        <v>23.423190999999999</v>
      </c>
      <c r="M185" s="223"/>
      <c r="N185" s="200">
        <v>0</v>
      </c>
      <c r="O185" s="200">
        <v>3.0333333333333301</v>
      </c>
    </row>
    <row r="186" spans="1:15" ht="14.1" customHeight="1">
      <c r="A186" s="109" t="s">
        <v>480</v>
      </c>
      <c r="B186" s="200">
        <v>5.7712161900000005</v>
      </c>
      <c r="C186" s="200">
        <v>7.7535426099999993</v>
      </c>
      <c r="D186" s="200">
        <v>8.6770271000000001</v>
      </c>
      <c r="E186" s="200">
        <v>13.53689743</v>
      </c>
      <c r="F186" s="200">
        <v>4.3968897299999998</v>
      </c>
      <c r="G186" s="200">
        <v>8.7883637799999992</v>
      </c>
      <c r="H186" s="200"/>
      <c r="I186" s="200">
        <v>0.15761814000000002</v>
      </c>
      <c r="J186" s="201">
        <v>4.2392715899999995</v>
      </c>
      <c r="K186" s="201">
        <v>1.7617867199999999</v>
      </c>
      <c r="L186" s="201">
        <v>7.37822098</v>
      </c>
      <c r="M186" s="223"/>
      <c r="N186" s="200">
        <v>1.24989051</v>
      </c>
      <c r="O186" s="200">
        <v>7.5384732699999999</v>
      </c>
    </row>
    <row r="187" spans="1:15" ht="25.5" customHeight="1">
      <c r="A187" s="287" t="s">
        <v>495</v>
      </c>
      <c r="B187" s="200">
        <v>2464.6024372758561</v>
      </c>
      <c r="C187" s="200">
        <v>2073.1798241938504</v>
      </c>
      <c r="D187" s="200">
        <v>2305.6587094907973</v>
      </c>
      <c r="E187" s="200">
        <v>2750.3000558990993</v>
      </c>
      <c r="F187" s="200">
        <v>1256.239605712273</v>
      </c>
      <c r="G187" s="200">
        <v>1614.5809622070631</v>
      </c>
      <c r="H187" s="200"/>
      <c r="I187" s="200">
        <v>588.54868688617444</v>
      </c>
      <c r="J187" s="201">
        <v>667.6909188260986</v>
      </c>
      <c r="K187" s="201">
        <v>794.23790656514984</v>
      </c>
      <c r="L187" s="201">
        <v>699.82254362167657</v>
      </c>
      <c r="M187" s="223"/>
      <c r="N187" s="200">
        <v>741.33106061790318</v>
      </c>
      <c r="O187" s="200">
        <v>873.24990158915989</v>
      </c>
    </row>
    <row r="188" spans="1:15" ht="14.1" customHeight="1">
      <c r="A188" s="109" t="s">
        <v>482</v>
      </c>
      <c r="B188" s="200">
        <v>3043.0559037775824</v>
      </c>
      <c r="C188" s="200">
        <v>3292.9211317597728</v>
      </c>
      <c r="D188" s="200">
        <v>2881.3767169615949</v>
      </c>
      <c r="E188" s="200">
        <v>3211.2621275816573</v>
      </c>
      <c r="F188" s="200">
        <v>1504.8681543415814</v>
      </c>
      <c r="G188" s="200">
        <v>1801.5650314772552</v>
      </c>
      <c r="H188" s="200"/>
      <c r="I188" s="200">
        <v>731.38389473371092</v>
      </c>
      <c r="J188" s="201">
        <v>773.48425960787051</v>
      </c>
      <c r="K188" s="201">
        <v>902.84545308677332</v>
      </c>
      <c r="L188" s="201">
        <v>803.54852015330232</v>
      </c>
      <c r="M188" s="223"/>
      <c r="N188" s="200">
        <v>820.32117383232196</v>
      </c>
      <c r="O188" s="200">
        <v>981.24385764493309</v>
      </c>
    </row>
    <row r="189" spans="1:15" ht="14.1" customHeight="1">
      <c r="A189" s="109" t="s">
        <v>480</v>
      </c>
      <c r="B189" s="200">
        <v>578.45346650172655</v>
      </c>
      <c r="C189" s="200">
        <v>1219.7413075659226</v>
      </c>
      <c r="D189" s="200">
        <v>575.71800747079772</v>
      </c>
      <c r="E189" s="200">
        <v>460.96207168255756</v>
      </c>
      <c r="F189" s="200">
        <v>248.62854862930831</v>
      </c>
      <c r="G189" s="200">
        <v>186.98406927019192</v>
      </c>
      <c r="H189" s="200"/>
      <c r="I189" s="200">
        <v>142.83520784753645</v>
      </c>
      <c r="J189" s="201">
        <v>105.79334078177186</v>
      </c>
      <c r="K189" s="201">
        <v>108.60754652162349</v>
      </c>
      <c r="L189" s="201">
        <v>103.72597653162575</v>
      </c>
      <c r="M189" s="223"/>
      <c r="N189" s="200">
        <v>78.99011321441877</v>
      </c>
      <c r="O189" s="200">
        <v>107.99395605577314</v>
      </c>
    </row>
    <row r="190" spans="1:15" ht="28.5" customHeight="1">
      <c r="A190" s="287" t="s">
        <v>496</v>
      </c>
      <c r="B190" s="200">
        <v>2433.5639710387254</v>
      </c>
      <c r="C190" s="200">
        <v>2047.3908358461504</v>
      </c>
      <c r="D190" s="200">
        <v>2292.9724035856748</v>
      </c>
      <c r="E190" s="200">
        <v>2744.4618867972981</v>
      </c>
      <c r="F190" s="200">
        <v>1252.3561369913937</v>
      </c>
      <c r="G190" s="200">
        <v>1613.8337145685421</v>
      </c>
      <c r="H190" s="200"/>
      <c r="I190" s="200">
        <v>586.99417277233033</v>
      </c>
      <c r="J190" s="201">
        <v>665.36196421906322</v>
      </c>
      <c r="K190" s="201">
        <v>793.67225035110732</v>
      </c>
      <c r="L190" s="201">
        <v>698.43349945479724</v>
      </c>
      <c r="M190" s="223"/>
      <c r="N190" s="200">
        <v>740.98640974585533</v>
      </c>
      <c r="O190" s="200">
        <v>872.84730482268674</v>
      </c>
    </row>
    <row r="191" spans="1:15" ht="14.1" customHeight="1">
      <c r="A191" s="109" t="s">
        <v>482</v>
      </c>
      <c r="B191" s="200">
        <v>3011.8450258762523</v>
      </c>
      <c r="C191" s="200">
        <v>3266.6317559475729</v>
      </c>
      <c r="D191" s="200">
        <v>2862.9853504417224</v>
      </c>
      <c r="E191" s="200">
        <v>3197.2179150198785</v>
      </c>
      <c r="F191" s="200">
        <v>1497.1848132190876</v>
      </c>
      <c r="G191" s="200">
        <v>1795.8452791696927</v>
      </c>
      <c r="H191" s="200"/>
      <c r="I191" s="200">
        <v>727.713477847067</v>
      </c>
      <c r="J191" s="201">
        <v>769.47133537202058</v>
      </c>
      <c r="K191" s="201">
        <v>899.36344104862644</v>
      </c>
      <c r="L191" s="201">
        <v>800.66966075216453</v>
      </c>
      <c r="M191" s="223"/>
      <c r="N191" s="200">
        <v>817.77377776361834</v>
      </c>
      <c r="O191" s="200">
        <v>978.07150140607439</v>
      </c>
    </row>
    <row r="192" spans="1:15" ht="14.1" customHeight="1">
      <c r="A192" s="109" t="s">
        <v>480</v>
      </c>
      <c r="B192" s="200">
        <v>578.28105483752665</v>
      </c>
      <c r="C192" s="200">
        <v>1219.2409201014225</v>
      </c>
      <c r="D192" s="200">
        <v>570.01294685604785</v>
      </c>
      <c r="E192" s="200">
        <v>452.75602822258043</v>
      </c>
      <c r="F192" s="200">
        <v>244.82867622769405</v>
      </c>
      <c r="G192" s="200">
        <v>182.01156460115058</v>
      </c>
      <c r="H192" s="200"/>
      <c r="I192" s="200">
        <v>140.71930507473667</v>
      </c>
      <c r="J192" s="201">
        <v>104.10937115295738</v>
      </c>
      <c r="K192" s="201">
        <v>105.69119069751909</v>
      </c>
      <c r="L192" s="201">
        <v>102.23616129736726</v>
      </c>
      <c r="M192" s="223"/>
      <c r="N192" s="200">
        <v>76.787368017762958</v>
      </c>
      <c r="O192" s="200">
        <v>105.22419658338762</v>
      </c>
    </row>
    <row r="193" spans="1:15" ht="14.1" customHeight="1">
      <c r="A193" s="908" t="s">
        <v>498</v>
      </c>
      <c r="B193" s="200">
        <v>2433.5639710387254</v>
      </c>
      <c r="C193" s="200">
        <v>2047.3908358461504</v>
      </c>
      <c r="D193" s="200">
        <v>2292.9724035856748</v>
      </c>
      <c r="E193" s="200">
        <v>2744.4618867972981</v>
      </c>
      <c r="F193" s="200">
        <v>1252.3561369913937</v>
      </c>
      <c r="G193" s="200">
        <v>1613.8337145685421</v>
      </c>
      <c r="H193" s="200"/>
      <c r="I193" s="200">
        <v>586.99417277233033</v>
      </c>
      <c r="J193" s="201">
        <v>665.36196421906322</v>
      </c>
      <c r="K193" s="201">
        <v>793.67225035110732</v>
      </c>
      <c r="L193" s="201">
        <v>698.43349945479724</v>
      </c>
      <c r="M193" s="223"/>
      <c r="N193" s="200">
        <v>740.98640974585533</v>
      </c>
      <c r="O193" s="200">
        <v>872.84730482268674</v>
      </c>
    </row>
    <row r="194" spans="1:15" ht="14.1" customHeight="1">
      <c r="A194" s="109" t="s">
        <v>482</v>
      </c>
      <c r="B194" s="200">
        <v>3011.8450258762523</v>
      </c>
      <c r="C194" s="200">
        <v>3266.6317559475729</v>
      </c>
      <c r="D194" s="200">
        <v>2862.9853504417224</v>
      </c>
      <c r="E194" s="200">
        <v>3197.2179150198785</v>
      </c>
      <c r="F194" s="200">
        <v>1497.1848132190876</v>
      </c>
      <c r="G194" s="200">
        <v>1795.8452791696927</v>
      </c>
      <c r="H194" s="200"/>
      <c r="I194" s="200">
        <v>727.713477847067</v>
      </c>
      <c r="J194" s="201">
        <v>769.47133537202058</v>
      </c>
      <c r="K194" s="201">
        <v>899.36344104862644</v>
      </c>
      <c r="L194" s="201">
        <v>800.66966075216453</v>
      </c>
      <c r="M194" s="223"/>
      <c r="N194" s="200">
        <v>817.77377776361834</v>
      </c>
      <c r="O194" s="200">
        <v>978.07150140607439</v>
      </c>
    </row>
    <row r="195" spans="1:15" ht="14.1" customHeight="1">
      <c r="A195" s="109" t="s">
        <v>480</v>
      </c>
      <c r="B195" s="200">
        <v>578.28105483752665</v>
      </c>
      <c r="C195" s="200">
        <v>1219.2409201014225</v>
      </c>
      <c r="D195" s="200">
        <v>570.01294685604785</v>
      </c>
      <c r="E195" s="200">
        <v>452.75602822258043</v>
      </c>
      <c r="F195" s="200">
        <v>244.82867622769405</v>
      </c>
      <c r="G195" s="200">
        <v>182.01156460115058</v>
      </c>
      <c r="H195" s="200"/>
      <c r="I195" s="200">
        <v>140.71930507473667</v>
      </c>
      <c r="J195" s="201">
        <v>104.10937115295738</v>
      </c>
      <c r="K195" s="201">
        <v>105.69119069751909</v>
      </c>
      <c r="L195" s="201">
        <v>102.23616129736726</v>
      </c>
      <c r="M195" s="223"/>
      <c r="N195" s="200">
        <v>76.787368017762958</v>
      </c>
      <c r="O195" s="200">
        <v>105.22419658338762</v>
      </c>
    </row>
    <row r="196" spans="1:15" ht="14.1" customHeight="1">
      <c r="A196" s="287" t="s">
        <v>497</v>
      </c>
      <c r="B196" s="200">
        <v>31.038466237130649</v>
      </c>
      <c r="C196" s="200">
        <v>25.788988347699998</v>
      </c>
      <c r="D196" s="200">
        <v>12.686305905122296</v>
      </c>
      <c r="E196" s="200">
        <v>5.8381691018014212</v>
      </c>
      <c r="F196" s="200">
        <v>3.883468720879566</v>
      </c>
      <c r="G196" s="200">
        <v>0.7472476385210185</v>
      </c>
      <c r="H196" s="200"/>
      <c r="I196" s="200">
        <v>1.5545141138441285</v>
      </c>
      <c r="J196" s="201">
        <v>2.3289546070354374</v>
      </c>
      <c r="K196" s="201">
        <v>0.56565621404250432</v>
      </c>
      <c r="L196" s="201">
        <v>1.3890441668793518</v>
      </c>
      <c r="M196" s="223"/>
      <c r="N196" s="200">
        <v>0.34465087204782785</v>
      </c>
      <c r="O196" s="200">
        <v>0.40259676647319065</v>
      </c>
    </row>
    <row r="197" spans="1:15" ht="14.1" customHeight="1">
      <c r="A197" s="109" t="s">
        <v>482</v>
      </c>
      <c r="B197" s="200">
        <v>31.210877901330651</v>
      </c>
      <c r="C197" s="200">
        <v>26.289375812200003</v>
      </c>
      <c r="D197" s="200">
        <v>18.39136651987215</v>
      </c>
      <c r="E197" s="200">
        <v>14.044212561778572</v>
      </c>
      <c r="F197" s="200">
        <v>7.6833411224938306</v>
      </c>
      <c r="G197" s="200">
        <v>5.7197523075623398</v>
      </c>
      <c r="H197" s="200"/>
      <c r="I197" s="200">
        <v>3.6704168866439186</v>
      </c>
      <c r="J197" s="201">
        <v>4.012924235849912</v>
      </c>
      <c r="K197" s="201">
        <v>3.4820120381469004</v>
      </c>
      <c r="L197" s="201">
        <v>2.8788594011378419</v>
      </c>
      <c r="M197" s="223"/>
      <c r="N197" s="200">
        <v>2.547396068703633</v>
      </c>
      <c r="O197" s="200">
        <v>3.1723562388587068</v>
      </c>
    </row>
    <row r="198" spans="1:15" ht="14.1" customHeight="1">
      <c r="A198" s="109" t="s">
        <v>480</v>
      </c>
      <c r="B198" s="200">
        <v>0.17241166420000001</v>
      </c>
      <c r="C198" s="200">
        <v>0.50038746449999993</v>
      </c>
      <c r="D198" s="200">
        <v>5.7050606147498524</v>
      </c>
      <c r="E198" s="200">
        <v>8.2060434599771508</v>
      </c>
      <c r="F198" s="200">
        <v>3.7998724016142646</v>
      </c>
      <c r="G198" s="200">
        <v>4.9725046690413208</v>
      </c>
      <c r="H198" s="200"/>
      <c r="I198" s="200">
        <v>2.1159027727997901</v>
      </c>
      <c r="J198" s="201">
        <v>1.6839696288144745</v>
      </c>
      <c r="K198" s="201">
        <v>2.9163558241043961</v>
      </c>
      <c r="L198" s="201">
        <v>1.4898152342584901</v>
      </c>
      <c r="M198" s="223"/>
      <c r="N198" s="200">
        <v>2.2027451966558051</v>
      </c>
      <c r="O198" s="200">
        <v>2.7697594723855161</v>
      </c>
    </row>
    <row r="199" spans="1:15" s="199" customFormat="1" ht="15.95" customHeight="1">
      <c r="A199" s="271" t="s">
        <v>499</v>
      </c>
      <c r="B199" s="206">
        <v>146.40164935909169</v>
      </c>
      <c r="C199" s="206">
        <v>181.2580706797273</v>
      </c>
      <c r="D199" s="206">
        <v>220.6091503769384</v>
      </c>
      <c r="E199" s="206">
        <v>154.76745968592508</v>
      </c>
      <c r="F199" s="206">
        <v>79.321189260477041</v>
      </c>
      <c r="G199" s="206">
        <v>62.031632696868101</v>
      </c>
      <c r="H199" s="206"/>
      <c r="I199" s="206">
        <v>35.685998625668418</v>
      </c>
      <c r="J199" s="207">
        <v>43.63519063480863</v>
      </c>
      <c r="K199" s="207">
        <v>24.466126892724926</v>
      </c>
      <c r="L199" s="207">
        <v>50.980143532723112</v>
      </c>
      <c r="M199" s="220"/>
      <c r="N199" s="206">
        <v>24.427685612055111</v>
      </c>
      <c r="O199" s="206">
        <v>37.603947084812987</v>
      </c>
    </row>
    <row r="200" spans="1:15" ht="14.1" customHeight="1">
      <c r="A200" s="109" t="s">
        <v>482</v>
      </c>
      <c r="B200" s="200">
        <v>167.67999416296334</v>
      </c>
      <c r="C200" s="200">
        <v>196.69302917437835</v>
      </c>
      <c r="D200" s="200">
        <v>231.51081402951098</v>
      </c>
      <c r="E200" s="200">
        <v>156.4795647801686</v>
      </c>
      <c r="F200" s="200">
        <v>81.033294354720553</v>
      </c>
      <c r="G200" s="200">
        <v>62.031632696868101</v>
      </c>
      <c r="H200" s="200"/>
      <c r="I200" s="200">
        <v>37.398103719911923</v>
      </c>
      <c r="J200" s="201">
        <v>43.63519063480863</v>
      </c>
      <c r="K200" s="201">
        <v>24.466126892724926</v>
      </c>
      <c r="L200" s="201">
        <v>50.980143532723112</v>
      </c>
      <c r="M200" s="223"/>
      <c r="N200" s="200">
        <v>24.427685612055111</v>
      </c>
      <c r="O200" s="200">
        <v>37.603947084812987</v>
      </c>
    </row>
    <row r="201" spans="1:15" ht="14.1" customHeight="1">
      <c r="A201" s="109" t="s">
        <v>480</v>
      </c>
      <c r="B201" s="200">
        <v>21.278344803871626</v>
      </c>
      <c r="C201" s="200">
        <v>15.434958494651045</v>
      </c>
      <c r="D201" s="200">
        <v>10.901663652572594</v>
      </c>
      <c r="E201" s="200">
        <v>1.712105094243505</v>
      </c>
      <c r="F201" s="200">
        <v>1.712105094243505</v>
      </c>
      <c r="G201" s="200" t="s">
        <v>255</v>
      </c>
      <c r="H201" s="200"/>
      <c r="I201" s="200">
        <v>1.712105094243505</v>
      </c>
      <c r="J201" s="201">
        <v>0</v>
      </c>
      <c r="K201" s="201">
        <v>0</v>
      </c>
      <c r="L201" s="201">
        <v>0</v>
      </c>
      <c r="M201" s="223"/>
      <c r="N201" s="200">
        <v>0</v>
      </c>
      <c r="O201" s="200">
        <v>0</v>
      </c>
    </row>
    <row r="202" spans="1:15" ht="14.1" customHeight="1">
      <c r="A202" s="287" t="s">
        <v>500</v>
      </c>
      <c r="B202" s="200">
        <v>146.40164935909169</v>
      </c>
      <c r="C202" s="200">
        <v>181.2580706797273</v>
      </c>
      <c r="D202" s="200">
        <v>220.6091503769384</v>
      </c>
      <c r="E202" s="200">
        <v>154.76745968592508</v>
      </c>
      <c r="F202" s="200">
        <v>79.321189260477041</v>
      </c>
      <c r="G202" s="200">
        <v>62.031632696868101</v>
      </c>
      <c r="H202" s="200"/>
      <c r="I202" s="200">
        <v>35.685998625668418</v>
      </c>
      <c r="J202" s="201">
        <v>43.63519063480863</v>
      </c>
      <c r="K202" s="201">
        <v>24.466126892724926</v>
      </c>
      <c r="L202" s="201">
        <v>50.980143532723112</v>
      </c>
      <c r="M202" s="223"/>
      <c r="N202" s="200">
        <v>24.427685612055111</v>
      </c>
      <c r="O202" s="200">
        <v>37.603947084812987</v>
      </c>
    </row>
    <row r="203" spans="1:15" ht="14.1" customHeight="1">
      <c r="A203" s="109" t="s">
        <v>482</v>
      </c>
      <c r="B203" s="200">
        <v>167.67999416296334</v>
      </c>
      <c r="C203" s="200">
        <v>196.69302917437835</v>
      </c>
      <c r="D203" s="200">
        <v>231.51081402951098</v>
      </c>
      <c r="E203" s="200">
        <v>156.4795647801686</v>
      </c>
      <c r="F203" s="200">
        <v>81.033294354720553</v>
      </c>
      <c r="G203" s="200">
        <v>62.031632696868101</v>
      </c>
      <c r="H203" s="200"/>
      <c r="I203" s="200">
        <v>37.398103719911923</v>
      </c>
      <c r="J203" s="201">
        <v>43.63519063480863</v>
      </c>
      <c r="K203" s="201">
        <v>24.466126892724926</v>
      </c>
      <c r="L203" s="201">
        <v>50.980143532723112</v>
      </c>
      <c r="M203" s="223"/>
      <c r="N203" s="200">
        <v>24.427685612055111</v>
      </c>
      <c r="O203" s="200">
        <v>37.603947084812987</v>
      </c>
    </row>
    <row r="204" spans="1:15" ht="14.1" customHeight="1">
      <c r="A204" s="109" t="s">
        <v>480</v>
      </c>
      <c r="B204" s="200">
        <v>21.278344803871626</v>
      </c>
      <c r="C204" s="200">
        <v>15.434958494651045</v>
      </c>
      <c r="D204" s="200">
        <v>10.901663652572594</v>
      </c>
      <c r="E204" s="200">
        <v>1.712105094243505</v>
      </c>
      <c r="F204" s="200">
        <v>1.712105094243505</v>
      </c>
      <c r="G204" s="200" t="s">
        <v>255</v>
      </c>
      <c r="H204" s="200"/>
      <c r="I204" s="200">
        <v>1.712105094243505</v>
      </c>
      <c r="J204" s="201">
        <v>0</v>
      </c>
      <c r="K204" s="201">
        <v>0</v>
      </c>
      <c r="L204" s="201">
        <v>0</v>
      </c>
      <c r="M204" s="223"/>
      <c r="N204" s="200">
        <v>0</v>
      </c>
      <c r="O204" s="200">
        <v>0</v>
      </c>
    </row>
    <row r="205" spans="1:15" ht="14.1" customHeight="1">
      <c r="A205" s="287" t="s">
        <v>494</v>
      </c>
      <c r="B205" s="200">
        <v>132.61794248799447</v>
      </c>
      <c r="C205" s="200">
        <v>163.18337206727998</v>
      </c>
      <c r="D205" s="200">
        <v>190.53135178667165</v>
      </c>
      <c r="E205" s="200">
        <v>146.64462817493822</v>
      </c>
      <c r="F205" s="200">
        <v>71.86196474949017</v>
      </c>
      <c r="G205" s="200">
        <v>61.135705696868094</v>
      </c>
      <c r="H205" s="200"/>
      <c r="I205" s="200">
        <v>30.039925114681541</v>
      </c>
      <c r="J205" s="201">
        <v>41.822039634808633</v>
      </c>
      <c r="K205" s="201">
        <v>24.104427892724924</v>
      </c>
      <c r="L205" s="201">
        <v>50.678235532723114</v>
      </c>
      <c r="M205" s="223"/>
      <c r="N205" s="200">
        <v>24.03284661205511</v>
      </c>
      <c r="O205" s="200">
        <v>37.102859084812984</v>
      </c>
    </row>
    <row r="206" spans="1:15" ht="14.1" customHeight="1">
      <c r="A206" s="109" t="s">
        <v>482</v>
      </c>
      <c r="B206" s="200">
        <v>132.61794248799447</v>
      </c>
      <c r="C206" s="200">
        <v>163.18337206727998</v>
      </c>
      <c r="D206" s="200">
        <v>190.53135178667165</v>
      </c>
      <c r="E206" s="200">
        <v>146.64462817493822</v>
      </c>
      <c r="F206" s="200">
        <v>71.86196474949017</v>
      </c>
      <c r="G206" s="200">
        <v>61.135705696868094</v>
      </c>
      <c r="H206" s="200"/>
      <c r="I206" s="200">
        <v>30.039925114681541</v>
      </c>
      <c r="J206" s="201">
        <v>41.822039634808633</v>
      </c>
      <c r="K206" s="201">
        <v>24.104427892724924</v>
      </c>
      <c r="L206" s="201">
        <v>50.678235532723114</v>
      </c>
      <c r="M206" s="223"/>
      <c r="N206" s="200">
        <v>24.03284661205511</v>
      </c>
      <c r="O206" s="200">
        <v>37.102859084812984</v>
      </c>
    </row>
    <row r="207" spans="1:15" ht="14.1" customHeight="1">
      <c r="A207" s="109" t="s">
        <v>480</v>
      </c>
      <c r="B207" s="200" t="s">
        <v>255</v>
      </c>
      <c r="C207" s="200" t="s">
        <v>255</v>
      </c>
      <c r="D207" s="200" t="s">
        <v>255</v>
      </c>
      <c r="E207" s="197" t="s">
        <v>255</v>
      </c>
      <c r="F207" s="197" t="s">
        <v>255</v>
      </c>
      <c r="G207" s="197" t="s">
        <v>255</v>
      </c>
      <c r="H207" s="200"/>
      <c r="I207" s="200">
        <v>0</v>
      </c>
      <c r="J207" s="201">
        <v>0</v>
      </c>
      <c r="K207" s="201">
        <v>0</v>
      </c>
      <c r="L207" s="201">
        <v>0</v>
      </c>
      <c r="M207" s="223"/>
      <c r="N207" s="200">
        <v>0</v>
      </c>
      <c r="O207" s="200">
        <v>0</v>
      </c>
    </row>
    <row r="208" spans="1:15" ht="14.1" customHeight="1">
      <c r="A208" s="288" t="s">
        <v>501</v>
      </c>
      <c r="B208" s="200" t="s">
        <v>255</v>
      </c>
      <c r="C208" s="200" t="s">
        <v>255</v>
      </c>
      <c r="D208" s="200" t="s">
        <v>255</v>
      </c>
      <c r="E208" s="197" t="s">
        <v>255</v>
      </c>
      <c r="F208" s="197" t="s">
        <v>255</v>
      </c>
      <c r="G208" s="197" t="s">
        <v>255</v>
      </c>
      <c r="H208" s="200"/>
      <c r="I208" s="200">
        <v>0</v>
      </c>
      <c r="J208" s="201">
        <v>0</v>
      </c>
      <c r="K208" s="201">
        <v>0</v>
      </c>
      <c r="L208" s="201">
        <v>0</v>
      </c>
      <c r="M208" s="223"/>
      <c r="N208" s="200">
        <v>0</v>
      </c>
      <c r="O208" s="200">
        <v>0</v>
      </c>
    </row>
    <row r="209" spans="1:15" ht="14.1" customHeight="1">
      <c r="A209" s="109" t="s">
        <v>482</v>
      </c>
      <c r="B209" s="200" t="s">
        <v>255</v>
      </c>
      <c r="C209" s="200" t="s">
        <v>255</v>
      </c>
      <c r="D209" s="200" t="s">
        <v>255</v>
      </c>
      <c r="E209" s="197" t="s">
        <v>255</v>
      </c>
      <c r="F209" s="197" t="s">
        <v>255</v>
      </c>
      <c r="G209" s="197" t="s">
        <v>255</v>
      </c>
      <c r="H209" s="200"/>
      <c r="I209" s="200">
        <v>0</v>
      </c>
      <c r="J209" s="201">
        <v>0</v>
      </c>
      <c r="K209" s="201">
        <v>0</v>
      </c>
      <c r="L209" s="201">
        <v>0</v>
      </c>
      <c r="M209" s="223"/>
      <c r="N209" s="200">
        <v>0</v>
      </c>
      <c r="O209" s="200">
        <v>0</v>
      </c>
    </row>
    <row r="210" spans="1:15" ht="14.1" customHeight="1">
      <c r="A210" s="109" t="s">
        <v>480</v>
      </c>
      <c r="B210" s="200" t="s">
        <v>255</v>
      </c>
      <c r="C210" s="200" t="s">
        <v>255</v>
      </c>
      <c r="D210" s="200" t="s">
        <v>255</v>
      </c>
      <c r="E210" s="197" t="s">
        <v>255</v>
      </c>
      <c r="F210" s="197" t="s">
        <v>255</v>
      </c>
      <c r="G210" s="197" t="s">
        <v>255</v>
      </c>
      <c r="H210" s="200"/>
      <c r="I210" s="200">
        <v>0</v>
      </c>
      <c r="J210" s="201">
        <v>0</v>
      </c>
      <c r="K210" s="201">
        <v>0</v>
      </c>
      <c r="L210" s="201">
        <v>0</v>
      </c>
      <c r="M210" s="223"/>
      <c r="N210" s="200">
        <v>0</v>
      </c>
      <c r="O210" s="200">
        <v>0</v>
      </c>
    </row>
    <row r="211" spans="1:15" ht="14.1" customHeight="1">
      <c r="A211" s="909" t="s">
        <v>504</v>
      </c>
      <c r="B211" s="200">
        <v>132.61794248799447</v>
      </c>
      <c r="C211" s="200">
        <v>163.18337206727998</v>
      </c>
      <c r="D211" s="200">
        <v>190.53135178667165</v>
      </c>
      <c r="E211" s="200">
        <v>146.64462817493822</v>
      </c>
      <c r="F211" s="200">
        <v>71.86196474949017</v>
      </c>
      <c r="G211" s="200">
        <v>61.135705696868094</v>
      </c>
      <c r="H211" s="200"/>
      <c r="I211" s="200">
        <v>30.039925114681541</v>
      </c>
      <c r="J211" s="201">
        <v>41.822039634808633</v>
      </c>
      <c r="K211" s="201">
        <v>24.104427892724924</v>
      </c>
      <c r="L211" s="201">
        <v>50.678235532723114</v>
      </c>
      <c r="M211" s="223"/>
      <c r="N211" s="200">
        <v>24.03284661205511</v>
      </c>
      <c r="O211" s="200">
        <v>37.102859084812984</v>
      </c>
    </row>
    <row r="212" spans="1:15" ht="14.1" customHeight="1">
      <c r="A212" s="109" t="s">
        <v>482</v>
      </c>
      <c r="B212" s="200">
        <v>132.61794248799447</v>
      </c>
      <c r="C212" s="200">
        <v>163.18337206727998</v>
      </c>
      <c r="D212" s="200">
        <v>190.53135178667165</v>
      </c>
      <c r="E212" s="200">
        <v>146.64462817493822</v>
      </c>
      <c r="F212" s="200">
        <v>71.86196474949017</v>
      </c>
      <c r="G212" s="200">
        <v>61.135705696868094</v>
      </c>
      <c r="H212" s="200"/>
      <c r="I212" s="200">
        <v>30.039925114681541</v>
      </c>
      <c r="J212" s="201">
        <v>41.822039634808633</v>
      </c>
      <c r="K212" s="201">
        <v>24.104427892724924</v>
      </c>
      <c r="L212" s="201">
        <v>50.678235532723114</v>
      </c>
      <c r="M212" s="223"/>
      <c r="N212" s="200">
        <v>24.03284661205511</v>
      </c>
      <c r="O212" s="200">
        <v>37.102859084812984</v>
      </c>
    </row>
    <row r="213" spans="1:15" ht="14.1" customHeight="1">
      <c r="A213" s="109" t="s">
        <v>480</v>
      </c>
      <c r="B213" s="200" t="s">
        <v>255</v>
      </c>
      <c r="C213" s="200" t="s">
        <v>255</v>
      </c>
      <c r="D213" s="200" t="s">
        <v>255</v>
      </c>
      <c r="E213" s="200" t="s">
        <v>255</v>
      </c>
      <c r="F213" s="200" t="s">
        <v>255</v>
      </c>
      <c r="G213" s="200" t="s">
        <v>255</v>
      </c>
      <c r="H213" s="200"/>
      <c r="I213" s="200">
        <v>0</v>
      </c>
      <c r="J213" s="201">
        <v>0</v>
      </c>
      <c r="K213" s="201">
        <v>0</v>
      </c>
      <c r="L213" s="201">
        <v>0</v>
      </c>
      <c r="M213" s="223"/>
      <c r="N213" s="200">
        <v>0</v>
      </c>
      <c r="O213" s="200">
        <v>0</v>
      </c>
    </row>
    <row r="214" spans="1:15" ht="29.25" customHeight="1">
      <c r="A214" s="287" t="s">
        <v>495</v>
      </c>
      <c r="B214" s="200">
        <v>13.783706871097227</v>
      </c>
      <c r="C214" s="200">
        <v>18.074698612447317</v>
      </c>
      <c r="D214" s="200">
        <v>30.077798590266735</v>
      </c>
      <c r="E214" s="200">
        <v>8.1228315109868756</v>
      </c>
      <c r="F214" s="200">
        <v>7.4592245109868767</v>
      </c>
      <c r="G214" s="200">
        <v>0.89592699999999992</v>
      </c>
      <c r="H214" s="200"/>
      <c r="I214" s="200">
        <v>5.6460735109868772</v>
      </c>
      <c r="J214" s="201">
        <v>1.813151</v>
      </c>
      <c r="K214" s="201">
        <v>0.36169899999999999</v>
      </c>
      <c r="L214" s="201">
        <v>0.30190800000000001</v>
      </c>
      <c r="M214" s="223"/>
      <c r="N214" s="200">
        <v>0.394839</v>
      </c>
      <c r="O214" s="200">
        <v>0.50108799999999998</v>
      </c>
    </row>
    <row r="215" spans="1:15" ht="14.1" customHeight="1">
      <c r="A215" s="109" t="s">
        <v>482</v>
      </c>
      <c r="B215" s="200">
        <v>35.062051674968856</v>
      </c>
      <c r="C215" s="200">
        <v>33.509657107098363</v>
      </c>
      <c r="D215" s="200">
        <v>40.979462242839332</v>
      </c>
      <c r="E215" s="200">
        <v>9.8349366052303804</v>
      </c>
      <c r="F215" s="200">
        <v>9.1713296052303814</v>
      </c>
      <c r="G215" s="200">
        <v>0.89592699999999992</v>
      </c>
      <c r="H215" s="200"/>
      <c r="I215" s="200">
        <v>7.3581786052303819</v>
      </c>
      <c r="J215" s="201">
        <v>1.813151</v>
      </c>
      <c r="K215" s="201">
        <v>0.36169899999999999</v>
      </c>
      <c r="L215" s="201">
        <v>0.30190800000000001</v>
      </c>
      <c r="M215" s="223"/>
      <c r="N215" s="200">
        <v>0.394839</v>
      </c>
      <c r="O215" s="200">
        <v>0.50108799999999998</v>
      </c>
    </row>
    <row r="216" spans="1:15" ht="14.1" customHeight="1">
      <c r="A216" s="109" t="s">
        <v>480</v>
      </c>
      <c r="B216" s="200">
        <v>21.278344803871626</v>
      </c>
      <c r="C216" s="200">
        <v>15.434958494651045</v>
      </c>
      <c r="D216" s="200">
        <v>10.901663652572594</v>
      </c>
      <c r="E216" s="200">
        <v>1.712105094243505</v>
      </c>
      <c r="F216" s="200">
        <v>1.712105094243505</v>
      </c>
      <c r="G216" s="200" t="s">
        <v>255</v>
      </c>
      <c r="H216" s="200"/>
      <c r="I216" s="200">
        <v>1.712105094243505</v>
      </c>
      <c r="J216" s="201">
        <v>0</v>
      </c>
      <c r="K216" s="201">
        <v>0</v>
      </c>
      <c r="L216" s="201">
        <v>0</v>
      </c>
      <c r="M216" s="223"/>
      <c r="N216" s="200">
        <v>0</v>
      </c>
      <c r="O216" s="200">
        <v>0</v>
      </c>
    </row>
    <row r="217" spans="1:15" s="199" customFormat="1" ht="27.95" customHeight="1">
      <c r="A217" s="277" t="s">
        <v>502</v>
      </c>
      <c r="B217" s="197">
        <v>-591.2942372135243</v>
      </c>
      <c r="C217" s="197">
        <v>-4961.4625403905793</v>
      </c>
      <c r="D217" s="197">
        <v>-6599.8649000007626</v>
      </c>
      <c r="E217" s="197">
        <v>-3957.2092570798645</v>
      </c>
      <c r="F217" s="197">
        <v>-3895.058949433535</v>
      </c>
      <c r="G217" s="197">
        <v>-2974.6086782239881</v>
      </c>
      <c r="H217" s="197"/>
      <c r="I217" s="197">
        <v>-2297.3264651507516</v>
      </c>
      <c r="J217" s="198">
        <v>-1597.7324842827834</v>
      </c>
      <c r="K217" s="198">
        <v>-566.3837706267858</v>
      </c>
      <c r="L217" s="198">
        <v>504.2334629804559</v>
      </c>
      <c r="M217" s="221"/>
      <c r="N217" s="197">
        <v>-1198.3485977700248</v>
      </c>
      <c r="O217" s="197">
        <v>-1776.2600804539632</v>
      </c>
    </row>
    <row r="218" spans="1:15" s="199" customFormat="1" ht="15.95" customHeight="1">
      <c r="A218" s="271" t="s">
        <v>503</v>
      </c>
      <c r="B218" s="206">
        <v>-90.359977701041998</v>
      </c>
      <c r="C218" s="206">
        <v>-963.05611161980687</v>
      </c>
      <c r="D218" s="206">
        <v>-151.36573058503996</v>
      </c>
      <c r="E218" s="206">
        <v>-980.84214480175217</v>
      </c>
      <c r="F218" s="206">
        <v>-536.86321786536337</v>
      </c>
      <c r="G218" s="206">
        <v>70.024886623098183</v>
      </c>
      <c r="H218" s="206">
        <v>0</v>
      </c>
      <c r="I218" s="206">
        <v>-43.673709198523014</v>
      </c>
      <c r="J218" s="206">
        <v>-493.18950866684037</v>
      </c>
      <c r="K218" s="206">
        <v>110.32555430377818</v>
      </c>
      <c r="L218" s="206">
        <v>-554.30448124016698</v>
      </c>
      <c r="M218" s="220"/>
      <c r="N218" s="206">
        <v>206.51682627547424</v>
      </c>
      <c r="O218" s="206">
        <v>-136.49193965237606</v>
      </c>
    </row>
    <row r="219" spans="1:15" s="199" customFormat="1" ht="27.95" customHeight="1">
      <c r="A219" s="910" t="s">
        <v>505</v>
      </c>
      <c r="B219" s="197">
        <v>-90.359977701041998</v>
      </c>
      <c r="C219" s="197">
        <v>-963.05611161980687</v>
      </c>
      <c r="D219" s="197">
        <v>-151.36573058503996</v>
      </c>
      <c r="E219" s="197">
        <v>-980.84214480175217</v>
      </c>
      <c r="F219" s="197">
        <v>-536.86321786536337</v>
      </c>
      <c r="G219" s="197">
        <v>70.024886623098183</v>
      </c>
      <c r="H219" s="197"/>
      <c r="I219" s="197">
        <v>-43.673709198523014</v>
      </c>
      <c r="J219" s="198">
        <v>-493.18950866684037</v>
      </c>
      <c r="K219" s="198">
        <v>110.32555430377818</v>
      </c>
      <c r="L219" s="198">
        <v>-554.30448124016698</v>
      </c>
      <c r="M219" s="221"/>
      <c r="N219" s="197">
        <v>206.51682627547424</v>
      </c>
      <c r="O219" s="197">
        <v>-136.49193965237606</v>
      </c>
    </row>
    <row r="220" spans="1:15" ht="14.1" customHeight="1">
      <c r="A220" s="273" t="s">
        <v>46</v>
      </c>
      <c r="B220" s="209">
        <v>-560.72249999999985</v>
      </c>
      <c r="C220" s="209">
        <v>-509.46100000000024</v>
      </c>
      <c r="D220" s="209">
        <v>-151.26400000000001</v>
      </c>
      <c r="E220" s="209">
        <v>-237.9668999999999</v>
      </c>
      <c r="F220" s="209">
        <v>-317.20830000000007</v>
      </c>
      <c r="G220" s="209">
        <v>-271.28800000000001</v>
      </c>
      <c r="H220" s="209"/>
      <c r="I220" s="209">
        <v>-101.54989999999999</v>
      </c>
      <c r="J220" s="210">
        <v>-215.65840000000006</v>
      </c>
      <c r="K220" s="210">
        <v>-196.9662999999999</v>
      </c>
      <c r="L220" s="210">
        <v>276.20770000000005</v>
      </c>
      <c r="M220" s="222"/>
      <c r="N220" s="209">
        <v>-100.68549999999998</v>
      </c>
      <c r="O220" s="209">
        <v>-170.60250000000005</v>
      </c>
    </row>
    <row r="221" spans="1:15" ht="14.1" customHeight="1">
      <c r="A221" s="277" t="s">
        <v>506</v>
      </c>
      <c r="B221" s="200">
        <v>-334.51709999999997</v>
      </c>
      <c r="C221" s="200">
        <v>-454.61200000000008</v>
      </c>
      <c r="D221" s="200">
        <v>7.9330999999999996</v>
      </c>
      <c r="E221" s="200">
        <v>17.374400000000001</v>
      </c>
      <c r="F221" s="200">
        <v>-5.6015000000000015</v>
      </c>
      <c r="G221" s="200">
        <v>5.3364000000000003</v>
      </c>
      <c r="H221" s="200"/>
      <c r="I221" s="200">
        <v>-1.3989999999999996</v>
      </c>
      <c r="J221" s="201">
        <v>-4.2025000000000015</v>
      </c>
      <c r="K221" s="201">
        <v>20.823799999999999</v>
      </c>
      <c r="L221" s="201">
        <v>2.1521000000000035</v>
      </c>
      <c r="M221" s="224"/>
      <c r="N221" s="200">
        <v>4.9077999999999999</v>
      </c>
      <c r="O221" s="200">
        <v>0.42860000000000037</v>
      </c>
    </row>
    <row r="222" spans="1:15" ht="14.1" customHeight="1">
      <c r="A222" s="287" t="s">
        <v>507</v>
      </c>
      <c r="B222" s="200">
        <v>1.9828999999999992</v>
      </c>
      <c r="C222" s="200">
        <v>-454.61200000000008</v>
      </c>
      <c r="D222" s="200">
        <v>7.9330999999999996</v>
      </c>
      <c r="E222" s="200">
        <v>17.374400000000001</v>
      </c>
      <c r="F222" s="200">
        <v>-5.6015000000000015</v>
      </c>
      <c r="G222" s="200">
        <v>5.3364000000000003</v>
      </c>
      <c r="H222" s="200"/>
      <c r="I222" s="200">
        <v>-1.3989999999999996</v>
      </c>
      <c r="J222" s="201">
        <v>-4.2025000000000015</v>
      </c>
      <c r="K222" s="201">
        <v>20.823799999999999</v>
      </c>
      <c r="L222" s="201">
        <v>2.1521000000000035</v>
      </c>
      <c r="M222" s="224"/>
      <c r="N222" s="200">
        <v>4.9077999999999999</v>
      </c>
      <c r="O222" s="200">
        <v>0.42860000000000037</v>
      </c>
    </row>
    <row r="223" spans="1:15" ht="14.1" customHeight="1">
      <c r="A223" s="289" t="s">
        <v>508</v>
      </c>
      <c r="B223" s="200">
        <v>1.9828999999999992</v>
      </c>
      <c r="C223" s="200">
        <v>-454.61200000000008</v>
      </c>
      <c r="D223" s="200">
        <v>7.9330999999999996</v>
      </c>
      <c r="E223" s="200">
        <v>17.374400000000001</v>
      </c>
      <c r="F223" s="200">
        <v>-5.6015000000000015</v>
      </c>
      <c r="G223" s="200">
        <v>5.3364000000000003</v>
      </c>
      <c r="H223" s="200"/>
      <c r="I223" s="200">
        <v>-1.3989999999999996</v>
      </c>
      <c r="J223" s="201">
        <v>-4.2025000000000015</v>
      </c>
      <c r="K223" s="201">
        <v>20.823799999999999</v>
      </c>
      <c r="L223" s="201">
        <v>2.1521000000000035</v>
      </c>
      <c r="M223" s="224"/>
      <c r="N223" s="200">
        <v>4.9077999999999999</v>
      </c>
      <c r="O223" s="200">
        <v>0.42860000000000037</v>
      </c>
    </row>
    <row r="224" spans="1:15" ht="14.1" customHeight="1">
      <c r="A224" s="287" t="s">
        <v>509</v>
      </c>
      <c r="B224" s="200" t="s">
        <v>255</v>
      </c>
      <c r="C224" s="200" t="s">
        <v>255</v>
      </c>
      <c r="D224" s="200" t="s">
        <v>255</v>
      </c>
      <c r="E224" s="200" t="s">
        <v>255</v>
      </c>
      <c r="F224" s="200" t="s">
        <v>255</v>
      </c>
      <c r="G224" s="200" t="s">
        <v>255</v>
      </c>
      <c r="H224" s="200"/>
      <c r="I224" s="200">
        <v>0</v>
      </c>
      <c r="J224" s="201">
        <v>0</v>
      </c>
      <c r="K224" s="201">
        <v>0</v>
      </c>
      <c r="L224" s="201">
        <v>0</v>
      </c>
      <c r="M224" s="224"/>
      <c r="N224" s="200">
        <v>0</v>
      </c>
      <c r="O224" s="200">
        <v>0</v>
      </c>
    </row>
    <row r="225" spans="1:15" ht="14.1" customHeight="1">
      <c r="A225" s="287" t="s">
        <v>510</v>
      </c>
      <c r="B225" s="200">
        <v>-336.5</v>
      </c>
      <c r="C225" s="200" t="s">
        <v>255</v>
      </c>
      <c r="D225" s="200" t="s">
        <v>255</v>
      </c>
      <c r="E225" s="200" t="s">
        <v>255</v>
      </c>
      <c r="F225" s="200" t="s">
        <v>255</v>
      </c>
      <c r="G225" s="200" t="s">
        <v>255</v>
      </c>
      <c r="H225" s="200"/>
      <c r="I225" s="200">
        <v>0</v>
      </c>
      <c r="J225" s="201">
        <v>0</v>
      </c>
      <c r="K225" s="201">
        <v>0</v>
      </c>
      <c r="L225" s="201">
        <v>0</v>
      </c>
      <c r="M225" s="224"/>
      <c r="N225" s="200">
        <v>0</v>
      </c>
      <c r="O225" s="200">
        <v>0</v>
      </c>
    </row>
    <row r="226" spans="1:15" ht="14.1" customHeight="1">
      <c r="A226" s="277" t="s">
        <v>511</v>
      </c>
      <c r="B226" s="200">
        <v>226.20539999999991</v>
      </c>
      <c r="C226" s="200">
        <v>54.84900000000016</v>
      </c>
      <c r="D226" s="200">
        <v>159.19709999999998</v>
      </c>
      <c r="E226" s="200">
        <v>255.34129999999993</v>
      </c>
      <c r="F226" s="200">
        <v>311.60680000000002</v>
      </c>
      <c r="G226" s="200">
        <v>276.62440000000004</v>
      </c>
      <c r="H226" s="200"/>
      <c r="I226" s="200">
        <v>100.15089999999999</v>
      </c>
      <c r="J226" s="201">
        <v>211.45590000000004</v>
      </c>
      <c r="K226" s="201">
        <v>217.79009999999991</v>
      </c>
      <c r="L226" s="201">
        <v>-274.05560000000003</v>
      </c>
      <c r="M226" s="223"/>
      <c r="N226" s="200">
        <v>105.59329999999997</v>
      </c>
      <c r="O226" s="200">
        <v>171.03110000000004</v>
      </c>
    </row>
    <row r="227" spans="1:15" ht="14.1" customHeight="1">
      <c r="A227" s="287" t="s">
        <v>507</v>
      </c>
      <c r="B227" s="200">
        <v>40.699399999999997</v>
      </c>
      <c r="C227" s="200">
        <v>18.319100000000049</v>
      </c>
      <c r="D227" s="200">
        <v>131.07830000000001</v>
      </c>
      <c r="E227" s="200">
        <v>257.98519999999996</v>
      </c>
      <c r="F227" s="200">
        <v>330.20090000000005</v>
      </c>
      <c r="G227" s="200">
        <v>272.2989</v>
      </c>
      <c r="H227" s="200"/>
      <c r="I227" s="200">
        <v>106.13889999999999</v>
      </c>
      <c r="J227" s="201">
        <v>224.06200000000004</v>
      </c>
      <c r="K227" s="201">
        <v>188.18649999999991</v>
      </c>
      <c r="L227" s="201">
        <v>-260.40219999999999</v>
      </c>
      <c r="M227" s="223"/>
      <c r="N227" s="200">
        <v>136.38509999999997</v>
      </c>
      <c r="O227" s="200">
        <v>135.91380000000004</v>
      </c>
    </row>
    <row r="228" spans="1:15" ht="14.1" customHeight="1">
      <c r="A228" s="289" t="s">
        <v>508</v>
      </c>
      <c r="B228" s="200">
        <v>8.8227999999999938</v>
      </c>
      <c r="C228" s="200">
        <v>-16.869099999999996</v>
      </c>
      <c r="D228" s="200">
        <v>34.047399999999982</v>
      </c>
      <c r="E228" s="200">
        <v>125.60829999999999</v>
      </c>
      <c r="F228" s="200">
        <v>37.160200000000003</v>
      </c>
      <c r="G228" s="200">
        <v>57.309899999999992</v>
      </c>
      <c r="H228" s="200"/>
      <c r="I228" s="200">
        <v>-8.2320999999999991</v>
      </c>
      <c r="J228" s="201">
        <v>45.392299999999999</v>
      </c>
      <c r="K228" s="201">
        <v>6.6832000000000003</v>
      </c>
      <c r="L228" s="201">
        <v>81.764899999999983</v>
      </c>
      <c r="M228" s="223"/>
      <c r="N228" s="200">
        <v>81.307899999999989</v>
      </c>
      <c r="O228" s="200">
        <v>-23.997999999999998</v>
      </c>
    </row>
    <row r="229" spans="1:15" ht="14.1" customHeight="1">
      <c r="A229" s="287" t="s">
        <v>509</v>
      </c>
      <c r="B229" s="200">
        <v>31.876599999999996</v>
      </c>
      <c r="C229" s="200">
        <v>35.188199999999995</v>
      </c>
      <c r="D229" s="200">
        <v>97.030900000000031</v>
      </c>
      <c r="E229" s="200">
        <v>132.37689999999992</v>
      </c>
      <c r="F229" s="200">
        <v>293.04070000000002</v>
      </c>
      <c r="G229" s="200">
        <v>214.989</v>
      </c>
      <c r="H229" s="200"/>
      <c r="I229" s="200">
        <v>114.371</v>
      </c>
      <c r="J229" s="201">
        <v>178.66970000000003</v>
      </c>
      <c r="K229" s="201">
        <v>181.50329999999991</v>
      </c>
      <c r="L229" s="201">
        <v>-342.1671</v>
      </c>
      <c r="M229" s="223"/>
      <c r="N229" s="200">
        <v>55.077199999999984</v>
      </c>
      <c r="O229" s="200">
        <v>159.91180000000003</v>
      </c>
    </row>
    <row r="230" spans="1:15" ht="14.1" customHeight="1">
      <c r="A230" s="287" t="s">
        <v>510</v>
      </c>
      <c r="B230" s="200">
        <v>185.50599999999994</v>
      </c>
      <c r="C230" s="200">
        <v>36.529900000000112</v>
      </c>
      <c r="D230" s="200">
        <v>28.118799999999997</v>
      </c>
      <c r="E230" s="200">
        <v>-2.6439000000000235</v>
      </c>
      <c r="F230" s="200">
        <v>-18.594100000000012</v>
      </c>
      <c r="G230" s="200">
        <v>4.3255000000000017</v>
      </c>
      <c r="H230" s="200"/>
      <c r="I230" s="200">
        <v>-5.9879999999999995</v>
      </c>
      <c r="J230" s="201">
        <v>-12.606100000000012</v>
      </c>
      <c r="K230" s="201">
        <v>29.603599999999993</v>
      </c>
      <c r="L230" s="201">
        <v>-13.653400000000005</v>
      </c>
      <c r="M230" s="223"/>
      <c r="N230" s="200">
        <v>-30.791799999999999</v>
      </c>
      <c r="O230" s="200">
        <v>35.1173</v>
      </c>
    </row>
    <row r="231" spans="1:15" ht="14.1" customHeight="1">
      <c r="A231" s="273" t="s">
        <v>512</v>
      </c>
      <c r="B231" s="209">
        <v>-0.39363152224085196</v>
      </c>
      <c r="C231" s="209">
        <v>-0.39654612640059211</v>
      </c>
      <c r="D231" s="209">
        <v>-0.34978001809043097</v>
      </c>
      <c r="E231" s="209">
        <v>-0.38377289996435227</v>
      </c>
      <c r="F231" s="209">
        <v>-0.18830365353063605</v>
      </c>
      <c r="G231" s="209">
        <v>-700.15169716854223</v>
      </c>
      <c r="H231" s="209"/>
      <c r="I231" s="209">
        <v>-9.3518839425722741E-2</v>
      </c>
      <c r="J231" s="210">
        <v>-9.4784814104913309E-2</v>
      </c>
      <c r="K231" s="210">
        <v>-9.847752490261967E-2</v>
      </c>
      <c r="L231" s="210">
        <v>-9.6991721531096531E-2</v>
      </c>
      <c r="M231" s="222"/>
      <c r="N231" s="209">
        <v>-8.0773237761584418E-2</v>
      </c>
      <c r="O231" s="209">
        <v>-700.07092393078062</v>
      </c>
    </row>
    <row r="232" spans="1:15" ht="14.1" customHeight="1">
      <c r="A232" s="290" t="s">
        <v>506</v>
      </c>
      <c r="B232" s="200" t="s">
        <v>255</v>
      </c>
      <c r="C232" s="200" t="s">
        <v>255</v>
      </c>
      <c r="D232" s="200" t="s">
        <v>255</v>
      </c>
      <c r="E232" s="200" t="s">
        <v>255</v>
      </c>
      <c r="F232" s="200" t="s">
        <v>255</v>
      </c>
      <c r="G232" s="200" t="s">
        <v>255</v>
      </c>
      <c r="H232" s="200"/>
      <c r="I232" s="200">
        <v>0</v>
      </c>
      <c r="J232" s="201">
        <v>0</v>
      </c>
      <c r="K232" s="201">
        <v>0</v>
      </c>
      <c r="L232" s="201">
        <v>0</v>
      </c>
      <c r="M232" s="223"/>
      <c r="N232" s="200">
        <v>0</v>
      </c>
      <c r="O232" s="200">
        <v>0</v>
      </c>
    </row>
    <row r="233" spans="1:15" ht="14.1" customHeight="1">
      <c r="A233" s="291" t="s">
        <v>507</v>
      </c>
      <c r="B233" s="200" t="s">
        <v>255</v>
      </c>
      <c r="C233" s="200" t="s">
        <v>255</v>
      </c>
      <c r="D233" s="200" t="s">
        <v>255</v>
      </c>
      <c r="E233" s="200" t="s">
        <v>255</v>
      </c>
      <c r="F233" s="200" t="s">
        <v>255</v>
      </c>
      <c r="G233" s="200" t="s">
        <v>255</v>
      </c>
      <c r="H233" s="200"/>
      <c r="I233" s="200">
        <v>0</v>
      </c>
      <c r="J233" s="201">
        <v>0</v>
      </c>
      <c r="K233" s="201">
        <v>0</v>
      </c>
      <c r="L233" s="201">
        <v>0</v>
      </c>
      <c r="M233" s="223"/>
      <c r="N233" s="200">
        <v>0</v>
      </c>
      <c r="O233" s="200">
        <v>0</v>
      </c>
    </row>
    <row r="234" spans="1:15" ht="14.1" customHeight="1">
      <c r="A234" s="291" t="s">
        <v>513</v>
      </c>
      <c r="B234" s="200" t="s">
        <v>255</v>
      </c>
      <c r="C234" s="200" t="s">
        <v>255</v>
      </c>
      <c r="D234" s="200" t="s">
        <v>255</v>
      </c>
      <c r="E234" s="200" t="s">
        <v>255</v>
      </c>
      <c r="F234" s="200" t="s">
        <v>255</v>
      </c>
      <c r="G234" s="200" t="s">
        <v>255</v>
      </c>
      <c r="H234" s="200"/>
      <c r="I234" s="200">
        <v>0</v>
      </c>
      <c r="J234" s="201">
        <v>0</v>
      </c>
      <c r="K234" s="201">
        <v>0</v>
      </c>
      <c r="L234" s="201">
        <v>0</v>
      </c>
      <c r="M234" s="223"/>
      <c r="N234" s="200">
        <v>0</v>
      </c>
      <c r="O234" s="200">
        <v>0</v>
      </c>
    </row>
    <row r="235" spans="1:15" ht="14.1" customHeight="1">
      <c r="A235" s="290" t="s">
        <v>511</v>
      </c>
      <c r="B235" s="200">
        <v>0.39363152224085196</v>
      </c>
      <c r="C235" s="200">
        <v>0.39654612640059211</v>
      </c>
      <c r="D235" s="200">
        <v>0.38059274277774902</v>
      </c>
      <c r="E235" s="200">
        <v>0.38377289996435227</v>
      </c>
      <c r="F235" s="200">
        <v>0.18830365353063605</v>
      </c>
      <c r="G235" s="200">
        <v>700.15169716854223</v>
      </c>
      <c r="H235" s="200"/>
      <c r="I235" s="200">
        <v>9.3518839425722741E-2</v>
      </c>
      <c r="J235" s="201">
        <v>9.4784814104913309E-2</v>
      </c>
      <c r="K235" s="201">
        <v>9.847752490261967E-2</v>
      </c>
      <c r="L235" s="201">
        <v>9.6991721531096531E-2</v>
      </c>
      <c r="M235" s="223"/>
      <c r="N235" s="200">
        <v>8.0773237761584418E-2</v>
      </c>
      <c r="O235" s="200">
        <v>700.07092393078062</v>
      </c>
    </row>
    <row r="236" spans="1:15" ht="14.1" customHeight="1">
      <c r="A236" s="290" t="s">
        <v>507</v>
      </c>
      <c r="B236" s="200" t="s">
        <v>255</v>
      </c>
      <c r="C236" s="200" t="s">
        <v>255</v>
      </c>
      <c r="D236" s="200" t="s">
        <v>255</v>
      </c>
      <c r="E236" s="200" t="s">
        <v>255</v>
      </c>
      <c r="F236" s="200" t="s">
        <v>255</v>
      </c>
      <c r="G236" s="200" t="s">
        <v>255</v>
      </c>
      <c r="H236" s="200"/>
      <c r="I236" s="200">
        <v>0</v>
      </c>
      <c r="J236" s="201">
        <v>0</v>
      </c>
      <c r="K236" s="201">
        <v>0</v>
      </c>
      <c r="L236" s="201">
        <v>0</v>
      </c>
      <c r="M236" s="223"/>
      <c r="N236" s="200">
        <v>0</v>
      </c>
      <c r="O236" s="200">
        <v>0</v>
      </c>
    </row>
    <row r="237" spans="1:15" ht="14.1" customHeight="1">
      <c r="A237" s="277" t="s">
        <v>514</v>
      </c>
      <c r="B237" s="200">
        <v>0.39363152224085196</v>
      </c>
      <c r="C237" s="200">
        <v>0.39654612640059211</v>
      </c>
      <c r="D237" s="200">
        <v>0.38059274277774902</v>
      </c>
      <c r="E237" s="200">
        <v>0.38377289996435227</v>
      </c>
      <c r="F237" s="200">
        <v>0.18830365353063605</v>
      </c>
      <c r="G237" s="200">
        <v>700.15169716854223</v>
      </c>
      <c r="H237" s="200"/>
      <c r="I237" s="200">
        <v>9.3518839425722741E-2</v>
      </c>
      <c r="J237" s="201">
        <v>9.4784814104913309E-2</v>
      </c>
      <c r="K237" s="201">
        <v>9.847752490261967E-2</v>
      </c>
      <c r="L237" s="201">
        <v>9.6991721531096531E-2</v>
      </c>
      <c r="M237" s="223"/>
      <c r="N237" s="200">
        <v>8.0773237761584418E-2</v>
      </c>
      <c r="O237" s="200">
        <v>700.07092393078062</v>
      </c>
    </row>
    <row r="238" spans="1:15" ht="30.75" customHeight="1">
      <c r="A238" s="273" t="s">
        <v>515</v>
      </c>
      <c r="B238" s="209">
        <v>0.29781750343281033</v>
      </c>
      <c r="C238" s="209">
        <v>0.72408784285795136</v>
      </c>
      <c r="D238" s="209">
        <v>9.5925493651090115</v>
      </c>
      <c r="E238" s="209">
        <v>-0.57092707298756906</v>
      </c>
      <c r="F238" s="209">
        <v>-0.57092707298756906</v>
      </c>
      <c r="G238" s="209" t="s">
        <v>255</v>
      </c>
      <c r="H238" s="209"/>
      <c r="I238" s="209">
        <v>0.26123582970797088</v>
      </c>
      <c r="J238" s="210">
        <v>-0.83216290269553994</v>
      </c>
      <c r="K238" s="210">
        <v>0</v>
      </c>
      <c r="L238" s="210">
        <v>0</v>
      </c>
      <c r="M238" s="222"/>
      <c r="N238" s="209">
        <v>-4.1295067940297248E-2</v>
      </c>
      <c r="O238" s="209">
        <v>0</v>
      </c>
    </row>
    <row r="239" spans="1:15" ht="14.1" customHeight="1">
      <c r="A239" s="290" t="s">
        <v>516</v>
      </c>
      <c r="B239" s="200">
        <v>3.2511964607595871</v>
      </c>
      <c r="C239" s="200">
        <v>3.2335433596474701</v>
      </c>
      <c r="D239" s="200">
        <v>3.2021044563190735</v>
      </c>
      <c r="E239" s="200">
        <v>-2.265704194680346</v>
      </c>
      <c r="F239" s="200">
        <v>-2.265704194680346</v>
      </c>
      <c r="G239" s="200">
        <v>-1.5</v>
      </c>
      <c r="H239" s="200"/>
      <c r="I239" s="200">
        <v>21.11164979817795</v>
      </c>
      <c r="J239" s="201">
        <v>-23.377353992858296</v>
      </c>
      <c r="K239" s="201">
        <v>0</v>
      </c>
      <c r="L239" s="201">
        <v>0</v>
      </c>
      <c r="M239" s="223"/>
      <c r="N239" s="200">
        <v>-1.5</v>
      </c>
      <c r="O239" s="200">
        <v>0</v>
      </c>
    </row>
    <row r="240" spans="1:15" ht="14.1" customHeight="1">
      <c r="A240" s="290" t="s">
        <v>517</v>
      </c>
      <c r="B240" s="200">
        <v>2.9533789573267768</v>
      </c>
      <c r="C240" s="200">
        <v>2.5094555167895187</v>
      </c>
      <c r="D240" s="200">
        <v>-6.3904449087899371</v>
      </c>
      <c r="E240" s="200">
        <v>-1.6947771216927769</v>
      </c>
      <c r="F240" s="200">
        <v>-1.6947771216927769</v>
      </c>
      <c r="G240" s="200">
        <v>-1.4587049320597028</v>
      </c>
      <c r="H240" s="200"/>
      <c r="I240" s="200">
        <v>20.850413968469979</v>
      </c>
      <c r="J240" s="201">
        <v>-22.545191090162756</v>
      </c>
      <c r="K240" s="201">
        <v>0</v>
      </c>
      <c r="L240" s="201">
        <v>0</v>
      </c>
      <c r="M240" s="223"/>
      <c r="N240" s="200">
        <v>-1.4587049320597028</v>
      </c>
      <c r="O240" s="200">
        <v>0</v>
      </c>
    </row>
    <row r="241" spans="1:19" ht="14.1" customHeight="1">
      <c r="A241" s="292" t="s">
        <v>48</v>
      </c>
      <c r="B241" s="209">
        <v>-114.41386949223438</v>
      </c>
      <c r="C241" s="209">
        <v>2.1354709937357654</v>
      </c>
      <c r="D241" s="209">
        <v>55.03891026794139</v>
      </c>
      <c r="E241" s="209">
        <v>-880.99559959880048</v>
      </c>
      <c r="F241" s="209">
        <v>-303.29556500884519</v>
      </c>
      <c r="G241" s="209">
        <v>556.97481727958086</v>
      </c>
      <c r="H241" s="209"/>
      <c r="I241" s="209">
        <v>114.40979710119473</v>
      </c>
      <c r="J241" s="210">
        <v>-417.70536211003991</v>
      </c>
      <c r="K241" s="210">
        <v>115.35609949868081</v>
      </c>
      <c r="L241" s="210">
        <v>-693.0561340886361</v>
      </c>
      <c r="M241" s="222"/>
      <c r="N241" s="209">
        <v>140.03177092117622</v>
      </c>
      <c r="O241" s="209">
        <v>416.94304635840467</v>
      </c>
      <c r="Q241" s="902"/>
    </row>
    <row r="242" spans="1:19" ht="14.1" customHeight="1">
      <c r="A242" s="118" t="s">
        <v>506</v>
      </c>
      <c r="B242" s="200">
        <v>340.59548222308388</v>
      </c>
      <c r="C242" s="200">
        <v>885.35658775438696</v>
      </c>
      <c r="D242" s="200">
        <v>425.63363071156164</v>
      </c>
      <c r="E242" s="200">
        <v>1165.4380916865773</v>
      </c>
      <c r="F242" s="200">
        <v>333.78624307476605</v>
      </c>
      <c r="G242" s="200">
        <v>216.18098526485477</v>
      </c>
      <c r="H242" s="200"/>
      <c r="I242" s="200">
        <v>135.65387851516772</v>
      </c>
      <c r="J242" s="201">
        <v>198.1323645595983</v>
      </c>
      <c r="K242" s="201">
        <v>604.75680890393562</v>
      </c>
      <c r="L242" s="201">
        <v>226.89503970787558</v>
      </c>
      <c r="M242" s="223"/>
      <c r="N242" s="200">
        <v>68.586836540822091</v>
      </c>
      <c r="O242" s="200">
        <v>147.59414872403269</v>
      </c>
      <c r="R242" s="902"/>
      <c r="S242" s="902"/>
    </row>
    <row r="243" spans="1:19" ht="14.1" customHeight="1">
      <c r="A243" s="118" t="s">
        <v>511</v>
      </c>
      <c r="B243" s="200">
        <v>455.00935171531819</v>
      </c>
      <c r="C243" s="200">
        <v>883.22111676065106</v>
      </c>
      <c r="D243" s="200">
        <v>370.59472044362019</v>
      </c>
      <c r="E243" s="200">
        <v>2046.4336912853778</v>
      </c>
      <c r="F243" s="200">
        <v>637.08180808361112</v>
      </c>
      <c r="G243" s="200">
        <v>-340.79383201472626</v>
      </c>
      <c r="H243" s="200"/>
      <c r="I243" s="200">
        <v>21.244081413972992</v>
      </c>
      <c r="J243" s="201">
        <v>615.83772666963819</v>
      </c>
      <c r="K243" s="201">
        <v>489.40070940525482</v>
      </c>
      <c r="L243" s="201">
        <v>919.95117379651163</v>
      </c>
      <c r="M243" s="223"/>
      <c r="N243" s="200">
        <v>-71.444934380354127</v>
      </c>
      <c r="O243" s="200">
        <v>-269.34889763437212</v>
      </c>
    </row>
    <row r="244" spans="1:19" ht="14.1" customHeight="1">
      <c r="A244" s="96" t="s">
        <v>518</v>
      </c>
      <c r="B244" s="200" t="s">
        <v>255</v>
      </c>
      <c r="C244" s="200" t="s">
        <v>255</v>
      </c>
      <c r="D244" s="200" t="s">
        <v>255</v>
      </c>
      <c r="E244" s="200" t="s">
        <v>255</v>
      </c>
      <c r="F244" s="200" t="s">
        <v>255</v>
      </c>
      <c r="G244" s="200" t="s">
        <v>255</v>
      </c>
      <c r="H244" s="200"/>
      <c r="I244" s="200">
        <v>0</v>
      </c>
      <c r="J244" s="201">
        <v>0</v>
      </c>
      <c r="K244" s="201">
        <v>0</v>
      </c>
      <c r="L244" s="201">
        <v>0</v>
      </c>
      <c r="M244" s="223"/>
      <c r="N244" s="200">
        <v>0</v>
      </c>
      <c r="O244" s="200">
        <v>0</v>
      </c>
    </row>
    <row r="245" spans="1:19" ht="14.1" customHeight="1">
      <c r="A245" s="118" t="s">
        <v>506</v>
      </c>
      <c r="B245" s="200" t="s">
        <v>255</v>
      </c>
      <c r="C245" s="200" t="s">
        <v>255</v>
      </c>
      <c r="D245" s="200" t="s">
        <v>255</v>
      </c>
      <c r="E245" s="200" t="s">
        <v>255</v>
      </c>
      <c r="F245" s="200" t="s">
        <v>255</v>
      </c>
      <c r="G245" s="200" t="s">
        <v>255</v>
      </c>
      <c r="H245" s="200"/>
      <c r="I245" s="200">
        <v>0</v>
      </c>
      <c r="J245" s="201">
        <v>0</v>
      </c>
      <c r="K245" s="201">
        <v>0</v>
      </c>
      <c r="L245" s="201">
        <v>0</v>
      </c>
      <c r="M245" s="223"/>
      <c r="N245" s="200">
        <v>0</v>
      </c>
      <c r="O245" s="200">
        <v>0</v>
      </c>
    </row>
    <row r="246" spans="1:19" ht="14.1" customHeight="1">
      <c r="A246" s="118" t="s">
        <v>511</v>
      </c>
      <c r="B246" s="200" t="s">
        <v>255</v>
      </c>
      <c r="C246" s="200" t="s">
        <v>255</v>
      </c>
      <c r="D246" s="200" t="s">
        <v>255</v>
      </c>
      <c r="E246" s="200" t="s">
        <v>255</v>
      </c>
      <c r="F246" s="200" t="s">
        <v>255</v>
      </c>
      <c r="G246" s="200" t="s">
        <v>255</v>
      </c>
      <c r="H246" s="200"/>
      <c r="I246" s="200">
        <v>0</v>
      </c>
      <c r="J246" s="201">
        <v>0</v>
      </c>
      <c r="K246" s="201">
        <v>0</v>
      </c>
      <c r="L246" s="201">
        <v>0</v>
      </c>
      <c r="M246" s="223"/>
      <c r="N246" s="200">
        <v>0</v>
      </c>
      <c r="O246" s="200">
        <v>0</v>
      </c>
    </row>
    <row r="247" spans="1:19" ht="14.1" customHeight="1">
      <c r="A247" s="292" t="s">
        <v>519</v>
      </c>
      <c r="B247" s="200">
        <v>237.49000611259706</v>
      </c>
      <c r="C247" s="200">
        <v>167.02897049260238</v>
      </c>
      <c r="D247" s="200">
        <v>206.20982962593897</v>
      </c>
      <c r="E247" s="200">
        <v>312.94015615254261</v>
      </c>
      <c r="F247" s="200">
        <v>-1.0624951071874591</v>
      </c>
      <c r="G247" s="200">
        <v>-287.1770109484595</v>
      </c>
      <c r="H247" s="200"/>
      <c r="I247" s="200">
        <v>100.71818388244083</v>
      </c>
      <c r="J247" s="201">
        <v>-101.78067898962829</v>
      </c>
      <c r="K247" s="201">
        <v>440.52694236193855</v>
      </c>
      <c r="L247" s="201">
        <v>-126.52429110220852</v>
      </c>
      <c r="M247" s="223"/>
      <c r="N247" s="200">
        <v>-291.81936268325751</v>
      </c>
      <c r="O247" s="200">
        <v>4.6423517347980336</v>
      </c>
    </row>
    <row r="248" spans="1:19" ht="14.1" customHeight="1">
      <c r="A248" s="291" t="s">
        <v>506</v>
      </c>
      <c r="B248" s="200">
        <v>274.77937868384339</v>
      </c>
      <c r="C248" s="200">
        <v>596.07913111403457</v>
      </c>
      <c r="D248" s="200">
        <v>269.86743516788033</v>
      </c>
      <c r="E248" s="200">
        <v>600.73018749189691</v>
      </c>
      <c r="F248" s="200">
        <v>192.44313888008571</v>
      </c>
      <c r="G248" s="200">
        <v>-127.64534756426519</v>
      </c>
      <c r="H248" s="200"/>
      <c r="I248" s="200">
        <v>171.3648283133457</v>
      </c>
      <c r="J248" s="201">
        <v>21.078310566740008</v>
      </c>
      <c r="K248" s="201">
        <v>459.17620890393522</v>
      </c>
      <c r="L248" s="201">
        <v>-50.889160292123947</v>
      </c>
      <c r="M248" s="223"/>
      <c r="N248" s="200">
        <v>-183.41146345917792</v>
      </c>
      <c r="O248" s="200">
        <v>55.766115894912737</v>
      </c>
    </row>
    <row r="249" spans="1:19" ht="14.1" customHeight="1">
      <c r="A249" s="293" t="s">
        <v>520</v>
      </c>
      <c r="B249" s="200">
        <v>18.691397029999997</v>
      </c>
      <c r="C249" s="200">
        <v>-63.434596300000003</v>
      </c>
      <c r="D249" s="200">
        <v>32.345089999999978</v>
      </c>
      <c r="E249" s="200">
        <v>-22.075073660000005</v>
      </c>
      <c r="F249" s="200">
        <v>-24.633478830000001</v>
      </c>
      <c r="G249" s="200">
        <v>-1.4157785799999991</v>
      </c>
      <c r="H249" s="200"/>
      <c r="I249" s="200">
        <v>-9.2673941700000029</v>
      </c>
      <c r="J249" s="201">
        <v>-15.366084659999999</v>
      </c>
      <c r="K249" s="201">
        <v>12.419682169999998</v>
      </c>
      <c r="L249" s="201">
        <v>-9.8612770000000012</v>
      </c>
      <c r="M249" s="223"/>
      <c r="N249" s="200">
        <v>-5.3899958299999877</v>
      </c>
      <c r="O249" s="200">
        <v>3.9742172499999886</v>
      </c>
    </row>
    <row r="250" spans="1:19" ht="14.1" customHeight="1">
      <c r="A250" s="293" t="s">
        <v>521</v>
      </c>
      <c r="B250" s="200">
        <v>274.15718165384339</v>
      </c>
      <c r="C250" s="200">
        <v>678.1638274140347</v>
      </c>
      <c r="D250" s="200">
        <v>272.65724516788038</v>
      </c>
      <c r="E250" s="200">
        <v>610.08796115189705</v>
      </c>
      <c r="F250" s="200">
        <v>216.33181771008572</v>
      </c>
      <c r="G250" s="200">
        <v>-129.0721689842652</v>
      </c>
      <c r="H250" s="200"/>
      <c r="I250" s="200">
        <v>181.51602248334572</v>
      </c>
      <c r="J250" s="201">
        <v>34.815795226740008</v>
      </c>
      <c r="K250" s="201">
        <v>433.74932673393522</v>
      </c>
      <c r="L250" s="201">
        <v>-39.993183292123945</v>
      </c>
      <c r="M250" s="223"/>
      <c r="N250" s="200">
        <v>-179.49996762917795</v>
      </c>
      <c r="O250" s="200">
        <v>50.427798644912748</v>
      </c>
    </row>
    <row r="251" spans="1:19" ht="14.1" customHeight="1">
      <c r="A251" s="293" t="s">
        <v>494</v>
      </c>
      <c r="B251" s="200" t="s">
        <v>255</v>
      </c>
      <c r="C251" s="200" t="s">
        <v>255</v>
      </c>
      <c r="D251" s="200" t="s">
        <v>255</v>
      </c>
      <c r="E251" s="200" t="s">
        <v>255</v>
      </c>
      <c r="F251" s="200" t="s">
        <v>255</v>
      </c>
      <c r="G251" s="200" t="s">
        <v>255</v>
      </c>
      <c r="H251" s="200"/>
      <c r="I251" s="200">
        <v>0</v>
      </c>
      <c r="J251" s="201">
        <v>0</v>
      </c>
      <c r="K251" s="201">
        <v>0</v>
      </c>
      <c r="L251" s="201">
        <v>0</v>
      </c>
      <c r="M251" s="223"/>
      <c r="N251" s="200">
        <v>0</v>
      </c>
      <c r="O251" s="200">
        <v>0</v>
      </c>
    </row>
    <row r="252" spans="1:19" ht="14.1" customHeight="1">
      <c r="A252" s="293" t="s">
        <v>522</v>
      </c>
      <c r="B252" s="200">
        <v>-18.069200000000002</v>
      </c>
      <c r="C252" s="200">
        <v>-18.650099999999995</v>
      </c>
      <c r="D252" s="200">
        <v>-35.134900000000002</v>
      </c>
      <c r="E252" s="200">
        <v>12.71730000000001</v>
      </c>
      <c r="F252" s="200">
        <v>0.74479999999999869</v>
      </c>
      <c r="G252" s="200">
        <v>2.8425999999999987</v>
      </c>
      <c r="H252" s="200"/>
      <c r="I252" s="200">
        <v>-0.88380000000000003</v>
      </c>
      <c r="J252" s="201">
        <v>1.6285999999999987</v>
      </c>
      <c r="K252" s="201">
        <v>13.007200000000012</v>
      </c>
      <c r="L252" s="201">
        <v>-1.0346999999999988</v>
      </c>
      <c r="M252" s="223"/>
      <c r="N252" s="200">
        <v>1.4784999999999999</v>
      </c>
      <c r="O252" s="200">
        <v>1.3640999999999988</v>
      </c>
    </row>
    <row r="253" spans="1:19" ht="14.1" customHeight="1">
      <c r="A253" s="291" t="s">
        <v>511</v>
      </c>
      <c r="B253" s="200">
        <v>37.289372571246332</v>
      </c>
      <c r="C253" s="200">
        <v>429.05016062143227</v>
      </c>
      <c r="D253" s="200">
        <v>63.657605541941365</v>
      </c>
      <c r="E253" s="200">
        <v>287.79003133935441</v>
      </c>
      <c r="F253" s="200">
        <v>193.50563398727317</v>
      </c>
      <c r="G253" s="200">
        <v>159.5316633841943</v>
      </c>
      <c r="H253" s="200"/>
      <c r="I253" s="200">
        <v>70.646644430904871</v>
      </c>
      <c r="J253" s="201">
        <v>122.8589895563683</v>
      </c>
      <c r="K253" s="201">
        <v>18.649266541996674</v>
      </c>
      <c r="L253" s="201">
        <v>75.635130810084576</v>
      </c>
      <c r="M253" s="223"/>
      <c r="N253" s="200">
        <v>108.40789922407959</v>
      </c>
      <c r="O253" s="200">
        <v>51.123764160114703</v>
      </c>
    </row>
    <row r="254" spans="1:19" ht="14.1" customHeight="1">
      <c r="A254" s="293" t="s">
        <v>520</v>
      </c>
      <c r="B254" s="200" t="s">
        <v>255</v>
      </c>
      <c r="C254" s="200" t="s">
        <v>255</v>
      </c>
      <c r="D254" s="200" t="s">
        <v>255</v>
      </c>
      <c r="E254" s="200" t="s">
        <v>255</v>
      </c>
      <c r="F254" s="200" t="s">
        <v>255</v>
      </c>
      <c r="G254" s="200" t="s">
        <v>255</v>
      </c>
      <c r="H254" s="200"/>
      <c r="I254" s="200">
        <v>0</v>
      </c>
      <c r="J254" s="201">
        <v>0</v>
      </c>
      <c r="K254" s="201">
        <v>0</v>
      </c>
      <c r="L254" s="201">
        <v>0</v>
      </c>
      <c r="M254" s="223"/>
      <c r="N254" s="200">
        <v>0</v>
      </c>
      <c r="O254" s="200">
        <v>0</v>
      </c>
    </row>
    <row r="255" spans="1:19" ht="14.1" customHeight="1">
      <c r="A255" s="293" t="s">
        <v>521</v>
      </c>
      <c r="B255" s="200">
        <v>37.289372571246332</v>
      </c>
      <c r="C255" s="200">
        <v>429.05016062143227</v>
      </c>
      <c r="D255" s="200">
        <v>63.657605541941365</v>
      </c>
      <c r="E255" s="200">
        <v>287.79003133935441</v>
      </c>
      <c r="F255" s="200">
        <v>193.50563398727317</v>
      </c>
      <c r="G255" s="200">
        <v>159.5316633841943</v>
      </c>
      <c r="H255" s="200"/>
      <c r="I255" s="200">
        <v>70.646644430904871</v>
      </c>
      <c r="J255" s="201">
        <v>122.8589895563683</v>
      </c>
      <c r="K255" s="201">
        <v>18.649266541996674</v>
      </c>
      <c r="L255" s="201">
        <v>75.635130810084576</v>
      </c>
      <c r="M255" s="223"/>
      <c r="N255" s="200">
        <v>108.40789922407959</v>
      </c>
      <c r="O255" s="200">
        <v>51.123764160114703</v>
      </c>
    </row>
    <row r="256" spans="1:19" ht="14.1" customHeight="1">
      <c r="A256" s="293" t="s">
        <v>494</v>
      </c>
      <c r="B256" s="200" t="s">
        <v>255</v>
      </c>
      <c r="C256" s="200" t="s">
        <v>255</v>
      </c>
      <c r="D256" s="200" t="s">
        <v>255</v>
      </c>
      <c r="E256" s="200" t="s">
        <v>255</v>
      </c>
      <c r="F256" s="200" t="s">
        <v>255</v>
      </c>
      <c r="G256" s="200" t="s">
        <v>255</v>
      </c>
      <c r="H256" s="200"/>
      <c r="I256" s="200">
        <v>0</v>
      </c>
      <c r="J256" s="201">
        <v>0</v>
      </c>
      <c r="K256" s="201">
        <v>0</v>
      </c>
      <c r="L256" s="201">
        <v>0</v>
      </c>
      <c r="M256" s="223"/>
      <c r="N256" s="200">
        <v>0</v>
      </c>
      <c r="O256" s="200">
        <v>0</v>
      </c>
    </row>
    <row r="257" spans="1:15" ht="14.1" customHeight="1">
      <c r="A257" s="293" t="s">
        <v>522</v>
      </c>
      <c r="B257" s="200" t="s">
        <v>255</v>
      </c>
      <c r="C257" s="200" t="s">
        <v>255</v>
      </c>
      <c r="D257" s="200" t="s">
        <v>255</v>
      </c>
      <c r="E257" s="200" t="s">
        <v>255</v>
      </c>
      <c r="F257" s="200" t="s">
        <v>255</v>
      </c>
      <c r="G257" s="200" t="s">
        <v>255</v>
      </c>
      <c r="H257" s="200"/>
      <c r="I257" s="200">
        <v>0</v>
      </c>
      <c r="J257" s="201">
        <v>0</v>
      </c>
      <c r="K257" s="201">
        <v>0</v>
      </c>
      <c r="L257" s="201">
        <v>0</v>
      </c>
      <c r="M257" s="223"/>
      <c r="N257" s="200">
        <v>0</v>
      </c>
      <c r="O257" s="200">
        <v>0</v>
      </c>
    </row>
    <row r="258" spans="1:15" ht="14.1" customHeight="1">
      <c r="A258" s="292" t="s">
        <v>523</v>
      </c>
      <c r="B258" s="200">
        <v>-243.13601520148032</v>
      </c>
      <c r="C258" s="200">
        <v>-170.8039275012141</v>
      </c>
      <c r="D258" s="200">
        <v>-170.42133094248072</v>
      </c>
      <c r="E258" s="200">
        <v>-538.84127492619029</v>
      </c>
      <c r="F258" s="200">
        <v>-116.67081442587391</v>
      </c>
      <c r="G258" s="200">
        <v>-664.5165816566722</v>
      </c>
      <c r="H258" s="200"/>
      <c r="I258" s="200">
        <v>3.3592852815803793</v>
      </c>
      <c r="J258" s="201">
        <v>-120.0300997074543</v>
      </c>
      <c r="K258" s="201">
        <v>-390.48283470040496</v>
      </c>
      <c r="L258" s="201">
        <v>-31.687625799911388</v>
      </c>
      <c r="M258" s="223"/>
      <c r="N258" s="200">
        <v>92.126257109114832</v>
      </c>
      <c r="O258" s="200">
        <v>-756.64283876578702</v>
      </c>
    </row>
    <row r="259" spans="1:15" ht="14.1" customHeight="1">
      <c r="A259" s="291" t="s">
        <v>506</v>
      </c>
      <c r="B259" s="200">
        <v>-1.4522874495191078</v>
      </c>
      <c r="C259" s="200">
        <v>0.7206286380048581</v>
      </c>
      <c r="D259" s="200">
        <v>0.48638395919836008</v>
      </c>
      <c r="E259" s="200">
        <v>-1.8229149801671849</v>
      </c>
      <c r="F259" s="200">
        <v>-6.1640329536170047E-2</v>
      </c>
      <c r="G259" s="200">
        <v>-0.21347705559212438</v>
      </c>
      <c r="H259" s="200"/>
      <c r="I259" s="200">
        <v>-2.5077735351421104E-2</v>
      </c>
      <c r="J259" s="201">
        <v>-3.6562594184748942E-2</v>
      </c>
      <c r="K259" s="201">
        <v>0.62480816285305063</v>
      </c>
      <c r="L259" s="201">
        <v>-2.3860828134840655</v>
      </c>
      <c r="M259" s="223"/>
      <c r="N259" s="200">
        <v>-9.677649531893695E-2</v>
      </c>
      <c r="O259" s="200">
        <v>-0.11670056027318743</v>
      </c>
    </row>
    <row r="260" spans="1:15" ht="14.1" customHeight="1">
      <c r="A260" s="293" t="s">
        <v>520</v>
      </c>
      <c r="B260" s="200" t="s">
        <v>255</v>
      </c>
      <c r="C260" s="200" t="s">
        <v>255</v>
      </c>
      <c r="D260" s="200" t="s">
        <v>255</v>
      </c>
      <c r="E260" s="200" t="s">
        <v>255</v>
      </c>
      <c r="F260" s="200" t="s">
        <v>255</v>
      </c>
      <c r="G260" s="200" t="s">
        <v>255</v>
      </c>
      <c r="H260" s="200"/>
      <c r="I260" s="200">
        <v>0</v>
      </c>
      <c r="J260" s="201">
        <v>0</v>
      </c>
      <c r="K260" s="201">
        <v>0</v>
      </c>
      <c r="L260" s="201">
        <v>0</v>
      </c>
      <c r="M260" s="223"/>
      <c r="N260" s="200">
        <v>0</v>
      </c>
      <c r="O260" s="200">
        <v>0</v>
      </c>
    </row>
    <row r="261" spans="1:15" ht="14.1" customHeight="1">
      <c r="A261" s="293" t="s">
        <v>521</v>
      </c>
      <c r="B261" s="200">
        <v>-1.4522874495191078</v>
      </c>
      <c r="C261" s="200">
        <v>0.7206286380048581</v>
      </c>
      <c r="D261" s="200">
        <v>0.48638395919836008</v>
      </c>
      <c r="E261" s="200">
        <v>-1.8229149801671849</v>
      </c>
      <c r="F261" s="200">
        <v>-6.1640329536170047E-2</v>
      </c>
      <c r="G261" s="200">
        <v>-0.21347705559212438</v>
      </c>
      <c r="H261" s="200"/>
      <c r="I261" s="200">
        <v>-2.5077735351421104E-2</v>
      </c>
      <c r="J261" s="201">
        <v>-3.6562594184748942E-2</v>
      </c>
      <c r="K261" s="201">
        <v>0.62480816285305063</v>
      </c>
      <c r="L261" s="201">
        <v>-2.3860828134840655</v>
      </c>
      <c r="M261" s="223"/>
      <c r="N261" s="200">
        <v>-9.677649531893695E-2</v>
      </c>
      <c r="O261" s="200">
        <v>-0.11670056027318743</v>
      </c>
    </row>
    <row r="262" spans="1:15" ht="14.1" customHeight="1">
      <c r="A262" s="120" t="s">
        <v>524</v>
      </c>
      <c r="B262" s="200">
        <v>-1.4522874495191078</v>
      </c>
      <c r="C262" s="200">
        <v>0.7206286380048581</v>
      </c>
      <c r="D262" s="200">
        <v>0.48638395919836008</v>
      </c>
      <c r="E262" s="200">
        <v>-1.8229149801671849</v>
      </c>
      <c r="F262" s="200">
        <v>-6.1640329536170047E-2</v>
      </c>
      <c r="G262" s="200">
        <v>-0.21347705559212438</v>
      </c>
      <c r="H262" s="200"/>
      <c r="I262" s="200">
        <v>-2.5077735351421104E-2</v>
      </c>
      <c r="J262" s="201">
        <v>-3.6562594184748942E-2</v>
      </c>
      <c r="K262" s="201">
        <v>0.62480816285305063</v>
      </c>
      <c r="L262" s="201">
        <v>-2.3860828134840655</v>
      </c>
      <c r="M262" s="223"/>
      <c r="N262" s="200">
        <v>-9.677649531893695E-2</v>
      </c>
      <c r="O262" s="200">
        <v>-0.11670056027318743</v>
      </c>
    </row>
    <row r="263" spans="1:15" ht="14.1" customHeight="1">
      <c r="A263" s="120" t="s">
        <v>525</v>
      </c>
      <c r="B263" s="200" t="s">
        <v>255</v>
      </c>
      <c r="C263" s="200" t="s">
        <v>255</v>
      </c>
      <c r="D263" s="200" t="s">
        <v>255</v>
      </c>
      <c r="E263" s="200" t="s">
        <v>255</v>
      </c>
      <c r="F263" s="200" t="s">
        <v>255</v>
      </c>
      <c r="G263" s="200" t="s">
        <v>255</v>
      </c>
      <c r="H263" s="200"/>
      <c r="I263" s="200">
        <v>0</v>
      </c>
      <c r="J263" s="201">
        <v>0</v>
      </c>
      <c r="K263" s="201">
        <v>0</v>
      </c>
      <c r="L263" s="201">
        <v>0</v>
      </c>
      <c r="M263" s="223"/>
      <c r="N263" s="200">
        <v>0</v>
      </c>
      <c r="O263" s="200">
        <v>0</v>
      </c>
    </row>
    <row r="264" spans="1:15" ht="14.1" customHeight="1">
      <c r="A264" s="119" t="s">
        <v>494</v>
      </c>
      <c r="B264" s="200" t="s">
        <v>255</v>
      </c>
      <c r="C264" s="200" t="s">
        <v>255</v>
      </c>
      <c r="D264" s="200" t="s">
        <v>255</v>
      </c>
      <c r="E264" s="200" t="s">
        <v>255</v>
      </c>
      <c r="F264" s="200" t="s">
        <v>255</v>
      </c>
      <c r="G264" s="200" t="s">
        <v>255</v>
      </c>
      <c r="H264" s="200"/>
      <c r="I264" s="200">
        <v>0</v>
      </c>
      <c r="J264" s="201">
        <v>0</v>
      </c>
      <c r="K264" s="201">
        <v>0</v>
      </c>
      <c r="L264" s="201">
        <v>0</v>
      </c>
      <c r="M264" s="223"/>
      <c r="N264" s="200">
        <v>0</v>
      </c>
      <c r="O264" s="200">
        <v>0</v>
      </c>
    </row>
    <row r="265" spans="1:15" ht="14.1" customHeight="1">
      <c r="A265" s="91" t="s">
        <v>526</v>
      </c>
      <c r="B265" s="200" t="s">
        <v>255</v>
      </c>
      <c r="C265" s="200" t="s">
        <v>255</v>
      </c>
      <c r="D265" s="200" t="s">
        <v>255</v>
      </c>
      <c r="E265" s="200" t="s">
        <v>255</v>
      </c>
      <c r="F265" s="200" t="s">
        <v>255</v>
      </c>
      <c r="G265" s="200" t="s">
        <v>255</v>
      </c>
      <c r="H265" s="200"/>
      <c r="I265" s="200">
        <v>0</v>
      </c>
      <c r="J265" s="201">
        <v>0</v>
      </c>
      <c r="K265" s="201">
        <v>0</v>
      </c>
      <c r="L265" s="201">
        <v>0</v>
      </c>
      <c r="M265" s="223"/>
      <c r="N265" s="200">
        <v>0</v>
      </c>
      <c r="O265" s="200">
        <v>0</v>
      </c>
    </row>
    <row r="266" spans="1:15" ht="14.1" customHeight="1">
      <c r="A266" s="106" t="s">
        <v>527</v>
      </c>
      <c r="B266" s="200" t="s">
        <v>255</v>
      </c>
      <c r="C266" s="200" t="s">
        <v>255</v>
      </c>
      <c r="D266" s="200" t="s">
        <v>255</v>
      </c>
      <c r="E266" s="200" t="s">
        <v>255</v>
      </c>
      <c r="F266" s="200" t="s">
        <v>255</v>
      </c>
      <c r="G266" s="200" t="s">
        <v>255</v>
      </c>
      <c r="H266" s="200"/>
      <c r="I266" s="200">
        <v>0</v>
      </c>
      <c r="J266" s="201">
        <v>0</v>
      </c>
      <c r="K266" s="201">
        <v>0</v>
      </c>
      <c r="L266" s="201">
        <v>0</v>
      </c>
      <c r="M266" s="223"/>
      <c r="N266" s="200">
        <v>0</v>
      </c>
      <c r="O266" s="200">
        <v>0</v>
      </c>
    </row>
    <row r="267" spans="1:15" ht="14.1" customHeight="1">
      <c r="A267" s="106" t="s">
        <v>528</v>
      </c>
      <c r="B267" s="200" t="s">
        <v>255</v>
      </c>
      <c r="C267" s="200" t="s">
        <v>255</v>
      </c>
      <c r="D267" s="200" t="s">
        <v>255</v>
      </c>
      <c r="E267" s="200" t="s">
        <v>255</v>
      </c>
      <c r="F267" s="200" t="s">
        <v>255</v>
      </c>
      <c r="G267" s="200" t="s">
        <v>255</v>
      </c>
      <c r="H267" s="200"/>
      <c r="I267" s="200">
        <v>0</v>
      </c>
      <c r="J267" s="201">
        <v>0</v>
      </c>
      <c r="K267" s="201">
        <v>0</v>
      </c>
      <c r="L267" s="201">
        <v>0</v>
      </c>
      <c r="M267" s="223"/>
      <c r="N267" s="200">
        <v>0</v>
      </c>
      <c r="O267" s="200">
        <v>0</v>
      </c>
    </row>
    <row r="268" spans="1:15" ht="14.1" customHeight="1">
      <c r="A268" s="119" t="s">
        <v>522</v>
      </c>
      <c r="B268" s="200" t="s">
        <v>255</v>
      </c>
      <c r="C268" s="200" t="s">
        <v>255</v>
      </c>
      <c r="D268" s="200" t="s">
        <v>255</v>
      </c>
      <c r="E268" s="200" t="s">
        <v>255</v>
      </c>
      <c r="F268" s="200" t="s">
        <v>255</v>
      </c>
      <c r="G268" s="200" t="s">
        <v>255</v>
      </c>
      <c r="H268" s="200"/>
      <c r="I268" s="200">
        <v>0</v>
      </c>
      <c r="J268" s="201">
        <v>0</v>
      </c>
      <c r="K268" s="201">
        <v>0</v>
      </c>
      <c r="L268" s="201">
        <v>0</v>
      </c>
      <c r="M268" s="223"/>
      <c r="N268" s="200">
        <v>0</v>
      </c>
      <c r="O268" s="200">
        <v>0</v>
      </c>
    </row>
    <row r="269" spans="1:15" ht="14.1" customHeight="1">
      <c r="A269" s="120" t="s">
        <v>524</v>
      </c>
      <c r="B269" s="200" t="s">
        <v>255</v>
      </c>
      <c r="C269" s="200" t="s">
        <v>255</v>
      </c>
      <c r="D269" s="200" t="s">
        <v>255</v>
      </c>
      <c r="E269" s="200" t="s">
        <v>255</v>
      </c>
      <c r="F269" s="200" t="s">
        <v>255</v>
      </c>
      <c r="G269" s="200" t="s">
        <v>255</v>
      </c>
      <c r="H269" s="200"/>
      <c r="I269" s="200">
        <v>0</v>
      </c>
      <c r="J269" s="201">
        <v>0</v>
      </c>
      <c r="K269" s="201">
        <v>0</v>
      </c>
      <c r="L269" s="201">
        <v>0</v>
      </c>
      <c r="M269" s="223"/>
      <c r="N269" s="200">
        <v>0</v>
      </c>
      <c r="O269" s="200">
        <v>0</v>
      </c>
    </row>
    <row r="270" spans="1:15" ht="14.1" customHeight="1">
      <c r="A270" s="120" t="s">
        <v>525</v>
      </c>
      <c r="B270" s="200" t="s">
        <v>255</v>
      </c>
      <c r="C270" s="200" t="s">
        <v>255</v>
      </c>
      <c r="D270" s="200" t="s">
        <v>255</v>
      </c>
      <c r="E270" s="200" t="s">
        <v>255</v>
      </c>
      <c r="F270" s="200" t="s">
        <v>255</v>
      </c>
      <c r="G270" s="200" t="s">
        <v>255</v>
      </c>
      <c r="H270" s="200"/>
      <c r="I270" s="200">
        <v>0</v>
      </c>
      <c r="J270" s="201">
        <v>0</v>
      </c>
      <c r="K270" s="201">
        <v>0</v>
      </c>
      <c r="L270" s="201">
        <v>0</v>
      </c>
      <c r="M270" s="223"/>
      <c r="N270" s="200">
        <v>0</v>
      </c>
      <c r="O270" s="200">
        <v>0</v>
      </c>
    </row>
    <row r="271" spans="1:15" ht="14.1" customHeight="1">
      <c r="A271" s="93" t="s">
        <v>511</v>
      </c>
      <c r="B271" s="200">
        <v>241.68372775196121</v>
      </c>
      <c r="C271" s="200">
        <v>171.52455613921896</v>
      </c>
      <c r="D271" s="200">
        <v>170.90771490167907</v>
      </c>
      <c r="E271" s="200">
        <v>537.01835994602311</v>
      </c>
      <c r="F271" s="200">
        <v>116.60917409633775</v>
      </c>
      <c r="G271" s="200">
        <v>-35.696895398920105</v>
      </c>
      <c r="H271" s="200"/>
      <c r="I271" s="200">
        <v>-3.3843630169318004</v>
      </c>
      <c r="J271" s="201">
        <v>119.99353711326955</v>
      </c>
      <c r="K271" s="201">
        <v>391.10764286325804</v>
      </c>
      <c r="L271" s="201">
        <v>29.301542986427322</v>
      </c>
      <c r="M271" s="223"/>
      <c r="N271" s="200">
        <v>-92.223033604433766</v>
      </c>
      <c r="O271" s="200">
        <v>56.526138205513661</v>
      </c>
    </row>
    <row r="272" spans="1:15" ht="14.1" customHeight="1">
      <c r="A272" s="119" t="s">
        <v>520</v>
      </c>
      <c r="B272" s="200" t="s">
        <v>255</v>
      </c>
      <c r="C272" s="200" t="s">
        <v>255</v>
      </c>
      <c r="D272" s="200" t="s">
        <v>255</v>
      </c>
      <c r="E272" s="200" t="s">
        <v>255</v>
      </c>
      <c r="F272" s="200" t="s">
        <v>255</v>
      </c>
      <c r="G272" s="200" t="s">
        <v>255</v>
      </c>
      <c r="H272" s="200"/>
      <c r="I272" s="200">
        <v>0</v>
      </c>
      <c r="J272" s="201">
        <v>0</v>
      </c>
      <c r="K272" s="201">
        <v>0</v>
      </c>
      <c r="L272" s="201">
        <v>0</v>
      </c>
      <c r="M272" s="223"/>
      <c r="N272" s="200">
        <v>0</v>
      </c>
      <c r="O272" s="200">
        <v>0</v>
      </c>
    </row>
    <row r="273" spans="1:17" ht="14.1" customHeight="1">
      <c r="A273" s="91" t="s">
        <v>526</v>
      </c>
      <c r="B273" s="200" t="s">
        <v>255</v>
      </c>
      <c r="C273" s="200" t="s">
        <v>255</v>
      </c>
      <c r="D273" s="200" t="s">
        <v>255</v>
      </c>
      <c r="E273" s="200" t="s">
        <v>255</v>
      </c>
      <c r="F273" s="200" t="s">
        <v>255</v>
      </c>
      <c r="G273" s="200" t="s">
        <v>255</v>
      </c>
      <c r="H273" s="200"/>
      <c r="I273" s="200">
        <v>0</v>
      </c>
      <c r="J273" s="201">
        <v>0</v>
      </c>
      <c r="K273" s="201">
        <v>0</v>
      </c>
      <c r="L273" s="201">
        <v>0</v>
      </c>
      <c r="M273" s="223"/>
      <c r="N273" s="200">
        <v>0</v>
      </c>
      <c r="O273" s="200">
        <v>0</v>
      </c>
    </row>
    <row r="274" spans="1:17" ht="14.1" customHeight="1">
      <c r="A274" s="113" t="s">
        <v>527</v>
      </c>
      <c r="B274" s="200" t="s">
        <v>255</v>
      </c>
      <c r="C274" s="200" t="s">
        <v>255</v>
      </c>
      <c r="D274" s="200" t="s">
        <v>255</v>
      </c>
      <c r="E274" s="200" t="s">
        <v>255</v>
      </c>
      <c r="F274" s="200" t="s">
        <v>255</v>
      </c>
      <c r="G274" s="200" t="s">
        <v>255</v>
      </c>
      <c r="H274" s="200"/>
      <c r="I274" s="200">
        <v>0</v>
      </c>
      <c r="J274" s="201">
        <v>0</v>
      </c>
      <c r="K274" s="201">
        <v>0</v>
      </c>
      <c r="L274" s="201">
        <v>0</v>
      </c>
      <c r="M274" s="223"/>
      <c r="N274" s="200">
        <v>0</v>
      </c>
      <c r="O274" s="200">
        <v>0</v>
      </c>
    </row>
    <row r="275" spans="1:17" ht="14.1" customHeight="1">
      <c r="A275" s="113" t="s">
        <v>528</v>
      </c>
      <c r="B275" s="200" t="s">
        <v>255</v>
      </c>
      <c r="C275" s="200" t="s">
        <v>255</v>
      </c>
      <c r="D275" s="200" t="s">
        <v>255</v>
      </c>
      <c r="E275" s="200" t="s">
        <v>255</v>
      </c>
      <c r="F275" s="200" t="s">
        <v>255</v>
      </c>
      <c r="G275" s="200" t="s">
        <v>255</v>
      </c>
      <c r="H275" s="200"/>
      <c r="I275" s="200">
        <v>0</v>
      </c>
      <c r="J275" s="201">
        <v>0</v>
      </c>
      <c r="K275" s="201">
        <v>0</v>
      </c>
      <c r="L275" s="201">
        <v>0</v>
      </c>
      <c r="M275" s="223"/>
      <c r="N275" s="200">
        <v>0</v>
      </c>
      <c r="O275" s="200">
        <v>0</v>
      </c>
    </row>
    <row r="276" spans="1:17" ht="14.1" customHeight="1">
      <c r="A276" s="119" t="s">
        <v>521</v>
      </c>
      <c r="B276" s="200">
        <v>-33.275338974652513</v>
      </c>
      <c r="C276" s="200">
        <v>-36.575119956958339</v>
      </c>
      <c r="D276" s="200">
        <v>-13.372769659635644</v>
      </c>
      <c r="E276" s="200">
        <v>6.1033114588659618</v>
      </c>
      <c r="F276" s="200">
        <v>-0.85495908713362301</v>
      </c>
      <c r="G276" s="200">
        <v>-7.661398741697079</v>
      </c>
      <c r="H276" s="200"/>
      <c r="I276" s="200">
        <v>-0.73680946629801003</v>
      </c>
      <c r="J276" s="201">
        <v>-0.11814962083561298</v>
      </c>
      <c r="K276" s="201">
        <v>-6.687622573776312</v>
      </c>
      <c r="L276" s="201">
        <v>13.645893119775897</v>
      </c>
      <c r="M276" s="223"/>
      <c r="N276" s="200">
        <v>-3.0626804740864744</v>
      </c>
      <c r="O276" s="200">
        <v>-4.5987182676106046</v>
      </c>
    </row>
    <row r="277" spans="1:17" ht="14.1" customHeight="1">
      <c r="A277" s="120" t="s">
        <v>524</v>
      </c>
      <c r="B277" s="200" t="s">
        <v>255</v>
      </c>
      <c r="C277" s="200" t="s">
        <v>255</v>
      </c>
      <c r="D277" s="200">
        <v>-7.6</v>
      </c>
      <c r="E277" s="200" t="s">
        <v>255</v>
      </c>
      <c r="F277" s="200" t="s">
        <v>255</v>
      </c>
      <c r="G277" s="200">
        <v>-0.15585773753889232</v>
      </c>
      <c r="H277" s="200"/>
      <c r="I277" s="200">
        <v>0</v>
      </c>
      <c r="J277" s="201">
        <v>0</v>
      </c>
      <c r="K277" s="201">
        <v>0</v>
      </c>
      <c r="L277" s="201">
        <v>0</v>
      </c>
      <c r="M277" s="223"/>
      <c r="N277" s="200">
        <v>0.96653823201699751</v>
      </c>
      <c r="O277" s="200">
        <v>-1.1223959695558898</v>
      </c>
    </row>
    <row r="278" spans="1:17" ht="14.1" customHeight="1">
      <c r="A278" s="120" t="s">
        <v>525</v>
      </c>
      <c r="B278" s="200">
        <v>-33.275338974652513</v>
      </c>
      <c r="C278" s="200">
        <v>-36.575119956958339</v>
      </c>
      <c r="D278" s="200">
        <v>-5.7727696596356424</v>
      </c>
      <c r="E278" s="200">
        <v>6.1033114588659618</v>
      </c>
      <c r="F278" s="200">
        <v>-0.85495908713362301</v>
      </c>
      <c r="G278" s="200">
        <v>-7.5055410041581867</v>
      </c>
      <c r="H278" s="200"/>
      <c r="I278" s="200">
        <v>-0.73680946629801003</v>
      </c>
      <c r="J278" s="201">
        <v>-0.11814962083561298</v>
      </c>
      <c r="K278" s="201">
        <v>-6.687622573776312</v>
      </c>
      <c r="L278" s="201">
        <v>13.645893119775897</v>
      </c>
      <c r="M278" s="223"/>
      <c r="N278" s="200">
        <v>-4.0292187061034719</v>
      </c>
      <c r="O278" s="200">
        <v>-3.4763222980547148</v>
      </c>
    </row>
    <row r="279" spans="1:17" ht="14.1" customHeight="1">
      <c r="A279" s="119" t="s">
        <v>494</v>
      </c>
      <c r="B279" s="200">
        <v>165.90812775196122</v>
      </c>
      <c r="C279" s="200">
        <v>176.66115613921897</v>
      </c>
      <c r="D279" s="200">
        <v>88.402114901679113</v>
      </c>
      <c r="E279" s="200">
        <v>-1.3930400539769181</v>
      </c>
      <c r="F279" s="200">
        <v>-86.342625903662196</v>
      </c>
      <c r="G279" s="200">
        <f>N279+O279</f>
        <v>-76.137637661381248</v>
      </c>
      <c r="H279" s="200"/>
      <c r="I279" s="200">
        <v>-41.378563016931793</v>
      </c>
      <c r="J279" s="201">
        <v>-44.96406288673041</v>
      </c>
      <c r="K279" s="201">
        <v>-4.6153571367421051</v>
      </c>
      <c r="L279" s="201">
        <v>89.564942986427383</v>
      </c>
      <c r="M279" s="223"/>
      <c r="N279" s="200">
        <v>-65.821771836450779</v>
      </c>
      <c r="O279" s="200">
        <v>-10.315865824930473</v>
      </c>
      <c r="Q279" s="902"/>
    </row>
    <row r="280" spans="1:17" ht="14.1" customHeight="1">
      <c r="A280" s="91" t="s">
        <v>529</v>
      </c>
      <c r="B280" s="200">
        <v>-25.737491076000001</v>
      </c>
      <c r="C280" s="200">
        <v>-21.64887534</v>
      </c>
      <c r="D280" s="200">
        <v>-70.813973359999991</v>
      </c>
      <c r="E280" s="200">
        <v>-94.946256199999993</v>
      </c>
      <c r="F280" s="200">
        <v>-46.772720280000001</v>
      </c>
      <c r="G280" s="200">
        <v>-37.254115399999996</v>
      </c>
      <c r="H280" s="200"/>
      <c r="I280" s="200">
        <v>-19.638120000000001</v>
      </c>
      <c r="J280" s="201">
        <v>-27.134600280000001</v>
      </c>
      <c r="K280" s="201">
        <v>-21.147861679999998</v>
      </c>
      <c r="L280" s="201">
        <v>-27.025674240000001</v>
      </c>
      <c r="M280" s="223"/>
      <c r="N280" s="200">
        <v>-19.447199999999999</v>
      </c>
      <c r="O280" s="200">
        <v>-17.806915399999998</v>
      </c>
    </row>
    <row r="281" spans="1:17" ht="14.1" customHeight="1">
      <c r="A281" s="106" t="s">
        <v>530</v>
      </c>
      <c r="B281" s="200" t="s">
        <v>255</v>
      </c>
      <c r="C281" s="200" t="s">
        <v>255</v>
      </c>
      <c r="D281" s="200" t="s">
        <v>255</v>
      </c>
      <c r="E281" s="200" t="s">
        <v>255</v>
      </c>
      <c r="F281" s="200" t="s">
        <v>255</v>
      </c>
      <c r="G281" s="200" t="s">
        <v>255</v>
      </c>
      <c r="H281" s="200"/>
      <c r="I281" s="200">
        <v>0</v>
      </c>
      <c r="J281" s="201">
        <v>0</v>
      </c>
      <c r="K281" s="201">
        <v>0</v>
      </c>
      <c r="L281" s="201">
        <v>0</v>
      </c>
      <c r="M281" s="223"/>
      <c r="N281" s="200">
        <v>0</v>
      </c>
      <c r="O281" s="200">
        <v>0</v>
      </c>
    </row>
    <row r="282" spans="1:17" ht="14.1" customHeight="1">
      <c r="A282" s="106" t="s">
        <v>528</v>
      </c>
      <c r="B282" s="200">
        <v>191.64561882796124</v>
      </c>
      <c r="C282" s="200">
        <v>198.31003147921899</v>
      </c>
      <c r="D282" s="200">
        <v>159.21608826167912</v>
      </c>
      <c r="E282" s="200">
        <v>93.553216146023075</v>
      </c>
      <c r="F282" s="200">
        <v>-39.569905623662201</v>
      </c>
      <c r="G282" s="200">
        <v>-38.883522261381259</v>
      </c>
      <c r="H282" s="200"/>
      <c r="I282" s="200">
        <v>-21.740443016931792</v>
      </c>
      <c r="J282" s="201">
        <v>-17.829462606730409</v>
      </c>
      <c r="K282" s="201">
        <v>16.532504543257893</v>
      </c>
      <c r="L282" s="201">
        <v>116.59061722642738</v>
      </c>
      <c r="M282" s="223"/>
      <c r="N282" s="200">
        <v>-46.374571836450784</v>
      </c>
      <c r="O282" s="200">
        <v>7.4910495750695247</v>
      </c>
    </row>
    <row r="283" spans="1:17" ht="14.1" customHeight="1">
      <c r="A283" s="119" t="s">
        <v>522</v>
      </c>
      <c r="B283" s="200">
        <v>109.05093897465254</v>
      </c>
      <c r="C283" s="200">
        <v>31.438519956958331</v>
      </c>
      <c r="D283" s="200">
        <v>95.878369659635595</v>
      </c>
      <c r="E283" s="200">
        <v>532.308088541134</v>
      </c>
      <c r="F283" s="200">
        <v>203.80675908713357</v>
      </c>
      <c r="G283" s="200">
        <v>48.102141004158227</v>
      </c>
      <c r="H283" s="200"/>
      <c r="I283" s="200">
        <v>38.731009466298005</v>
      </c>
      <c r="J283" s="201">
        <v>165.07574962083558</v>
      </c>
      <c r="K283" s="201">
        <v>402.41062257377644</v>
      </c>
      <c r="L283" s="201">
        <v>-73.909293119775953</v>
      </c>
      <c r="M283" s="223"/>
      <c r="N283" s="200">
        <v>-23.33858129389651</v>
      </c>
      <c r="O283" s="200">
        <v>71.440722298054737</v>
      </c>
    </row>
    <row r="284" spans="1:17" ht="14.1" customHeight="1">
      <c r="A284" s="120" t="s">
        <v>524</v>
      </c>
      <c r="B284" s="200" t="s">
        <v>255</v>
      </c>
      <c r="C284" s="200" t="s">
        <v>255</v>
      </c>
      <c r="D284" s="200" t="s">
        <v>255</v>
      </c>
      <c r="E284" s="200" t="s">
        <v>255</v>
      </c>
      <c r="F284" s="200" t="s">
        <v>255</v>
      </c>
      <c r="G284" s="200" t="s">
        <v>255</v>
      </c>
      <c r="H284" s="200"/>
      <c r="I284" s="200">
        <v>0</v>
      </c>
      <c r="J284" s="201">
        <v>0</v>
      </c>
      <c r="K284" s="201">
        <v>0</v>
      </c>
      <c r="L284" s="201">
        <v>0</v>
      </c>
      <c r="M284" s="223"/>
      <c r="N284" s="200">
        <v>0</v>
      </c>
      <c r="O284" s="200">
        <v>0</v>
      </c>
    </row>
    <row r="285" spans="1:17" ht="14.1" customHeight="1">
      <c r="A285" s="120" t="s">
        <v>525</v>
      </c>
      <c r="B285" s="200">
        <v>109.05093897465254</v>
      </c>
      <c r="C285" s="200">
        <v>31.438519956958331</v>
      </c>
      <c r="D285" s="200">
        <v>95.878369659635595</v>
      </c>
      <c r="E285" s="200">
        <v>532.308088541134</v>
      </c>
      <c r="F285" s="200">
        <v>203.80675908713357</v>
      </c>
      <c r="G285" s="200">
        <v>48.102141004158227</v>
      </c>
      <c r="H285" s="200"/>
      <c r="I285" s="200">
        <v>38.731009466298005</v>
      </c>
      <c r="J285" s="201">
        <v>165.07574962083558</v>
      </c>
      <c r="K285" s="201">
        <v>402.41062257377644</v>
      </c>
      <c r="L285" s="201">
        <v>-73.909293119775953</v>
      </c>
      <c r="M285" s="223"/>
      <c r="N285" s="200">
        <v>-23.33858129389651</v>
      </c>
      <c r="O285" s="200">
        <v>71.440722298054737</v>
      </c>
    </row>
    <row r="286" spans="1:17" s="199" customFormat="1" ht="16.5" customHeight="1">
      <c r="A286" s="292" t="s">
        <v>531</v>
      </c>
      <c r="B286" s="200" t="s">
        <v>255</v>
      </c>
      <c r="C286" s="200" t="s">
        <v>255</v>
      </c>
      <c r="D286" s="200" t="s">
        <v>255</v>
      </c>
      <c r="E286" s="200" t="s">
        <v>255</v>
      </c>
      <c r="F286" s="200" t="s">
        <v>255</v>
      </c>
      <c r="G286" s="200" t="s">
        <v>255</v>
      </c>
      <c r="H286" s="200"/>
      <c r="I286" s="200">
        <v>0</v>
      </c>
      <c r="J286" s="201">
        <v>0</v>
      </c>
      <c r="K286" s="201">
        <v>0</v>
      </c>
      <c r="L286" s="201">
        <v>0</v>
      </c>
      <c r="M286" s="221"/>
      <c r="N286" s="200">
        <v>0</v>
      </c>
      <c r="O286" s="200">
        <v>0</v>
      </c>
    </row>
    <row r="287" spans="1:17" ht="14.1" customHeight="1">
      <c r="A287" s="291" t="s">
        <v>506</v>
      </c>
      <c r="B287" s="200" t="s">
        <v>255</v>
      </c>
      <c r="C287" s="200" t="s">
        <v>255</v>
      </c>
      <c r="D287" s="200" t="s">
        <v>255</v>
      </c>
      <c r="E287" s="200" t="s">
        <v>255</v>
      </c>
      <c r="F287" s="200" t="s">
        <v>255</v>
      </c>
      <c r="G287" s="200" t="s">
        <v>255</v>
      </c>
      <c r="H287" s="200"/>
      <c r="I287" s="200">
        <v>0</v>
      </c>
      <c r="J287" s="201">
        <v>0</v>
      </c>
      <c r="K287" s="201">
        <v>0</v>
      </c>
      <c r="L287" s="201">
        <v>0</v>
      </c>
      <c r="M287" s="223"/>
      <c r="N287" s="200">
        <v>0</v>
      </c>
      <c r="O287" s="200">
        <v>0</v>
      </c>
    </row>
    <row r="288" spans="1:17" ht="14.1" customHeight="1">
      <c r="A288" s="291" t="s">
        <v>511</v>
      </c>
      <c r="B288" s="200" t="s">
        <v>255</v>
      </c>
      <c r="C288" s="200" t="s">
        <v>255</v>
      </c>
      <c r="D288" s="200" t="s">
        <v>255</v>
      </c>
      <c r="E288" s="200" t="s">
        <v>255</v>
      </c>
      <c r="F288" s="200" t="s">
        <v>255</v>
      </c>
      <c r="G288" s="200" t="s">
        <v>255</v>
      </c>
      <c r="H288" s="200"/>
      <c r="I288" s="200">
        <v>0</v>
      </c>
      <c r="J288" s="201">
        <v>0</v>
      </c>
      <c r="K288" s="201">
        <v>0</v>
      </c>
      <c r="L288" s="201">
        <v>0</v>
      </c>
      <c r="M288" s="223"/>
      <c r="N288" s="200">
        <v>0</v>
      </c>
      <c r="O288" s="200">
        <v>0</v>
      </c>
    </row>
    <row r="289" spans="1:15" s="202" customFormat="1" ht="14.1" customHeight="1">
      <c r="A289" s="292" t="s">
        <v>532</v>
      </c>
      <c r="B289" s="200">
        <v>159.0168999999994</v>
      </c>
      <c r="C289" s="200">
        <v>8.0369999999998996</v>
      </c>
      <c r="D289" s="200">
        <v>-25.926099999999323</v>
      </c>
      <c r="E289" s="200">
        <v>-699.38190000000031</v>
      </c>
      <c r="F289" s="200">
        <v>-195.50320000000022</v>
      </c>
      <c r="G289" s="200">
        <v>825.30710000000045</v>
      </c>
      <c r="H289" s="200"/>
      <c r="I289" s="200">
        <v>2.2028000000001242</v>
      </c>
      <c r="J289" s="201">
        <v>-197.70600000000036</v>
      </c>
      <c r="K289" s="201">
        <v>42.482500000000258</v>
      </c>
      <c r="L289" s="201">
        <v>-546.36120000000028</v>
      </c>
      <c r="M289" s="223"/>
      <c r="N289" s="200">
        <v>338.50969999999995</v>
      </c>
      <c r="O289" s="200">
        <v>486.79740000000044</v>
      </c>
    </row>
    <row r="290" spans="1:15" ht="14.1" customHeight="1">
      <c r="A290" s="291" t="s">
        <v>506</v>
      </c>
      <c r="B290" s="200">
        <v>93.598900000000071</v>
      </c>
      <c r="C290" s="200">
        <v>290.68339999999978</v>
      </c>
      <c r="D290" s="200">
        <v>110.10330000000044</v>
      </c>
      <c r="E290" s="200">
        <v>522.24339999999984</v>
      </c>
      <c r="F290" s="200">
        <v>131.46379999999999</v>
      </c>
      <c r="G290" s="200">
        <v>360.67849999999999</v>
      </c>
      <c r="H290" s="200"/>
      <c r="I290" s="200">
        <v>-43.815399999999954</v>
      </c>
      <c r="J290" s="201">
        <v>175.27919999999995</v>
      </c>
      <c r="K290" s="201">
        <v>122.12630000000037</v>
      </c>
      <c r="L290" s="201">
        <v>268.65329999999949</v>
      </c>
      <c r="M290" s="223"/>
      <c r="N290" s="200">
        <v>250.87990000000002</v>
      </c>
      <c r="O290" s="200">
        <v>109.79859999999996</v>
      </c>
    </row>
    <row r="291" spans="1:15" ht="14.1" customHeight="1">
      <c r="A291" s="119" t="s">
        <v>520</v>
      </c>
      <c r="B291" s="200" t="s">
        <v>255</v>
      </c>
      <c r="C291" s="200" t="s">
        <v>255</v>
      </c>
      <c r="D291" s="200" t="s">
        <v>255</v>
      </c>
      <c r="E291" s="200" t="s">
        <v>255</v>
      </c>
      <c r="F291" s="200" t="s">
        <v>255</v>
      </c>
      <c r="G291" s="200" t="s">
        <v>255</v>
      </c>
      <c r="H291" s="200"/>
      <c r="I291" s="200">
        <v>0</v>
      </c>
      <c r="J291" s="201">
        <v>0</v>
      </c>
      <c r="K291" s="201">
        <v>0</v>
      </c>
      <c r="L291" s="201">
        <v>0</v>
      </c>
      <c r="M291" s="223"/>
      <c r="N291" s="200">
        <v>0</v>
      </c>
      <c r="O291" s="200">
        <v>0</v>
      </c>
    </row>
    <row r="292" spans="1:15" ht="14.1" customHeight="1">
      <c r="A292" s="119" t="s">
        <v>521</v>
      </c>
      <c r="B292" s="200" t="s">
        <v>255</v>
      </c>
      <c r="C292" s="200" t="s">
        <v>255</v>
      </c>
      <c r="D292" s="200" t="s">
        <v>255</v>
      </c>
      <c r="E292" s="200" t="s">
        <v>255</v>
      </c>
      <c r="F292" s="200" t="s">
        <v>255</v>
      </c>
      <c r="G292" s="200" t="s">
        <v>255</v>
      </c>
      <c r="H292" s="200"/>
      <c r="I292" s="200">
        <v>0</v>
      </c>
      <c r="J292" s="201">
        <v>0</v>
      </c>
      <c r="K292" s="201">
        <v>0</v>
      </c>
      <c r="L292" s="201">
        <v>0</v>
      </c>
      <c r="M292" s="223"/>
      <c r="N292" s="200">
        <v>0</v>
      </c>
      <c r="O292" s="200">
        <v>0</v>
      </c>
    </row>
    <row r="293" spans="1:15" ht="14.1" customHeight="1">
      <c r="A293" s="119" t="s">
        <v>494</v>
      </c>
      <c r="B293" s="200" t="s">
        <v>255</v>
      </c>
      <c r="C293" s="200" t="s">
        <v>255</v>
      </c>
      <c r="D293" s="200" t="s">
        <v>255</v>
      </c>
      <c r="E293" s="200" t="s">
        <v>255</v>
      </c>
      <c r="F293" s="200" t="s">
        <v>255</v>
      </c>
      <c r="G293" s="200" t="s">
        <v>255</v>
      </c>
      <c r="H293" s="200"/>
      <c r="I293" s="200">
        <v>0</v>
      </c>
      <c r="J293" s="201">
        <v>0</v>
      </c>
      <c r="K293" s="201">
        <v>0</v>
      </c>
      <c r="L293" s="201">
        <v>0</v>
      </c>
      <c r="M293" s="223"/>
      <c r="N293" s="200">
        <v>0</v>
      </c>
      <c r="O293" s="200">
        <v>0</v>
      </c>
    </row>
    <row r="294" spans="1:15" ht="14.1" customHeight="1">
      <c r="A294" s="119" t="s">
        <v>522</v>
      </c>
      <c r="B294" s="200">
        <v>93.598900000000071</v>
      </c>
      <c r="C294" s="200">
        <v>290.68339999999978</v>
      </c>
      <c r="D294" s="200">
        <v>110.10330000000044</v>
      </c>
      <c r="E294" s="200">
        <v>522.24339999999984</v>
      </c>
      <c r="F294" s="200">
        <v>131.46379999999999</v>
      </c>
      <c r="G294" s="200">
        <v>360.67849999999999</v>
      </c>
      <c r="H294" s="200"/>
      <c r="I294" s="200">
        <v>-43.815399999999954</v>
      </c>
      <c r="J294" s="201">
        <v>175.27919999999995</v>
      </c>
      <c r="K294" s="201">
        <v>122.12630000000037</v>
      </c>
      <c r="L294" s="201">
        <v>268.65329999999949</v>
      </c>
      <c r="M294" s="223"/>
      <c r="N294" s="200">
        <v>250.87990000000002</v>
      </c>
      <c r="O294" s="200">
        <v>109.79859999999996</v>
      </c>
    </row>
    <row r="295" spans="1:15" ht="14.1" customHeight="1">
      <c r="A295" s="93" t="s">
        <v>511</v>
      </c>
      <c r="B295" s="200">
        <v>-65.417999999999338</v>
      </c>
      <c r="C295" s="200">
        <v>282.64639999999991</v>
      </c>
      <c r="D295" s="200">
        <v>136.02939999999978</v>
      </c>
      <c r="E295" s="200">
        <v>1221.6253000000002</v>
      </c>
      <c r="F295" s="200">
        <v>326.96700000000021</v>
      </c>
      <c r="G295" s="200">
        <v>-464.6286000000004</v>
      </c>
      <c r="H295" s="200"/>
      <c r="I295" s="200">
        <v>-46.018200000000078</v>
      </c>
      <c r="J295" s="201">
        <v>372.9852000000003</v>
      </c>
      <c r="K295" s="201">
        <v>79.643800000000113</v>
      </c>
      <c r="L295" s="201">
        <v>815.01449999999977</v>
      </c>
      <c r="M295" s="223"/>
      <c r="N295" s="200">
        <v>-87.629799999999946</v>
      </c>
      <c r="O295" s="200">
        <v>-376.99880000000047</v>
      </c>
    </row>
    <row r="296" spans="1:15" ht="14.1" customHeight="1">
      <c r="A296" s="119" t="s">
        <v>520</v>
      </c>
      <c r="B296" s="200" t="s">
        <v>255</v>
      </c>
      <c r="C296" s="200" t="s">
        <v>255</v>
      </c>
      <c r="D296" s="200" t="s">
        <v>255</v>
      </c>
      <c r="E296" s="200" t="s">
        <v>255</v>
      </c>
      <c r="F296" s="200" t="s">
        <v>255</v>
      </c>
      <c r="G296" s="200" t="s">
        <v>255</v>
      </c>
      <c r="H296" s="200"/>
      <c r="I296" s="200">
        <v>0</v>
      </c>
      <c r="J296" s="201">
        <v>0</v>
      </c>
      <c r="K296" s="201">
        <v>0</v>
      </c>
      <c r="L296" s="201">
        <v>0</v>
      </c>
      <c r="M296" s="223"/>
      <c r="N296" s="200">
        <v>0</v>
      </c>
      <c r="O296" s="200">
        <v>0</v>
      </c>
    </row>
    <row r="297" spans="1:15" ht="14.1" customHeight="1">
      <c r="A297" s="119" t="s">
        <v>521</v>
      </c>
      <c r="B297" s="200" t="s">
        <v>255</v>
      </c>
      <c r="C297" s="200" t="s">
        <v>255</v>
      </c>
      <c r="D297" s="200" t="s">
        <v>255</v>
      </c>
      <c r="E297" s="200" t="s">
        <v>255</v>
      </c>
      <c r="F297" s="200" t="s">
        <v>255</v>
      </c>
      <c r="G297" s="200" t="s">
        <v>255</v>
      </c>
      <c r="H297" s="200"/>
      <c r="I297" s="200">
        <v>0</v>
      </c>
      <c r="J297" s="201">
        <v>0</v>
      </c>
      <c r="K297" s="201">
        <v>0</v>
      </c>
      <c r="L297" s="201">
        <v>0</v>
      </c>
      <c r="M297" s="223"/>
      <c r="N297" s="200">
        <v>0</v>
      </c>
      <c r="O297" s="200">
        <v>0</v>
      </c>
    </row>
    <row r="298" spans="1:15" ht="14.1" customHeight="1">
      <c r="A298" s="119" t="s">
        <v>494</v>
      </c>
      <c r="B298" s="200" t="s">
        <v>255</v>
      </c>
      <c r="C298" s="200" t="s">
        <v>255</v>
      </c>
      <c r="D298" s="200" t="s">
        <v>255</v>
      </c>
      <c r="E298" s="200" t="s">
        <v>255</v>
      </c>
      <c r="F298" s="200" t="s">
        <v>255</v>
      </c>
      <c r="G298" s="200" t="s">
        <v>255</v>
      </c>
      <c r="H298" s="200"/>
      <c r="I298" s="200">
        <v>0</v>
      </c>
      <c r="J298" s="201">
        <v>0</v>
      </c>
      <c r="K298" s="201">
        <v>0</v>
      </c>
      <c r="L298" s="201">
        <v>0</v>
      </c>
      <c r="M298" s="223"/>
      <c r="N298" s="200">
        <v>0</v>
      </c>
      <c r="O298" s="200">
        <v>0</v>
      </c>
    </row>
    <row r="299" spans="1:15" ht="14.1" customHeight="1">
      <c r="A299" s="119" t="s">
        <v>522</v>
      </c>
      <c r="B299" s="200">
        <v>-65.417999999999338</v>
      </c>
      <c r="C299" s="200">
        <v>282.64639999999991</v>
      </c>
      <c r="D299" s="200">
        <v>136.02939999999978</v>
      </c>
      <c r="E299" s="200">
        <v>1221.6253000000002</v>
      </c>
      <c r="F299" s="200">
        <v>326.96700000000021</v>
      </c>
      <c r="G299" s="200">
        <v>-464.6286000000004</v>
      </c>
      <c r="H299" s="200"/>
      <c r="I299" s="200">
        <v>-46.018200000000078</v>
      </c>
      <c r="J299" s="201">
        <v>372.9852000000003</v>
      </c>
      <c r="K299" s="201">
        <v>79.643800000000113</v>
      </c>
      <c r="L299" s="201">
        <v>815.01449999999977</v>
      </c>
      <c r="M299" s="223"/>
      <c r="N299" s="200">
        <v>-87.629799999999946</v>
      </c>
      <c r="O299" s="200">
        <v>-376.99880000000047</v>
      </c>
    </row>
    <row r="300" spans="1:15" s="202" customFormat="1" ht="14.1" customHeight="1">
      <c r="A300" s="292" t="s">
        <v>533</v>
      </c>
      <c r="B300" s="200">
        <v>-26.330509011240562</v>
      </c>
      <c r="C300" s="200">
        <v>-2.1265719976523325</v>
      </c>
      <c r="D300" s="200">
        <v>45.166794657490875</v>
      </c>
      <c r="E300" s="200">
        <v>44.287419174847543</v>
      </c>
      <c r="F300" s="200">
        <v>9.94094452421648</v>
      </c>
      <c r="G300" s="200">
        <v>-16.638690115287879</v>
      </c>
      <c r="H300" s="200"/>
      <c r="I300" s="200">
        <v>8.1295279371733962</v>
      </c>
      <c r="J300" s="201">
        <v>1.8114165870430838</v>
      </c>
      <c r="K300" s="201">
        <v>22.829491837146943</v>
      </c>
      <c r="L300" s="201">
        <v>11.51698281348412</v>
      </c>
      <c r="M300" s="223"/>
      <c r="N300" s="200">
        <v>1.2151764953189375</v>
      </c>
      <c r="O300" s="200">
        <v>-17.853866610606815</v>
      </c>
    </row>
    <row r="301" spans="1:15" ht="14.1" customHeight="1">
      <c r="A301" s="272" t="s">
        <v>506</v>
      </c>
      <c r="B301" s="200">
        <v>-26.330509011240562</v>
      </c>
      <c r="C301" s="200">
        <v>-2.1265719976523325</v>
      </c>
      <c r="D301" s="200">
        <v>45.166794657490875</v>
      </c>
      <c r="E301" s="200">
        <v>44.287419174847543</v>
      </c>
      <c r="F301" s="200">
        <v>9.94094452421648</v>
      </c>
      <c r="G301" s="200">
        <v>-16.638690115287879</v>
      </c>
      <c r="H301" s="200"/>
      <c r="I301" s="200">
        <v>8.1295279371733962</v>
      </c>
      <c r="J301" s="201">
        <v>1.8114165870430838</v>
      </c>
      <c r="K301" s="201">
        <v>22.829491837146943</v>
      </c>
      <c r="L301" s="201">
        <v>11.51698281348412</v>
      </c>
      <c r="M301" s="223"/>
      <c r="N301" s="200">
        <v>1.2151764953189375</v>
      </c>
      <c r="O301" s="200">
        <v>-17.853866610606815</v>
      </c>
    </row>
    <row r="302" spans="1:15" ht="14.1" customHeight="1">
      <c r="A302" s="119" t="s">
        <v>520</v>
      </c>
      <c r="B302" s="200" t="s">
        <v>255</v>
      </c>
      <c r="C302" s="200" t="s">
        <v>255</v>
      </c>
      <c r="D302" s="200" t="s">
        <v>255</v>
      </c>
      <c r="E302" s="200" t="s">
        <v>255</v>
      </c>
      <c r="F302" s="200" t="s">
        <v>255</v>
      </c>
      <c r="G302" s="200" t="s">
        <v>255</v>
      </c>
      <c r="H302" s="200"/>
      <c r="I302" s="200">
        <v>0</v>
      </c>
      <c r="J302" s="201">
        <v>0</v>
      </c>
      <c r="K302" s="201">
        <v>0</v>
      </c>
      <c r="L302" s="201">
        <v>0</v>
      </c>
      <c r="M302" s="223"/>
      <c r="N302" s="200">
        <v>0</v>
      </c>
      <c r="O302" s="200">
        <v>0</v>
      </c>
    </row>
    <row r="303" spans="1:15" ht="14.1" customHeight="1">
      <c r="A303" s="119" t="s">
        <v>521</v>
      </c>
      <c r="B303" s="200" t="s">
        <v>255</v>
      </c>
      <c r="C303" s="200" t="s">
        <v>255</v>
      </c>
      <c r="D303" s="200" t="s">
        <v>255</v>
      </c>
      <c r="E303" s="200" t="s">
        <v>255</v>
      </c>
      <c r="F303" s="200" t="s">
        <v>255</v>
      </c>
      <c r="G303" s="200" t="s">
        <v>255</v>
      </c>
      <c r="H303" s="200"/>
      <c r="I303" s="200">
        <v>0</v>
      </c>
      <c r="J303" s="201">
        <v>0</v>
      </c>
      <c r="K303" s="201">
        <v>0</v>
      </c>
      <c r="L303" s="201">
        <v>0</v>
      </c>
      <c r="M303" s="223"/>
      <c r="N303" s="200">
        <v>0</v>
      </c>
      <c r="O303" s="200">
        <v>0</v>
      </c>
    </row>
    <row r="304" spans="1:15" ht="14.1" customHeight="1">
      <c r="A304" s="119" t="s">
        <v>494</v>
      </c>
      <c r="B304" s="200" t="s">
        <v>255</v>
      </c>
      <c r="C304" s="200" t="s">
        <v>255</v>
      </c>
      <c r="D304" s="200" t="s">
        <v>255</v>
      </c>
      <c r="E304" s="200" t="s">
        <v>255</v>
      </c>
      <c r="F304" s="200" t="s">
        <v>255</v>
      </c>
      <c r="G304" s="200" t="s">
        <v>255</v>
      </c>
      <c r="H304" s="200"/>
      <c r="I304" s="200">
        <v>0</v>
      </c>
      <c r="J304" s="201">
        <v>0</v>
      </c>
      <c r="K304" s="201">
        <v>0</v>
      </c>
      <c r="L304" s="201">
        <v>0</v>
      </c>
      <c r="M304" s="223"/>
      <c r="N304" s="200">
        <v>0</v>
      </c>
      <c r="O304" s="200">
        <v>0</v>
      </c>
    </row>
    <row r="305" spans="1:16364" ht="14.1" customHeight="1">
      <c r="A305" s="119" t="s">
        <v>522</v>
      </c>
      <c r="B305" s="200">
        <v>-26.330509011240562</v>
      </c>
      <c r="C305" s="200">
        <v>-2.1265719976523325</v>
      </c>
      <c r="D305" s="200">
        <v>45.166794657490875</v>
      </c>
      <c r="E305" s="200">
        <v>44.287419174847543</v>
      </c>
      <c r="F305" s="200">
        <v>9.94094452421648</v>
      </c>
      <c r="G305" s="200">
        <v>-16.638690115287879</v>
      </c>
      <c r="H305" s="200"/>
      <c r="I305" s="200">
        <v>8.1295279371733962</v>
      </c>
      <c r="J305" s="201">
        <v>1.8114165870430838</v>
      </c>
      <c r="K305" s="201">
        <v>22.829491837146943</v>
      </c>
      <c r="L305" s="201">
        <v>11.51698281348412</v>
      </c>
      <c r="M305" s="223"/>
      <c r="N305" s="200">
        <v>1.2151764953189375</v>
      </c>
      <c r="O305" s="200">
        <v>-17.853866610606815</v>
      </c>
    </row>
    <row r="306" spans="1:16364" ht="14.1" customHeight="1">
      <c r="A306" s="93" t="s">
        <v>511</v>
      </c>
      <c r="B306" s="200" t="s">
        <v>255</v>
      </c>
      <c r="C306" s="200" t="s">
        <v>255</v>
      </c>
      <c r="D306" s="200" t="s">
        <v>255</v>
      </c>
      <c r="E306" s="200" t="s">
        <v>255</v>
      </c>
      <c r="F306" s="200" t="s">
        <v>255</v>
      </c>
      <c r="G306" s="200" t="s">
        <v>255</v>
      </c>
      <c r="H306" s="200"/>
      <c r="I306" s="200">
        <v>0</v>
      </c>
      <c r="J306" s="201">
        <v>0</v>
      </c>
      <c r="K306" s="201">
        <v>0</v>
      </c>
      <c r="L306" s="201">
        <v>0</v>
      </c>
      <c r="M306" s="223"/>
      <c r="N306" s="200">
        <v>0</v>
      </c>
      <c r="O306" s="200">
        <v>0</v>
      </c>
    </row>
    <row r="307" spans="1:16364" s="202" customFormat="1" ht="14.1" customHeight="1">
      <c r="A307" s="292" t="s">
        <v>534</v>
      </c>
      <c r="B307" s="200">
        <v>241.45425139210997</v>
      </c>
      <c r="C307" s="200" t="s">
        <v>255</v>
      </c>
      <c r="D307" s="200" t="s">
        <v>255</v>
      </c>
      <c r="E307" s="200" t="s">
        <v>255</v>
      </c>
      <c r="F307" s="200" t="s">
        <v>255</v>
      </c>
      <c r="G307" s="200" t="s">
        <v>255</v>
      </c>
      <c r="H307" s="200"/>
      <c r="I307" s="200">
        <v>0</v>
      </c>
      <c r="J307" s="201">
        <v>0</v>
      </c>
      <c r="K307" s="201">
        <v>0</v>
      </c>
      <c r="L307" s="201">
        <v>0</v>
      </c>
      <c r="M307" s="223"/>
      <c r="N307" s="200">
        <v>0</v>
      </c>
      <c r="O307" s="200">
        <v>0</v>
      </c>
    </row>
    <row r="308" spans="1:16364" s="202" customFormat="1" ht="14.1" customHeight="1">
      <c r="A308" s="273" t="s">
        <v>535</v>
      </c>
      <c r="B308" s="209">
        <v>584.8722058100002</v>
      </c>
      <c r="C308" s="209">
        <v>-456.05812432999988</v>
      </c>
      <c r="D308" s="209">
        <v>-64.383410199999844</v>
      </c>
      <c r="E308" s="209">
        <v>139.07505477000012</v>
      </c>
      <c r="F308" s="209">
        <v>84.399877870000026</v>
      </c>
      <c r="G308" s="209">
        <v>484.53106157999974</v>
      </c>
      <c r="H308" s="209"/>
      <c r="I308" s="209">
        <v>-56.701323289999991</v>
      </c>
      <c r="J308" s="210">
        <v>141.10120116000002</v>
      </c>
      <c r="K308" s="210">
        <v>192.0342323299999</v>
      </c>
      <c r="L308" s="210">
        <v>-137.35905542999978</v>
      </c>
      <c r="M308" s="222"/>
      <c r="N308" s="209">
        <v>167.29262365999989</v>
      </c>
      <c r="O308" s="209">
        <v>317.23843791999985</v>
      </c>
    </row>
    <row r="309" spans="1:16364" ht="14.1" customHeight="1">
      <c r="A309" s="93" t="s">
        <v>536</v>
      </c>
      <c r="B309" s="200" t="s">
        <v>255</v>
      </c>
      <c r="C309" s="200" t="s">
        <v>255</v>
      </c>
      <c r="D309" s="200" t="s">
        <v>255</v>
      </c>
      <c r="E309" s="200" t="s">
        <v>255</v>
      </c>
      <c r="F309" s="200" t="s">
        <v>255</v>
      </c>
      <c r="G309" s="200" t="s">
        <v>255</v>
      </c>
      <c r="H309" s="200"/>
      <c r="I309" s="200">
        <v>0</v>
      </c>
      <c r="J309" s="201">
        <v>0</v>
      </c>
      <c r="K309" s="201">
        <v>0</v>
      </c>
      <c r="L309" s="201">
        <v>0</v>
      </c>
      <c r="M309" s="223"/>
      <c r="N309" s="200">
        <v>0</v>
      </c>
      <c r="O309" s="200">
        <v>0</v>
      </c>
    </row>
    <row r="310" spans="1:16364" ht="14.1" customHeight="1">
      <c r="A310" s="93" t="s">
        <v>537</v>
      </c>
      <c r="B310" s="200">
        <v>255.78397424000002</v>
      </c>
      <c r="C310" s="200">
        <v>-124.40794637999998</v>
      </c>
      <c r="D310" s="200">
        <v>-53.590781919999998</v>
      </c>
      <c r="E310" s="200">
        <v>39.475104949999995</v>
      </c>
      <c r="F310" s="200">
        <v>0.60888534999999777</v>
      </c>
      <c r="G310" s="200">
        <v>-1.8946214800000003</v>
      </c>
      <c r="H310" s="200"/>
      <c r="I310" s="200">
        <v>-22.7098373</v>
      </c>
      <c r="J310" s="201">
        <v>23.318722649999998</v>
      </c>
      <c r="K310" s="201">
        <v>-5.1006131500000018</v>
      </c>
      <c r="L310" s="201">
        <v>43.966832750000002</v>
      </c>
      <c r="M310" s="223"/>
      <c r="N310" s="200">
        <v>-2.2258863099999986</v>
      </c>
      <c r="O310" s="200">
        <v>0.33126482999999823</v>
      </c>
    </row>
    <row r="311" spans="1:16364" ht="14.1" customHeight="1">
      <c r="A311" s="93" t="s">
        <v>538</v>
      </c>
      <c r="B311" s="200" t="s">
        <v>255</v>
      </c>
      <c r="C311" s="200" t="s">
        <v>255</v>
      </c>
      <c r="D311" s="200" t="s">
        <v>255</v>
      </c>
      <c r="E311" s="200" t="s">
        <v>255</v>
      </c>
      <c r="F311" s="200" t="s">
        <v>255</v>
      </c>
      <c r="G311" s="200" t="s">
        <v>255</v>
      </c>
      <c r="H311" s="200"/>
      <c r="I311" s="200">
        <v>0</v>
      </c>
      <c r="J311" s="201">
        <v>0</v>
      </c>
      <c r="K311" s="201">
        <v>0</v>
      </c>
      <c r="L311" s="201">
        <v>0</v>
      </c>
      <c r="M311" s="223"/>
      <c r="N311" s="200">
        <v>0</v>
      </c>
      <c r="O311" s="200">
        <v>0</v>
      </c>
    </row>
    <row r="312" spans="1:16364" ht="14.1" customHeight="1">
      <c r="A312" s="93" t="s">
        <v>539</v>
      </c>
      <c r="B312" s="200">
        <v>329.08823157000012</v>
      </c>
      <c r="C312" s="200">
        <v>-331.65017794999983</v>
      </c>
      <c r="D312" s="200">
        <v>-10.792628279999917</v>
      </c>
      <c r="E312" s="200">
        <v>99.599949820000148</v>
      </c>
      <c r="F312" s="200">
        <v>83.790992520000032</v>
      </c>
      <c r="G312" s="200">
        <v>486.42568305999976</v>
      </c>
      <c r="H312" s="200"/>
      <c r="I312" s="200">
        <v>-33.991485989999994</v>
      </c>
      <c r="J312" s="201">
        <v>117.78247851000002</v>
      </c>
      <c r="K312" s="201">
        <v>197.13484547999991</v>
      </c>
      <c r="L312" s="201">
        <v>-181.32588817999979</v>
      </c>
      <c r="M312" s="223"/>
      <c r="N312" s="200">
        <v>169.51850996999988</v>
      </c>
      <c r="O312" s="200">
        <v>316.90717308999984</v>
      </c>
    </row>
    <row r="313" spans="1:16364" ht="14.1" customHeight="1">
      <c r="A313" s="294" t="s">
        <v>540</v>
      </c>
      <c r="B313" s="249">
        <v>500.9342595124823</v>
      </c>
      <c r="C313" s="249">
        <v>3998.406428770772</v>
      </c>
      <c r="D313" s="249">
        <v>6448.4991694157225</v>
      </c>
      <c r="E313" s="249">
        <v>2976.3671122781134</v>
      </c>
      <c r="F313" s="249">
        <v>3358.1957315681721</v>
      </c>
      <c r="G313" s="249">
        <v>3044.6335648470858</v>
      </c>
      <c r="H313" s="249"/>
      <c r="I313" s="249">
        <v>2253.6527559522287</v>
      </c>
      <c r="J313" s="250">
        <v>1104.5429756159431</v>
      </c>
      <c r="K313" s="250">
        <v>676.70932493056398</v>
      </c>
      <c r="L313" s="250">
        <v>-1058.5379442206229</v>
      </c>
      <c r="M313" s="251"/>
      <c r="N313" s="249">
        <v>1404.8654240454989</v>
      </c>
      <c r="O313" s="249">
        <v>1639.7681408015869</v>
      </c>
    </row>
    <row r="314" spans="1:16364" s="2" customFormat="1" ht="15" customHeight="1">
      <c r="A314" s="999" t="s">
        <v>541</v>
      </c>
      <c r="B314" s="999"/>
      <c r="C314" s="1004"/>
      <c r="D314" s="1004"/>
      <c r="E314" s="1004"/>
      <c r="F314" s="551"/>
      <c r="G314" s="551"/>
      <c r="H314" s="196"/>
      <c r="I314" s="217"/>
      <c r="J314" s="217"/>
      <c r="K314" s="217"/>
      <c r="L314" s="217"/>
      <c r="M314" s="217"/>
      <c r="N314" s="217"/>
      <c r="O314" s="217"/>
    </row>
    <row r="315" spans="1:16364" s="2" customFormat="1" ht="15" customHeight="1">
      <c r="A315" s="994" t="s">
        <v>542</v>
      </c>
      <c r="B315" s="995"/>
      <c r="C315" s="995"/>
      <c r="D315" s="995"/>
      <c r="E315" s="995"/>
      <c r="F315" s="555"/>
      <c r="G315" s="555"/>
      <c r="H315" s="196"/>
      <c r="I315" s="217"/>
      <c r="J315" s="217"/>
      <c r="K315" s="217"/>
      <c r="L315" s="217"/>
      <c r="M315" s="217"/>
      <c r="N315" s="217"/>
      <c r="O315" s="217"/>
    </row>
    <row r="316" spans="1:16364" s="2" customFormat="1" ht="15" customHeight="1">
      <c r="A316" s="996" t="s">
        <v>543</v>
      </c>
      <c r="B316" s="995"/>
      <c r="C316" s="995"/>
      <c r="D316" s="995"/>
      <c r="E316" s="995"/>
      <c r="F316" s="901"/>
      <c r="G316" s="555"/>
      <c r="H316" s="196"/>
      <c r="I316" s="217"/>
      <c r="J316" s="217"/>
      <c r="K316" s="217"/>
      <c r="L316" s="217"/>
      <c r="M316" s="217"/>
      <c r="N316" s="217"/>
      <c r="O316" s="217"/>
    </row>
    <row r="317" spans="1:16364" s="2" customFormat="1" ht="30.75" customHeight="1">
      <c r="A317" s="999" t="s">
        <v>544</v>
      </c>
      <c r="B317" s="999"/>
      <c r="C317" s="999"/>
      <c r="D317" s="999"/>
      <c r="E317" s="999"/>
      <c r="F317" s="999"/>
      <c r="G317" s="999"/>
      <c r="H317" s="999"/>
      <c r="I317" s="217"/>
      <c r="J317" s="217"/>
      <c r="K317" s="217"/>
      <c r="L317" s="217"/>
      <c r="M317" s="217"/>
      <c r="N317" s="217"/>
      <c r="O317" s="217"/>
    </row>
    <row r="318" spans="1:16364" ht="6" customHeight="1">
      <c r="A318" s="295"/>
      <c r="B318" s="296"/>
      <c r="C318" s="296"/>
      <c r="D318" s="296"/>
      <c r="E318" s="296"/>
      <c r="F318" s="296"/>
      <c r="G318" s="296"/>
      <c r="H318" s="296"/>
      <c r="I318" s="219"/>
      <c r="J318" s="219"/>
      <c r="K318" s="219"/>
      <c r="L318" s="219"/>
      <c r="N318" s="219"/>
      <c r="O318" s="219"/>
    </row>
    <row r="319" spans="1:16364" s="63" customFormat="1" ht="12.75" customHeight="1">
      <c r="A319" s="1000" t="s">
        <v>545</v>
      </c>
      <c r="B319" s="1001"/>
      <c r="C319" s="1001"/>
      <c r="D319" s="1001"/>
      <c r="E319" s="1001"/>
      <c r="F319" s="556"/>
      <c r="G319" s="556"/>
      <c r="H319" s="297"/>
      <c r="I319" s="214"/>
      <c r="J319" s="214"/>
      <c r="K319" s="214"/>
      <c r="L319" s="214"/>
      <c r="M319" s="214"/>
      <c r="N319" s="214"/>
      <c r="O319" s="214"/>
    </row>
    <row r="320" spans="1:16364" ht="14.25" customHeight="1">
      <c r="A320" s="999" t="s">
        <v>546</v>
      </c>
      <c r="B320" s="999"/>
      <c r="C320" s="999"/>
      <c r="D320" s="999"/>
      <c r="E320" s="999"/>
      <c r="F320" s="999"/>
      <c r="G320" s="999"/>
      <c r="H320" s="999"/>
      <c r="I320" s="1002"/>
      <c r="J320" s="1002"/>
      <c r="K320" s="1002"/>
      <c r="L320" s="1002"/>
      <c r="M320" s="1002"/>
      <c r="N320" s="1002"/>
      <c r="O320" s="557"/>
      <c r="P320" s="998"/>
      <c r="Q320" s="998"/>
      <c r="R320" s="998"/>
      <c r="S320" s="998"/>
      <c r="T320" s="998"/>
      <c r="U320" s="998"/>
      <c r="V320" s="998"/>
      <c r="W320" s="998"/>
      <c r="X320" s="998"/>
      <c r="Y320" s="998"/>
      <c r="Z320" s="998"/>
      <c r="AA320" s="998"/>
      <c r="AB320" s="998"/>
      <c r="AC320" s="998"/>
      <c r="AD320" s="998"/>
      <c r="AE320" s="998"/>
      <c r="AF320" s="998"/>
      <c r="AG320" s="998"/>
      <c r="AH320" s="998"/>
      <c r="AI320" s="998"/>
      <c r="AJ320" s="998"/>
      <c r="AK320" s="998"/>
      <c r="AL320" s="998"/>
      <c r="AM320" s="998"/>
      <c r="AN320" s="998"/>
      <c r="AO320" s="998"/>
      <c r="AP320" s="998"/>
      <c r="AQ320" s="998"/>
      <c r="AR320" s="998"/>
      <c r="AS320" s="998"/>
      <c r="AT320" s="998"/>
      <c r="AU320" s="998"/>
      <c r="AV320" s="998"/>
      <c r="AW320" s="998"/>
      <c r="AX320" s="998"/>
      <c r="AY320" s="998"/>
      <c r="AZ320" s="998"/>
      <c r="BA320" s="998"/>
      <c r="BB320" s="998"/>
      <c r="BC320" s="998"/>
      <c r="BD320" s="998"/>
      <c r="BE320" s="998"/>
      <c r="BF320" s="998"/>
      <c r="BG320" s="998"/>
      <c r="BH320" s="998"/>
      <c r="BI320" s="998"/>
      <c r="BJ320" s="998"/>
      <c r="BK320" s="998"/>
      <c r="BL320" s="998"/>
      <c r="BM320" s="998"/>
      <c r="BN320" s="998"/>
      <c r="BO320" s="998"/>
      <c r="BP320" s="998"/>
      <c r="BQ320" s="998"/>
      <c r="BR320" s="998"/>
      <c r="BS320" s="998"/>
      <c r="BT320" s="998"/>
      <c r="BU320" s="998"/>
      <c r="BV320" s="998"/>
      <c r="BW320" s="998"/>
      <c r="BX320" s="998"/>
      <c r="BY320" s="998"/>
      <c r="BZ320" s="998"/>
      <c r="CA320" s="998"/>
      <c r="CB320" s="998"/>
      <c r="CC320" s="998"/>
      <c r="CD320" s="998"/>
      <c r="CE320" s="998"/>
      <c r="CF320" s="998"/>
      <c r="CG320" s="998"/>
      <c r="CH320" s="998"/>
      <c r="CI320" s="998"/>
      <c r="CJ320" s="998"/>
      <c r="CK320" s="998"/>
      <c r="CL320" s="998"/>
      <c r="CM320" s="998"/>
      <c r="CN320" s="998"/>
      <c r="CO320" s="998"/>
      <c r="CP320" s="998"/>
      <c r="CQ320" s="998"/>
      <c r="CR320" s="998"/>
      <c r="CS320" s="998"/>
      <c r="CT320" s="998"/>
      <c r="CU320" s="998"/>
      <c r="CV320" s="998"/>
      <c r="CW320" s="998"/>
      <c r="CX320" s="998"/>
      <c r="CY320" s="998"/>
      <c r="CZ320" s="998"/>
      <c r="DA320" s="998"/>
      <c r="DB320" s="998"/>
      <c r="DC320" s="998"/>
      <c r="DD320" s="998"/>
      <c r="DE320" s="998"/>
      <c r="DF320" s="998"/>
      <c r="DG320" s="998"/>
      <c r="DH320" s="998"/>
      <c r="DI320" s="998"/>
      <c r="DJ320" s="998"/>
      <c r="DK320" s="998"/>
      <c r="DL320" s="998"/>
      <c r="DM320" s="998"/>
      <c r="DN320" s="998"/>
      <c r="DO320" s="998"/>
      <c r="DP320" s="998"/>
      <c r="DQ320" s="998"/>
      <c r="DR320" s="998"/>
      <c r="DS320" s="998"/>
      <c r="DT320" s="998"/>
      <c r="DU320" s="998"/>
      <c r="DV320" s="998"/>
      <c r="DW320" s="998"/>
      <c r="DX320" s="998"/>
      <c r="DY320" s="998"/>
      <c r="DZ320" s="998"/>
      <c r="EA320" s="998"/>
      <c r="EB320" s="998"/>
      <c r="EC320" s="998"/>
      <c r="ED320" s="998"/>
      <c r="EE320" s="998"/>
      <c r="EF320" s="998"/>
      <c r="EG320" s="998"/>
      <c r="EH320" s="998"/>
      <c r="EI320" s="998"/>
      <c r="EJ320" s="998"/>
      <c r="EK320" s="998"/>
      <c r="EL320" s="998"/>
      <c r="EM320" s="998"/>
      <c r="EN320" s="998"/>
      <c r="EO320" s="998"/>
      <c r="EP320" s="998"/>
      <c r="EQ320" s="998"/>
      <c r="ER320" s="998"/>
      <c r="ES320" s="998"/>
      <c r="ET320" s="998"/>
      <c r="EU320" s="998"/>
      <c r="EV320" s="998"/>
      <c r="EW320" s="998"/>
      <c r="EX320" s="998"/>
      <c r="EY320" s="998"/>
      <c r="EZ320" s="998"/>
      <c r="FA320" s="998"/>
      <c r="FB320" s="998"/>
      <c r="FC320" s="998"/>
      <c r="FD320" s="998"/>
      <c r="FE320" s="998"/>
      <c r="FF320" s="998"/>
      <c r="FG320" s="998"/>
      <c r="FH320" s="998"/>
      <c r="FI320" s="998"/>
      <c r="FJ320" s="998"/>
      <c r="FK320" s="998"/>
      <c r="FL320" s="998"/>
      <c r="FM320" s="998"/>
      <c r="FN320" s="998"/>
      <c r="FO320" s="998"/>
      <c r="FP320" s="998"/>
      <c r="FQ320" s="998"/>
      <c r="FR320" s="998"/>
      <c r="FS320" s="998"/>
      <c r="FT320" s="998"/>
      <c r="FU320" s="998"/>
      <c r="FV320" s="998"/>
      <c r="FW320" s="998"/>
      <c r="FX320" s="998"/>
      <c r="FY320" s="998"/>
      <c r="FZ320" s="998"/>
      <c r="GA320" s="998"/>
      <c r="GB320" s="998"/>
      <c r="GC320" s="998"/>
      <c r="GD320" s="998"/>
      <c r="GE320" s="998"/>
      <c r="GF320" s="998"/>
      <c r="GG320" s="998"/>
      <c r="GH320" s="998"/>
      <c r="GI320" s="998"/>
      <c r="GJ320" s="998"/>
      <c r="GK320" s="998"/>
      <c r="GL320" s="998"/>
      <c r="GM320" s="998"/>
      <c r="GN320" s="998"/>
      <c r="GO320" s="998"/>
      <c r="GP320" s="998"/>
      <c r="GQ320" s="998"/>
      <c r="GR320" s="998"/>
      <c r="GS320" s="998"/>
      <c r="GT320" s="998"/>
      <c r="GU320" s="998"/>
      <c r="GV320" s="998"/>
      <c r="GW320" s="998"/>
      <c r="GX320" s="998"/>
      <c r="GY320" s="998"/>
      <c r="GZ320" s="998"/>
      <c r="HA320" s="998"/>
      <c r="HB320" s="998"/>
      <c r="HC320" s="998"/>
      <c r="HD320" s="998"/>
      <c r="HE320" s="998"/>
      <c r="HF320" s="998"/>
      <c r="HG320" s="998"/>
      <c r="HH320" s="998"/>
      <c r="HI320" s="998"/>
      <c r="HJ320" s="998"/>
      <c r="HK320" s="998"/>
      <c r="HL320" s="998"/>
      <c r="HM320" s="998"/>
      <c r="HN320" s="998"/>
      <c r="HO320" s="998"/>
      <c r="HP320" s="998"/>
      <c r="HQ320" s="998"/>
      <c r="HR320" s="998"/>
      <c r="HS320" s="998"/>
      <c r="HT320" s="998"/>
      <c r="HU320" s="998"/>
      <c r="HV320" s="998"/>
      <c r="HW320" s="998"/>
      <c r="HX320" s="998"/>
      <c r="HY320" s="998"/>
      <c r="HZ320" s="998"/>
      <c r="IA320" s="998"/>
      <c r="IB320" s="998"/>
      <c r="IC320" s="998"/>
      <c r="ID320" s="998"/>
      <c r="IE320" s="998"/>
      <c r="IF320" s="998"/>
      <c r="IG320" s="998"/>
      <c r="IH320" s="998"/>
      <c r="II320" s="998"/>
      <c r="IJ320" s="998"/>
      <c r="IK320" s="998"/>
      <c r="IL320" s="998"/>
      <c r="IM320" s="998"/>
      <c r="IN320" s="998"/>
      <c r="IO320" s="998"/>
      <c r="IP320" s="998"/>
      <c r="IQ320" s="998"/>
      <c r="IR320" s="998"/>
      <c r="IS320" s="998"/>
      <c r="IT320" s="998"/>
      <c r="IU320" s="998"/>
      <c r="IV320" s="998"/>
      <c r="IW320" s="998"/>
      <c r="IX320" s="998"/>
      <c r="IY320" s="998"/>
      <c r="IZ320" s="998"/>
      <c r="JA320" s="998"/>
      <c r="JB320" s="998"/>
      <c r="JC320" s="998"/>
      <c r="JD320" s="998"/>
      <c r="JE320" s="998"/>
      <c r="JF320" s="998"/>
      <c r="JG320" s="998"/>
      <c r="JH320" s="998"/>
      <c r="JI320" s="998"/>
      <c r="JJ320" s="998"/>
      <c r="JK320" s="998"/>
      <c r="JL320" s="998"/>
      <c r="JM320" s="998"/>
      <c r="JN320" s="998"/>
      <c r="JO320" s="998"/>
      <c r="JP320" s="998"/>
      <c r="JQ320" s="998"/>
      <c r="JR320" s="998"/>
      <c r="JS320" s="998"/>
      <c r="JT320" s="998"/>
      <c r="JU320" s="998"/>
      <c r="JV320" s="998"/>
      <c r="JW320" s="998"/>
      <c r="JX320" s="998"/>
      <c r="JY320" s="998"/>
      <c r="JZ320" s="998"/>
      <c r="KA320" s="998"/>
      <c r="KB320" s="998"/>
      <c r="KC320" s="998"/>
      <c r="KD320" s="998"/>
      <c r="KE320" s="998"/>
      <c r="KF320" s="998"/>
      <c r="KG320" s="998"/>
      <c r="KH320" s="998"/>
      <c r="KI320" s="998"/>
      <c r="KJ320" s="998"/>
      <c r="KK320" s="998"/>
      <c r="KL320" s="998"/>
      <c r="KM320" s="998"/>
      <c r="KN320" s="998"/>
      <c r="KO320" s="998"/>
      <c r="KP320" s="998"/>
      <c r="KQ320" s="998"/>
      <c r="KR320" s="998"/>
      <c r="KS320" s="998"/>
      <c r="KT320" s="998"/>
      <c r="KU320" s="998"/>
      <c r="KV320" s="998"/>
      <c r="KW320" s="998"/>
      <c r="KX320" s="998"/>
      <c r="KY320" s="998"/>
      <c r="KZ320" s="998"/>
      <c r="LA320" s="998"/>
      <c r="LB320" s="998"/>
      <c r="LC320" s="998"/>
      <c r="LD320" s="998"/>
      <c r="LE320" s="998"/>
      <c r="LF320" s="998"/>
      <c r="LG320" s="998"/>
      <c r="LH320" s="998"/>
      <c r="LI320" s="998"/>
      <c r="LJ320" s="998"/>
      <c r="LK320" s="998"/>
      <c r="LL320" s="998"/>
      <c r="LM320" s="998"/>
      <c r="LN320" s="998"/>
      <c r="LO320" s="998"/>
      <c r="LP320" s="998"/>
      <c r="LQ320" s="998"/>
      <c r="LR320" s="998"/>
      <c r="LS320" s="998"/>
      <c r="LT320" s="998"/>
      <c r="LU320" s="998"/>
      <c r="LV320" s="998"/>
      <c r="LW320" s="998"/>
      <c r="LX320" s="998"/>
      <c r="LY320" s="998"/>
      <c r="LZ320" s="998"/>
      <c r="MA320" s="998"/>
      <c r="MB320" s="998"/>
      <c r="MC320" s="998"/>
      <c r="MD320" s="998"/>
      <c r="ME320" s="998"/>
      <c r="MF320" s="998"/>
      <c r="MG320" s="998"/>
      <c r="MH320" s="998"/>
      <c r="MI320" s="998"/>
      <c r="MJ320" s="998"/>
      <c r="MK320" s="998"/>
      <c r="ML320" s="998"/>
      <c r="MM320" s="998"/>
      <c r="MN320" s="998"/>
      <c r="MO320" s="998"/>
      <c r="MP320" s="998"/>
      <c r="MQ320" s="998"/>
      <c r="MR320" s="998"/>
      <c r="MS320" s="998"/>
      <c r="MT320" s="998"/>
      <c r="MU320" s="998"/>
      <c r="MV320" s="998"/>
      <c r="MW320" s="998"/>
      <c r="MX320" s="998"/>
      <c r="MY320" s="998"/>
      <c r="MZ320" s="998"/>
      <c r="NA320" s="998"/>
      <c r="NB320" s="998"/>
      <c r="NC320" s="998"/>
      <c r="ND320" s="998"/>
      <c r="NE320" s="998"/>
      <c r="NF320" s="998"/>
      <c r="NG320" s="998"/>
      <c r="NH320" s="998"/>
      <c r="NI320" s="998"/>
      <c r="NJ320" s="998"/>
      <c r="NK320" s="998"/>
      <c r="NL320" s="998"/>
      <c r="NM320" s="998"/>
      <c r="NN320" s="998"/>
      <c r="NO320" s="998"/>
      <c r="NP320" s="998"/>
      <c r="NQ320" s="998"/>
      <c r="NR320" s="998"/>
      <c r="NS320" s="998"/>
      <c r="NT320" s="998"/>
      <c r="NU320" s="998"/>
      <c r="NV320" s="998"/>
      <c r="NW320" s="998"/>
      <c r="NX320" s="998"/>
      <c r="NY320" s="998"/>
      <c r="NZ320" s="998"/>
      <c r="OA320" s="998"/>
      <c r="OB320" s="998"/>
      <c r="OC320" s="998"/>
      <c r="OD320" s="998"/>
      <c r="OE320" s="998"/>
      <c r="OF320" s="998"/>
      <c r="OG320" s="998"/>
      <c r="OH320" s="998"/>
      <c r="OI320" s="998"/>
      <c r="OJ320" s="998"/>
      <c r="OK320" s="998"/>
      <c r="OL320" s="998"/>
      <c r="OM320" s="998"/>
      <c r="ON320" s="998"/>
      <c r="OO320" s="998"/>
      <c r="OP320" s="998"/>
      <c r="OQ320" s="998"/>
      <c r="OR320" s="998"/>
      <c r="OS320" s="998"/>
      <c r="OT320" s="998"/>
      <c r="OU320" s="998"/>
      <c r="OV320" s="998"/>
      <c r="OW320" s="998"/>
      <c r="OX320" s="998"/>
      <c r="OY320" s="998"/>
      <c r="OZ320" s="998"/>
      <c r="PA320" s="998"/>
      <c r="PB320" s="998"/>
      <c r="PC320" s="998"/>
      <c r="PD320" s="998"/>
      <c r="PE320" s="998"/>
      <c r="PF320" s="998"/>
      <c r="PG320" s="998"/>
      <c r="PH320" s="998"/>
      <c r="PI320" s="998"/>
      <c r="PJ320" s="998"/>
      <c r="PK320" s="998"/>
      <c r="PL320" s="998"/>
      <c r="PM320" s="998"/>
      <c r="PN320" s="998"/>
      <c r="PO320" s="998"/>
      <c r="PP320" s="998"/>
      <c r="PQ320" s="998"/>
      <c r="PR320" s="998"/>
      <c r="PS320" s="998"/>
      <c r="PT320" s="998"/>
      <c r="PU320" s="998"/>
      <c r="PV320" s="998"/>
      <c r="PW320" s="998"/>
      <c r="PX320" s="998"/>
      <c r="PY320" s="998"/>
      <c r="PZ320" s="998"/>
      <c r="QA320" s="998"/>
      <c r="QB320" s="998"/>
      <c r="QC320" s="998"/>
      <c r="QD320" s="998"/>
      <c r="QE320" s="998"/>
      <c r="QF320" s="998"/>
      <c r="QG320" s="998"/>
      <c r="QH320" s="998"/>
      <c r="QI320" s="998"/>
      <c r="QJ320" s="998"/>
      <c r="QK320" s="998"/>
      <c r="QL320" s="998"/>
      <c r="QM320" s="998"/>
      <c r="QN320" s="998"/>
      <c r="QO320" s="998"/>
      <c r="QP320" s="998"/>
      <c r="QQ320" s="998"/>
      <c r="QR320" s="998"/>
      <c r="QS320" s="998"/>
      <c r="QT320" s="998"/>
      <c r="QU320" s="998"/>
      <c r="QV320" s="998"/>
      <c r="QW320" s="998"/>
      <c r="QX320" s="998"/>
      <c r="QY320" s="998"/>
      <c r="QZ320" s="998"/>
      <c r="RA320" s="998"/>
      <c r="RB320" s="998"/>
      <c r="RC320" s="998"/>
      <c r="RD320" s="998"/>
      <c r="RE320" s="998"/>
      <c r="RF320" s="998"/>
      <c r="RG320" s="998"/>
      <c r="RH320" s="998"/>
      <c r="RI320" s="998"/>
      <c r="RJ320" s="998"/>
      <c r="RK320" s="998"/>
      <c r="RL320" s="998"/>
      <c r="RM320" s="998"/>
      <c r="RN320" s="998"/>
      <c r="RO320" s="998"/>
      <c r="RP320" s="998"/>
      <c r="RQ320" s="998"/>
      <c r="RR320" s="998"/>
      <c r="RS320" s="998"/>
      <c r="RT320" s="998"/>
      <c r="RU320" s="998"/>
      <c r="RV320" s="998"/>
      <c r="RW320" s="998"/>
      <c r="RX320" s="998"/>
      <c r="RY320" s="998"/>
      <c r="RZ320" s="998"/>
      <c r="SA320" s="998"/>
      <c r="SB320" s="998"/>
      <c r="SC320" s="998"/>
      <c r="SD320" s="998"/>
      <c r="SE320" s="998"/>
      <c r="SF320" s="998"/>
      <c r="SG320" s="998"/>
      <c r="SH320" s="998"/>
      <c r="SI320" s="998"/>
      <c r="SJ320" s="998"/>
      <c r="SK320" s="998"/>
      <c r="SL320" s="998"/>
      <c r="SM320" s="998"/>
      <c r="SN320" s="998"/>
      <c r="SO320" s="998"/>
      <c r="SP320" s="998"/>
      <c r="SQ320" s="998"/>
      <c r="SR320" s="998"/>
      <c r="SS320" s="998"/>
      <c r="ST320" s="998"/>
      <c r="SU320" s="998"/>
      <c r="SV320" s="998"/>
      <c r="SW320" s="998"/>
      <c r="SX320" s="998"/>
      <c r="SY320" s="998"/>
      <c r="SZ320" s="998"/>
      <c r="TA320" s="998"/>
      <c r="TB320" s="998"/>
      <c r="TC320" s="998"/>
      <c r="TD320" s="998"/>
      <c r="TE320" s="998"/>
      <c r="TF320" s="998"/>
      <c r="TG320" s="998"/>
      <c r="TH320" s="998"/>
      <c r="TI320" s="998"/>
      <c r="TJ320" s="998"/>
      <c r="TK320" s="998"/>
      <c r="TL320" s="998"/>
      <c r="TM320" s="998"/>
      <c r="TN320" s="998"/>
      <c r="TO320" s="998"/>
      <c r="TP320" s="998"/>
      <c r="TQ320" s="998"/>
      <c r="TR320" s="998"/>
      <c r="TS320" s="998"/>
      <c r="TT320" s="998"/>
      <c r="TU320" s="998"/>
      <c r="TV320" s="998"/>
      <c r="TW320" s="998"/>
      <c r="TX320" s="998"/>
      <c r="TY320" s="998"/>
      <c r="TZ320" s="998"/>
      <c r="UA320" s="998"/>
      <c r="UB320" s="998"/>
      <c r="UC320" s="998"/>
      <c r="UD320" s="998"/>
      <c r="UE320" s="998"/>
      <c r="UF320" s="998"/>
      <c r="UG320" s="998"/>
      <c r="UH320" s="998"/>
      <c r="UI320" s="998"/>
      <c r="UJ320" s="998"/>
      <c r="UK320" s="998"/>
      <c r="UL320" s="998"/>
      <c r="UM320" s="998"/>
      <c r="UN320" s="998"/>
      <c r="UO320" s="998"/>
      <c r="UP320" s="998"/>
      <c r="UQ320" s="998"/>
      <c r="UR320" s="998"/>
      <c r="US320" s="998"/>
      <c r="UT320" s="998"/>
      <c r="UU320" s="998"/>
      <c r="UV320" s="998"/>
      <c r="UW320" s="998"/>
      <c r="UX320" s="998"/>
      <c r="UY320" s="998"/>
      <c r="UZ320" s="998"/>
      <c r="VA320" s="998"/>
      <c r="VB320" s="998"/>
      <c r="VC320" s="998"/>
      <c r="VD320" s="998"/>
      <c r="VE320" s="998"/>
      <c r="VF320" s="998"/>
      <c r="VG320" s="998"/>
      <c r="VH320" s="998"/>
      <c r="VI320" s="998"/>
      <c r="VJ320" s="998"/>
      <c r="VK320" s="998"/>
      <c r="VL320" s="998"/>
      <c r="VM320" s="998"/>
      <c r="VN320" s="998"/>
      <c r="VO320" s="998"/>
      <c r="VP320" s="998"/>
      <c r="VQ320" s="998"/>
      <c r="VR320" s="998"/>
      <c r="VS320" s="998"/>
      <c r="VT320" s="998"/>
      <c r="VU320" s="998"/>
      <c r="VV320" s="998"/>
      <c r="VW320" s="998"/>
      <c r="VX320" s="998"/>
      <c r="VY320" s="998"/>
      <c r="VZ320" s="998"/>
      <c r="WA320" s="998"/>
      <c r="WB320" s="998"/>
      <c r="WC320" s="998"/>
      <c r="WD320" s="998"/>
      <c r="WE320" s="998"/>
      <c r="WF320" s="998"/>
      <c r="WG320" s="998"/>
      <c r="WH320" s="998"/>
      <c r="WI320" s="998"/>
      <c r="WJ320" s="998"/>
      <c r="WK320" s="998"/>
      <c r="WL320" s="998"/>
      <c r="WM320" s="998"/>
      <c r="WN320" s="998"/>
      <c r="WO320" s="998"/>
      <c r="WP320" s="998"/>
      <c r="WQ320" s="998"/>
      <c r="WR320" s="998"/>
      <c r="WS320" s="998"/>
      <c r="WT320" s="998"/>
      <c r="WU320" s="998"/>
      <c r="WV320" s="998"/>
      <c r="WW320" s="998"/>
      <c r="WX320" s="998"/>
      <c r="WY320" s="998"/>
      <c r="WZ320" s="998"/>
      <c r="XA320" s="998"/>
      <c r="XB320" s="998"/>
      <c r="XC320" s="998"/>
      <c r="XD320" s="998"/>
      <c r="XE320" s="998"/>
      <c r="XF320" s="998"/>
      <c r="XG320" s="998"/>
      <c r="XH320" s="998"/>
      <c r="XI320" s="998"/>
      <c r="XJ320" s="998"/>
      <c r="XK320" s="998"/>
      <c r="XL320" s="998"/>
      <c r="XM320" s="998"/>
      <c r="XN320" s="998"/>
      <c r="XO320" s="998"/>
      <c r="XP320" s="998"/>
      <c r="XQ320" s="998"/>
      <c r="XR320" s="998"/>
      <c r="XS320" s="998"/>
      <c r="XT320" s="998"/>
      <c r="XU320" s="998"/>
      <c r="XV320" s="998"/>
      <c r="XW320" s="998"/>
      <c r="XX320" s="998"/>
      <c r="XY320" s="998"/>
      <c r="XZ320" s="998"/>
      <c r="YA320" s="998"/>
      <c r="YB320" s="998"/>
      <c r="YC320" s="998"/>
      <c r="YD320" s="998"/>
      <c r="YE320" s="998"/>
      <c r="YF320" s="998"/>
      <c r="YG320" s="998"/>
      <c r="YH320" s="998"/>
      <c r="YI320" s="998"/>
      <c r="YJ320" s="998"/>
      <c r="YK320" s="998"/>
      <c r="YL320" s="998"/>
      <c r="YM320" s="998"/>
      <c r="YN320" s="998"/>
      <c r="YO320" s="998"/>
      <c r="YP320" s="998"/>
      <c r="YQ320" s="998"/>
      <c r="YR320" s="998"/>
      <c r="YS320" s="998"/>
      <c r="YT320" s="998"/>
      <c r="YU320" s="998"/>
      <c r="YV320" s="998"/>
      <c r="YW320" s="998"/>
      <c r="YX320" s="998"/>
      <c r="YY320" s="998"/>
      <c r="YZ320" s="998"/>
      <c r="ZA320" s="998"/>
      <c r="ZB320" s="998"/>
      <c r="ZC320" s="998"/>
      <c r="ZD320" s="998"/>
      <c r="ZE320" s="998"/>
      <c r="ZF320" s="998"/>
      <c r="ZG320" s="998"/>
      <c r="ZH320" s="998"/>
      <c r="ZI320" s="998"/>
      <c r="ZJ320" s="998"/>
      <c r="ZK320" s="998"/>
      <c r="ZL320" s="998"/>
      <c r="ZM320" s="998"/>
      <c r="ZN320" s="998"/>
      <c r="ZO320" s="998"/>
      <c r="ZP320" s="998"/>
      <c r="ZQ320" s="998"/>
      <c r="ZR320" s="998"/>
      <c r="ZS320" s="998"/>
      <c r="ZT320" s="998"/>
      <c r="ZU320" s="998"/>
      <c r="ZV320" s="998"/>
      <c r="ZW320" s="998"/>
      <c r="ZX320" s="998"/>
      <c r="ZY320" s="998"/>
      <c r="ZZ320" s="998"/>
      <c r="AAA320" s="998"/>
      <c r="AAB320" s="998"/>
      <c r="AAC320" s="998"/>
      <c r="AAD320" s="998"/>
      <c r="AAE320" s="998"/>
      <c r="AAF320" s="998"/>
      <c r="AAG320" s="998"/>
      <c r="AAH320" s="998"/>
      <c r="AAI320" s="998"/>
      <c r="AAJ320" s="998"/>
      <c r="AAK320" s="998"/>
      <c r="AAL320" s="998"/>
      <c r="AAM320" s="998"/>
      <c r="AAN320" s="998"/>
      <c r="AAO320" s="998"/>
      <c r="AAP320" s="998"/>
      <c r="AAQ320" s="998"/>
      <c r="AAR320" s="998"/>
      <c r="AAS320" s="998"/>
      <c r="AAT320" s="998"/>
      <c r="AAU320" s="998"/>
      <c r="AAV320" s="998"/>
      <c r="AAW320" s="998"/>
      <c r="AAX320" s="998"/>
      <c r="AAY320" s="998"/>
      <c r="AAZ320" s="998"/>
      <c r="ABA320" s="998"/>
      <c r="ABB320" s="998"/>
      <c r="ABC320" s="998"/>
      <c r="ABD320" s="998"/>
      <c r="ABE320" s="998"/>
      <c r="ABF320" s="998"/>
      <c r="ABG320" s="998"/>
      <c r="ABH320" s="998"/>
      <c r="ABI320" s="998"/>
      <c r="ABJ320" s="998"/>
      <c r="ABK320" s="998"/>
      <c r="ABL320" s="998"/>
      <c r="ABM320" s="998"/>
      <c r="ABN320" s="998"/>
      <c r="ABO320" s="998"/>
      <c r="ABP320" s="998"/>
      <c r="ABQ320" s="998"/>
      <c r="ABR320" s="998"/>
      <c r="ABS320" s="998"/>
      <c r="ABT320" s="998"/>
      <c r="ABU320" s="998"/>
      <c r="ABV320" s="998"/>
      <c r="ABW320" s="998"/>
      <c r="ABX320" s="998"/>
      <c r="ABY320" s="998"/>
      <c r="ABZ320" s="998"/>
      <c r="ACA320" s="998"/>
      <c r="ACB320" s="998"/>
      <c r="ACC320" s="998"/>
      <c r="ACD320" s="998"/>
      <c r="ACE320" s="998"/>
      <c r="ACF320" s="998"/>
      <c r="ACG320" s="998"/>
      <c r="ACH320" s="998"/>
      <c r="ACI320" s="998"/>
      <c r="ACJ320" s="998"/>
      <c r="ACK320" s="998"/>
      <c r="ACL320" s="998"/>
      <c r="ACM320" s="998"/>
      <c r="ACN320" s="998"/>
      <c r="ACO320" s="998"/>
      <c r="ACP320" s="998"/>
      <c r="ACQ320" s="998"/>
      <c r="ACR320" s="998"/>
      <c r="ACS320" s="998"/>
      <c r="ACT320" s="998"/>
      <c r="ACU320" s="998"/>
      <c r="ACV320" s="998"/>
      <c r="ACW320" s="998"/>
      <c r="ACX320" s="998"/>
      <c r="ACY320" s="998"/>
      <c r="ACZ320" s="998"/>
      <c r="ADA320" s="998"/>
      <c r="ADB320" s="998"/>
      <c r="ADC320" s="998"/>
      <c r="ADD320" s="998"/>
      <c r="ADE320" s="998"/>
      <c r="ADF320" s="998"/>
      <c r="ADG320" s="998"/>
      <c r="ADH320" s="998"/>
      <c r="ADI320" s="998"/>
      <c r="ADJ320" s="998"/>
      <c r="ADK320" s="998"/>
      <c r="ADL320" s="998"/>
      <c r="ADM320" s="998"/>
      <c r="ADN320" s="998"/>
      <c r="ADO320" s="998"/>
      <c r="ADP320" s="998"/>
      <c r="ADQ320" s="998"/>
      <c r="ADR320" s="998"/>
      <c r="ADS320" s="998"/>
      <c r="ADT320" s="998"/>
      <c r="ADU320" s="998"/>
      <c r="ADV320" s="998"/>
      <c r="ADW320" s="998"/>
      <c r="ADX320" s="998"/>
      <c r="ADY320" s="998"/>
      <c r="ADZ320" s="998"/>
      <c r="AEA320" s="998"/>
      <c r="AEB320" s="998"/>
      <c r="AEC320" s="998"/>
      <c r="AED320" s="998"/>
      <c r="AEE320" s="998"/>
      <c r="AEF320" s="998"/>
      <c r="AEG320" s="998"/>
      <c r="AEH320" s="998"/>
      <c r="AEI320" s="998"/>
      <c r="AEJ320" s="998"/>
      <c r="AEK320" s="998"/>
      <c r="AEL320" s="998"/>
      <c r="AEM320" s="998"/>
      <c r="AEN320" s="998"/>
      <c r="AEO320" s="998"/>
      <c r="AEP320" s="998"/>
      <c r="AEQ320" s="998"/>
      <c r="AER320" s="998"/>
      <c r="AES320" s="998"/>
      <c r="AET320" s="998"/>
      <c r="AEU320" s="998"/>
      <c r="AEV320" s="998"/>
      <c r="AEW320" s="998"/>
      <c r="AEX320" s="998"/>
      <c r="AEY320" s="998"/>
      <c r="AEZ320" s="998"/>
      <c r="AFA320" s="998"/>
      <c r="AFB320" s="998"/>
      <c r="AFC320" s="998"/>
      <c r="AFD320" s="998"/>
      <c r="AFE320" s="998"/>
      <c r="AFF320" s="998"/>
      <c r="AFG320" s="998"/>
      <c r="AFH320" s="998"/>
      <c r="AFI320" s="998"/>
      <c r="AFJ320" s="998"/>
      <c r="AFK320" s="998"/>
      <c r="AFL320" s="998"/>
      <c r="AFM320" s="998"/>
      <c r="AFN320" s="998"/>
      <c r="AFO320" s="998"/>
      <c r="AFP320" s="998"/>
      <c r="AFQ320" s="998"/>
      <c r="AFR320" s="998"/>
      <c r="AFS320" s="998"/>
      <c r="AFT320" s="998"/>
      <c r="AFU320" s="998"/>
      <c r="AFV320" s="998"/>
      <c r="AFW320" s="998"/>
      <c r="AFX320" s="998"/>
      <c r="AFY320" s="998"/>
      <c r="AFZ320" s="998"/>
      <c r="AGA320" s="998"/>
      <c r="AGB320" s="998"/>
      <c r="AGC320" s="998"/>
      <c r="AGD320" s="998"/>
      <c r="AGE320" s="998"/>
      <c r="AGF320" s="998"/>
      <c r="AGG320" s="998"/>
      <c r="AGH320" s="998"/>
      <c r="AGI320" s="998"/>
      <c r="AGJ320" s="998"/>
      <c r="AGK320" s="998"/>
      <c r="AGL320" s="998"/>
      <c r="AGM320" s="998"/>
      <c r="AGN320" s="998"/>
      <c r="AGO320" s="998"/>
      <c r="AGP320" s="998"/>
      <c r="AGQ320" s="998"/>
      <c r="AGR320" s="998"/>
      <c r="AGS320" s="998"/>
      <c r="AGT320" s="998"/>
      <c r="AGU320" s="998"/>
      <c r="AGV320" s="998"/>
      <c r="AGW320" s="998"/>
      <c r="AGX320" s="998"/>
      <c r="AGY320" s="998"/>
      <c r="AGZ320" s="998"/>
      <c r="AHA320" s="998"/>
      <c r="AHB320" s="998"/>
      <c r="AHC320" s="998"/>
      <c r="AHD320" s="998"/>
      <c r="AHE320" s="998"/>
      <c r="AHF320" s="998"/>
      <c r="AHG320" s="998"/>
      <c r="AHH320" s="998"/>
      <c r="AHI320" s="998"/>
      <c r="AHJ320" s="998"/>
      <c r="AHK320" s="998"/>
      <c r="AHL320" s="998"/>
      <c r="AHM320" s="998"/>
      <c r="AHN320" s="998"/>
      <c r="AHO320" s="998"/>
      <c r="AHP320" s="998"/>
      <c r="AHQ320" s="998"/>
      <c r="AHR320" s="998"/>
      <c r="AHS320" s="998"/>
      <c r="AHT320" s="998"/>
      <c r="AHU320" s="998"/>
      <c r="AHV320" s="998"/>
      <c r="AHW320" s="998"/>
      <c r="AHX320" s="998"/>
      <c r="AHY320" s="998"/>
      <c r="AHZ320" s="998"/>
      <c r="AIA320" s="998"/>
      <c r="AIB320" s="998"/>
      <c r="AIC320" s="998"/>
      <c r="AID320" s="998"/>
      <c r="AIE320" s="998"/>
      <c r="AIF320" s="998"/>
      <c r="AIG320" s="998"/>
      <c r="AIH320" s="998"/>
      <c r="AII320" s="998"/>
      <c r="AIJ320" s="998"/>
      <c r="AIK320" s="998"/>
      <c r="AIL320" s="998"/>
      <c r="AIM320" s="998"/>
      <c r="AIN320" s="998"/>
      <c r="AIO320" s="998"/>
      <c r="AIP320" s="998"/>
      <c r="AIQ320" s="998"/>
      <c r="AIR320" s="998"/>
      <c r="AIS320" s="998"/>
      <c r="AIT320" s="998"/>
      <c r="AIU320" s="998"/>
      <c r="AIV320" s="998"/>
      <c r="AIW320" s="998"/>
      <c r="AIX320" s="998"/>
      <c r="AIY320" s="998"/>
      <c r="AIZ320" s="998"/>
      <c r="AJA320" s="998"/>
      <c r="AJB320" s="998"/>
      <c r="AJC320" s="998"/>
      <c r="AJD320" s="998"/>
      <c r="AJE320" s="998"/>
      <c r="AJF320" s="998"/>
      <c r="AJG320" s="998"/>
      <c r="AJH320" s="998"/>
      <c r="AJI320" s="998"/>
      <c r="AJJ320" s="998"/>
      <c r="AJK320" s="998"/>
      <c r="AJL320" s="998"/>
      <c r="AJM320" s="998"/>
      <c r="AJN320" s="998"/>
      <c r="AJO320" s="998"/>
      <c r="AJP320" s="998"/>
      <c r="AJQ320" s="998"/>
      <c r="AJR320" s="998"/>
      <c r="AJS320" s="998"/>
      <c r="AJT320" s="998"/>
      <c r="AJU320" s="998"/>
      <c r="AJV320" s="998"/>
      <c r="AJW320" s="998"/>
      <c r="AJX320" s="998"/>
      <c r="AJY320" s="998"/>
      <c r="AJZ320" s="998"/>
      <c r="AKA320" s="998"/>
      <c r="AKB320" s="998"/>
      <c r="AKC320" s="998"/>
      <c r="AKD320" s="998"/>
      <c r="AKE320" s="998"/>
      <c r="AKF320" s="998"/>
      <c r="AKG320" s="998"/>
      <c r="AKH320" s="998"/>
      <c r="AKI320" s="998"/>
      <c r="AKJ320" s="998"/>
      <c r="AKK320" s="998"/>
      <c r="AKL320" s="998"/>
      <c r="AKM320" s="998"/>
      <c r="AKN320" s="998"/>
      <c r="AKO320" s="998"/>
      <c r="AKP320" s="998"/>
      <c r="AKQ320" s="998"/>
      <c r="AKR320" s="998"/>
      <c r="AKS320" s="998"/>
      <c r="AKT320" s="998"/>
      <c r="AKU320" s="998"/>
      <c r="AKV320" s="998"/>
      <c r="AKW320" s="998"/>
      <c r="AKX320" s="998"/>
      <c r="AKY320" s="998"/>
      <c r="AKZ320" s="998"/>
      <c r="ALA320" s="998"/>
      <c r="ALB320" s="998"/>
      <c r="ALC320" s="998"/>
      <c r="ALD320" s="998"/>
      <c r="ALE320" s="998"/>
      <c r="ALF320" s="998"/>
      <c r="ALG320" s="998"/>
      <c r="ALH320" s="998"/>
      <c r="ALI320" s="998"/>
      <c r="ALJ320" s="998"/>
      <c r="ALK320" s="998"/>
      <c r="ALL320" s="998"/>
      <c r="ALM320" s="998"/>
      <c r="ALN320" s="998"/>
      <c r="ALO320" s="998"/>
      <c r="ALP320" s="998"/>
      <c r="ALQ320" s="998"/>
      <c r="ALR320" s="998"/>
      <c r="ALS320" s="998"/>
      <c r="ALT320" s="998"/>
      <c r="ALU320" s="998"/>
      <c r="ALV320" s="998"/>
      <c r="ALW320" s="998"/>
      <c r="ALX320" s="998"/>
      <c r="ALY320" s="998"/>
      <c r="ALZ320" s="998"/>
      <c r="AMA320" s="998"/>
      <c r="AMB320" s="998"/>
      <c r="AMC320" s="998"/>
      <c r="AMD320" s="998"/>
      <c r="AME320" s="998"/>
      <c r="AMF320" s="998"/>
      <c r="AMG320" s="998"/>
      <c r="AMH320" s="998"/>
      <c r="AMI320" s="998"/>
      <c r="AMJ320" s="998"/>
      <c r="AMK320" s="998"/>
      <c r="AML320" s="998"/>
      <c r="AMM320" s="998"/>
      <c r="AMN320" s="998"/>
      <c r="AMO320" s="998"/>
      <c r="AMP320" s="998"/>
      <c r="AMQ320" s="998"/>
      <c r="AMR320" s="998"/>
      <c r="AMS320" s="998"/>
      <c r="AMT320" s="998"/>
      <c r="AMU320" s="998"/>
      <c r="AMV320" s="998"/>
      <c r="AMW320" s="998"/>
      <c r="AMX320" s="998"/>
      <c r="AMY320" s="998"/>
      <c r="AMZ320" s="998"/>
      <c r="ANA320" s="998"/>
      <c r="ANB320" s="998"/>
      <c r="ANC320" s="998"/>
      <c r="AND320" s="998"/>
      <c r="ANE320" s="998"/>
      <c r="ANF320" s="998"/>
      <c r="ANG320" s="998"/>
      <c r="ANH320" s="998"/>
      <c r="ANI320" s="998"/>
      <c r="ANJ320" s="998"/>
      <c r="ANK320" s="998"/>
      <c r="ANL320" s="998"/>
      <c r="ANM320" s="998"/>
      <c r="ANN320" s="998"/>
      <c r="ANO320" s="998"/>
      <c r="ANP320" s="998"/>
      <c r="ANQ320" s="998"/>
      <c r="ANR320" s="998"/>
      <c r="ANS320" s="998"/>
      <c r="ANT320" s="998"/>
      <c r="ANU320" s="998"/>
      <c r="ANV320" s="998"/>
      <c r="ANW320" s="998"/>
      <c r="ANX320" s="998"/>
      <c r="ANY320" s="998"/>
      <c r="ANZ320" s="998"/>
      <c r="AOA320" s="998"/>
      <c r="AOB320" s="998"/>
      <c r="AOC320" s="998"/>
      <c r="AOD320" s="998"/>
      <c r="AOE320" s="998"/>
      <c r="AOF320" s="998"/>
      <c r="AOG320" s="998"/>
      <c r="AOH320" s="998"/>
      <c r="AOI320" s="998"/>
      <c r="AOJ320" s="998"/>
      <c r="AOK320" s="998"/>
      <c r="AOL320" s="998"/>
      <c r="AOM320" s="998"/>
      <c r="AON320" s="998"/>
      <c r="AOO320" s="998"/>
      <c r="AOP320" s="998"/>
      <c r="AOQ320" s="998"/>
      <c r="AOR320" s="998"/>
      <c r="AOS320" s="998"/>
      <c r="AOT320" s="998"/>
      <c r="AOU320" s="998"/>
      <c r="AOV320" s="998"/>
      <c r="AOW320" s="998"/>
      <c r="AOX320" s="998"/>
      <c r="AOY320" s="998"/>
      <c r="AOZ320" s="998"/>
      <c r="APA320" s="998"/>
      <c r="APB320" s="998"/>
      <c r="APC320" s="998"/>
      <c r="APD320" s="998"/>
      <c r="APE320" s="998"/>
      <c r="APF320" s="998"/>
      <c r="APG320" s="998"/>
      <c r="APH320" s="998"/>
      <c r="API320" s="998"/>
      <c r="APJ320" s="998"/>
      <c r="APK320" s="998"/>
      <c r="APL320" s="998"/>
      <c r="APM320" s="998"/>
      <c r="APN320" s="998"/>
      <c r="APO320" s="998"/>
      <c r="APP320" s="998"/>
      <c r="APQ320" s="998"/>
      <c r="APR320" s="998"/>
      <c r="APS320" s="998"/>
      <c r="APT320" s="998"/>
      <c r="APU320" s="998"/>
      <c r="APV320" s="998"/>
      <c r="APW320" s="998"/>
      <c r="APX320" s="998"/>
      <c r="APY320" s="998"/>
      <c r="APZ320" s="998"/>
      <c r="AQA320" s="998"/>
      <c r="AQB320" s="998"/>
      <c r="AQC320" s="998"/>
      <c r="AQD320" s="998"/>
      <c r="AQE320" s="998"/>
      <c r="AQF320" s="998"/>
      <c r="AQG320" s="998"/>
      <c r="AQH320" s="998"/>
      <c r="AQI320" s="998"/>
      <c r="AQJ320" s="998"/>
      <c r="AQK320" s="998"/>
      <c r="AQL320" s="998"/>
      <c r="AQM320" s="998"/>
      <c r="AQN320" s="998"/>
      <c r="AQO320" s="998"/>
      <c r="AQP320" s="998"/>
      <c r="AQQ320" s="998"/>
      <c r="AQR320" s="998"/>
      <c r="AQS320" s="998"/>
      <c r="AQT320" s="998"/>
      <c r="AQU320" s="998"/>
      <c r="AQV320" s="998"/>
      <c r="AQW320" s="998"/>
      <c r="AQX320" s="998"/>
      <c r="AQY320" s="998"/>
      <c r="AQZ320" s="998"/>
      <c r="ARA320" s="998"/>
      <c r="ARB320" s="998"/>
      <c r="ARC320" s="998"/>
      <c r="ARD320" s="998"/>
      <c r="ARE320" s="998"/>
      <c r="ARF320" s="998"/>
      <c r="ARG320" s="998"/>
      <c r="ARH320" s="998"/>
      <c r="ARI320" s="998"/>
      <c r="ARJ320" s="998"/>
      <c r="ARK320" s="998"/>
      <c r="ARL320" s="998"/>
      <c r="ARM320" s="998"/>
      <c r="ARN320" s="998"/>
      <c r="ARO320" s="998"/>
      <c r="ARP320" s="998"/>
      <c r="ARQ320" s="998"/>
      <c r="ARR320" s="998"/>
      <c r="ARS320" s="998"/>
      <c r="ART320" s="998"/>
      <c r="ARU320" s="998"/>
      <c r="ARV320" s="998"/>
      <c r="ARW320" s="998"/>
      <c r="ARX320" s="998"/>
      <c r="ARY320" s="998"/>
      <c r="ARZ320" s="998"/>
      <c r="ASA320" s="998"/>
      <c r="ASB320" s="998"/>
      <c r="ASC320" s="998"/>
      <c r="ASD320" s="998"/>
      <c r="ASE320" s="998"/>
      <c r="ASF320" s="998"/>
      <c r="ASG320" s="998"/>
      <c r="ASH320" s="998"/>
      <c r="ASI320" s="998"/>
      <c r="ASJ320" s="998"/>
      <c r="ASK320" s="998"/>
      <c r="ASL320" s="998"/>
      <c r="ASM320" s="998"/>
      <c r="ASN320" s="998"/>
      <c r="ASO320" s="998"/>
      <c r="ASP320" s="998"/>
      <c r="ASQ320" s="998"/>
      <c r="ASR320" s="998"/>
      <c r="ASS320" s="998"/>
      <c r="AST320" s="998"/>
      <c r="ASU320" s="998"/>
      <c r="ASV320" s="998"/>
      <c r="ASW320" s="998"/>
      <c r="ASX320" s="998"/>
      <c r="ASY320" s="998"/>
      <c r="ASZ320" s="998"/>
      <c r="ATA320" s="998"/>
      <c r="ATB320" s="998"/>
      <c r="ATC320" s="998"/>
      <c r="ATD320" s="998"/>
      <c r="ATE320" s="998"/>
      <c r="ATF320" s="998"/>
      <c r="ATG320" s="998"/>
      <c r="ATH320" s="998"/>
      <c r="ATI320" s="998"/>
      <c r="ATJ320" s="998"/>
      <c r="ATK320" s="998"/>
      <c r="ATL320" s="998"/>
      <c r="ATM320" s="998"/>
      <c r="ATN320" s="998"/>
      <c r="ATO320" s="998"/>
      <c r="ATP320" s="998"/>
      <c r="ATQ320" s="998"/>
      <c r="ATR320" s="998"/>
      <c r="ATS320" s="998"/>
      <c r="ATT320" s="998"/>
      <c r="ATU320" s="998"/>
      <c r="ATV320" s="998"/>
      <c r="ATW320" s="998"/>
      <c r="ATX320" s="998"/>
      <c r="ATY320" s="998"/>
      <c r="ATZ320" s="998"/>
      <c r="AUA320" s="998"/>
      <c r="AUB320" s="998"/>
      <c r="AUC320" s="998"/>
      <c r="AUD320" s="998"/>
      <c r="AUE320" s="998"/>
      <c r="AUF320" s="998"/>
      <c r="AUG320" s="998"/>
      <c r="AUH320" s="998"/>
      <c r="AUI320" s="998"/>
      <c r="AUJ320" s="998"/>
      <c r="AUK320" s="998"/>
      <c r="AUL320" s="998"/>
      <c r="AUM320" s="998"/>
      <c r="AUN320" s="998"/>
      <c r="AUO320" s="998"/>
      <c r="AUP320" s="998"/>
      <c r="AUQ320" s="998"/>
      <c r="AUR320" s="998"/>
      <c r="AUS320" s="998"/>
      <c r="AUT320" s="998"/>
      <c r="AUU320" s="998"/>
      <c r="AUV320" s="998"/>
      <c r="AUW320" s="998"/>
      <c r="AUX320" s="998"/>
      <c r="AUY320" s="998"/>
      <c r="AUZ320" s="998"/>
      <c r="AVA320" s="998"/>
      <c r="AVB320" s="998"/>
      <c r="AVC320" s="998"/>
      <c r="AVD320" s="998"/>
      <c r="AVE320" s="998"/>
      <c r="AVF320" s="998"/>
      <c r="AVG320" s="998"/>
      <c r="AVH320" s="998"/>
      <c r="AVI320" s="998"/>
      <c r="AVJ320" s="998"/>
      <c r="AVK320" s="998"/>
      <c r="AVL320" s="998"/>
      <c r="AVM320" s="998"/>
      <c r="AVN320" s="998"/>
      <c r="AVO320" s="998"/>
      <c r="AVP320" s="998"/>
      <c r="AVQ320" s="998"/>
      <c r="AVR320" s="998"/>
      <c r="AVS320" s="998"/>
      <c r="AVT320" s="998"/>
      <c r="AVU320" s="998"/>
      <c r="AVV320" s="998"/>
      <c r="AVW320" s="998"/>
      <c r="AVX320" s="998"/>
      <c r="AVY320" s="998"/>
      <c r="AVZ320" s="998"/>
      <c r="AWA320" s="998"/>
      <c r="AWB320" s="998"/>
      <c r="AWC320" s="998"/>
      <c r="AWD320" s="998"/>
      <c r="AWE320" s="998"/>
      <c r="AWF320" s="998"/>
      <c r="AWG320" s="998"/>
      <c r="AWH320" s="998"/>
      <c r="AWI320" s="998"/>
      <c r="AWJ320" s="998"/>
      <c r="AWK320" s="998"/>
      <c r="AWL320" s="998"/>
      <c r="AWM320" s="998"/>
      <c r="AWN320" s="998"/>
      <c r="AWO320" s="998"/>
      <c r="AWP320" s="998"/>
      <c r="AWQ320" s="998"/>
      <c r="AWR320" s="998"/>
      <c r="AWS320" s="998"/>
      <c r="AWT320" s="998"/>
      <c r="AWU320" s="998"/>
      <c r="AWV320" s="998"/>
      <c r="AWW320" s="998"/>
      <c r="AWX320" s="998"/>
      <c r="AWY320" s="998"/>
      <c r="AWZ320" s="998"/>
      <c r="AXA320" s="998"/>
      <c r="AXB320" s="998"/>
      <c r="AXC320" s="998"/>
      <c r="AXD320" s="998"/>
      <c r="AXE320" s="998"/>
      <c r="AXF320" s="998"/>
      <c r="AXG320" s="998"/>
      <c r="AXH320" s="998"/>
      <c r="AXI320" s="998"/>
      <c r="AXJ320" s="998"/>
      <c r="AXK320" s="998"/>
      <c r="AXL320" s="998"/>
      <c r="AXM320" s="998"/>
      <c r="AXN320" s="998"/>
      <c r="AXO320" s="998"/>
      <c r="AXP320" s="998"/>
      <c r="AXQ320" s="998"/>
      <c r="AXR320" s="998"/>
      <c r="AXS320" s="998"/>
      <c r="AXT320" s="998"/>
      <c r="AXU320" s="998"/>
      <c r="AXV320" s="998"/>
      <c r="AXW320" s="998"/>
      <c r="AXX320" s="998"/>
      <c r="AXY320" s="998"/>
      <c r="AXZ320" s="998"/>
      <c r="AYA320" s="998"/>
      <c r="AYB320" s="998"/>
      <c r="AYC320" s="998"/>
      <c r="AYD320" s="998"/>
      <c r="AYE320" s="998"/>
      <c r="AYF320" s="998"/>
      <c r="AYG320" s="998"/>
      <c r="AYH320" s="998"/>
      <c r="AYI320" s="998"/>
      <c r="AYJ320" s="998"/>
      <c r="AYK320" s="998"/>
      <c r="AYL320" s="998"/>
      <c r="AYM320" s="998"/>
      <c r="AYN320" s="998"/>
      <c r="AYO320" s="998"/>
      <c r="AYP320" s="998"/>
      <c r="AYQ320" s="998"/>
      <c r="AYR320" s="998"/>
      <c r="AYS320" s="998"/>
      <c r="AYT320" s="998"/>
      <c r="AYU320" s="998"/>
      <c r="AYV320" s="998"/>
      <c r="AYW320" s="998"/>
      <c r="AYX320" s="998"/>
      <c r="AYY320" s="998"/>
      <c r="AYZ320" s="998"/>
      <c r="AZA320" s="998"/>
      <c r="AZB320" s="998"/>
      <c r="AZC320" s="998"/>
      <c r="AZD320" s="998"/>
      <c r="AZE320" s="998"/>
      <c r="AZF320" s="998"/>
      <c r="AZG320" s="998"/>
      <c r="AZH320" s="998"/>
      <c r="AZI320" s="998"/>
      <c r="AZJ320" s="998"/>
      <c r="AZK320" s="998"/>
      <c r="AZL320" s="998"/>
      <c r="AZM320" s="998"/>
      <c r="AZN320" s="998"/>
      <c r="AZO320" s="998"/>
      <c r="AZP320" s="998"/>
      <c r="AZQ320" s="998"/>
      <c r="AZR320" s="998"/>
      <c r="AZS320" s="998"/>
      <c r="AZT320" s="998"/>
      <c r="AZU320" s="998"/>
      <c r="AZV320" s="998"/>
      <c r="AZW320" s="998"/>
      <c r="AZX320" s="998"/>
      <c r="AZY320" s="998"/>
      <c r="AZZ320" s="998"/>
      <c r="BAA320" s="998"/>
      <c r="BAB320" s="998"/>
      <c r="BAC320" s="998"/>
      <c r="BAD320" s="998"/>
      <c r="BAE320" s="998"/>
      <c r="BAF320" s="998"/>
      <c r="BAG320" s="998"/>
      <c r="BAH320" s="998"/>
      <c r="BAI320" s="998"/>
      <c r="BAJ320" s="998"/>
      <c r="BAK320" s="998"/>
      <c r="BAL320" s="998"/>
      <c r="BAM320" s="998"/>
      <c r="BAN320" s="998"/>
      <c r="BAO320" s="998"/>
      <c r="BAP320" s="998"/>
      <c r="BAQ320" s="998"/>
      <c r="BAR320" s="998"/>
      <c r="BAS320" s="998"/>
      <c r="BAT320" s="998"/>
      <c r="BAU320" s="998"/>
      <c r="BAV320" s="998"/>
      <c r="BAW320" s="998"/>
      <c r="BAX320" s="998"/>
      <c r="BAY320" s="998"/>
      <c r="BAZ320" s="998"/>
      <c r="BBA320" s="998"/>
      <c r="BBB320" s="998"/>
      <c r="BBC320" s="998"/>
      <c r="BBD320" s="998"/>
      <c r="BBE320" s="998"/>
      <c r="BBF320" s="998"/>
      <c r="BBG320" s="998"/>
      <c r="BBH320" s="998"/>
      <c r="BBI320" s="998"/>
      <c r="BBJ320" s="998"/>
      <c r="BBK320" s="998"/>
      <c r="BBL320" s="998"/>
      <c r="BBM320" s="998"/>
      <c r="BBN320" s="998"/>
      <c r="BBO320" s="998"/>
      <c r="BBP320" s="998"/>
      <c r="BBQ320" s="998"/>
      <c r="BBR320" s="998"/>
      <c r="BBS320" s="998"/>
      <c r="BBT320" s="998"/>
      <c r="BBU320" s="998"/>
      <c r="BBV320" s="998"/>
      <c r="BBW320" s="998"/>
      <c r="BBX320" s="998"/>
      <c r="BBY320" s="998"/>
      <c r="BBZ320" s="998"/>
      <c r="BCA320" s="998"/>
      <c r="BCB320" s="998"/>
      <c r="BCC320" s="998"/>
      <c r="BCD320" s="998"/>
      <c r="BCE320" s="998"/>
      <c r="BCF320" s="998"/>
      <c r="BCG320" s="998"/>
      <c r="BCH320" s="998"/>
      <c r="BCI320" s="998"/>
      <c r="BCJ320" s="998"/>
      <c r="BCK320" s="998"/>
      <c r="BCL320" s="998"/>
      <c r="BCM320" s="998"/>
      <c r="BCN320" s="998"/>
      <c r="BCO320" s="998"/>
      <c r="BCP320" s="998"/>
      <c r="BCQ320" s="998"/>
      <c r="BCR320" s="998"/>
      <c r="BCS320" s="998"/>
      <c r="BCT320" s="998"/>
      <c r="BCU320" s="998"/>
      <c r="BCV320" s="998"/>
      <c r="BCW320" s="998"/>
      <c r="BCX320" s="998"/>
      <c r="BCY320" s="998"/>
      <c r="BCZ320" s="998"/>
      <c r="BDA320" s="998"/>
      <c r="BDB320" s="998"/>
      <c r="BDC320" s="998"/>
      <c r="BDD320" s="998"/>
      <c r="BDE320" s="998"/>
      <c r="BDF320" s="998"/>
      <c r="BDG320" s="998"/>
      <c r="BDH320" s="998"/>
      <c r="BDI320" s="998"/>
      <c r="BDJ320" s="998"/>
      <c r="BDK320" s="998"/>
      <c r="BDL320" s="998"/>
      <c r="BDM320" s="998"/>
      <c r="BDN320" s="998"/>
      <c r="BDO320" s="998"/>
      <c r="BDP320" s="998"/>
      <c r="BDQ320" s="998"/>
      <c r="BDR320" s="998"/>
      <c r="BDS320" s="998"/>
      <c r="BDT320" s="998"/>
      <c r="BDU320" s="998"/>
      <c r="BDV320" s="998"/>
      <c r="BDW320" s="998"/>
      <c r="BDX320" s="998"/>
      <c r="BDY320" s="998"/>
      <c r="BDZ320" s="998"/>
      <c r="BEA320" s="998"/>
      <c r="BEB320" s="998"/>
      <c r="BEC320" s="998"/>
      <c r="BED320" s="998"/>
      <c r="BEE320" s="998"/>
      <c r="BEF320" s="998"/>
      <c r="BEG320" s="998"/>
      <c r="BEH320" s="998"/>
      <c r="BEI320" s="998"/>
      <c r="BEJ320" s="998"/>
      <c r="BEK320" s="998"/>
      <c r="BEL320" s="998"/>
      <c r="BEM320" s="998"/>
      <c r="BEN320" s="998"/>
      <c r="BEO320" s="998"/>
      <c r="BEP320" s="998"/>
      <c r="BEQ320" s="998"/>
      <c r="BER320" s="998"/>
      <c r="BES320" s="998"/>
      <c r="BET320" s="998"/>
      <c r="BEU320" s="998"/>
      <c r="BEV320" s="998"/>
      <c r="BEW320" s="998"/>
      <c r="BEX320" s="998"/>
      <c r="BEY320" s="998"/>
      <c r="BEZ320" s="998"/>
      <c r="BFA320" s="998"/>
      <c r="BFB320" s="998"/>
      <c r="BFC320" s="998"/>
      <c r="BFD320" s="998"/>
      <c r="BFE320" s="998"/>
      <c r="BFF320" s="998"/>
      <c r="BFG320" s="998"/>
      <c r="BFH320" s="998"/>
      <c r="BFI320" s="998"/>
      <c r="BFJ320" s="998"/>
      <c r="BFK320" s="998"/>
      <c r="BFL320" s="998"/>
      <c r="BFM320" s="998"/>
      <c r="BFN320" s="998"/>
      <c r="BFO320" s="998"/>
      <c r="BFP320" s="998"/>
      <c r="BFQ320" s="998"/>
      <c r="BFR320" s="998"/>
      <c r="BFS320" s="998"/>
      <c r="BFT320" s="998"/>
      <c r="BFU320" s="998"/>
      <c r="BFV320" s="998"/>
      <c r="BFW320" s="998"/>
      <c r="BFX320" s="998"/>
      <c r="BFY320" s="998"/>
      <c r="BFZ320" s="998"/>
      <c r="BGA320" s="998"/>
      <c r="BGB320" s="998"/>
      <c r="BGC320" s="998"/>
      <c r="BGD320" s="998"/>
      <c r="BGE320" s="998"/>
      <c r="BGF320" s="998"/>
      <c r="BGG320" s="998"/>
      <c r="BGH320" s="998"/>
      <c r="BGI320" s="998"/>
      <c r="BGJ320" s="998"/>
      <c r="BGK320" s="998"/>
      <c r="BGL320" s="998"/>
      <c r="BGM320" s="998"/>
      <c r="BGN320" s="998"/>
      <c r="BGO320" s="998"/>
      <c r="BGP320" s="998"/>
      <c r="BGQ320" s="998"/>
      <c r="BGR320" s="998"/>
      <c r="BGS320" s="998"/>
      <c r="BGT320" s="998"/>
      <c r="BGU320" s="998"/>
      <c r="BGV320" s="998"/>
      <c r="BGW320" s="998"/>
      <c r="BGX320" s="998"/>
      <c r="BGY320" s="998"/>
      <c r="BGZ320" s="998"/>
      <c r="BHA320" s="998"/>
      <c r="BHB320" s="998"/>
      <c r="BHC320" s="998"/>
      <c r="BHD320" s="998"/>
      <c r="BHE320" s="998"/>
      <c r="BHF320" s="998"/>
      <c r="BHG320" s="998"/>
      <c r="BHH320" s="998"/>
      <c r="BHI320" s="998"/>
      <c r="BHJ320" s="998"/>
      <c r="BHK320" s="998"/>
      <c r="BHL320" s="998"/>
      <c r="BHM320" s="998"/>
      <c r="BHN320" s="998"/>
      <c r="BHO320" s="998"/>
      <c r="BHP320" s="998"/>
      <c r="BHQ320" s="998"/>
      <c r="BHR320" s="998"/>
      <c r="BHS320" s="998"/>
      <c r="BHT320" s="998"/>
      <c r="BHU320" s="998"/>
      <c r="BHV320" s="998"/>
      <c r="BHW320" s="998"/>
      <c r="BHX320" s="998"/>
      <c r="BHY320" s="998"/>
      <c r="BHZ320" s="998"/>
      <c r="BIA320" s="998"/>
      <c r="BIB320" s="998"/>
      <c r="BIC320" s="998"/>
      <c r="BID320" s="998"/>
      <c r="BIE320" s="998"/>
      <c r="BIF320" s="998"/>
      <c r="BIG320" s="998"/>
      <c r="BIH320" s="998"/>
      <c r="BII320" s="998"/>
      <c r="BIJ320" s="998"/>
      <c r="BIK320" s="998"/>
      <c r="BIL320" s="998"/>
      <c r="BIM320" s="998"/>
      <c r="BIN320" s="998"/>
      <c r="BIO320" s="998"/>
      <c r="BIP320" s="998"/>
      <c r="BIQ320" s="998"/>
      <c r="BIR320" s="998"/>
      <c r="BIS320" s="998"/>
      <c r="BIT320" s="998"/>
      <c r="BIU320" s="998"/>
      <c r="BIV320" s="998"/>
      <c r="BIW320" s="998"/>
      <c r="BIX320" s="998"/>
      <c r="BIY320" s="998"/>
      <c r="BIZ320" s="998"/>
      <c r="BJA320" s="998"/>
      <c r="BJB320" s="998"/>
      <c r="BJC320" s="998"/>
      <c r="BJD320" s="998"/>
      <c r="BJE320" s="998"/>
      <c r="BJF320" s="998"/>
      <c r="BJG320" s="998"/>
      <c r="BJH320" s="998"/>
      <c r="BJI320" s="998"/>
      <c r="BJJ320" s="998"/>
      <c r="BJK320" s="998"/>
      <c r="BJL320" s="998"/>
      <c r="BJM320" s="998"/>
      <c r="BJN320" s="998"/>
      <c r="BJO320" s="998"/>
      <c r="BJP320" s="998"/>
      <c r="BJQ320" s="998"/>
      <c r="BJR320" s="998"/>
      <c r="BJS320" s="998"/>
      <c r="BJT320" s="998"/>
      <c r="BJU320" s="998"/>
      <c r="BJV320" s="998"/>
      <c r="BJW320" s="998"/>
      <c r="BJX320" s="998"/>
      <c r="BJY320" s="998"/>
      <c r="BJZ320" s="998"/>
      <c r="BKA320" s="998"/>
      <c r="BKB320" s="998"/>
      <c r="BKC320" s="998"/>
      <c r="BKD320" s="998"/>
      <c r="BKE320" s="998"/>
      <c r="BKF320" s="998"/>
      <c r="BKG320" s="998"/>
      <c r="BKH320" s="998"/>
      <c r="BKI320" s="998"/>
      <c r="BKJ320" s="998"/>
      <c r="BKK320" s="998"/>
      <c r="BKL320" s="998"/>
      <c r="BKM320" s="998"/>
      <c r="BKN320" s="998"/>
      <c r="BKO320" s="998"/>
      <c r="BKP320" s="998"/>
      <c r="BKQ320" s="998"/>
      <c r="BKR320" s="998"/>
      <c r="BKS320" s="998"/>
      <c r="BKT320" s="998"/>
      <c r="BKU320" s="998"/>
      <c r="BKV320" s="998"/>
      <c r="BKW320" s="998"/>
      <c r="BKX320" s="998"/>
      <c r="BKY320" s="998"/>
      <c r="BKZ320" s="998"/>
      <c r="BLA320" s="998"/>
      <c r="BLB320" s="998"/>
      <c r="BLC320" s="998"/>
      <c r="BLD320" s="998"/>
      <c r="BLE320" s="998"/>
      <c r="BLF320" s="998"/>
      <c r="BLG320" s="998"/>
      <c r="BLH320" s="998"/>
      <c r="BLI320" s="998"/>
      <c r="BLJ320" s="998"/>
      <c r="BLK320" s="998"/>
      <c r="BLL320" s="998"/>
      <c r="BLM320" s="998"/>
      <c r="BLN320" s="998"/>
      <c r="BLO320" s="998"/>
      <c r="BLP320" s="998"/>
      <c r="BLQ320" s="998"/>
      <c r="BLR320" s="998"/>
      <c r="BLS320" s="998"/>
      <c r="BLT320" s="998"/>
      <c r="BLU320" s="998"/>
      <c r="BLV320" s="998"/>
      <c r="BLW320" s="998"/>
      <c r="BLX320" s="998"/>
      <c r="BLY320" s="998"/>
      <c r="BLZ320" s="998"/>
      <c r="BMA320" s="998"/>
      <c r="BMB320" s="998"/>
      <c r="BMC320" s="998"/>
      <c r="BMD320" s="998"/>
      <c r="BME320" s="998"/>
      <c r="BMF320" s="998"/>
      <c r="BMG320" s="998"/>
      <c r="BMH320" s="998"/>
      <c r="BMI320" s="998"/>
      <c r="BMJ320" s="998"/>
      <c r="BMK320" s="998"/>
      <c r="BML320" s="998"/>
      <c r="BMM320" s="998"/>
      <c r="BMN320" s="998"/>
      <c r="BMO320" s="998"/>
      <c r="BMP320" s="998"/>
      <c r="BMQ320" s="998"/>
      <c r="BMR320" s="998"/>
      <c r="BMS320" s="998"/>
      <c r="BMT320" s="998"/>
      <c r="BMU320" s="998"/>
      <c r="BMV320" s="998"/>
      <c r="BMW320" s="998"/>
      <c r="BMX320" s="998"/>
      <c r="BMY320" s="998"/>
      <c r="BMZ320" s="998"/>
      <c r="BNA320" s="998"/>
      <c r="BNB320" s="998"/>
      <c r="BNC320" s="998"/>
      <c r="BND320" s="998"/>
      <c r="BNE320" s="998"/>
      <c r="BNF320" s="998"/>
      <c r="BNG320" s="998"/>
      <c r="BNH320" s="998"/>
      <c r="BNI320" s="998"/>
      <c r="BNJ320" s="998"/>
      <c r="BNK320" s="998"/>
      <c r="BNL320" s="998"/>
      <c r="BNM320" s="998"/>
      <c r="BNN320" s="998"/>
      <c r="BNO320" s="998"/>
      <c r="BNP320" s="998"/>
      <c r="BNQ320" s="998"/>
      <c r="BNR320" s="998"/>
      <c r="BNS320" s="998"/>
      <c r="BNT320" s="998"/>
      <c r="BNU320" s="998"/>
      <c r="BNV320" s="998"/>
      <c r="BNW320" s="998"/>
      <c r="BNX320" s="998"/>
      <c r="BNY320" s="998"/>
      <c r="BNZ320" s="998"/>
      <c r="BOA320" s="998"/>
      <c r="BOB320" s="998"/>
      <c r="BOC320" s="998"/>
      <c r="BOD320" s="998"/>
      <c r="BOE320" s="998"/>
      <c r="BOF320" s="998"/>
      <c r="BOG320" s="998"/>
      <c r="BOH320" s="998"/>
      <c r="BOI320" s="998"/>
      <c r="BOJ320" s="998"/>
      <c r="BOK320" s="998"/>
      <c r="BOL320" s="998"/>
      <c r="BOM320" s="998"/>
      <c r="BON320" s="998"/>
      <c r="BOO320" s="998"/>
      <c r="BOP320" s="998"/>
      <c r="BOQ320" s="998"/>
      <c r="BOR320" s="998"/>
      <c r="BOS320" s="998"/>
      <c r="BOT320" s="998"/>
      <c r="BOU320" s="998"/>
      <c r="BOV320" s="998"/>
      <c r="BOW320" s="998"/>
      <c r="BOX320" s="998"/>
      <c r="BOY320" s="998"/>
      <c r="BOZ320" s="998"/>
      <c r="BPA320" s="998"/>
      <c r="BPB320" s="998"/>
      <c r="BPC320" s="998"/>
      <c r="BPD320" s="998"/>
      <c r="BPE320" s="998"/>
      <c r="BPF320" s="998"/>
      <c r="BPG320" s="998"/>
      <c r="BPH320" s="998"/>
      <c r="BPI320" s="998"/>
      <c r="BPJ320" s="998"/>
      <c r="BPK320" s="998"/>
      <c r="BPL320" s="998"/>
      <c r="BPM320" s="998"/>
      <c r="BPN320" s="998"/>
      <c r="BPO320" s="998"/>
      <c r="BPP320" s="998"/>
      <c r="BPQ320" s="998"/>
      <c r="BPR320" s="998"/>
      <c r="BPS320" s="998"/>
      <c r="BPT320" s="998"/>
      <c r="BPU320" s="998"/>
      <c r="BPV320" s="998"/>
      <c r="BPW320" s="998"/>
      <c r="BPX320" s="998"/>
      <c r="BPY320" s="998"/>
      <c r="BPZ320" s="998"/>
      <c r="BQA320" s="998"/>
      <c r="BQB320" s="998"/>
      <c r="BQC320" s="998"/>
      <c r="BQD320" s="998"/>
      <c r="BQE320" s="998"/>
      <c r="BQF320" s="998"/>
      <c r="BQG320" s="998"/>
      <c r="BQH320" s="998"/>
      <c r="BQI320" s="998"/>
      <c r="BQJ320" s="998"/>
      <c r="BQK320" s="998"/>
      <c r="BQL320" s="998"/>
      <c r="BQM320" s="998"/>
      <c r="BQN320" s="998"/>
      <c r="BQO320" s="998"/>
      <c r="BQP320" s="998"/>
      <c r="BQQ320" s="998"/>
      <c r="BQR320" s="998"/>
      <c r="BQS320" s="998"/>
      <c r="BQT320" s="998"/>
      <c r="BQU320" s="998"/>
      <c r="BQV320" s="998"/>
      <c r="BQW320" s="998"/>
      <c r="BQX320" s="998"/>
      <c r="BQY320" s="998"/>
      <c r="BQZ320" s="998"/>
      <c r="BRA320" s="998"/>
      <c r="BRB320" s="998"/>
      <c r="BRC320" s="998"/>
      <c r="BRD320" s="998"/>
      <c r="BRE320" s="998"/>
      <c r="BRF320" s="998"/>
      <c r="BRG320" s="998"/>
      <c r="BRH320" s="998"/>
      <c r="BRI320" s="998"/>
      <c r="BRJ320" s="998"/>
      <c r="BRK320" s="998"/>
      <c r="BRL320" s="998"/>
      <c r="BRM320" s="998"/>
      <c r="BRN320" s="998"/>
      <c r="BRO320" s="998"/>
      <c r="BRP320" s="998"/>
      <c r="BRQ320" s="998"/>
      <c r="BRR320" s="998"/>
      <c r="BRS320" s="998"/>
      <c r="BRT320" s="998"/>
      <c r="BRU320" s="998"/>
      <c r="BRV320" s="998"/>
      <c r="BRW320" s="998"/>
      <c r="BRX320" s="998"/>
      <c r="BRY320" s="998"/>
      <c r="BRZ320" s="998"/>
      <c r="BSA320" s="998"/>
      <c r="BSB320" s="998"/>
      <c r="BSC320" s="998"/>
      <c r="BSD320" s="998"/>
      <c r="BSE320" s="998"/>
      <c r="BSF320" s="998"/>
      <c r="BSG320" s="998"/>
      <c r="BSH320" s="998"/>
      <c r="BSI320" s="998"/>
      <c r="BSJ320" s="998"/>
      <c r="BSK320" s="998"/>
      <c r="BSL320" s="998"/>
      <c r="BSM320" s="998"/>
      <c r="BSN320" s="998"/>
      <c r="BSO320" s="998"/>
      <c r="BSP320" s="998"/>
      <c r="BSQ320" s="998"/>
      <c r="BSR320" s="998"/>
      <c r="BSS320" s="998"/>
      <c r="BST320" s="998"/>
      <c r="BSU320" s="998"/>
      <c r="BSV320" s="998"/>
      <c r="BSW320" s="998"/>
      <c r="BSX320" s="998"/>
      <c r="BSY320" s="998"/>
      <c r="BSZ320" s="998"/>
      <c r="BTA320" s="998"/>
      <c r="BTB320" s="998"/>
      <c r="BTC320" s="998"/>
      <c r="BTD320" s="998"/>
      <c r="BTE320" s="998"/>
      <c r="BTF320" s="998"/>
      <c r="BTG320" s="998"/>
      <c r="BTH320" s="998"/>
      <c r="BTI320" s="998"/>
      <c r="BTJ320" s="998"/>
      <c r="BTK320" s="998"/>
      <c r="BTL320" s="998"/>
      <c r="BTM320" s="998"/>
      <c r="BTN320" s="998"/>
      <c r="BTO320" s="998"/>
      <c r="BTP320" s="998"/>
      <c r="BTQ320" s="998"/>
      <c r="BTR320" s="998"/>
      <c r="BTS320" s="998"/>
      <c r="BTT320" s="998"/>
      <c r="BTU320" s="998"/>
      <c r="BTV320" s="998"/>
      <c r="BTW320" s="998"/>
      <c r="BTX320" s="998"/>
      <c r="BTY320" s="998"/>
      <c r="BTZ320" s="998"/>
      <c r="BUA320" s="998"/>
      <c r="BUB320" s="998"/>
      <c r="BUC320" s="998"/>
      <c r="BUD320" s="998"/>
      <c r="BUE320" s="998"/>
      <c r="BUF320" s="998"/>
      <c r="BUG320" s="998"/>
      <c r="BUH320" s="998"/>
      <c r="BUI320" s="998"/>
      <c r="BUJ320" s="998"/>
      <c r="BUK320" s="998"/>
      <c r="BUL320" s="998"/>
      <c r="BUM320" s="998"/>
      <c r="BUN320" s="998"/>
      <c r="BUO320" s="998"/>
      <c r="BUP320" s="998"/>
      <c r="BUQ320" s="998"/>
      <c r="BUR320" s="998"/>
      <c r="BUS320" s="998"/>
      <c r="BUT320" s="998"/>
      <c r="BUU320" s="998"/>
      <c r="BUV320" s="998"/>
      <c r="BUW320" s="998"/>
      <c r="BUX320" s="998"/>
      <c r="BUY320" s="998"/>
      <c r="BUZ320" s="998"/>
      <c r="BVA320" s="998"/>
      <c r="BVB320" s="998"/>
      <c r="BVC320" s="998"/>
      <c r="BVD320" s="998"/>
      <c r="BVE320" s="998"/>
      <c r="BVF320" s="998"/>
      <c r="BVG320" s="998"/>
      <c r="BVH320" s="998"/>
      <c r="BVI320" s="998"/>
      <c r="BVJ320" s="998"/>
      <c r="BVK320" s="998"/>
      <c r="BVL320" s="998"/>
      <c r="BVM320" s="998"/>
      <c r="BVN320" s="998"/>
      <c r="BVO320" s="998"/>
      <c r="BVP320" s="998"/>
      <c r="BVQ320" s="998"/>
      <c r="BVR320" s="998"/>
      <c r="BVS320" s="998"/>
      <c r="BVT320" s="998"/>
      <c r="BVU320" s="998"/>
      <c r="BVV320" s="998"/>
      <c r="BVW320" s="998"/>
      <c r="BVX320" s="998"/>
      <c r="BVY320" s="998"/>
      <c r="BVZ320" s="998"/>
      <c r="BWA320" s="998"/>
      <c r="BWB320" s="998"/>
      <c r="BWC320" s="998"/>
      <c r="BWD320" s="998"/>
      <c r="BWE320" s="998"/>
      <c r="BWF320" s="998"/>
      <c r="BWG320" s="998"/>
      <c r="BWH320" s="998"/>
      <c r="BWI320" s="998"/>
      <c r="BWJ320" s="998"/>
      <c r="BWK320" s="998"/>
      <c r="BWL320" s="998"/>
      <c r="BWM320" s="998"/>
      <c r="BWN320" s="998"/>
      <c r="BWO320" s="998"/>
      <c r="BWP320" s="998"/>
      <c r="BWQ320" s="998"/>
      <c r="BWR320" s="998"/>
      <c r="BWS320" s="998"/>
      <c r="BWT320" s="998"/>
      <c r="BWU320" s="998"/>
      <c r="BWV320" s="998"/>
      <c r="BWW320" s="998"/>
      <c r="BWX320" s="998"/>
      <c r="BWY320" s="998"/>
      <c r="BWZ320" s="998"/>
      <c r="BXA320" s="998"/>
      <c r="BXB320" s="998"/>
      <c r="BXC320" s="998"/>
      <c r="BXD320" s="998"/>
      <c r="BXE320" s="998"/>
      <c r="BXF320" s="998"/>
      <c r="BXG320" s="998"/>
      <c r="BXH320" s="998"/>
      <c r="BXI320" s="998"/>
      <c r="BXJ320" s="998"/>
      <c r="BXK320" s="998"/>
      <c r="BXL320" s="998"/>
      <c r="BXM320" s="998"/>
      <c r="BXN320" s="998"/>
      <c r="BXO320" s="998"/>
      <c r="BXP320" s="998"/>
      <c r="BXQ320" s="998"/>
      <c r="BXR320" s="998"/>
      <c r="BXS320" s="998"/>
      <c r="BXT320" s="998"/>
      <c r="BXU320" s="998"/>
      <c r="BXV320" s="998"/>
      <c r="BXW320" s="998"/>
      <c r="BXX320" s="998"/>
      <c r="BXY320" s="998"/>
      <c r="BXZ320" s="998"/>
      <c r="BYA320" s="998"/>
      <c r="BYB320" s="998"/>
      <c r="BYC320" s="998"/>
      <c r="BYD320" s="998"/>
      <c r="BYE320" s="998"/>
      <c r="BYF320" s="998"/>
      <c r="BYG320" s="998"/>
      <c r="BYH320" s="998"/>
      <c r="BYI320" s="998"/>
      <c r="BYJ320" s="998"/>
      <c r="BYK320" s="998"/>
      <c r="BYL320" s="998"/>
      <c r="BYM320" s="998"/>
      <c r="BYN320" s="998"/>
      <c r="BYO320" s="998"/>
      <c r="BYP320" s="998"/>
      <c r="BYQ320" s="998"/>
      <c r="BYR320" s="998"/>
      <c r="BYS320" s="998"/>
      <c r="BYT320" s="998"/>
      <c r="BYU320" s="998"/>
      <c r="BYV320" s="998"/>
      <c r="BYW320" s="998"/>
      <c r="BYX320" s="998"/>
      <c r="BYY320" s="998"/>
      <c r="BYZ320" s="998"/>
      <c r="BZA320" s="998"/>
      <c r="BZB320" s="998"/>
      <c r="BZC320" s="998"/>
      <c r="BZD320" s="998"/>
      <c r="BZE320" s="998"/>
      <c r="BZF320" s="998"/>
      <c r="BZG320" s="998"/>
      <c r="BZH320" s="998"/>
      <c r="BZI320" s="998"/>
      <c r="BZJ320" s="998"/>
      <c r="BZK320" s="998"/>
      <c r="BZL320" s="998"/>
      <c r="BZM320" s="998"/>
      <c r="BZN320" s="998"/>
      <c r="BZO320" s="998"/>
      <c r="BZP320" s="998"/>
      <c r="BZQ320" s="998"/>
      <c r="BZR320" s="998"/>
      <c r="BZS320" s="998"/>
      <c r="BZT320" s="998"/>
      <c r="BZU320" s="998"/>
      <c r="BZV320" s="998"/>
      <c r="BZW320" s="998"/>
      <c r="BZX320" s="998"/>
      <c r="BZY320" s="998"/>
      <c r="BZZ320" s="998"/>
      <c r="CAA320" s="998"/>
      <c r="CAB320" s="998"/>
      <c r="CAC320" s="998"/>
      <c r="CAD320" s="998"/>
      <c r="CAE320" s="998"/>
      <c r="CAF320" s="998"/>
      <c r="CAG320" s="998"/>
      <c r="CAH320" s="998"/>
      <c r="CAI320" s="998"/>
      <c r="CAJ320" s="998"/>
      <c r="CAK320" s="998"/>
      <c r="CAL320" s="998"/>
      <c r="CAM320" s="998"/>
      <c r="CAN320" s="998"/>
      <c r="CAO320" s="998"/>
      <c r="CAP320" s="998"/>
      <c r="CAQ320" s="998"/>
      <c r="CAR320" s="998"/>
      <c r="CAS320" s="998"/>
      <c r="CAT320" s="998"/>
      <c r="CAU320" s="998"/>
      <c r="CAV320" s="998"/>
      <c r="CAW320" s="998"/>
      <c r="CAX320" s="998"/>
      <c r="CAY320" s="998"/>
      <c r="CAZ320" s="998"/>
      <c r="CBA320" s="998"/>
      <c r="CBB320" s="998"/>
      <c r="CBC320" s="998"/>
      <c r="CBD320" s="998"/>
      <c r="CBE320" s="998"/>
      <c r="CBF320" s="998"/>
      <c r="CBG320" s="998"/>
      <c r="CBH320" s="998"/>
      <c r="CBI320" s="998"/>
      <c r="CBJ320" s="998"/>
      <c r="CBK320" s="998"/>
      <c r="CBL320" s="998"/>
      <c r="CBM320" s="998"/>
      <c r="CBN320" s="998"/>
      <c r="CBO320" s="998"/>
      <c r="CBP320" s="998"/>
      <c r="CBQ320" s="998"/>
      <c r="CBR320" s="998"/>
      <c r="CBS320" s="998"/>
      <c r="CBT320" s="998"/>
      <c r="CBU320" s="998"/>
      <c r="CBV320" s="998"/>
      <c r="CBW320" s="998"/>
      <c r="CBX320" s="998"/>
      <c r="CBY320" s="998"/>
      <c r="CBZ320" s="998"/>
      <c r="CCA320" s="998"/>
      <c r="CCB320" s="998"/>
      <c r="CCC320" s="998"/>
      <c r="CCD320" s="998"/>
      <c r="CCE320" s="998"/>
      <c r="CCF320" s="998"/>
      <c r="CCG320" s="998"/>
      <c r="CCH320" s="998"/>
      <c r="CCI320" s="998"/>
      <c r="CCJ320" s="998"/>
      <c r="CCK320" s="998"/>
      <c r="CCL320" s="998"/>
      <c r="CCM320" s="998"/>
      <c r="CCN320" s="998"/>
      <c r="CCO320" s="998"/>
      <c r="CCP320" s="998"/>
      <c r="CCQ320" s="998"/>
      <c r="CCR320" s="998"/>
      <c r="CCS320" s="998"/>
      <c r="CCT320" s="998"/>
      <c r="CCU320" s="998"/>
      <c r="CCV320" s="998"/>
      <c r="CCW320" s="998"/>
      <c r="CCX320" s="998"/>
      <c r="CCY320" s="998"/>
      <c r="CCZ320" s="998"/>
      <c r="CDA320" s="998"/>
      <c r="CDB320" s="998"/>
      <c r="CDC320" s="998"/>
      <c r="CDD320" s="998"/>
      <c r="CDE320" s="998"/>
      <c r="CDF320" s="998"/>
      <c r="CDG320" s="998"/>
      <c r="CDH320" s="998"/>
      <c r="CDI320" s="998"/>
      <c r="CDJ320" s="998"/>
      <c r="CDK320" s="998"/>
      <c r="CDL320" s="998"/>
      <c r="CDM320" s="998"/>
      <c r="CDN320" s="998"/>
      <c r="CDO320" s="998"/>
      <c r="CDP320" s="998"/>
      <c r="CDQ320" s="998"/>
      <c r="CDR320" s="998"/>
      <c r="CDS320" s="998"/>
      <c r="CDT320" s="998"/>
      <c r="CDU320" s="998"/>
      <c r="CDV320" s="998"/>
      <c r="CDW320" s="998"/>
      <c r="CDX320" s="998"/>
      <c r="CDY320" s="998"/>
      <c r="CDZ320" s="998"/>
      <c r="CEA320" s="998"/>
      <c r="CEB320" s="998"/>
      <c r="CEC320" s="998"/>
      <c r="CED320" s="998"/>
      <c r="CEE320" s="998"/>
      <c r="CEF320" s="998"/>
      <c r="CEG320" s="998"/>
      <c r="CEH320" s="998"/>
      <c r="CEI320" s="998"/>
      <c r="CEJ320" s="998"/>
      <c r="CEK320" s="998"/>
      <c r="CEL320" s="998"/>
      <c r="CEM320" s="998"/>
      <c r="CEN320" s="998"/>
      <c r="CEO320" s="998"/>
      <c r="CEP320" s="998"/>
      <c r="CEQ320" s="998"/>
      <c r="CER320" s="998"/>
      <c r="CES320" s="998"/>
      <c r="CET320" s="998"/>
      <c r="CEU320" s="998"/>
      <c r="CEV320" s="998"/>
      <c r="CEW320" s="998"/>
      <c r="CEX320" s="998"/>
      <c r="CEY320" s="998"/>
      <c r="CEZ320" s="998"/>
      <c r="CFA320" s="998"/>
      <c r="CFB320" s="998"/>
      <c r="CFC320" s="998"/>
      <c r="CFD320" s="998"/>
      <c r="CFE320" s="998"/>
      <c r="CFF320" s="998"/>
      <c r="CFG320" s="998"/>
      <c r="CFH320" s="998"/>
      <c r="CFI320" s="998"/>
      <c r="CFJ320" s="998"/>
      <c r="CFK320" s="998"/>
      <c r="CFL320" s="998"/>
      <c r="CFM320" s="998"/>
      <c r="CFN320" s="998"/>
      <c r="CFO320" s="998"/>
      <c r="CFP320" s="998"/>
      <c r="CFQ320" s="998"/>
      <c r="CFR320" s="998"/>
      <c r="CFS320" s="998"/>
      <c r="CFT320" s="998"/>
      <c r="CFU320" s="998"/>
      <c r="CFV320" s="998"/>
      <c r="CFW320" s="998"/>
      <c r="CFX320" s="998"/>
      <c r="CFY320" s="998"/>
      <c r="CFZ320" s="998"/>
      <c r="CGA320" s="998"/>
      <c r="CGB320" s="998"/>
      <c r="CGC320" s="998"/>
      <c r="CGD320" s="998"/>
      <c r="CGE320" s="998"/>
      <c r="CGF320" s="998"/>
      <c r="CGG320" s="998"/>
      <c r="CGH320" s="998"/>
      <c r="CGI320" s="998"/>
      <c r="CGJ320" s="998"/>
      <c r="CGK320" s="998"/>
      <c r="CGL320" s="998"/>
      <c r="CGM320" s="998"/>
      <c r="CGN320" s="998"/>
      <c r="CGO320" s="998"/>
      <c r="CGP320" s="998"/>
      <c r="CGQ320" s="998"/>
      <c r="CGR320" s="998"/>
      <c r="CGS320" s="998"/>
      <c r="CGT320" s="998"/>
      <c r="CGU320" s="998"/>
      <c r="CGV320" s="998"/>
      <c r="CGW320" s="998"/>
      <c r="CGX320" s="998"/>
      <c r="CGY320" s="998"/>
      <c r="CGZ320" s="998"/>
      <c r="CHA320" s="998"/>
      <c r="CHB320" s="998"/>
      <c r="CHC320" s="998"/>
      <c r="CHD320" s="998"/>
      <c r="CHE320" s="998"/>
      <c r="CHF320" s="998"/>
      <c r="CHG320" s="998"/>
      <c r="CHH320" s="998"/>
      <c r="CHI320" s="998"/>
      <c r="CHJ320" s="998"/>
      <c r="CHK320" s="998"/>
      <c r="CHL320" s="998"/>
      <c r="CHM320" s="998"/>
      <c r="CHN320" s="998"/>
      <c r="CHO320" s="998"/>
      <c r="CHP320" s="998"/>
      <c r="CHQ320" s="998"/>
      <c r="CHR320" s="998"/>
      <c r="CHS320" s="998"/>
      <c r="CHT320" s="998"/>
      <c r="CHU320" s="998"/>
      <c r="CHV320" s="998"/>
      <c r="CHW320" s="998"/>
      <c r="CHX320" s="998"/>
      <c r="CHY320" s="998"/>
      <c r="CHZ320" s="998"/>
      <c r="CIA320" s="998"/>
      <c r="CIB320" s="998"/>
      <c r="CIC320" s="998"/>
      <c r="CID320" s="998"/>
      <c r="CIE320" s="998"/>
      <c r="CIF320" s="998"/>
      <c r="CIG320" s="998"/>
      <c r="CIH320" s="998"/>
      <c r="CII320" s="998"/>
      <c r="CIJ320" s="998"/>
      <c r="CIK320" s="998"/>
      <c r="CIL320" s="998"/>
      <c r="CIM320" s="998"/>
      <c r="CIN320" s="998"/>
      <c r="CIO320" s="998"/>
      <c r="CIP320" s="998"/>
      <c r="CIQ320" s="998"/>
      <c r="CIR320" s="998"/>
      <c r="CIS320" s="998"/>
      <c r="CIT320" s="998"/>
      <c r="CIU320" s="998"/>
      <c r="CIV320" s="998"/>
      <c r="CIW320" s="998"/>
      <c r="CIX320" s="998"/>
      <c r="CIY320" s="998"/>
      <c r="CIZ320" s="998"/>
      <c r="CJA320" s="998"/>
      <c r="CJB320" s="998"/>
      <c r="CJC320" s="998"/>
      <c r="CJD320" s="998"/>
      <c r="CJE320" s="998"/>
      <c r="CJF320" s="998"/>
      <c r="CJG320" s="998"/>
      <c r="CJH320" s="998"/>
      <c r="CJI320" s="998"/>
      <c r="CJJ320" s="998"/>
      <c r="CJK320" s="998"/>
      <c r="CJL320" s="998"/>
      <c r="CJM320" s="998"/>
      <c r="CJN320" s="998"/>
      <c r="CJO320" s="998"/>
      <c r="CJP320" s="998"/>
      <c r="CJQ320" s="998"/>
      <c r="CJR320" s="998"/>
      <c r="CJS320" s="998"/>
      <c r="CJT320" s="998"/>
      <c r="CJU320" s="998"/>
      <c r="CJV320" s="998"/>
      <c r="CJW320" s="998"/>
      <c r="CJX320" s="998"/>
      <c r="CJY320" s="998"/>
      <c r="CJZ320" s="998"/>
      <c r="CKA320" s="998"/>
      <c r="CKB320" s="998"/>
      <c r="CKC320" s="998"/>
      <c r="CKD320" s="998"/>
      <c r="CKE320" s="998"/>
      <c r="CKF320" s="998"/>
      <c r="CKG320" s="998"/>
      <c r="CKH320" s="998"/>
      <c r="CKI320" s="998"/>
      <c r="CKJ320" s="998"/>
      <c r="CKK320" s="998"/>
      <c r="CKL320" s="998"/>
      <c r="CKM320" s="998"/>
      <c r="CKN320" s="998"/>
      <c r="CKO320" s="998"/>
      <c r="CKP320" s="998"/>
      <c r="CKQ320" s="998"/>
      <c r="CKR320" s="998"/>
      <c r="CKS320" s="998"/>
      <c r="CKT320" s="998"/>
      <c r="CKU320" s="998"/>
      <c r="CKV320" s="998"/>
      <c r="CKW320" s="998"/>
      <c r="CKX320" s="998"/>
      <c r="CKY320" s="998"/>
      <c r="CKZ320" s="998"/>
      <c r="CLA320" s="998"/>
      <c r="CLB320" s="998"/>
      <c r="CLC320" s="998"/>
      <c r="CLD320" s="998"/>
      <c r="CLE320" s="998"/>
      <c r="CLF320" s="998"/>
      <c r="CLG320" s="998"/>
      <c r="CLH320" s="998"/>
      <c r="CLI320" s="998"/>
      <c r="CLJ320" s="998"/>
      <c r="CLK320" s="998"/>
      <c r="CLL320" s="998"/>
      <c r="CLM320" s="998"/>
      <c r="CLN320" s="998"/>
      <c r="CLO320" s="998"/>
      <c r="CLP320" s="998"/>
      <c r="CLQ320" s="998"/>
      <c r="CLR320" s="998"/>
      <c r="CLS320" s="998"/>
      <c r="CLT320" s="998"/>
      <c r="CLU320" s="998"/>
      <c r="CLV320" s="998"/>
      <c r="CLW320" s="998"/>
      <c r="CLX320" s="998"/>
      <c r="CLY320" s="998"/>
      <c r="CLZ320" s="998"/>
      <c r="CMA320" s="998"/>
      <c r="CMB320" s="998"/>
      <c r="CMC320" s="998"/>
      <c r="CMD320" s="998"/>
      <c r="CME320" s="998"/>
      <c r="CMF320" s="998"/>
      <c r="CMG320" s="998"/>
      <c r="CMH320" s="998"/>
      <c r="CMI320" s="998"/>
      <c r="CMJ320" s="998"/>
      <c r="CMK320" s="998"/>
      <c r="CML320" s="998"/>
      <c r="CMM320" s="998"/>
      <c r="CMN320" s="998"/>
      <c r="CMO320" s="998"/>
      <c r="CMP320" s="998"/>
      <c r="CMQ320" s="998"/>
      <c r="CMR320" s="998"/>
      <c r="CMS320" s="998"/>
      <c r="CMT320" s="998"/>
      <c r="CMU320" s="998"/>
      <c r="CMV320" s="998"/>
      <c r="CMW320" s="998"/>
      <c r="CMX320" s="998"/>
      <c r="CMY320" s="998"/>
      <c r="CMZ320" s="998"/>
      <c r="CNA320" s="998"/>
      <c r="CNB320" s="998"/>
      <c r="CNC320" s="998"/>
      <c r="CND320" s="998"/>
      <c r="CNE320" s="998"/>
      <c r="CNF320" s="998"/>
      <c r="CNG320" s="998"/>
      <c r="CNH320" s="998"/>
      <c r="CNI320" s="998"/>
      <c r="CNJ320" s="998"/>
      <c r="CNK320" s="998"/>
      <c r="CNL320" s="998"/>
      <c r="CNM320" s="998"/>
      <c r="CNN320" s="998"/>
      <c r="CNO320" s="998"/>
      <c r="CNP320" s="998"/>
      <c r="CNQ320" s="998"/>
      <c r="CNR320" s="998"/>
      <c r="CNS320" s="998"/>
      <c r="CNT320" s="998"/>
      <c r="CNU320" s="998"/>
      <c r="CNV320" s="998"/>
      <c r="CNW320" s="998"/>
      <c r="CNX320" s="998"/>
      <c r="CNY320" s="998"/>
      <c r="CNZ320" s="998"/>
      <c r="COA320" s="998"/>
      <c r="COB320" s="998"/>
      <c r="COC320" s="998"/>
      <c r="COD320" s="998"/>
      <c r="COE320" s="998"/>
      <c r="COF320" s="998"/>
      <c r="COG320" s="998"/>
      <c r="COH320" s="998"/>
      <c r="COI320" s="998"/>
      <c r="COJ320" s="998"/>
      <c r="COK320" s="998"/>
      <c r="COL320" s="998"/>
      <c r="COM320" s="998"/>
      <c r="CON320" s="998"/>
      <c r="COO320" s="998"/>
      <c r="COP320" s="998"/>
      <c r="COQ320" s="998"/>
      <c r="COR320" s="998"/>
      <c r="COS320" s="998"/>
      <c r="COT320" s="998"/>
      <c r="COU320" s="998"/>
      <c r="COV320" s="998"/>
      <c r="COW320" s="998"/>
      <c r="COX320" s="998"/>
      <c r="COY320" s="998"/>
      <c r="COZ320" s="998"/>
      <c r="CPA320" s="998"/>
      <c r="CPB320" s="998"/>
      <c r="CPC320" s="998"/>
      <c r="CPD320" s="998"/>
      <c r="CPE320" s="998"/>
      <c r="CPF320" s="998"/>
      <c r="CPG320" s="998"/>
      <c r="CPH320" s="998"/>
      <c r="CPI320" s="998"/>
      <c r="CPJ320" s="998"/>
      <c r="CPK320" s="998"/>
      <c r="CPL320" s="998"/>
      <c r="CPM320" s="998"/>
      <c r="CPN320" s="998"/>
      <c r="CPO320" s="998"/>
      <c r="CPP320" s="998"/>
      <c r="CPQ320" s="998"/>
      <c r="CPR320" s="998"/>
      <c r="CPS320" s="998"/>
      <c r="CPT320" s="998"/>
      <c r="CPU320" s="998"/>
      <c r="CPV320" s="998"/>
      <c r="CPW320" s="998"/>
      <c r="CPX320" s="998"/>
      <c r="CPY320" s="998"/>
      <c r="CPZ320" s="998"/>
      <c r="CQA320" s="998"/>
      <c r="CQB320" s="998"/>
      <c r="CQC320" s="998"/>
      <c r="CQD320" s="998"/>
      <c r="CQE320" s="998"/>
      <c r="CQF320" s="998"/>
      <c r="CQG320" s="998"/>
      <c r="CQH320" s="998"/>
      <c r="CQI320" s="998"/>
      <c r="CQJ320" s="998"/>
      <c r="CQK320" s="998"/>
      <c r="CQL320" s="998"/>
      <c r="CQM320" s="998"/>
      <c r="CQN320" s="998"/>
      <c r="CQO320" s="998"/>
      <c r="CQP320" s="998"/>
      <c r="CQQ320" s="998"/>
      <c r="CQR320" s="998"/>
      <c r="CQS320" s="998"/>
      <c r="CQT320" s="998"/>
      <c r="CQU320" s="998"/>
      <c r="CQV320" s="998"/>
      <c r="CQW320" s="998"/>
      <c r="CQX320" s="998"/>
      <c r="CQY320" s="998"/>
      <c r="CQZ320" s="998"/>
      <c r="CRA320" s="998"/>
      <c r="CRB320" s="998"/>
      <c r="CRC320" s="998"/>
      <c r="CRD320" s="998"/>
      <c r="CRE320" s="998"/>
      <c r="CRF320" s="998"/>
      <c r="CRG320" s="998"/>
      <c r="CRH320" s="998"/>
      <c r="CRI320" s="998"/>
      <c r="CRJ320" s="998"/>
      <c r="CRK320" s="998"/>
      <c r="CRL320" s="998"/>
      <c r="CRM320" s="998"/>
      <c r="CRN320" s="998"/>
      <c r="CRO320" s="998"/>
      <c r="CRP320" s="998"/>
      <c r="CRQ320" s="998"/>
      <c r="CRR320" s="998"/>
      <c r="CRS320" s="998"/>
      <c r="CRT320" s="998"/>
      <c r="CRU320" s="998"/>
      <c r="CRV320" s="998"/>
      <c r="CRW320" s="998"/>
      <c r="CRX320" s="998"/>
      <c r="CRY320" s="998"/>
      <c r="CRZ320" s="998"/>
      <c r="CSA320" s="998"/>
      <c r="CSB320" s="998"/>
      <c r="CSC320" s="998"/>
      <c r="CSD320" s="998"/>
      <c r="CSE320" s="998"/>
      <c r="CSF320" s="998"/>
      <c r="CSG320" s="998"/>
      <c r="CSH320" s="998"/>
      <c r="CSI320" s="998"/>
      <c r="CSJ320" s="998"/>
      <c r="CSK320" s="998"/>
      <c r="CSL320" s="998"/>
      <c r="CSM320" s="998"/>
      <c r="CSN320" s="998"/>
      <c r="CSO320" s="998"/>
      <c r="CSP320" s="998"/>
      <c r="CSQ320" s="998"/>
      <c r="CSR320" s="998"/>
      <c r="CSS320" s="998"/>
      <c r="CST320" s="998"/>
      <c r="CSU320" s="998"/>
      <c r="CSV320" s="998"/>
      <c r="CSW320" s="998"/>
      <c r="CSX320" s="998"/>
      <c r="CSY320" s="998"/>
      <c r="CSZ320" s="998"/>
      <c r="CTA320" s="998"/>
      <c r="CTB320" s="998"/>
      <c r="CTC320" s="998"/>
      <c r="CTD320" s="998"/>
      <c r="CTE320" s="998"/>
      <c r="CTF320" s="998"/>
      <c r="CTG320" s="998"/>
      <c r="CTH320" s="998"/>
      <c r="CTI320" s="998"/>
      <c r="CTJ320" s="998"/>
      <c r="CTK320" s="998"/>
      <c r="CTL320" s="998"/>
      <c r="CTM320" s="998"/>
      <c r="CTN320" s="998"/>
      <c r="CTO320" s="998"/>
      <c r="CTP320" s="998"/>
      <c r="CTQ320" s="998"/>
      <c r="CTR320" s="998"/>
      <c r="CTS320" s="998"/>
      <c r="CTT320" s="998"/>
      <c r="CTU320" s="998"/>
      <c r="CTV320" s="998"/>
      <c r="CTW320" s="998"/>
      <c r="CTX320" s="998"/>
      <c r="CTY320" s="998"/>
      <c r="CTZ320" s="998"/>
      <c r="CUA320" s="998"/>
      <c r="CUB320" s="998"/>
      <c r="CUC320" s="998"/>
      <c r="CUD320" s="998"/>
      <c r="CUE320" s="998"/>
      <c r="CUF320" s="998"/>
      <c r="CUG320" s="998"/>
      <c r="CUH320" s="998"/>
      <c r="CUI320" s="998"/>
      <c r="CUJ320" s="998"/>
      <c r="CUK320" s="998"/>
      <c r="CUL320" s="998"/>
      <c r="CUM320" s="998"/>
      <c r="CUN320" s="998"/>
      <c r="CUO320" s="998"/>
      <c r="CUP320" s="998"/>
      <c r="CUQ320" s="998"/>
      <c r="CUR320" s="998"/>
      <c r="CUS320" s="998"/>
      <c r="CUT320" s="998"/>
      <c r="CUU320" s="998"/>
      <c r="CUV320" s="998"/>
      <c r="CUW320" s="998"/>
      <c r="CUX320" s="998"/>
      <c r="CUY320" s="998"/>
      <c r="CUZ320" s="998"/>
      <c r="CVA320" s="998"/>
      <c r="CVB320" s="998"/>
      <c r="CVC320" s="998"/>
      <c r="CVD320" s="998"/>
      <c r="CVE320" s="998"/>
      <c r="CVF320" s="998"/>
      <c r="CVG320" s="998"/>
      <c r="CVH320" s="998"/>
      <c r="CVI320" s="998"/>
      <c r="CVJ320" s="998"/>
      <c r="CVK320" s="998"/>
      <c r="CVL320" s="998"/>
      <c r="CVM320" s="998"/>
      <c r="CVN320" s="998"/>
      <c r="CVO320" s="998"/>
      <c r="CVP320" s="998"/>
      <c r="CVQ320" s="998"/>
      <c r="CVR320" s="998"/>
      <c r="CVS320" s="998"/>
      <c r="CVT320" s="998"/>
      <c r="CVU320" s="998"/>
      <c r="CVV320" s="998"/>
      <c r="CVW320" s="998"/>
      <c r="CVX320" s="998"/>
      <c r="CVY320" s="998"/>
      <c r="CVZ320" s="998"/>
      <c r="CWA320" s="998"/>
      <c r="CWB320" s="998"/>
      <c r="CWC320" s="998"/>
      <c r="CWD320" s="998"/>
      <c r="CWE320" s="998"/>
      <c r="CWF320" s="998"/>
      <c r="CWG320" s="998"/>
      <c r="CWH320" s="998"/>
      <c r="CWI320" s="998"/>
      <c r="CWJ320" s="998"/>
      <c r="CWK320" s="998"/>
      <c r="CWL320" s="998"/>
      <c r="CWM320" s="998"/>
      <c r="CWN320" s="998"/>
      <c r="CWO320" s="998"/>
      <c r="CWP320" s="998"/>
      <c r="CWQ320" s="998"/>
      <c r="CWR320" s="998"/>
      <c r="CWS320" s="998"/>
      <c r="CWT320" s="998"/>
      <c r="CWU320" s="998"/>
      <c r="CWV320" s="998"/>
      <c r="CWW320" s="998"/>
      <c r="CWX320" s="998"/>
      <c r="CWY320" s="998"/>
      <c r="CWZ320" s="998"/>
      <c r="CXA320" s="998"/>
      <c r="CXB320" s="998"/>
      <c r="CXC320" s="998"/>
      <c r="CXD320" s="998"/>
      <c r="CXE320" s="998"/>
      <c r="CXF320" s="998"/>
      <c r="CXG320" s="998"/>
      <c r="CXH320" s="998"/>
      <c r="CXI320" s="998"/>
      <c r="CXJ320" s="998"/>
      <c r="CXK320" s="998"/>
      <c r="CXL320" s="998"/>
      <c r="CXM320" s="998"/>
      <c r="CXN320" s="998"/>
      <c r="CXO320" s="998"/>
      <c r="CXP320" s="998"/>
      <c r="CXQ320" s="998"/>
      <c r="CXR320" s="998"/>
      <c r="CXS320" s="998"/>
      <c r="CXT320" s="998"/>
      <c r="CXU320" s="998"/>
      <c r="CXV320" s="998"/>
      <c r="CXW320" s="998"/>
      <c r="CXX320" s="998"/>
      <c r="CXY320" s="998"/>
      <c r="CXZ320" s="998"/>
      <c r="CYA320" s="998"/>
      <c r="CYB320" s="998"/>
      <c r="CYC320" s="998"/>
      <c r="CYD320" s="998"/>
      <c r="CYE320" s="998"/>
      <c r="CYF320" s="998"/>
      <c r="CYG320" s="998"/>
      <c r="CYH320" s="998"/>
      <c r="CYI320" s="998"/>
      <c r="CYJ320" s="998"/>
      <c r="CYK320" s="998"/>
      <c r="CYL320" s="998"/>
      <c r="CYM320" s="998"/>
      <c r="CYN320" s="998"/>
      <c r="CYO320" s="998"/>
      <c r="CYP320" s="998"/>
      <c r="CYQ320" s="998"/>
      <c r="CYR320" s="998"/>
      <c r="CYS320" s="998"/>
      <c r="CYT320" s="998"/>
      <c r="CYU320" s="998"/>
      <c r="CYV320" s="998"/>
      <c r="CYW320" s="998"/>
      <c r="CYX320" s="998"/>
      <c r="CYY320" s="998"/>
      <c r="CYZ320" s="998"/>
      <c r="CZA320" s="998"/>
      <c r="CZB320" s="998"/>
      <c r="CZC320" s="998"/>
      <c r="CZD320" s="998"/>
      <c r="CZE320" s="998"/>
      <c r="CZF320" s="998"/>
      <c r="CZG320" s="998"/>
      <c r="CZH320" s="998"/>
      <c r="CZI320" s="998"/>
      <c r="CZJ320" s="998"/>
      <c r="CZK320" s="998"/>
      <c r="CZL320" s="998"/>
      <c r="CZM320" s="998"/>
      <c r="CZN320" s="998"/>
      <c r="CZO320" s="998"/>
      <c r="CZP320" s="998"/>
      <c r="CZQ320" s="998"/>
      <c r="CZR320" s="998"/>
      <c r="CZS320" s="998"/>
      <c r="CZT320" s="998"/>
      <c r="CZU320" s="998"/>
      <c r="CZV320" s="998"/>
      <c r="CZW320" s="998"/>
      <c r="CZX320" s="998"/>
      <c r="CZY320" s="998"/>
      <c r="CZZ320" s="998"/>
      <c r="DAA320" s="998"/>
      <c r="DAB320" s="998"/>
      <c r="DAC320" s="998"/>
      <c r="DAD320" s="998"/>
      <c r="DAE320" s="998"/>
      <c r="DAF320" s="998"/>
      <c r="DAG320" s="998"/>
      <c r="DAH320" s="998"/>
      <c r="DAI320" s="998"/>
      <c r="DAJ320" s="998"/>
      <c r="DAK320" s="998"/>
      <c r="DAL320" s="998"/>
      <c r="DAM320" s="998"/>
      <c r="DAN320" s="998"/>
      <c r="DAO320" s="998"/>
      <c r="DAP320" s="998"/>
      <c r="DAQ320" s="998"/>
      <c r="DAR320" s="998"/>
      <c r="DAS320" s="998"/>
      <c r="DAT320" s="998"/>
      <c r="DAU320" s="998"/>
      <c r="DAV320" s="998"/>
      <c r="DAW320" s="998"/>
      <c r="DAX320" s="998"/>
      <c r="DAY320" s="998"/>
      <c r="DAZ320" s="998"/>
      <c r="DBA320" s="998"/>
      <c r="DBB320" s="998"/>
      <c r="DBC320" s="998"/>
      <c r="DBD320" s="998"/>
      <c r="DBE320" s="998"/>
      <c r="DBF320" s="998"/>
      <c r="DBG320" s="998"/>
      <c r="DBH320" s="998"/>
      <c r="DBI320" s="998"/>
      <c r="DBJ320" s="998"/>
      <c r="DBK320" s="998"/>
      <c r="DBL320" s="998"/>
      <c r="DBM320" s="998"/>
      <c r="DBN320" s="998"/>
      <c r="DBO320" s="998"/>
      <c r="DBP320" s="998"/>
      <c r="DBQ320" s="998"/>
      <c r="DBR320" s="998"/>
      <c r="DBS320" s="998"/>
      <c r="DBT320" s="998"/>
      <c r="DBU320" s="998"/>
      <c r="DBV320" s="998"/>
      <c r="DBW320" s="998"/>
      <c r="DBX320" s="998"/>
      <c r="DBY320" s="998"/>
      <c r="DBZ320" s="998"/>
      <c r="DCA320" s="998"/>
      <c r="DCB320" s="998"/>
      <c r="DCC320" s="998"/>
      <c r="DCD320" s="998"/>
      <c r="DCE320" s="998"/>
      <c r="DCF320" s="998"/>
      <c r="DCG320" s="998"/>
      <c r="DCH320" s="998"/>
      <c r="DCI320" s="998"/>
      <c r="DCJ320" s="998"/>
      <c r="DCK320" s="998"/>
      <c r="DCL320" s="998"/>
      <c r="DCM320" s="998"/>
      <c r="DCN320" s="998"/>
      <c r="DCO320" s="998"/>
      <c r="DCP320" s="998"/>
      <c r="DCQ320" s="998"/>
      <c r="DCR320" s="998"/>
      <c r="DCS320" s="998"/>
      <c r="DCT320" s="998"/>
      <c r="DCU320" s="998"/>
      <c r="DCV320" s="998"/>
      <c r="DCW320" s="998"/>
      <c r="DCX320" s="998"/>
      <c r="DCY320" s="998"/>
      <c r="DCZ320" s="998"/>
      <c r="DDA320" s="998"/>
      <c r="DDB320" s="998"/>
      <c r="DDC320" s="998"/>
      <c r="DDD320" s="998"/>
      <c r="DDE320" s="998"/>
      <c r="DDF320" s="998"/>
      <c r="DDG320" s="998"/>
      <c r="DDH320" s="998"/>
      <c r="DDI320" s="998"/>
      <c r="DDJ320" s="998"/>
      <c r="DDK320" s="998"/>
      <c r="DDL320" s="998"/>
      <c r="DDM320" s="998"/>
      <c r="DDN320" s="998"/>
      <c r="DDO320" s="998"/>
      <c r="DDP320" s="998"/>
      <c r="DDQ320" s="998"/>
      <c r="DDR320" s="998"/>
      <c r="DDS320" s="998"/>
      <c r="DDT320" s="998"/>
      <c r="DDU320" s="998"/>
      <c r="DDV320" s="998"/>
      <c r="DDW320" s="998"/>
      <c r="DDX320" s="998"/>
      <c r="DDY320" s="998"/>
      <c r="DDZ320" s="998"/>
      <c r="DEA320" s="998"/>
      <c r="DEB320" s="998"/>
      <c r="DEC320" s="998"/>
      <c r="DED320" s="998"/>
      <c r="DEE320" s="998"/>
      <c r="DEF320" s="998"/>
      <c r="DEG320" s="998"/>
      <c r="DEH320" s="998"/>
      <c r="DEI320" s="998"/>
      <c r="DEJ320" s="998"/>
      <c r="DEK320" s="998"/>
      <c r="DEL320" s="998"/>
      <c r="DEM320" s="998"/>
      <c r="DEN320" s="998"/>
      <c r="DEO320" s="998"/>
      <c r="DEP320" s="998"/>
      <c r="DEQ320" s="998"/>
      <c r="DER320" s="998"/>
      <c r="DES320" s="998"/>
      <c r="DET320" s="998"/>
      <c r="DEU320" s="998"/>
      <c r="DEV320" s="998"/>
      <c r="DEW320" s="998"/>
      <c r="DEX320" s="998"/>
      <c r="DEY320" s="998"/>
      <c r="DEZ320" s="998"/>
      <c r="DFA320" s="998"/>
      <c r="DFB320" s="998"/>
      <c r="DFC320" s="998"/>
      <c r="DFD320" s="998"/>
      <c r="DFE320" s="998"/>
      <c r="DFF320" s="998"/>
      <c r="DFG320" s="998"/>
      <c r="DFH320" s="998"/>
      <c r="DFI320" s="998"/>
      <c r="DFJ320" s="998"/>
      <c r="DFK320" s="998"/>
      <c r="DFL320" s="998"/>
      <c r="DFM320" s="998"/>
      <c r="DFN320" s="998"/>
      <c r="DFO320" s="998"/>
      <c r="DFP320" s="998"/>
      <c r="DFQ320" s="998"/>
      <c r="DFR320" s="998"/>
      <c r="DFS320" s="998"/>
      <c r="DFT320" s="998"/>
      <c r="DFU320" s="998"/>
      <c r="DFV320" s="998"/>
      <c r="DFW320" s="998"/>
      <c r="DFX320" s="998"/>
      <c r="DFY320" s="998"/>
      <c r="DFZ320" s="998"/>
      <c r="DGA320" s="998"/>
      <c r="DGB320" s="998"/>
      <c r="DGC320" s="998"/>
      <c r="DGD320" s="998"/>
      <c r="DGE320" s="998"/>
      <c r="DGF320" s="998"/>
      <c r="DGG320" s="998"/>
      <c r="DGH320" s="998"/>
      <c r="DGI320" s="998"/>
      <c r="DGJ320" s="998"/>
      <c r="DGK320" s="998"/>
      <c r="DGL320" s="998"/>
      <c r="DGM320" s="998"/>
      <c r="DGN320" s="998"/>
      <c r="DGO320" s="998"/>
      <c r="DGP320" s="998"/>
      <c r="DGQ320" s="998"/>
      <c r="DGR320" s="998"/>
      <c r="DGS320" s="998"/>
      <c r="DGT320" s="998"/>
      <c r="DGU320" s="998"/>
      <c r="DGV320" s="998"/>
      <c r="DGW320" s="998"/>
      <c r="DGX320" s="998"/>
      <c r="DGY320" s="998"/>
      <c r="DGZ320" s="998"/>
      <c r="DHA320" s="998"/>
      <c r="DHB320" s="998"/>
      <c r="DHC320" s="998"/>
      <c r="DHD320" s="998"/>
      <c r="DHE320" s="998"/>
      <c r="DHF320" s="998"/>
      <c r="DHG320" s="998"/>
      <c r="DHH320" s="998"/>
      <c r="DHI320" s="998"/>
      <c r="DHJ320" s="998"/>
      <c r="DHK320" s="998"/>
      <c r="DHL320" s="998"/>
      <c r="DHM320" s="998"/>
      <c r="DHN320" s="998"/>
      <c r="DHO320" s="998"/>
      <c r="DHP320" s="998"/>
      <c r="DHQ320" s="998"/>
      <c r="DHR320" s="998"/>
      <c r="DHS320" s="998"/>
      <c r="DHT320" s="998"/>
      <c r="DHU320" s="998"/>
      <c r="DHV320" s="998"/>
      <c r="DHW320" s="998"/>
      <c r="DHX320" s="998"/>
      <c r="DHY320" s="998"/>
      <c r="DHZ320" s="998"/>
      <c r="DIA320" s="998"/>
      <c r="DIB320" s="998"/>
      <c r="DIC320" s="998"/>
      <c r="DID320" s="998"/>
      <c r="DIE320" s="998"/>
      <c r="DIF320" s="998"/>
      <c r="DIG320" s="998"/>
      <c r="DIH320" s="998"/>
      <c r="DII320" s="998"/>
      <c r="DIJ320" s="998"/>
      <c r="DIK320" s="998"/>
      <c r="DIL320" s="998"/>
      <c r="DIM320" s="998"/>
      <c r="DIN320" s="998"/>
      <c r="DIO320" s="998"/>
      <c r="DIP320" s="998"/>
      <c r="DIQ320" s="998"/>
      <c r="DIR320" s="998"/>
      <c r="DIS320" s="998"/>
      <c r="DIT320" s="998"/>
      <c r="DIU320" s="998"/>
      <c r="DIV320" s="998"/>
      <c r="DIW320" s="998"/>
      <c r="DIX320" s="998"/>
      <c r="DIY320" s="998"/>
      <c r="DIZ320" s="998"/>
      <c r="DJA320" s="998"/>
      <c r="DJB320" s="998"/>
      <c r="DJC320" s="998"/>
      <c r="DJD320" s="998"/>
      <c r="DJE320" s="998"/>
      <c r="DJF320" s="998"/>
      <c r="DJG320" s="998"/>
      <c r="DJH320" s="998"/>
      <c r="DJI320" s="998"/>
      <c r="DJJ320" s="998"/>
      <c r="DJK320" s="998"/>
      <c r="DJL320" s="998"/>
      <c r="DJM320" s="998"/>
      <c r="DJN320" s="998"/>
      <c r="DJO320" s="998"/>
      <c r="DJP320" s="998"/>
      <c r="DJQ320" s="998"/>
      <c r="DJR320" s="998"/>
      <c r="DJS320" s="998"/>
      <c r="DJT320" s="998"/>
      <c r="DJU320" s="998"/>
      <c r="DJV320" s="998"/>
      <c r="DJW320" s="998"/>
      <c r="DJX320" s="998"/>
      <c r="DJY320" s="998"/>
      <c r="DJZ320" s="998"/>
      <c r="DKA320" s="998"/>
      <c r="DKB320" s="998"/>
      <c r="DKC320" s="998"/>
      <c r="DKD320" s="998"/>
      <c r="DKE320" s="998"/>
      <c r="DKF320" s="998"/>
      <c r="DKG320" s="998"/>
      <c r="DKH320" s="998"/>
      <c r="DKI320" s="998"/>
      <c r="DKJ320" s="998"/>
      <c r="DKK320" s="998"/>
      <c r="DKL320" s="998"/>
      <c r="DKM320" s="998"/>
      <c r="DKN320" s="998"/>
      <c r="DKO320" s="998"/>
      <c r="DKP320" s="998"/>
      <c r="DKQ320" s="998"/>
      <c r="DKR320" s="998"/>
      <c r="DKS320" s="998"/>
      <c r="DKT320" s="998"/>
      <c r="DKU320" s="998"/>
      <c r="DKV320" s="998"/>
      <c r="DKW320" s="998"/>
      <c r="DKX320" s="998"/>
      <c r="DKY320" s="998"/>
      <c r="DKZ320" s="998"/>
      <c r="DLA320" s="998"/>
      <c r="DLB320" s="998"/>
      <c r="DLC320" s="998"/>
      <c r="DLD320" s="998"/>
      <c r="DLE320" s="998"/>
      <c r="DLF320" s="998"/>
      <c r="DLG320" s="998"/>
      <c r="DLH320" s="998"/>
      <c r="DLI320" s="998"/>
      <c r="DLJ320" s="998"/>
      <c r="DLK320" s="998"/>
      <c r="DLL320" s="998"/>
      <c r="DLM320" s="998"/>
      <c r="DLN320" s="998"/>
      <c r="DLO320" s="998"/>
      <c r="DLP320" s="998"/>
      <c r="DLQ320" s="998"/>
      <c r="DLR320" s="998"/>
      <c r="DLS320" s="998"/>
      <c r="DLT320" s="998"/>
      <c r="DLU320" s="998"/>
      <c r="DLV320" s="998"/>
      <c r="DLW320" s="998"/>
      <c r="DLX320" s="998"/>
      <c r="DLY320" s="998"/>
      <c r="DLZ320" s="998"/>
      <c r="DMA320" s="998"/>
      <c r="DMB320" s="998"/>
      <c r="DMC320" s="998"/>
      <c r="DMD320" s="998"/>
      <c r="DME320" s="998"/>
      <c r="DMF320" s="998"/>
      <c r="DMG320" s="998"/>
      <c r="DMH320" s="998"/>
      <c r="DMI320" s="998"/>
      <c r="DMJ320" s="998"/>
      <c r="DMK320" s="998"/>
      <c r="DML320" s="998"/>
      <c r="DMM320" s="998"/>
      <c r="DMN320" s="998"/>
      <c r="DMO320" s="998"/>
      <c r="DMP320" s="998"/>
      <c r="DMQ320" s="998"/>
      <c r="DMR320" s="998"/>
      <c r="DMS320" s="998"/>
      <c r="DMT320" s="998"/>
      <c r="DMU320" s="998"/>
      <c r="DMV320" s="998"/>
      <c r="DMW320" s="998"/>
      <c r="DMX320" s="998"/>
      <c r="DMY320" s="998"/>
      <c r="DMZ320" s="998"/>
      <c r="DNA320" s="998"/>
      <c r="DNB320" s="998"/>
      <c r="DNC320" s="998"/>
      <c r="DND320" s="998"/>
      <c r="DNE320" s="998"/>
      <c r="DNF320" s="998"/>
      <c r="DNG320" s="998"/>
      <c r="DNH320" s="998"/>
      <c r="DNI320" s="998"/>
      <c r="DNJ320" s="998"/>
      <c r="DNK320" s="998"/>
      <c r="DNL320" s="998"/>
      <c r="DNM320" s="998"/>
      <c r="DNN320" s="998"/>
      <c r="DNO320" s="998"/>
      <c r="DNP320" s="998"/>
      <c r="DNQ320" s="998"/>
      <c r="DNR320" s="998"/>
      <c r="DNS320" s="998"/>
      <c r="DNT320" s="998"/>
      <c r="DNU320" s="998"/>
      <c r="DNV320" s="998"/>
      <c r="DNW320" s="998"/>
      <c r="DNX320" s="998"/>
      <c r="DNY320" s="998"/>
      <c r="DNZ320" s="998"/>
      <c r="DOA320" s="998"/>
      <c r="DOB320" s="998"/>
      <c r="DOC320" s="998"/>
      <c r="DOD320" s="998"/>
      <c r="DOE320" s="998"/>
      <c r="DOF320" s="998"/>
      <c r="DOG320" s="998"/>
      <c r="DOH320" s="998"/>
      <c r="DOI320" s="998"/>
      <c r="DOJ320" s="998"/>
      <c r="DOK320" s="998"/>
      <c r="DOL320" s="998"/>
      <c r="DOM320" s="998"/>
      <c r="DON320" s="998"/>
      <c r="DOO320" s="998"/>
      <c r="DOP320" s="998"/>
      <c r="DOQ320" s="998"/>
      <c r="DOR320" s="998"/>
      <c r="DOS320" s="998"/>
      <c r="DOT320" s="998"/>
      <c r="DOU320" s="998"/>
      <c r="DOV320" s="998"/>
      <c r="DOW320" s="998"/>
      <c r="DOX320" s="998"/>
      <c r="DOY320" s="998"/>
      <c r="DOZ320" s="998"/>
      <c r="DPA320" s="998"/>
      <c r="DPB320" s="998"/>
      <c r="DPC320" s="998"/>
      <c r="DPD320" s="998"/>
      <c r="DPE320" s="998"/>
      <c r="DPF320" s="998"/>
      <c r="DPG320" s="998"/>
      <c r="DPH320" s="998"/>
      <c r="DPI320" s="998"/>
      <c r="DPJ320" s="998"/>
      <c r="DPK320" s="998"/>
      <c r="DPL320" s="998"/>
      <c r="DPM320" s="998"/>
      <c r="DPN320" s="998"/>
      <c r="DPO320" s="998"/>
      <c r="DPP320" s="998"/>
      <c r="DPQ320" s="998"/>
      <c r="DPR320" s="998"/>
      <c r="DPS320" s="998"/>
      <c r="DPT320" s="998"/>
      <c r="DPU320" s="998"/>
      <c r="DPV320" s="998"/>
      <c r="DPW320" s="998"/>
      <c r="DPX320" s="998"/>
      <c r="DPY320" s="998"/>
      <c r="DPZ320" s="998"/>
      <c r="DQA320" s="998"/>
      <c r="DQB320" s="998"/>
      <c r="DQC320" s="998"/>
      <c r="DQD320" s="998"/>
      <c r="DQE320" s="998"/>
      <c r="DQF320" s="998"/>
      <c r="DQG320" s="998"/>
      <c r="DQH320" s="998"/>
      <c r="DQI320" s="998"/>
      <c r="DQJ320" s="998"/>
      <c r="DQK320" s="998"/>
      <c r="DQL320" s="998"/>
      <c r="DQM320" s="998"/>
      <c r="DQN320" s="998"/>
      <c r="DQO320" s="998"/>
      <c r="DQP320" s="998"/>
      <c r="DQQ320" s="998"/>
      <c r="DQR320" s="998"/>
      <c r="DQS320" s="998"/>
      <c r="DQT320" s="998"/>
      <c r="DQU320" s="998"/>
      <c r="DQV320" s="998"/>
      <c r="DQW320" s="998"/>
      <c r="DQX320" s="998"/>
      <c r="DQY320" s="998"/>
      <c r="DQZ320" s="998"/>
      <c r="DRA320" s="998"/>
      <c r="DRB320" s="998"/>
      <c r="DRC320" s="998"/>
      <c r="DRD320" s="998"/>
      <c r="DRE320" s="998"/>
      <c r="DRF320" s="998"/>
      <c r="DRG320" s="998"/>
      <c r="DRH320" s="998"/>
      <c r="DRI320" s="998"/>
      <c r="DRJ320" s="998"/>
      <c r="DRK320" s="998"/>
      <c r="DRL320" s="998"/>
      <c r="DRM320" s="998"/>
      <c r="DRN320" s="998"/>
      <c r="DRO320" s="998"/>
      <c r="DRP320" s="998"/>
      <c r="DRQ320" s="998"/>
      <c r="DRR320" s="998"/>
      <c r="DRS320" s="998"/>
      <c r="DRT320" s="998"/>
      <c r="DRU320" s="998"/>
      <c r="DRV320" s="998"/>
      <c r="DRW320" s="998"/>
      <c r="DRX320" s="998"/>
      <c r="DRY320" s="998"/>
      <c r="DRZ320" s="998"/>
      <c r="DSA320" s="998"/>
      <c r="DSB320" s="998"/>
      <c r="DSC320" s="998"/>
      <c r="DSD320" s="998"/>
      <c r="DSE320" s="998"/>
      <c r="DSF320" s="998"/>
      <c r="DSG320" s="998"/>
      <c r="DSH320" s="998"/>
      <c r="DSI320" s="998"/>
      <c r="DSJ320" s="998"/>
      <c r="DSK320" s="998"/>
      <c r="DSL320" s="998"/>
      <c r="DSM320" s="998"/>
      <c r="DSN320" s="998"/>
      <c r="DSO320" s="998"/>
      <c r="DSP320" s="998"/>
      <c r="DSQ320" s="998"/>
      <c r="DSR320" s="998"/>
      <c r="DSS320" s="998"/>
      <c r="DST320" s="998"/>
      <c r="DSU320" s="998"/>
      <c r="DSV320" s="998"/>
      <c r="DSW320" s="998"/>
      <c r="DSX320" s="998"/>
      <c r="DSY320" s="998"/>
      <c r="DSZ320" s="998"/>
      <c r="DTA320" s="998"/>
      <c r="DTB320" s="998"/>
      <c r="DTC320" s="998"/>
      <c r="DTD320" s="998"/>
      <c r="DTE320" s="998"/>
      <c r="DTF320" s="998"/>
      <c r="DTG320" s="998"/>
      <c r="DTH320" s="998"/>
      <c r="DTI320" s="998"/>
      <c r="DTJ320" s="998"/>
      <c r="DTK320" s="998"/>
      <c r="DTL320" s="998"/>
      <c r="DTM320" s="998"/>
      <c r="DTN320" s="998"/>
      <c r="DTO320" s="998"/>
      <c r="DTP320" s="998"/>
      <c r="DTQ320" s="998"/>
      <c r="DTR320" s="998"/>
      <c r="DTS320" s="998"/>
      <c r="DTT320" s="998"/>
      <c r="DTU320" s="998"/>
      <c r="DTV320" s="998"/>
      <c r="DTW320" s="998"/>
      <c r="DTX320" s="998"/>
      <c r="DTY320" s="998"/>
      <c r="DTZ320" s="998"/>
      <c r="DUA320" s="998"/>
      <c r="DUB320" s="998"/>
      <c r="DUC320" s="998"/>
      <c r="DUD320" s="998"/>
      <c r="DUE320" s="998"/>
      <c r="DUF320" s="998"/>
      <c r="DUG320" s="998"/>
      <c r="DUH320" s="998"/>
      <c r="DUI320" s="998"/>
      <c r="DUJ320" s="998"/>
      <c r="DUK320" s="998"/>
      <c r="DUL320" s="998"/>
      <c r="DUM320" s="998"/>
      <c r="DUN320" s="998"/>
      <c r="DUO320" s="998"/>
      <c r="DUP320" s="998"/>
      <c r="DUQ320" s="998"/>
      <c r="DUR320" s="998"/>
      <c r="DUS320" s="998"/>
      <c r="DUT320" s="998"/>
      <c r="DUU320" s="998"/>
      <c r="DUV320" s="998"/>
      <c r="DUW320" s="998"/>
      <c r="DUX320" s="998"/>
      <c r="DUY320" s="998"/>
      <c r="DUZ320" s="998"/>
      <c r="DVA320" s="998"/>
      <c r="DVB320" s="998"/>
      <c r="DVC320" s="998"/>
      <c r="DVD320" s="998"/>
      <c r="DVE320" s="998"/>
      <c r="DVF320" s="998"/>
      <c r="DVG320" s="998"/>
      <c r="DVH320" s="998"/>
      <c r="DVI320" s="998"/>
      <c r="DVJ320" s="998"/>
      <c r="DVK320" s="998"/>
      <c r="DVL320" s="998"/>
      <c r="DVM320" s="998"/>
      <c r="DVN320" s="998"/>
      <c r="DVO320" s="998"/>
      <c r="DVP320" s="998"/>
      <c r="DVQ320" s="998"/>
      <c r="DVR320" s="998"/>
      <c r="DVS320" s="998"/>
      <c r="DVT320" s="998"/>
      <c r="DVU320" s="998"/>
      <c r="DVV320" s="998"/>
      <c r="DVW320" s="998"/>
      <c r="DVX320" s="998"/>
      <c r="DVY320" s="998"/>
      <c r="DVZ320" s="998"/>
      <c r="DWA320" s="998"/>
      <c r="DWB320" s="998"/>
      <c r="DWC320" s="998"/>
      <c r="DWD320" s="998"/>
      <c r="DWE320" s="998"/>
      <c r="DWF320" s="998"/>
      <c r="DWG320" s="998"/>
      <c r="DWH320" s="998"/>
      <c r="DWI320" s="998"/>
      <c r="DWJ320" s="998"/>
      <c r="DWK320" s="998"/>
      <c r="DWL320" s="998"/>
      <c r="DWM320" s="998"/>
      <c r="DWN320" s="998"/>
      <c r="DWO320" s="998"/>
      <c r="DWP320" s="998"/>
      <c r="DWQ320" s="998"/>
      <c r="DWR320" s="998"/>
      <c r="DWS320" s="998"/>
      <c r="DWT320" s="998"/>
      <c r="DWU320" s="998"/>
      <c r="DWV320" s="998"/>
      <c r="DWW320" s="998"/>
      <c r="DWX320" s="998"/>
      <c r="DWY320" s="998"/>
      <c r="DWZ320" s="998"/>
      <c r="DXA320" s="998"/>
      <c r="DXB320" s="998"/>
      <c r="DXC320" s="998"/>
      <c r="DXD320" s="998"/>
      <c r="DXE320" s="998"/>
      <c r="DXF320" s="998"/>
      <c r="DXG320" s="998"/>
      <c r="DXH320" s="998"/>
      <c r="DXI320" s="998"/>
      <c r="DXJ320" s="998"/>
      <c r="DXK320" s="998"/>
      <c r="DXL320" s="998"/>
      <c r="DXM320" s="998"/>
      <c r="DXN320" s="998"/>
      <c r="DXO320" s="998"/>
      <c r="DXP320" s="998"/>
      <c r="DXQ320" s="998"/>
      <c r="DXR320" s="998"/>
      <c r="DXS320" s="998"/>
      <c r="DXT320" s="998"/>
      <c r="DXU320" s="998"/>
      <c r="DXV320" s="998"/>
      <c r="DXW320" s="998"/>
      <c r="DXX320" s="998"/>
      <c r="DXY320" s="998"/>
      <c r="DXZ320" s="998"/>
      <c r="DYA320" s="998"/>
      <c r="DYB320" s="998"/>
      <c r="DYC320" s="998"/>
      <c r="DYD320" s="998"/>
      <c r="DYE320" s="998"/>
      <c r="DYF320" s="998"/>
      <c r="DYG320" s="998"/>
      <c r="DYH320" s="998"/>
      <c r="DYI320" s="998"/>
      <c r="DYJ320" s="998"/>
      <c r="DYK320" s="998"/>
      <c r="DYL320" s="998"/>
      <c r="DYM320" s="998"/>
      <c r="DYN320" s="998"/>
      <c r="DYO320" s="998"/>
      <c r="DYP320" s="998"/>
      <c r="DYQ320" s="998"/>
      <c r="DYR320" s="998"/>
      <c r="DYS320" s="998"/>
      <c r="DYT320" s="998"/>
      <c r="DYU320" s="998"/>
      <c r="DYV320" s="998"/>
      <c r="DYW320" s="998"/>
      <c r="DYX320" s="998"/>
      <c r="DYY320" s="998"/>
      <c r="DYZ320" s="998"/>
      <c r="DZA320" s="998"/>
      <c r="DZB320" s="998"/>
      <c r="DZC320" s="998"/>
      <c r="DZD320" s="998"/>
      <c r="DZE320" s="998"/>
      <c r="DZF320" s="998"/>
      <c r="DZG320" s="998"/>
      <c r="DZH320" s="998"/>
      <c r="DZI320" s="998"/>
      <c r="DZJ320" s="998"/>
      <c r="DZK320" s="998"/>
      <c r="DZL320" s="998"/>
      <c r="DZM320" s="998"/>
      <c r="DZN320" s="998"/>
      <c r="DZO320" s="998"/>
      <c r="DZP320" s="998"/>
      <c r="DZQ320" s="998"/>
      <c r="DZR320" s="998"/>
      <c r="DZS320" s="998"/>
      <c r="DZT320" s="998"/>
      <c r="DZU320" s="998"/>
      <c r="DZV320" s="998"/>
      <c r="DZW320" s="998"/>
      <c r="DZX320" s="998"/>
      <c r="DZY320" s="998"/>
      <c r="DZZ320" s="998"/>
      <c r="EAA320" s="998"/>
      <c r="EAB320" s="998"/>
      <c r="EAC320" s="998"/>
      <c r="EAD320" s="998"/>
      <c r="EAE320" s="998"/>
      <c r="EAF320" s="998"/>
      <c r="EAG320" s="998"/>
      <c r="EAH320" s="998"/>
      <c r="EAI320" s="998"/>
      <c r="EAJ320" s="998"/>
      <c r="EAK320" s="998"/>
      <c r="EAL320" s="998"/>
      <c r="EAM320" s="998"/>
      <c r="EAN320" s="998"/>
      <c r="EAO320" s="998"/>
      <c r="EAP320" s="998"/>
      <c r="EAQ320" s="998"/>
      <c r="EAR320" s="998"/>
      <c r="EAS320" s="998"/>
      <c r="EAT320" s="998"/>
      <c r="EAU320" s="998"/>
      <c r="EAV320" s="998"/>
      <c r="EAW320" s="998"/>
      <c r="EAX320" s="998"/>
      <c r="EAY320" s="998"/>
      <c r="EAZ320" s="998"/>
      <c r="EBA320" s="998"/>
      <c r="EBB320" s="998"/>
      <c r="EBC320" s="998"/>
      <c r="EBD320" s="998"/>
      <c r="EBE320" s="998"/>
      <c r="EBF320" s="998"/>
      <c r="EBG320" s="998"/>
      <c r="EBH320" s="998"/>
      <c r="EBI320" s="998"/>
      <c r="EBJ320" s="998"/>
      <c r="EBK320" s="998"/>
      <c r="EBL320" s="998"/>
      <c r="EBM320" s="998"/>
      <c r="EBN320" s="998"/>
      <c r="EBO320" s="998"/>
      <c r="EBP320" s="998"/>
      <c r="EBQ320" s="998"/>
      <c r="EBR320" s="998"/>
      <c r="EBS320" s="998"/>
      <c r="EBT320" s="998"/>
      <c r="EBU320" s="998"/>
      <c r="EBV320" s="998"/>
      <c r="EBW320" s="998"/>
      <c r="EBX320" s="998"/>
      <c r="EBY320" s="998"/>
      <c r="EBZ320" s="998"/>
      <c r="ECA320" s="998"/>
      <c r="ECB320" s="998"/>
      <c r="ECC320" s="998"/>
      <c r="ECD320" s="998"/>
      <c r="ECE320" s="998"/>
      <c r="ECF320" s="998"/>
      <c r="ECG320" s="998"/>
      <c r="ECH320" s="998"/>
      <c r="ECI320" s="998"/>
      <c r="ECJ320" s="998"/>
      <c r="ECK320" s="998"/>
      <c r="ECL320" s="998"/>
      <c r="ECM320" s="998"/>
      <c r="ECN320" s="998"/>
      <c r="ECO320" s="998"/>
      <c r="ECP320" s="998"/>
      <c r="ECQ320" s="998"/>
      <c r="ECR320" s="998"/>
      <c r="ECS320" s="998"/>
      <c r="ECT320" s="998"/>
      <c r="ECU320" s="998"/>
      <c r="ECV320" s="998"/>
      <c r="ECW320" s="998"/>
      <c r="ECX320" s="998"/>
      <c r="ECY320" s="998"/>
      <c r="ECZ320" s="998"/>
      <c r="EDA320" s="998"/>
      <c r="EDB320" s="998"/>
      <c r="EDC320" s="998"/>
      <c r="EDD320" s="998"/>
      <c r="EDE320" s="998"/>
      <c r="EDF320" s="998"/>
      <c r="EDG320" s="998"/>
      <c r="EDH320" s="998"/>
      <c r="EDI320" s="998"/>
      <c r="EDJ320" s="998"/>
      <c r="EDK320" s="998"/>
      <c r="EDL320" s="998"/>
      <c r="EDM320" s="998"/>
      <c r="EDN320" s="998"/>
      <c r="EDO320" s="998"/>
      <c r="EDP320" s="998"/>
      <c r="EDQ320" s="998"/>
      <c r="EDR320" s="998"/>
      <c r="EDS320" s="998"/>
      <c r="EDT320" s="998"/>
      <c r="EDU320" s="998"/>
      <c r="EDV320" s="998"/>
      <c r="EDW320" s="998"/>
      <c r="EDX320" s="998"/>
      <c r="EDY320" s="998"/>
      <c r="EDZ320" s="998"/>
      <c r="EEA320" s="998"/>
      <c r="EEB320" s="998"/>
      <c r="EEC320" s="998"/>
      <c r="EED320" s="998"/>
      <c r="EEE320" s="998"/>
      <c r="EEF320" s="998"/>
      <c r="EEG320" s="998"/>
      <c r="EEH320" s="998"/>
      <c r="EEI320" s="998"/>
      <c r="EEJ320" s="998"/>
      <c r="EEK320" s="998"/>
      <c r="EEL320" s="998"/>
      <c r="EEM320" s="998"/>
      <c r="EEN320" s="998"/>
      <c r="EEO320" s="998"/>
      <c r="EEP320" s="998"/>
      <c r="EEQ320" s="998"/>
      <c r="EER320" s="998"/>
      <c r="EES320" s="998"/>
      <c r="EET320" s="998"/>
      <c r="EEU320" s="998"/>
      <c r="EEV320" s="998"/>
      <c r="EEW320" s="998"/>
      <c r="EEX320" s="998"/>
      <c r="EEY320" s="998"/>
      <c r="EEZ320" s="998"/>
      <c r="EFA320" s="998"/>
      <c r="EFB320" s="998"/>
      <c r="EFC320" s="998"/>
      <c r="EFD320" s="998"/>
      <c r="EFE320" s="998"/>
      <c r="EFF320" s="998"/>
      <c r="EFG320" s="998"/>
      <c r="EFH320" s="998"/>
      <c r="EFI320" s="998"/>
      <c r="EFJ320" s="998"/>
      <c r="EFK320" s="998"/>
      <c r="EFL320" s="998"/>
      <c r="EFM320" s="998"/>
      <c r="EFN320" s="998"/>
      <c r="EFO320" s="998"/>
      <c r="EFP320" s="998"/>
      <c r="EFQ320" s="998"/>
      <c r="EFR320" s="998"/>
      <c r="EFS320" s="998"/>
      <c r="EFT320" s="998"/>
      <c r="EFU320" s="998"/>
      <c r="EFV320" s="998"/>
      <c r="EFW320" s="998"/>
      <c r="EFX320" s="998"/>
      <c r="EFY320" s="998"/>
      <c r="EFZ320" s="998"/>
      <c r="EGA320" s="998"/>
      <c r="EGB320" s="998"/>
      <c r="EGC320" s="998"/>
      <c r="EGD320" s="998"/>
      <c r="EGE320" s="998"/>
      <c r="EGF320" s="998"/>
      <c r="EGG320" s="998"/>
      <c r="EGH320" s="998"/>
      <c r="EGI320" s="998"/>
      <c r="EGJ320" s="998"/>
      <c r="EGK320" s="998"/>
      <c r="EGL320" s="998"/>
      <c r="EGM320" s="998"/>
      <c r="EGN320" s="998"/>
      <c r="EGO320" s="998"/>
      <c r="EGP320" s="998"/>
      <c r="EGQ320" s="998"/>
      <c r="EGR320" s="998"/>
      <c r="EGS320" s="998"/>
      <c r="EGT320" s="998"/>
      <c r="EGU320" s="998"/>
      <c r="EGV320" s="998"/>
      <c r="EGW320" s="998"/>
      <c r="EGX320" s="998"/>
      <c r="EGY320" s="998"/>
      <c r="EGZ320" s="998"/>
      <c r="EHA320" s="998"/>
      <c r="EHB320" s="998"/>
      <c r="EHC320" s="998"/>
      <c r="EHD320" s="998"/>
      <c r="EHE320" s="998"/>
      <c r="EHF320" s="998"/>
      <c r="EHG320" s="998"/>
      <c r="EHH320" s="998"/>
      <c r="EHI320" s="998"/>
      <c r="EHJ320" s="998"/>
      <c r="EHK320" s="998"/>
      <c r="EHL320" s="998"/>
      <c r="EHM320" s="998"/>
      <c r="EHN320" s="998"/>
      <c r="EHO320" s="998"/>
      <c r="EHP320" s="998"/>
      <c r="EHQ320" s="998"/>
      <c r="EHR320" s="998"/>
      <c r="EHS320" s="998"/>
      <c r="EHT320" s="998"/>
      <c r="EHU320" s="998"/>
      <c r="EHV320" s="998"/>
      <c r="EHW320" s="998"/>
      <c r="EHX320" s="998"/>
      <c r="EHY320" s="998"/>
      <c r="EHZ320" s="998"/>
      <c r="EIA320" s="998"/>
      <c r="EIB320" s="998"/>
      <c r="EIC320" s="998"/>
      <c r="EID320" s="998"/>
      <c r="EIE320" s="998"/>
      <c r="EIF320" s="998"/>
      <c r="EIG320" s="998"/>
      <c r="EIH320" s="998"/>
      <c r="EII320" s="998"/>
      <c r="EIJ320" s="998"/>
      <c r="EIK320" s="998"/>
      <c r="EIL320" s="998"/>
      <c r="EIM320" s="998"/>
      <c r="EIN320" s="998"/>
      <c r="EIO320" s="998"/>
      <c r="EIP320" s="998"/>
      <c r="EIQ320" s="998"/>
      <c r="EIR320" s="998"/>
      <c r="EIS320" s="998"/>
      <c r="EIT320" s="998"/>
      <c r="EIU320" s="998"/>
      <c r="EIV320" s="998"/>
      <c r="EIW320" s="998"/>
      <c r="EIX320" s="998"/>
      <c r="EIY320" s="998"/>
      <c r="EIZ320" s="998"/>
      <c r="EJA320" s="998"/>
      <c r="EJB320" s="998"/>
      <c r="EJC320" s="998"/>
      <c r="EJD320" s="998"/>
      <c r="EJE320" s="998"/>
      <c r="EJF320" s="998"/>
      <c r="EJG320" s="998"/>
      <c r="EJH320" s="998"/>
      <c r="EJI320" s="998"/>
      <c r="EJJ320" s="998"/>
      <c r="EJK320" s="998"/>
      <c r="EJL320" s="998"/>
      <c r="EJM320" s="998"/>
      <c r="EJN320" s="998"/>
      <c r="EJO320" s="998"/>
      <c r="EJP320" s="998"/>
      <c r="EJQ320" s="998"/>
      <c r="EJR320" s="998"/>
      <c r="EJS320" s="998"/>
      <c r="EJT320" s="998"/>
      <c r="EJU320" s="998"/>
      <c r="EJV320" s="998"/>
      <c r="EJW320" s="998"/>
      <c r="EJX320" s="998"/>
      <c r="EJY320" s="998"/>
      <c r="EJZ320" s="998"/>
      <c r="EKA320" s="998"/>
      <c r="EKB320" s="998"/>
      <c r="EKC320" s="998"/>
      <c r="EKD320" s="998"/>
      <c r="EKE320" s="998"/>
      <c r="EKF320" s="998"/>
      <c r="EKG320" s="998"/>
      <c r="EKH320" s="998"/>
      <c r="EKI320" s="998"/>
      <c r="EKJ320" s="998"/>
      <c r="EKK320" s="998"/>
      <c r="EKL320" s="998"/>
      <c r="EKM320" s="998"/>
      <c r="EKN320" s="998"/>
      <c r="EKO320" s="998"/>
      <c r="EKP320" s="998"/>
      <c r="EKQ320" s="998"/>
      <c r="EKR320" s="998"/>
      <c r="EKS320" s="998"/>
      <c r="EKT320" s="998"/>
      <c r="EKU320" s="998"/>
      <c r="EKV320" s="998"/>
      <c r="EKW320" s="998"/>
      <c r="EKX320" s="998"/>
      <c r="EKY320" s="998"/>
      <c r="EKZ320" s="998"/>
      <c r="ELA320" s="998"/>
      <c r="ELB320" s="998"/>
      <c r="ELC320" s="998"/>
      <c r="ELD320" s="998"/>
      <c r="ELE320" s="998"/>
      <c r="ELF320" s="998"/>
      <c r="ELG320" s="998"/>
      <c r="ELH320" s="998"/>
      <c r="ELI320" s="998"/>
      <c r="ELJ320" s="998"/>
      <c r="ELK320" s="998"/>
      <c r="ELL320" s="998"/>
      <c r="ELM320" s="998"/>
      <c r="ELN320" s="998"/>
      <c r="ELO320" s="998"/>
      <c r="ELP320" s="998"/>
      <c r="ELQ320" s="998"/>
      <c r="ELR320" s="998"/>
      <c r="ELS320" s="998"/>
      <c r="ELT320" s="998"/>
      <c r="ELU320" s="998"/>
      <c r="ELV320" s="998"/>
      <c r="ELW320" s="998"/>
      <c r="ELX320" s="998"/>
      <c r="ELY320" s="998"/>
      <c r="ELZ320" s="998"/>
      <c r="EMA320" s="998"/>
      <c r="EMB320" s="998"/>
      <c r="EMC320" s="998"/>
      <c r="EMD320" s="998"/>
      <c r="EME320" s="998"/>
      <c r="EMF320" s="998"/>
      <c r="EMG320" s="998"/>
      <c r="EMH320" s="998"/>
      <c r="EMI320" s="998"/>
      <c r="EMJ320" s="998"/>
      <c r="EMK320" s="998"/>
      <c r="EML320" s="998"/>
      <c r="EMM320" s="998"/>
      <c r="EMN320" s="998"/>
      <c r="EMO320" s="998"/>
      <c r="EMP320" s="998"/>
      <c r="EMQ320" s="998"/>
      <c r="EMR320" s="998"/>
      <c r="EMS320" s="998"/>
      <c r="EMT320" s="998"/>
      <c r="EMU320" s="998"/>
      <c r="EMV320" s="998"/>
      <c r="EMW320" s="998"/>
      <c r="EMX320" s="998"/>
      <c r="EMY320" s="998"/>
      <c r="EMZ320" s="998"/>
      <c r="ENA320" s="998"/>
      <c r="ENB320" s="998"/>
      <c r="ENC320" s="998"/>
      <c r="END320" s="998"/>
      <c r="ENE320" s="998"/>
      <c r="ENF320" s="998"/>
      <c r="ENG320" s="998"/>
      <c r="ENH320" s="998"/>
      <c r="ENI320" s="998"/>
      <c r="ENJ320" s="998"/>
      <c r="ENK320" s="998"/>
      <c r="ENL320" s="998"/>
      <c r="ENM320" s="998"/>
      <c r="ENN320" s="998"/>
      <c r="ENO320" s="998"/>
      <c r="ENP320" s="998"/>
      <c r="ENQ320" s="998"/>
      <c r="ENR320" s="998"/>
      <c r="ENS320" s="998"/>
      <c r="ENT320" s="998"/>
      <c r="ENU320" s="998"/>
      <c r="ENV320" s="998"/>
      <c r="ENW320" s="998"/>
      <c r="ENX320" s="998"/>
      <c r="ENY320" s="998"/>
      <c r="ENZ320" s="998"/>
      <c r="EOA320" s="998"/>
      <c r="EOB320" s="998"/>
      <c r="EOC320" s="998"/>
      <c r="EOD320" s="998"/>
      <c r="EOE320" s="998"/>
      <c r="EOF320" s="998"/>
      <c r="EOG320" s="998"/>
      <c r="EOH320" s="998"/>
      <c r="EOI320" s="998"/>
      <c r="EOJ320" s="998"/>
      <c r="EOK320" s="998"/>
      <c r="EOL320" s="998"/>
      <c r="EOM320" s="998"/>
      <c r="EON320" s="998"/>
      <c r="EOO320" s="998"/>
      <c r="EOP320" s="998"/>
      <c r="EOQ320" s="998"/>
      <c r="EOR320" s="998"/>
      <c r="EOS320" s="998"/>
      <c r="EOT320" s="998"/>
      <c r="EOU320" s="998"/>
      <c r="EOV320" s="998"/>
      <c r="EOW320" s="998"/>
      <c r="EOX320" s="998"/>
      <c r="EOY320" s="998"/>
      <c r="EOZ320" s="998"/>
      <c r="EPA320" s="998"/>
      <c r="EPB320" s="998"/>
      <c r="EPC320" s="998"/>
      <c r="EPD320" s="998"/>
      <c r="EPE320" s="998"/>
      <c r="EPF320" s="998"/>
      <c r="EPG320" s="998"/>
      <c r="EPH320" s="998"/>
      <c r="EPI320" s="998"/>
      <c r="EPJ320" s="998"/>
      <c r="EPK320" s="998"/>
      <c r="EPL320" s="998"/>
      <c r="EPM320" s="998"/>
      <c r="EPN320" s="998"/>
      <c r="EPO320" s="998"/>
      <c r="EPP320" s="998"/>
      <c r="EPQ320" s="998"/>
      <c r="EPR320" s="998"/>
      <c r="EPS320" s="998"/>
      <c r="EPT320" s="998"/>
      <c r="EPU320" s="998"/>
      <c r="EPV320" s="998"/>
      <c r="EPW320" s="998"/>
      <c r="EPX320" s="998"/>
      <c r="EPY320" s="998"/>
      <c r="EPZ320" s="998"/>
      <c r="EQA320" s="998"/>
      <c r="EQB320" s="998"/>
      <c r="EQC320" s="998"/>
      <c r="EQD320" s="998"/>
      <c r="EQE320" s="998"/>
      <c r="EQF320" s="998"/>
      <c r="EQG320" s="998"/>
      <c r="EQH320" s="998"/>
      <c r="EQI320" s="998"/>
      <c r="EQJ320" s="998"/>
      <c r="EQK320" s="998"/>
      <c r="EQL320" s="998"/>
      <c r="EQM320" s="998"/>
      <c r="EQN320" s="998"/>
      <c r="EQO320" s="998"/>
      <c r="EQP320" s="998"/>
      <c r="EQQ320" s="998"/>
      <c r="EQR320" s="998"/>
      <c r="EQS320" s="998"/>
      <c r="EQT320" s="998"/>
      <c r="EQU320" s="998"/>
      <c r="EQV320" s="998"/>
      <c r="EQW320" s="998"/>
      <c r="EQX320" s="998"/>
      <c r="EQY320" s="998"/>
      <c r="EQZ320" s="998"/>
      <c r="ERA320" s="998"/>
      <c r="ERB320" s="998"/>
      <c r="ERC320" s="998"/>
      <c r="ERD320" s="998"/>
      <c r="ERE320" s="998"/>
      <c r="ERF320" s="998"/>
      <c r="ERG320" s="998"/>
      <c r="ERH320" s="998"/>
      <c r="ERI320" s="998"/>
      <c r="ERJ320" s="998"/>
      <c r="ERK320" s="998"/>
      <c r="ERL320" s="998"/>
      <c r="ERM320" s="998"/>
      <c r="ERN320" s="998"/>
      <c r="ERO320" s="998"/>
      <c r="ERP320" s="998"/>
      <c r="ERQ320" s="998"/>
      <c r="ERR320" s="998"/>
      <c r="ERS320" s="998"/>
      <c r="ERT320" s="998"/>
      <c r="ERU320" s="998"/>
      <c r="ERV320" s="998"/>
      <c r="ERW320" s="998"/>
      <c r="ERX320" s="998"/>
      <c r="ERY320" s="998"/>
      <c r="ERZ320" s="998"/>
      <c r="ESA320" s="998"/>
      <c r="ESB320" s="998"/>
      <c r="ESC320" s="998"/>
      <c r="ESD320" s="998"/>
      <c r="ESE320" s="998"/>
      <c r="ESF320" s="998"/>
      <c r="ESG320" s="998"/>
      <c r="ESH320" s="998"/>
      <c r="ESI320" s="998"/>
      <c r="ESJ320" s="998"/>
      <c r="ESK320" s="998"/>
      <c r="ESL320" s="998"/>
      <c r="ESM320" s="998"/>
      <c r="ESN320" s="998"/>
      <c r="ESO320" s="998"/>
      <c r="ESP320" s="998"/>
      <c r="ESQ320" s="998"/>
      <c r="ESR320" s="998"/>
      <c r="ESS320" s="998"/>
      <c r="EST320" s="998"/>
      <c r="ESU320" s="998"/>
      <c r="ESV320" s="998"/>
      <c r="ESW320" s="998"/>
      <c r="ESX320" s="998"/>
      <c r="ESY320" s="998"/>
      <c r="ESZ320" s="998"/>
      <c r="ETA320" s="998"/>
      <c r="ETB320" s="998"/>
      <c r="ETC320" s="998"/>
      <c r="ETD320" s="998"/>
      <c r="ETE320" s="998"/>
      <c r="ETF320" s="998"/>
      <c r="ETG320" s="998"/>
      <c r="ETH320" s="998"/>
      <c r="ETI320" s="998"/>
      <c r="ETJ320" s="998"/>
      <c r="ETK320" s="998"/>
      <c r="ETL320" s="998"/>
      <c r="ETM320" s="998"/>
      <c r="ETN320" s="998"/>
      <c r="ETO320" s="998"/>
      <c r="ETP320" s="998"/>
      <c r="ETQ320" s="998"/>
      <c r="ETR320" s="998"/>
      <c r="ETS320" s="998"/>
      <c r="ETT320" s="998"/>
      <c r="ETU320" s="998"/>
      <c r="ETV320" s="998"/>
      <c r="ETW320" s="998"/>
      <c r="ETX320" s="998"/>
      <c r="ETY320" s="998"/>
      <c r="ETZ320" s="998"/>
      <c r="EUA320" s="998"/>
      <c r="EUB320" s="998"/>
      <c r="EUC320" s="998"/>
      <c r="EUD320" s="998"/>
      <c r="EUE320" s="998"/>
      <c r="EUF320" s="998"/>
      <c r="EUG320" s="998"/>
      <c r="EUH320" s="998"/>
      <c r="EUI320" s="998"/>
      <c r="EUJ320" s="998"/>
      <c r="EUK320" s="998"/>
      <c r="EUL320" s="998"/>
      <c r="EUM320" s="998"/>
      <c r="EUN320" s="998"/>
      <c r="EUO320" s="998"/>
      <c r="EUP320" s="998"/>
      <c r="EUQ320" s="998"/>
      <c r="EUR320" s="998"/>
      <c r="EUS320" s="998"/>
      <c r="EUT320" s="998"/>
      <c r="EUU320" s="998"/>
      <c r="EUV320" s="998"/>
      <c r="EUW320" s="998"/>
      <c r="EUX320" s="998"/>
      <c r="EUY320" s="998"/>
      <c r="EUZ320" s="998"/>
      <c r="EVA320" s="998"/>
      <c r="EVB320" s="998"/>
      <c r="EVC320" s="998"/>
      <c r="EVD320" s="998"/>
      <c r="EVE320" s="998"/>
      <c r="EVF320" s="998"/>
      <c r="EVG320" s="998"/>
      <c r="EVH320" s="998"/>
      <c r="EVI320" s="998"/>
      <c r="EVJ320" s="998"/>
      <c r="EVK320" s="998"/>
      <c r="EVL320" s="998"/>
      <c r="EVM320" s="998"/>
      <c r="EVN320" s="998"/>
      <c r="EVO320" s="998"/>
      <c r="EVP320" s="998"/>
      <c r="EVQ320" s="998"/>
      <c r="EVR320" s="998"/>
      <c r="EVS320" s="998"/>
      <c r="EVT320" s="998"/>
      <c r="EVU320" s="998"/>
      <c r="EVV320" s="998"/>
      <c r="EVW320" s="998"/>
      <c r="EVX320" s="998"/>
      <c r="EVY320" s="998"/>
      <c r="EVZ320" s="998"/>
      <c r="EWA320" s="998"/>
      <c r="EWB320" s="998"/>
      <c r="EWC320" s="998"/>
      <c r="EWD320" s="998"/>
      <c r="EWE320" s="998"/>
      <c r="EWF320" s="998"/>
      <c r="EWG320" s="998"/>
      <c r="EWH320" s="998"/>
      <c r="EWI320" s="998"/>
      <c r="EWJ320" s="998"/>
      <c r="EWK320" s="998"/>
      <c r="EWL320" s="998"/>
      <c r="EWM320" s="998"/>
      <c r="EWN320" s="998"/>
      <c r="EWO320" s="998"/>
      <c r="EWP320" s="998"/>
      <c r="EWQ320" s="998"/>
      <c r="EWR320" s="998"/>
      <c r="EWS320" s="998"/>
      <c r="EWT320" s="998"/>
      <c r="EWU320" s="998"/>
      <c r="EWV320" s="998"/>
      <c r="EWW320" s="998"/>
      <c r="EWX320" s="998"/>
      <c r="EWY320" s="998"/>
      <c r="EWZ320" s="998"/>
      <c r="EXA320" s="998"/>
      <c r="EXB320" s="998"/>
      <c r="EXC320" s="998"/>
      <c r="EXD320" s="998"/>
      <c r="EXE320" s="998"/>
      <c r="EXF320" s="998"/>
      <c r="EXG320" s="998"/>
      <c r="EXH320" s="998"/>
      <c r="EXI320" s="998"/>
      <c r="EXJ320" s="998"/>
      <c r="EXK320" s="998"/>
      <c r="EXL320" s="998"/>
      <c r="EXM320" s="998"/>
      <c r="EXN320" s="998"/>
      <c r="EXO320" s="998"/>
      <c r="EXP320" s="998"/>
      <c r="EXQ320" s="998"/>
      <c r="EXR320" s="998"/>
      <c r="EXS320" s="998"/>
      <c r="EXT320" s="998"/>
      <c r="EXU320" s="998"/>
      <c r="EXV320" s="998"/>
      <c r="EXW320" s="998"/>
      <c r="EXX320" s="998"/>
      <c r="EXY320" s="998"/>
      <c r="EXZ320" s="998"/>
      <c r="EYA320" s="998"/>
      <c r="EYB320" s="998"/>
      <c r="EYC320" s="998"/>
      <c r="EYD320" s="998"/>
      <c r="EYE320" s="998"/>
      <c r="EYF320" s="998"/>
      <c r="EYG320" s="998"/>
      <c r="EYH320" s="998"/>
      <c r="EYI320" s="998"/>
      <c r="EYJ320" s="998"/>
      <c r="EYK320" s="998"/>
      <c r="EYL320" s="998"/>
      <c r="EYM320" s="998"/>
      <c r="EYN320" s="998"/>
      <c r="EYO320" s="998"/>
      <c r="EYP320" s="998"/>
      <c r="EYQ320" s="998"/>
      <c r="EYR320" s="998"/>
      <c r="EYS320" s="998"/>
      <c r="EYT320" s="998"/>
      <c r="EYU320" s="998"/>
      <c r="EYV320" s="998"/>
      <c r="EYW320" s="998"/>
      <c r="EYX320" s="998"/>
      <c r="EYY320" s="998"/>
      <c r="EYZ320" s="998"/>
      <c r="EZA320" s="998"/>
      <c r="EZB320" s="998"/>
      <c r="EZC320" s="998"/>
      <c r="EZD320" s="998"/>
      <c r="EZE320" s="998"/>
      <c r="EZF320" s="998"/>
      <c r="EZG320" s="998"/>
      <c r="EZH320" s="998"/>
      <c r="EZI320" s="998"/>
      <c r="EZJ320" s="998"/>
      <c r="EZK320" s="998"/>
      <c r="EZL320" s="998"/>
      <c r="EZM320" s="998"/>
      <c r="EZN320" s="998"/>
      <c r="EZO320" s="998"/>
      <c r="EZP320" s="998"/>
      <c r="EZQ320" s="998"/>
      <c r="EZR320" s="998"/>
      <c r="EZS320" s="998"/>
      <c r="EZT320" s="998"/>
      <c r="EZU320" s="998"/>
      <c r="EZV320" s="998"/>
      <c r="EZW320" s="998"/>
      <c r="EZX320" s="998"/>
      <c r="EZY320" s="998"/>
      <c r="EZZ320" s="998"/>
      <c r="FAA320" s="998"/>
      <c r="FAB320" s="998"/>
      <c r="FAC320" s="998"/>
      <c r="FAD320" s="998"/>
      <c r="FAE320" s="998"/>
      <c r="FAF320" s="998"/>
      <c r="FAG320" s="998"/>
      <c r="FAH320" s="998"/>
      <c r="FAI320" s="998"/>
      <c r="FAJ320" s="998"/>
      <c r="FAK320" s="998"/>
      <c r="FAL320" s="998"/>
      <c r="FAM320" s="998"/>
      <c r="FAN320" s="998"/>
      <c r="FAO320" s="998"/>
      <c r="FAP320" s="998"/>
      <c r="FAQ320" s="998"/>
      <c r="FAR320" s="998"/>
      <c r="FAS320" s="998"/>
      <c r="FAT320" s="998"/>
      <c r="FAU320" s="998"/>
      <c r="FAV320" s="998"/>
      <c r="FAW320" s="998"/>
      <c r="FAX320" s="998"/>
      <c r="FAY320" s="998"/>
      <c r="FAZ320" s="998"/>
      <c r="FBA320" s="998"/>
      <c r="FBB320" s="998"/>
      <c r="FBC320" s="998"/>
      <c r="FBD320" s="998"/>
      <c r="FBE320" s="998"/>
      <c r="FBF320" s="998"/>
      <c r="FBG320" s="998"/>
      <c r="FBH320" s="998"/>
      <c r="FBI320" s="998"/>
      <c r="FBJ320" s="998"/>
      <c r="FBK320" s="998"/>
      <c r="FBL320" s="998"/>
      <c r="FBM320" s="998"/>
      <c r="FBN320" s="998"/>
      <c r="FBO320" s="998"/>
      <c r="FBP320" s="998"/>
      <c r="FBQ320" s="998"/>
      <c r="FBR320" s="998"/>
      <c r="FBS320" s="998"/>
      <c r="FBT320" s="998"/>
      <c r="FBU320" s="998"/>
      <c r="FBV320" s="998"/>
      <c r="FBW320" s="998"/>
      <c r="FBX320" s="998"/>
      <c r="FBY320" s="998"/>
      <c r="FBZ320" s="998"/>
      <c r="FCA320" s="998"/>
      <c r="FCB320" s="998"/>
      <c r="FCC320" s="998"/>
      <c r="FCD320" s="998"/>
      <c r="FCE320" s="998"/>
      <c r="FCF320" s="998"/>
      <c r="FCG320" s="998"/>
      <c r="FCH320" s="998"/>
      <c r="FCI320" s="998"/>
      <c r="FCJ320" s="998"/>
      <c r="FCK320" s="998"/>
      <c r="FCL320" s="998"/>
      <c r="FCM320" s="998"/>
      <c r="FCN320" s="998"/>
      <c r="FCO320" s="998"/>
      <c r="FCP320" s="998"/>
      <c r="FCQ320" s="998"/>
      <c r="FCR320" s="998"/>
      <c r="FCS320" s="998"/>
      <c r="FCT320" s="998"/>
      <c r="FCU320" s="998"/>
      <c r="FCV320" s="998"/>
      <c r="FCW320" s="998"/>
      <c r="FCX320" s="998"/>
      <c r="FCY320" s="998"/>
      <c r="FCZ320" s="998"/>
      <c r="FDA320" s="998"/>
      <c r="FDB320" s="998"/>
      <c r="FDC320" s="998"/>
      <c r="FDD320" s="998"/>
      <c r="FDE320" s="998"/>
      <c r="FDF320" s="998"/>
      <c r="FDG320" s="998"/>
      <c r="FDH320" s="998"/>
      <c r="FDI320" s="998"/>
      <c r="FDJ320" s="998"/>
      <c r="FDK320" s="998"/>
      <c r="FDL320" s="998"/>
      <c r="FDM320" s="998"/>
      <c r="FDN320" s="998"/>
      <c r="FDO320" s="998"/>
      <c r="FDP320" s="998"/>
      <c r="FDQ320" s="998"/>
      <c r="FDR320" s="998"/>
      <c r="FDS320" s="998"/>
      <c r="FDT320" s="998"/>
      <c r="FDU320" s="998"/>
      <c r="FDV320" s="998"/>
      <c r="FDW320" s="998"/>
      <c r="FDX320" s="998"/>
      <c r="FDY320" s="998"/>
      <c r="FDZ320" s="998"/>
      <c r="FEA320" s="998"/>
      <c r="FEB320" s="998"/>
      <c r="FEC320" s="998"/>
      <c r="FED320" s="998"/>
      <c r="FEE320" s="998"/>
      <c r="FEF320" s="998"/>
      <c r="FEG320" s="998"/>
      <c r="FEH320" s="998"/>
      <c r="FEI320" s="998"/>
      <c r="FEJ320" s="998"/>
      <c r="FEK320" s="998"/>
      <c r="FEL320" s="998"/>
      <c r="FEM320" s="998"/>
      <c r="FEN320" s="998"/>
      <c r="FEO320" s="998"/>
      <c r="FEP320" s="998"/>
      <c r="FEQ320" s="998"/>
      <c r="FER320" s="998"/>
      <c r="FES320" s="998"/>
      <c r="FET320" s="998"/>
      <c r="FEU320" s="998"/>
      <c r="FEV320" s="998"/>
      <c r="FEW320" s="998"/>
      <c r="FEX320" s="998"/>
      <c r="FEY320" s="998"/>
      <c r="FEZ320" s="998"/>
      <c r="FFA320" s="998"/>
      <c r="FFB320" s="998"/>
      <c r="FFC320" s="998"/>
      <c r="FFD320" s="998"/>
      <c r="FFE320" s="998"/>
      <c r="FFF320" s="998"/>
      <c r="FFG320" s="998"/>
      <c r="FFH320" s="998"/>
      <c r="FFI320" s="998"/>
      <c r="FFJ320" s="998"/>
      <c r="FFK320" s="998"/>
      <c r="FFL320" s="998"/>
      <c r="FFM320" s="998"/>
      <c r="FFN320" s="998"/>
      <c r="FFO320" s="998"/>
      <c r="FFP320" s="998"/>
      <c r="FFQ320" s="998"/>
      <c r="FFR320" s="998"/>
      <c r="FFS320" s="998"/>
      <c r="FFT320" s="998"/>
      <c r="FFU320" s="998"/>
      <c r="FFV320" s="998"/>
      <c r="FFW320" s="998"/>
      <c r="FFX320" s="998"/>
      <c r="FFY320" s="998"/>
      <c r="FFZ320" s="998"/>
      <c r="FGA320" s="998"/>
      <c r="FGB320" s="998"/>
      <c r="FGC320" s="998"/>
      <c r="FGD320" s="998"/>
      <c r="FGE320" s="998"/>
      <c r="FGF320" s="998"/>
      <c r="FGG320" s="998"/>
      <c r="FGH320" s="998"/>
      <c r="FGI320" s="998"/>
      <c r="FGJ320" s="998"/>
      <c r="FGK320" s="998"/>
      <c r="FGL320" s="998"/>
      <c r="FGM320" s="998"/>
      <c r="FGN320" s="998"/>
      <c r="FGO320" s="998"/>
      <c r="FGP320" s="998"/>
      <c r="FGQ320" s="998"/>
      <c r="FGR320" s="998"/>
      <c r="FGS320" s="998"/>
      <c r="FGT320" s="998"/>
      <c r="FGU320" s="998"/>
      <c r="FGV320" s="998"/>
      <c r="FGW320" s="998"/>
      <c r="FGX320" s="998"/>
      <c r="FGY320" s="998"/>
      <c r="FGZ320" s="998"/>
      <c r="FHA320" s="998"/>
      <c r="FHB320" s="998"/>
      <c r="FHC320" s="998"/>
      <c r="FHD320" s="998"/>
      <c r="FHE320" s="998"/>
      <c r="FHF320" s="998"/>
      <c r="FHG320" s="998"/>
      <c r="FHH320" s="998"/>
      <c r="FHI320" s="998"/>
      <c r="FHJ320" s="998"/>
      <c r="FHK320" s="998"/>
      <c r="FHL320" s="998"/>
      <c r="FHM320" s="998"/>
      <c r="FHN320" s="998"/>
      <c r="FHO320" s="998"/>
      <c r="FHP320" s="998"/>
      <c r="FHQ320" s="998"/>
      <c r="FHR320" s="998"/>
      <c r="FHS320" s="998"/>
      <c r="FHT320" s="998"/>
      <c r="FHU320" s="998"/>
      <c r="FHV320" s="998"/>
      <c r="FHW320" s="998"/>
      <c r="FHX320" s="998"/>
      <c r="FHY320" s="998"/>
      <c r="FHZ320" s="998"/>
      <c r="FIA320" s="998"/>
      <c r="FIB320" s="998"/>
      <c r="FIC320" s="998"/>
      <c r="FID320" s="998"/>
      <c r="FIE320" s="998"/>
      <c r="FIF320" s="998"/>
      <c r="FIG320" s="998"/>
      <c r="FIH320" s="998"/>
      <c r="FII320" s="998"/>
      <c r="FIJ320" s="998"/>
      <c r="FIK320" s="998"/>
      <c r="FIL320" s="998"/>
      <c r="FIM320" s="998"/>
      <c r="FIN320" s="998"/>
      <c r="FIO320" s="998"/>
      <c r="FIP320" s="998"/>
      <c r="FIQ320" s="998"/>
      <c r="FIR320" s="998"/>
      <c r="FIS320" s="998"/>
      <c r="FIT320" s="998"/>
      <c r="FIU320" s="998"/>
      <c r="FIV320" s="998"/>
      <c r="FIW320" s="998"/>
      <c r="FIX320" s="998"/>
      <c r="FIY320" s="998"/>
      <c r="FIZ320" s="998"/>
      <c r="FJA320" s="998"/>
      <c r="FJB320" s="998"/>
      <c r="FJC320" s="998"/>
      <c r="FJD320" s="998"/>
      <c r="FJE320" s="998"/>
      <c r="FJF320" s="998"/>
      <c r="FJG320" s="998"/>
      <c r="FJH320" s="998"/>
      <c r="FJI320" s="998"/>
      <c r="FJJ320" s="998"/>
      <c r="FJK320" s="998"/>
      <c r="FJL320" s="998"/>
      <c r="FJM320" s="998"/>
      <c r="FJN320" s="998"/>
      <c r="FJO320" s="998"/>
      <c r="FJP320" s="998"/>
      <c r="FJQ320" s="998"/>
      <c r="FJR320" s="998"/>
      <c r="FJS320" s="998"/>
      <c r="FJT320" s="998"/>
      <c r="FJU320" s="998"/>
      <c r="FJV320" s="998"/>
      <c r="FJW320" s="998"/>
      <c r="FJX320" s="998"/>
      <c r="FJY320" s="998"/>
      <c r="FJZ320" s="998"/>
      <c r="FKA320" s="998"/>
      <c r="FKB320" s="998"/>
      <c r="FKC320" s="998"/>
      <c r="FKD320" s="998"/>
      <c r="FKE320" s="998"/>
      <c r="FKF320" s="998"/>
      <c r="FKG320" s="998"/>
      <c r="FKH320" s="998"/>
      <c r="FKI320" s="998"/>
      <c r="FKJ320" s="998"/>
      <c r="FKK320" s="998"/>
      <c r="FKL320" s="998"/>
      <c r="FKM320" s="998"/>
      <c r="FKN320" s="998"/>
      <c r="FKO320" s="998"/>
      <c r="FKP320" s="998"/>
      <c r="FKQ320" s="998"/>
      <c r="FKR320" s="998"/>
      <c r="FKS320" s="998"/>
      <c r="FKT320" s="998"/>
      <c r="FKU320" s="998"/>
      <c r="FKV320" s="998"/>
      <c r="FKW320" s="998"/>
      <c r="FKX320" s="998"/>
      <c r="FKY320" s="998"/>
      <c r="FKZ320" s="998"/>
      <c r="FLA320" s="998"/>
      <c r="FLB320" s="998"/>
      <c r="FLC320" s="998"/>
      <c r="FLD320" s="998"/>
      <c r="FLE320" s="998"/>
      <c r="FLF320" s="998"/>
      <c r="FLG320" s="998"/>
      <c r="FLH320" s="998"/>
      <c r="FLI320" s="998"/>
      <c r="FLJ320" s="998"/>
      <c r="FLK320" s="998"/>
      <c r="FLL320" s="998"/>
      <c r="FLM320" s="998"/>
      <c r="FLN320" s="998"/>
      <c r="FLO320" s="998"/>
      <c r="FLP320" s="998"/>
      <c r="FLQ320" s="998"/>
      <c r="FLR320" s="998"/>
      <c r="FLS320" s="998"/>
      <c r="FLT320" s="998"/>
      <c r="FLU320" s="998"/>
      <c r="FLV320" s="998"/>
      <c r="FLW320" s="998"/>
      <c r="FLX320" s="998"/>
      <c r="FLY320" s="998"/>
      <c r="FLZ320" s="998"/>
      <c r="FMA320" s="998"/>
      <c r="FMB320" s="998"/>
      <c r="FMC320" s="998"/>
      <c r="FMD320" s="998"/>
      <c r="FME320" s="998"/>
      <c r="FMF320" s="998"/>
      <c r="FMG320" s="998"/>
      <c r="FMH320" s="998"/>
      <c r="FMI320" s="998"/>
      <c r="FMJ320" s="998"/>
      <c r="FMK320" s="998"/>
      <c r="FML320" s="998"/>
      <c r="FMM320" s="998"/>
      <c r="FMN320" s="998"/>
      <c r="FMO320" s="998"/>
      <c r="FMP320" s="998"/>
      <c r="FMQ320" s="998"/>
      <c r="FMR320" s="998"/>
      <c r="FMS320" s="998"/>
      <c r="FMT320" s="998"/>
      <c r="FMU320" s="998"/>
      <c r="FMV320" s="998"/>
      <c r="FMW320" s="998"/>
      <c r="FMX320" s="998"/>
      <c r="FMY320" s="998"/>
      <c r="FMZ320" s="998"/>
      <c r="FNA320" s="998"/>
      <c r="FNB320" s="998"/>
      <c r="FNC320" s="998"/>
      <c r="FND320" s="998"/>
      <c r="FNE320" s="998"/>
      <c r="FNF320" s="998"/>
      <c r="FNG320" s="998"/>
      <c r="FNH320" s="998"/>
      <c r="FNI320" s="998"/>
      <c r="FNJ320" s="998"/>
      <c r="FNK320" s="998"/>
      <c r="FNL320" s="998"/>
      <c r="FNM320" s="998"/>
      <c r="FNN320" s="998"/>
      <c r="FNO320" s="998"/>
      <c r="FNP320" s="998"/>
      <c r="FNQ320" s="998"/>
      <c r="FNR320" s="998"/>
      <c r="FNS320" s="998"/>
      <c r="FNT320" s="998"/>
      <c r="FNU320" s="998"/>
      <c r="FNV320" s="998"/>
      <c r="FNW320" s="998"/>
      <c r="FNX320" s="998"/>
      <c r="FNY320" s="998"/>
      <c r="FNZ320" s="998"/>
      <c r="FOA320" s="998"/>
      <c r="FOB320" s="998"/>
      <c r="FOC320" s="998"/>
      <c r="FOD320" s="998"/>
      <c r="FOE320" s="998"/>
      <c r="FOF320" s="998"/>
      <c r="FOG320" s="998"/>
      <c r="FOH320" s="998"/>
      <c r="FOI320" s="998"/>
      <c r="FOJ320" s="998"/>
      <c r="FOK320" s="998"/>
      <c r="FOL320" s="998"/>
      <c r="FOM320" s="998"/>
      <c r="FON320" s="998"/>
      <c r="FOO320" s="998"/>
      <c r="FOP320" s="998"/>
      <c r="FOQ320" s="998"/>
      <c r="FOR320" s="998"/>
      <c r="FOS320" s="998"/>
      <c r="FOT320" s="998"/>
      <c r="FOU320" s="998"/>
      <c r="FOV320" s="998"/>
      <c r="FOW320" s="998"/>
      <c r="FOX320" s="998"/>
      <c r="FOY320" s="998"/>
      <c r="FOZ320" s="998"/>
      <c r="FPA320" s="998"/>
      <c r="FPB320" s="998"/>
      <c r="FPC320" s="998"/>
      <c r="FPD320" s="998"/>
      <c r="FPE320" s="998"/>
      <c r="FPF320" s="998"/>
      <c r="FPG320" s="998"/>
      <c r="FPH320" s="998"/>
      <c r="FPI320" s="998"/>
      <c r="FPJ320" s="998"/>
      <c r="FPK320" s="998"/>
      <c r="FPL320" s="998"/>
      <c r="FPM320" s="998"/>
      <c r="FPN320" s="998"/>
      <c r="FPO320" s="998"/>
      <c r="FPP320" s="998"/>
      <c r="FPQ320" s="998"/>
      <c r="FPR320" s="998"/>
      <c r="FPS320" s="998"/>
      <c r="FPT320" s="998"/>
      <c r="FPU320" s="998"/>
      <c r="FPV320" s="998"/>
      <c r="FPW320" s="998"/>
      <c r="FPX320" s="998"/>
      <c r="FPY320" s="998"/>
      <c r="FPZ320" s="998"/>
      <c r="FQA320" s="998"/>
      <c r="FQB320" s="998"/>
      <c r="FQC320" s="998"/>
      <c r="FQD320" s="998"/>
      <c r="FQE320" s="998"/>
      <c r="FQF320" s="998"/>
      <c r="FQG320" s="998"/>
      <c r="FQH320" s="998"/>
      <c r="FQI320" s="998"/>
      <c r="FQJ320" s="998"/>
      <c r="FQK320" s="998"/>
      <c r="FQL320" s="998"/>
      <c r="FQM320" s="998"/>
      <c r="FQN320" s="998"/>
      <c r="FQO320" s="998"/>
      <c r="FQP320" s="998"/>
      <c r="FQQ320" s="998"/>
      <c r="FQR320" s="998"/>
      <c r="FQS320" s="998"/>
      <c r="FQT320" s="998"/>
      <c r="FQU320" s="998"/>
      <c r="FQV320" s="998"/>
      <c r="FQW320" s="998"/>
      <c r="FQX320" s="998"/>
      <c r="FQY320" s="998"/>
      <c r="FQZ320" s="998"/>
      <c r="FRA320" s="998"/>
      <c r="FRB320" s="998"/>
      <c r="FRC320" s="998"/>
      <c r="FRD320" s="998"/>
      <c r="FRE320" s="998"/>
      <c r="FRF320" s="998"/>
      <c r="FRG320" s="998"/>
      <c r="FRH320" s="998"/>
      <c r="FRI320" s="998"/>
      <c r="FRJ320" s="998"/>
      <c r="FRK320" s="998"/>
      <c r="FRL320" s="998"/>
      <c r="FRM320" s="998"/>
      <c r="FRN320" s="998"/>
      <c r="FRO320" s="998"/>
      <c r="FRP320" s="998"/>
      <c r="FRQ320" s="998"/>
      <c r="FRR320" s="998"/>
      <c r="FRS320" s="998"/>
      <c r="FRT320" s="998"/>
      <c r="FRU320" s="998"/>
      <c r="FRV320" s="998"/>
      <c r="FRW320" s="998"/>
      <c r="FRX320" s="998"/>
      <c r="FRY320" s="998"/>
      <c r="FRZ320" s="998"/>
      <c r="FSA320" s="998"/>
      <c r="FSB320" s="998"/>
      <c r="FSC320" s="998"/>
      <c r="FSD320" s="998"/>
      <c r="FSE320" s="998"/>
      <c r="FSF320" s="998"/>
      <c r="FSG320" s="998"/>
      <c r="FSH320" s="998"/>
      <c r="FSI320" s="998"/>
      <c r="FSJ320" s="998"/>
      <c r="FSK320" s="998"/>
      <c r="FSL320" s="998"/>
      <c r="FSM320" s="998"/>
      <c r="FSN320" s="998"/>
      <c r="FSO320" s="998"/>
      <c r="FSP320" s="998"/>
      <c r="FSQ320" s="998"/>
      <c r="FSR320" s="998"/>
      <c r="FSS320" s="998"/>
      <c r="FST320" s="998"/>
      <c r="FSU320" s="998"/>
      <c r="FSV320" s="998"/>
      <c r="FSW320" s="998"/>
      <c r="FSX320" s="998"/>
      <c r="FSY320" s="998"/>
      <c r="FSZ320" s="998"/>
      <c r="FTA320" s="998"/>
      <c r="FTB320" s="998"/>
      <c r="FTC320" s="998"/>
      <c r="FTD320" s="998"/>
      <c r="FTE320" s="998"/>
      <c r="FTF320" s="998"/>
      <c r="FTG320" s="998"/>
      <c r="FTH320" s="998"/>
      <c r="FTI320" s="998"/>
      <c r="FTJ320" s="998"/>
      <c r="FTK320" s="998"/>
      <c r="FTL320" s="998"/>
      <c r="FTM320" s="998"/>
      <c r="FTN320" s="998"/>
      <c r="FTO320" s="998"/>
      <c r="FTP320" s="998"/>
      <c r="FTQ320" s="998"/>
      <c r="FTR320" s="998"/>
      <c r="FTS320" s="998"/>
      <c r="FTT320" s="998"/>
      <c r="FTU320" s="998"/>
      <c r="FTV320" s="998"/>
      <c r="FTW320" s="998"/>
      <c r="FTX320" s="998"/>
      <c r="FTY320" s="998"/>
      <c r="FTZ320" s="998"/>
      <c r="FUA320" s="998"/>
      <c r="FUB320" s="998"/>
      <c r="FUC320" s="998"/>
      <c r="FUD320" s="998"/>
      <c r="FUE320" s="998"/>
      <c r="FUF320" s="998"/>
      <c r="FUG320" s="998"/>
      <c r="FUH320" s="998"/>
      <c r="FUI320" s="998"/>
      <c r="FUJ320" s="998"/>
      <c r="FUK320" s="998"/>
      <c r="FUL320" s="998"/>
      <c r="FUM320" s="998"/>
      <c r="FUN320" s="998"/>
      <c r="FUO320" s="998"/>
      <c r="FUP320" s="998"/>
      <c r="FUQ320" s="998"/>
      <c r="FUR320" s="998"/>
      <c r="FUS320" s="998"/>
      <c r="FUT320" s="998"/>
      <c r="FUU320" s="998"/>
      <c r="FUV320" s="998"/>
      <c r="FUW320" s="998"/>
      <c r="FUX320" s="998"/>
      <c r="FUY320" s="998"/>
      <c r="FUZ320" s="998"/>
      <c r="FVA320" s="998"/>
      <c r="FVB320" s="998"/>
      <c r="FVC320" s="998"/>
      <c r="FVD320" s="998"/>
      <c r="FVE320" s="998"/>
      <c r="FVF320" s="998"/>
      <c r="FVG320" s="998"/>
      <c r="FVH320" s="998"/>
      <c r="FVI320" s="998"/>
      <c r="FVJ320" s="998"/>
      <c r="FVK320" s="998"/>
      <c r="FVL320" s="998"/>
      <c r="FVM320" s="998"/>
      <c r="FVN320" s="998"/>
      <c r="FVO320" s="998"/>
      <c r="FVP320" s="998"/>
      <c r="FVQ320" s="998"/>
      <c r="FVR320" s="998"/>
      <c r="FVS320" s="998"/>
      <c r="FVT320" s="998"/>
      <c r="FVU320" s="998"/>
      <c r="FVV320" s="998"/>
      <c r="FVW320" s="998"/>
      <c r="FVX320" s="998"/>
      <c r="FVY320" s="998"/>
      <c r="FVZ320" s="998"/>
      <c r="FWA320" s="998"/>
      <c r="FWB320" s="998"/>
      <c r="FWC320" s="998"/>
      <c r="FWD320" s="998"/>
      <c r="FWE320" s="998"/>
      <c r="FWF320" s="998"/>
      <c r="FWG320" s="998"/>
      <c r="FWH320" s="998"/>
      <c r="FWI320" s="998"/>
      <c r="FWJ320" s="998"/>
      <c r="FWK320" s="998"/>
      <c r="FWL320" s="998"/>
      <c r="FWM320" s="998"/>
      <c r="FWN320" s="998"/>
      <c r="FWO320" s="998"/>
      <c r="FWP320" s="998"/>
      <c r="FWQ320" s="998"/>
      <c r="FWR320" s="998"/>
      <c r="FWS320" s="998"/>
      <c r="FWT320" s="998"/>
      <c r="FWU320" s="998"/>
      <c r="FWV320" s="998"/>
      <c r="FWW320" s="998"/>
      <c r="FWX320" s="998"/>
      <c r="FWY320" s="998"/>
      <c r="FWZ320" s="998"/>
      <c r="FXA320" s="998"/>
      <c r="FXB320" s="998"/>
      <c r="FXC320" s="998"/>
      <c r="FXD320" s="998"/>
      <c r="FXE320" s="998"/>
      <c r="FXF320" s="998"/>
      <c r="FXG320" s="998"/>
      <c r="FXH320" s="998"/>
      <c r="FXI320" s="998"/>
      <c r="FXJ320" s="998"/>
      <c r="FXK320" s="998"/>
      <c r="FXL320" s="998"/>
      <c r="FXM320" s="998"/>
      <c r="FXN320" s="998"/>
      <c r="FXO320" s="998"/>
      <c r="FXP320" s="998"/>
      <c r="FXQ320" s="998"/>
      <c r="FXR320" s="998"/>
      <c r="FXS320" s="998"/>
      <c r="FXT320" s="998"/>
      <c r="FXU320" s="998"/>
      <c r="FXV320" s="998"/>
      <c r="FXW320" s="998"/>
      <c r="FXX320" s="998"/>
      <c r="FXY320" s="998"/>
      <c r="FXZ320" s="998"/>
      <c r="FYA320" s="998"/>
      <c r="FYB320" s="998"/>
      <c r="FYC320" s="998"/>
      <c r="FYD320" s="998"/>
      <c r="FYE320" s="998"/>
      <c r="FYF320" s="998"/>
      <c r="FYG320" s="998"/>
      <c r="FYH320" s="998"/>
      <c r="FYI320" s="998"/>
      <c r="FYJ320" s="998"/>
      <c r="FYK320" s="998"/>
      <c r="FYL320" s="998"/>
      <c r="FYM320" s="998"/>
      <c r="FYN320" s="998"/>
      <c r="FYO320" s="998"/>
      <c r="FYP320" s="998"/>
      <c r="FYQ320" s="998"/>
      <c r="FYR320" s="998"/>
      <c r="FYS320" s="998"/>
      <c r="FYT320" s="998"/>
      <c r="FYU320" s="998"/>
      <c r="FYV320" s="998"/>
      <c r="FYW320" s="998"/>
      <c r="FYX320" s="998"/>
      <c r="FYY320" s="998"/>
      <c r="FYZ320" s="998"/>
      <c r="FZA320" s="998"/>
      <c r="FZB320" s="998"/>
      <c r="FZC320" s="998"/>
      <c r="FZD320" s="998"/>
      <c r="FZE320" s="998"/>
      <c r="FZF320" s="998"/>
      <c r="FZG320" s="998"/>
      <c r="FZH320" s="998"/>
      <c r="FZI320" s="998"/>
      <c r="FZJ320" s="998"/>
      <c r="FZK320" s="998"/>
      <c r="FZL320" s="998"/>
      <c r="FZM320" s="998"/>
      <c r="FZN320" s="998"/>
      <c r="FZO320" s="998"/>
      <c r="FZP320" s="998"/>
      <c r="FZQ320" s="998"/>
      <c r="FZR320" s="998"/>
      <c r="FZS320" s="998"/>
      <c r="FZT320" s="998"/>
      <c r="FZU320" s="998"/>
      <c r="FZV320" s="998"/>
      <c r="FZW320" s="998"/>
      <c r="FZX320" s="998"/>
      <c r="FZY320" s="998"/>
      <c r="FZZ320" s="998"/>
      <c r="GAA320" s="998"/>
      <c r="GAB320" s="998"/>
      <c r="GAC320" s="998"/>
      <c r="GAD320" s="998"/>
      <c r="GAE320" s="998"/>
      <c r="GAF320" s="998"/>
      <c r="GAG320" s="998"/>
      <c r="GAH320" s="998"/>
      <c r="GAI320" s="998"/>
      <c r="GAJ320" s="998"/>
      <c r="GAK320" s="998"/>
      <c r="GAL320" s="998"/>
      <c r="GAM320" s="998"/>
      <c r="GAN320" s="998"/>
      <c r="GAO320" s="998"/>
      <c r="GAP320" s="998"/>
      <c r="GAQ320" s="998"/>
      <c r="GAR320" s="998"/>
      <c r="GAS320" s="998"/>
      <c r="GAT320" s="998"/>
      <c r="GAU320" s="998"/>
      <c r="GAV320" s="998"/>
      <c r="GAW320" s="998"/>
      <c r="GAX320" s="998"/>
      <c r="GAY320" s="998"/>
      <c r="GAZ320" s="998"/>
      <c r="GBA320" s="998"/>
      <c r="GBB320" s="998"/>
      <c r="GBC320" s="998"/>
      <c r="GBD320" s="998"/>
      <c r="GBE320" s="998"/>
      <c r="GBF320" s="998"/>
      <c r="GBG320" s="998"/>
      <c r="GBH320" s="998"/>
      <c r="GBI320" s="998"/>
      <c r="GBJ320" s="998"/>
      <c r="GBK320" s="998"/>
      <c r="GBL320" s="998"/>
      <c r="GBM320" s="998"/>
      <c r="GBN320" s="998"/>
      <c r="GBO320" s="998"/>
      <c r="GBP320" s="998"/>
      <c r="GBQ320" s="998"/>
      <c r="GBR320" s="998"/>
      <c r="GBS320" s="998"/>
      <c r="GBT320" s="998"/>
      <c r="GBU320" s="998"/>
      <c r="GBV320" s="998"/>
      <c r="GBW320" s="998"/>
      <c r="GBX320" s="998"/>
      <c r="GBY320" s="998"/>
      <c r="GBZ320" s="998"/>
      <c r="GCA320" s="998"/>
      <c r="GCB320" s="998"/>
      <c r="GCC320" s="998"/>
      <c r="GCD320" s="998"/>
      <c r="GCE320" s="998"/>
      <c r="GCF320" s="998"/>
      <c r="GCG320" s="998"/>
      <c r="GCH320" s="998"/>
      <c r="GCI320" s="998"/>
      <c r="GCJ320" s="998"/>
      <c r="GCK320" s="998"/>
      <c r="GCL320" s="998"/>
      <c r="GCM320" s="998"/>
      <c r="GCN320" s="998"/>
      <c r="GCO320" s="998"/>
      <c r="GCP320" s="998"/>
      <c r="GCQ320" s="998"/>
      <c r="GCR320" s="998"/>
      <c r="GCS320" s="998"/>
      <c r="GCT320" s="998"/>
      <c r="GCU320" s="998"/>
      <c r="GCV320" s="998"/>
      <c r="GCW320" s="998"/>
      <c r="GCX320" s="998"/>
      <c r="GCY320" s="998"/>
      <c r="GCZ320" s="998"/>
      <c r="GDA320" s="998"/>
      <c r="GDB320" s="998"/>
      <c r="GDC320" s="998"/>
      <c r="GDD320" s="998"/>
      <c r="GDE320" s="998"/>
      <c r="GDF320" s="998"/>
      <c r="GDG320" s="998"/>
      <c r="GDH320" s="998"/>
      <c r="GDI320" s="998"/>
      <c r="GDJ320" s="998"/>
      <c r="GDK320" s="998"/>
      <c r="GDL320" s="998"/>
      <c r="GDM320" s="998"/>
      <c r="GDN320" s="998"/>
      <c r="GDO320" s="998"/>
      <c r="GDP320" s="998"/>
      <c r="GDQ320" s="998"/>
      <c r="GDR320" s="998"/>
      <c r="GDS320" s="998"/>
      <c r="GDT320" s="998"/>
      <c r="GDU320" s="998"/>
      <c r="GDV320" s="998"/>
      <c r="GDW320" s="998"/>
      <c r="GDX320" s="998"/>
      <c r="GDY320" s="998"/>
      <c r="GDZ320" s="998"/>
      <c r="GEA320" s="998"/>
      <c r="GEB320" s="998"/>
      <c r="GEC320" s="998"/>
      <c r="GED320" s="998"/>
      <c r="GEE320" s="998"/>
      <c r="GEF320" s="998"/>
      <c r="GEG320" s="998"/>
      <c r="GEH320" s="998"/>
      <c r="GEI320" s="998"/>
      <c r="GEJ320" s="998"/>
      <c r="GEK320" s="998"/>
      <c r="GEL320" s="998"/>
      <c r="GEM320" s="998"/>
      <c r="GEN320" s="998"/>
      <c r="GEO320" s="998"/>
      <c r="GEP320" s="998"/>
      <c r="GEQ320" s="998"/>
      <c r="GER320" s="998"/>
      <c r="GES320" s="998"/>
      <c r="GET320" s="998"/>
      <c r="GEU320" s="998"/>
      <c r="GEV320" s="998"/>
      <c r="GEW320" s="998"/>
      <c r="GEX320" s="998"/>
      <c r="GEY320" s="998"/>
      <c r="GEZ320" s="998"/>
      <c r="GFA320" s="998"/>
      <c r="GFB320" s="998"/>
      <c r="GFC320" s="998"/>
      <c r="GFD320" s="998"/>
      <c r="GFE320" s="998"/>
      <c r="GFF320" s="998"/>
      <c r="GFG320" s="998"/>
      <c r="GFH320" s="998"/>
      <c r="GFI320" s="998"/>
      <c r="GFJ320" s="998"/>
      <c r="GFK320" s="998"/>
      <c r="GFL320" s="998"/>
      <c r="GFM320" s="998"/>
      <c r="GFN320" s="998"/>
      <c r="GFO320" s="998"/>
      <c r="GFP320" s="998"/>
      <c r="GFQ320" s="998"/>
      <c r="GFR320" s="998"/>
      <c r="GFS320" s="998"/>
      <c r="GFT320" s="998"/>
      <c r="GFU320" s="998"/>
      <c r="GFV320" s="998"/>
      <c r="GFW320" s="998"/>
      <c r="GFX320" s="998"/>
      <c r="GFY320" s="998"/>
      <c r="GFZ320" s="998"/>
      <c r="GGA320" s="998"/>
      <c r="GGB320" s="998"/>
      <c r="GGC320" s="998"/>
      <c r="GGD320" s="998"/>
      <c r="GGE320" s="998"/>
      <c r="GGF320" s="998"/>
      <c r="GGG320" s="998"/>
      <c r="GGH320" s="998"/>
      <c r="GGI320" s="998"/>
      <c r="GGJ320" s="998"/>
      <c r="GGK320" s="998"/>
      <c r="GGL320" s="998"/>
      <c r="GGM320" s="998"/>
      <c r="GGN320" s="998"/>
      <c r="GGO320" s="998"/>
      <c r="GGP320" s="998"/>
      <c r="GGQ320" s="998"/>
      <c r="GGR320" s="998"/>
      <c r="GGS320" s="998"/>
      <c r="GGT320" s="998"/>
      <c r="GGU320" s="998"/>
      <c r="GGV320" s="998"/>
      <c r="GGW320" s="998"/>
      <c r="GGX320" s="998"/>
      <c r="GGY320" s="998"/>
      <c r="GGZ320" s="998"/>
      <c r="GHA320" s="998"/>
      <c r="GHB320" s="998"/>
      <c r="GHC320" s="998"/>
      <c r="GHD320" s="998"/>
      <c r="GHE320" s="998"/>
      <c r="GHF320" s="998"/>
      <c r="GHG320" s="998"/>
      <c r="GHH320" s="998"/>
      <c r="GHI320" s="998"/>
      <c r="GHJ320" s="998"/>
      <c r="GHK320" s="998"/>
      <c r="GHL320" s="998"/>
      <c r="GHM320" s="998"/>
      <c r="GHN320" s="998"/>
      <c r="GHO320" s="998"/>
      <c r="GHP320" s="998"/>
      <c r="GHQ320" s="998"/>
      <c r="GHR320" s="998"/>
      <c r="GHS320" s="998"/>
      <c r="GHT320" s="998"/>
      <c r="GHU320" s="998"/>
      <c r="GHV320" s="998"/>
      <c r="GHW320" s="998"/>
      <c r="GHX320" s="998"/>
      <c r="GHY320" s="998"/>
      <c r="GHZ320" s="998"/>
      <c r="GIA320" s="998"/>
      <c r="GIB320" s="998"/>
      <c r="GIC320" s="998"/>
      <c r="GID320" s="998"/>
      <c r="GIE320" s="998"/>
      <c r="GIF320" s="998"/>
      <c r="GIG320" s="998"/>
      <c r="GIH320" s="998"/>
      <c r="GII320" s="998"/>
      <c r="GIJ320" s="998"/>
      <c r="GIK320" s="998"/>
      <c r="GIL320" s="998"/>
      <c r="GIM320" s="998"/>
      <c r="GIN320" s="998"/>
      <c r="GIO320" s="998"/>
      <c r="GIP320" s="998"/>
      <c r="GIQ320" s="998"/>
      <c r="GIR320" s="998"/>
      <c r="GIS320" s="998"/>
      <c r="GIT320" s="998"/>
      <c r="GIU320" s="998"/>
      <c r="GIV320" s="998"/>
      <c r="GIW320" s="998"/>
      <c r="GIX320" s="998"/>
      <c r="GIY320" s="998"/>
      <c r="GIZ320" s="998"/>
      <c r="GJA320" s="998"/>
      <c r="GJB320" s="998"/>
      <c r="GJC320" s="998"/>
      <c r="GJD320" s="998"/>
      <c r="GJE320" s="998"/>
      <c r="GJF320" s="998"/>
      <c r="GJG320" s="998"/>
      <c r="GJH320" s="998"/>
      <c r="GJI320" s="998"/>
      <c r="GJJ320" s="998"/>
      <c r="GJK320" s="998"/>
      <c r="GJL320" s="998"/>
      <c r="GJM320" s="998"/>
      <c r="GJN320" s="998"/>
      <c r="GJO320" s="998"/>
      <c r="GJP320" s="998"/>
      <c r="GJQ320" s="998"/>
      <c r="GJR320" s="998"/>
      <c r="GJS320" s="998"/>
      <c r="GJT320" s="998"/>
      <c r="GJU320" s="998"/>
      <c r="GJV320" s="998"/>
      <c r="GJW320" s="998"/>
      <c r="GJX320" s="998"/>
      <c r="GJY320" s="998"/>
      <c r="GJZ320" s="998"/>
      <c r="GKA320" s="998"/>
      <c r="GKB320" s="998"/>
      <c r="GKC320" s="998"/>
      <c r="GKD320" s="998"/>
      <c r="GKE320" s="998"/>
      <c r="GKF320" s="998"/>
      <c r="GKG320" s="998"/>
      <c r="GKH320" s="998"/>
      <c r="GKI320" s="998"/>
      <c r="GKJ320" s="998"/>
      <c r="GKK320" s="998"/>
      <c r="GKL320" s="998"/>
      <c r="GKM320" s="998"/>
      <c r="GKN320" s="998"/>
      <c r="GKO320" s="998"/>
      <c r="GKP320" s="998"/>
      <c r="GKQ320" s="998"/>
      <c r="GKR320" s="998"/>
      <c r="GKS320" s="998"/>
      <c r="GKT320" s="998"/>
      <c r="GKU320" s="998"/>
      <c r="GKV320" s="998"/>
      <c r="GKW320" s="998"/>
      <c r="GKX320" s="998"/>
      <c r="GKY320" s="998"/>
      <c r="GKZ320" s="998"/>
      <c r="GLA320" s="998"/>
      <c r="GLB320" s="998"/>
      <c r="GLC320" s="998"/>
      <c r="GLD320" s="998"/>
      <c r="GLE320" s="998"/>
      <c r="GLF320" s="998"/>
      <c r="GLG320" s="998"/>
      <c r="GLH320" s="998"/>
      <c r="GLI320" s="998"/>
      <c r="GLJ320" s="998"/>
      <c r="GLK320" s="998"/>
      <c r="GLL320" s="998"/>
      <c r="GLM320" s="998"/>
      <c r="GLN320" s="998"/>
      <c r="GLO320" s="998"/>
      <c r="GLP320" s="998"/>
      <c r="GLQ320" s="998"/>
      <c r="GLR320" s="998"/>
      <c r="GLS320" s="998"/>
      <c r="GLT320" s="998"/>
      <c r="GLU320" s="998"/>
      <c r="GLV320" s="998"/>
      <c r="GLW320" s="998"/>
      <c r="GLX320" s="998"/>
      <c r="GLY320" s="998"/>
      <c r="GLZ320" s="998"/>
      <c r="GMA320" s="998"/>
      <c r="GMB320" s="998"/>
      <c r="GMC320" s="998"/>
      <c r="GMD320" s="998"/>
      <c r="GME320" s="998"/>
      <c r="GMF320" s="998"/>
      <c r="GMG320" s="998"/>
      <c r="GMH320" s="998"/>
      <c r="GMI320" s="998"/>
      <c r="GMJ320" s="998"/>
      <c r="GMK320" s="998"/>
      <c r="GML320" s="998"/>
      <c r="GMM320" s="998"/>
      <c r="GMN320" s="998"/>
      <c r="GMO320" s="998"/>
      <c r="GMP320" s="998"/>
      <c r="GMQ320" s="998"/>
      <c r="GMR320" s="998"/>
      <c r="GMS320" s="998"/>
      <c r="GMT320" s="998"/>
      <c r="GMU320" s="998"/>
      <c r="GMV320" s="998"/>
      <c r="GMW320" s="998"/>
      <c r="GMX320" s="998"/>
      <c r="GMY320" s="998"/>
      <c r="GMZ320" s="998"/>
      <c r="GNA320" s="998"/>
      <c r="GNB320" s="998"/>
      <c r="GNC320" s="998"/>
      <c r="GND320" s="998"/>
      <c r="GNE320" s="998"/>
      <c r="GNF320" s="998"/>
      <c r="GNG320" s="998"/>
      <c r="GNH320" s="998"/>
      <c r="GNI320" s="998"/>
      <c r="GNJ320" s="998"/>
      <c r="GNK320" s="998"/>
      <c r="GNL320" s="998"/>
      <c r="GNM320" s="998"/>
      <c r="GNN320" s="998"/>
      <c r="GNO320" s="998"/>
      <c r="GNP320" s="998"/>
      <c r="GNQ320" s="998"/>
      <c r="GNR320" s="998"/>
      <c r="GNS320" s="998"/>
      <c r="GNT320" s="998"/>
      <c r="GNU320" s="998"/>
      <c r="GNV320" s="998"/>
      <c r="GNW320" s="998"/>
      <c r="GNX320" s="998"/>
      <c r="GNY320" s="998"/>
      <c r="GNZ320" s="998"/>
      <c r="GOA320" s="998"/>
      <c r="GOB320" s="998"/>
      <c r="GOC320" s="998"/>
      <c r="GOD320" s="998"/>
      <c r="GOE320" s="998"/>
      <c r="GOF320" s="998"/>
      <c r="GOG320" s="998"/>
      <c r="GOH320" s="998"/>
      <c r="GOI320" s="998"/>
      <c r="GOJ320" s="998"/>
      <c r="GOK320" s="998"/>
      <c r="GOL320" s="998"/>
      <c r="GOM320" s="998"/>
      <c r="GON320" s="998"/>
      <c r="GOO320" s="998"/>
      <c r="GOP320" s="998"/>
      <c r="GOQ320" s="998"/>
      <c r="GOR320" s="998"/>
      <c r="GOS320" s="998"/>
      <c r="GOT320" s="998"/>
      <c r="GOU320" s="998"/>
      <c r="GOV320" s="998"/>
      <c r="GOW320" s="998"/>
      <c r="GOX320" s="998"/>
      <c r="GOY320" s="998"/>
      <c r="GOZ320" s="998"/>
      <c r="GPA320" s="998"/>
      <c r="GPB320" s="998"/>
      <c r="GPC320" s="998"/>
      <c r="GPD320" s="998"/>
      <c r="GPE320" s="998"/>
      <c r="GPF320" s="998"/>
      <c r="GPG320" s="998"/>
      <c r="GPH320" s="998"/>
      <c r="GPI320" s="998"/>
      <c r="GPJ320" s="998"/>
      <c r="GPK320" s="998"/>
      <c r="GPL320" s="998"/>
      <c r="GPM320" s="998"/>
      <c r="GPN320" s="998"/>
      <c r="GPO320" s="998"/>
      <c r="GPP320" s="998"/>
      <c r="GPQ320" s="998"/>
      <c r="GPR320" s="998"/>
      <c r="GPS320" s="998"/>
      <c r="GPT320" s="998"/>
      <c r="GPU320" s="998"/>
      <c r="GPV320" s="998"/>
      <c r="GPW320" s="998"/>
      <c r="GPX320" s="998"/>
      <c r="GPY320" s="998"/>
      <c r="GPZ320" s="998"/>
      <c r="GQA320" s="998"/>
      <c r="GQB320" s="998"/>
      <c r="GQC320" s="998"/>
      <c r="GQD320" s="998"/>
      <c r="GQE320" s="998"/>
      <c r="GQF320" s="998"/>
      <c r="GQG320" s="998"/>
      <c r="GQH320" s="998"/>
      <c r="GQI320" s="998"/>
      <c r="GQJ320" s="998"/>
      <c r="GQK320" s="998"/>
      <c r="GQL320" s="998"/>
      <c r="GQM320" s="998"/>
      <c r="GQN320" s="998"/>
      <c r="GQO320" s="998"/>
      <c r="GQP320" s="998"/>
      <c r="GQQ320" s="998"/>
      <c r="GQR320" s="998"/>
      <c r="GQS320" s="998"/>
      <c r="GQT320" s="998"/>
      <c r="GQU320" s="998"/>
      <c r="GQV320" s="998"/>
      <c r="GQW320" s="998"/>
      <c r="GQX320" s="998"/>
      <c r="GQY320" s="998"/>
      <c r="GQZ320" s="998"/>
      <c r="GRA320" s="998"/>
      <c r="GRB320" s="998"/>
      <c r="GRC320" s="998"/>
      <c r="GRD320" s="998"/>
      <c r="GRE320" s="998"/>
      <c r="GRF320" s="998"/>
      <c r="GRG320" s="998"/>
      <c r="GRH320" s="998"/>
      <c r="GRI320" s="998"/>
      <c r="GRJ320" s="998"/>
      <c r="GRK320" s="998"/>
      <c r="GRL320" s="998"/>
      <c r="GRM320" s="998"/>
      <c r="GRN320" s="998"/>
      <c r="GRO320" s="998"/>
      <c r="GRP320" s="998"/>
      <c r="GRQ320" s="998"/>
      <c r="GRR320" s="998"/>
      <c r="GRS320" s="998"/>
      <c r="GRT320" s="998"/>
      <c r="GRU320" s="998"/>
      <c r="GRV320" s="998"/>
      <c r="GRW320" s="998"/>
      <c r="GRX320" s="998"/>
      <c r="GRY320" s="998"/>
      <c r="GRZ320" s="998"/>
      <c r="GSA320" s="998"/>
      <c r="GSB320" s="998"/>
      <c r="GSC320" s="998"/>
      <c r="GSD320" s="998"/>
      <c r="GSE320" s="998"/>
      <c r="GSF320" s="998"/>
      <c r="GSG320" s="998"/>
      <c r="GSH320" s="998"/>
      <c r="GSI320" s="998"/>
      <c r="GSJ320" s="998"/>
      <c r="GSK320" s="998"/>
      <c r="GSL320" s="998"/>
      <c r="GSM320" s="998"/>
      <c r="GSN320" s="998"/>
      <c r="GSO320" s="998"/>
      <c r="GSP320" s="998"/>
      <c r="GSQ320" s="998"/>
      <c r="GSR320" s="998"/>
      <c r="GSS320" s="998"/>
      <c r="GST320" s="998"/>
      <c r="GSU320" s="998"/>
      <c r="GSV320" s="998"/>
      <c r="GSW320" s="998"/>
      <c r="GSX320" s="998"/>
      <c r="GSY320" s="998"/>
      <c r="GSZ320" s="998"/>
      <c r="GTA320" s="998"/>
      <c r="GTB320" s="998"/>
      <c r="GTC320" s="998"/>
      <c r="GTD320" s="998"/>
      <c r="GTE320" s="998"/>
      <c r="GTF320" s="998"/>
      <c r="GTG320" s="998"/>
      <c r="GTH320" s="998"/>
      <c r="GTI320" s="998"/>
      <c r="GTJ320" s="998"/>
      <c r="GTK320" s="998"/>
      <c r="GTL320" s="998"/>
      <c r="GTM320" s="998"/>
      <c r="GTN320" s="998"/>
      <c r="GTO320" s="998"/>
      <c r="GTP320" s="998"/>
      <c r="GTQ320" s="998"/>
      <c r="GTR320" s="998"/>
      <c r="GTS320" s="998"/>
      <c r="GTT320" s="998"/>
      <c r="GTU320" s="998"/>
      <c r="GTV320" s="998"/>
      <c r="GTW320" s="998"/>
      <c r="GTX320" s="998"/>
      <c r="GTY320" s="998"/>
      <c r="GTZ320" s="998"/>
      <c r="GUA320" s="998"/>
      <c r="GUB320" s="998"/>
      <c r="GUC320" s="998"/>
      <c r="GUD320" s="998"/>
      <c r="GUE320" s="998"/>
      <c r="GUF320" s="998"/>
      <c r="GUG320" s="998"/>
      <c r="GUH320" s="998"/>
      <c r="GUI320" s="998"/>
      <c r="GUJ320" s="998"/>
      <c r="GUK320" s="998"/>
      <c r="GUL320" s="998"/>
      <c r="GUM320" s="998"/>
      <c r="GUN320" s="998"/>
      <c r="GUO320" s="998"/>
      <c r="GUP320" s="998"/>
      <c r="GUQ320" s="998"/>
      <c r="GUR320" s="998"/>
      <c r="GUS320" s="998"/>
      <c r="GUT320" s="998"/>
      <c r="GUU320" s="998"/>
      <c r="GUV320" s="998"/>
      <c r="GUW320" s="998"/>
      <c r="GUX320" s="998"/>
      <c r="GUY320" s="998"/>
      <c r="GUZ320" s="998"/>
      <c r="GVA320" s="998"/>
      <c r="GVB320" s="998"/>
      <c r="GVC320" s="998"/>
      <c r="GVD320" s="998"/>
      <c r="GVE320" s="998"/>
      <c r="GVF320" s="998"/>
      <c r="GVG320" s="998"/>
      <c r="GVH320" s="998"/>
      <c r="GVI320" s="998"/>
      <c r="GVJ320" s="998"/>
      <c r="GVK320" s="998"/>
      <c r="GVL320" s="998"/>
      <c r="GVM320" s="998"/>
      <c r="GVN320" s="998"/>
      <c r="GVO320" s="998"/>
      <c r="GVP320" s="998"/>
      <c r="GVQ320" s="998"/>
      <c r="GVR320" s="998"/>
      <c r="GVS320" s="998"/>
      <c r="GVT320" s="998"/>
      <c r="GVU320" s="998"/>
      <c r="GVV320" s="998"/>
      <c r="GVW320" s="998"/>
      <c r="GVX320" s="998"/>
      <c r="GVY320" s="998"/>
      <c r="GVZ320" s="998"/>
      <c r="GWA320" s="998"/>
      <c r="GWB320" s="998"/>
      <c r="GWC320" s="998"/>
      <c r="GWD320" s="998"/>
      <c r="GWE320" s="998"/>
      <c r="GWF320" s="998"/>
      <c r="GWG320" s="998"/>
      <c r="GWH320" s="998"/>
      <c r="GWI320" s="998"/>
      <c r="GWJ320" s="998"/>
      <c r="GWK320" s="998"/>
      <c r="GWL320" s="998"/>
      <c r="GWM320" s="998"/>
      <c r="GWN320" s="998"/>
      <c r="GWO320" s="998"/>
      <c r="GWP320" s="998"/>
      <c r="GWQ320" s="998"/>
      <c r="GWR320" s="998"/>
      <c r="GWS320" s="998"/>
      <c r="GWT320" s="998"/>
      <c r="GWU320" s="998"/>
      <c r="GWV320" s="998"/>
      <c r="GWW320" s="998"/>
      <c r="GWX320" s="998"/>
      <c r="GWY320" s="998"/>
      <c r="GWZ320" s="998"/>
      <c r="GXA320" s="998"/>
      <c r="GXB320" s="998"/>
      <c r="GXC320" s="998"/>
      <c r="GXD320" s="998"/>
      <c r="GXE320" s="998"/>
      <c r="GXF320" s="998"/>
      <c r="GXG320" s="998"/>
      <c r="GXH320" s="998"/>
      <c r="GXI320" s="998"/>
      <c r="GXJ320" s="998"/>
      <c r="GXK320" s="998"/>
      <c r="GXL320" s="998"/>
      <c r="GXM320" s="998"/>
      <c r="GXN320" s="998"/>
      <c r="GXO320" s="998"/>
      <c r="GXP320" s="998"/>
      <c r="GXQ320" s="998"/>
      <c r="GXR320" s="998"/>
      <c r="GXS320" s="998"/>
      <c r="GXT320" s="998"/>
      <c r="GXU320" s="998"/>
      <c r="GXV320" s="998"/>
      <c r="GXW320" s="998"/>
      <c r="GXX320" s="998"/>
      <c r="GXY320" s="998"/>
      <c r="GXZ320" s="998"/>
      <c r="GYA320" s="998"/>
      <c r="GYB320" s="998"/>
      <c r="GYC320" s="998"/>
      <c r="GYD320" s="998"/>
      <c r="GYE320" s="998"/>
      <c r="GYF320" s="998"/>
      <c r="GYG320" s="998"/>
      <c r="GYH320" s="998"/>
      <c r="GYI320" s="998"/>
      <c r="GYJ320" s="998"/>
      <c r="GYK320" s="998"/>
      <c r="GYL320" s="998"/>
      <c r="GYM320" s="998"/>
      <c r="GYN320" s="998"/>
      <c r="GYO320" s="998"/>
      <c r="GYP320" s="998"/>
      <c r="GYQ320" s="998"/>
      <c r="GYR320" s="998"/>
      <c r="GYS320" s="998"/>
      <c r="GYT320" s="998"/>
      <c r="GYU320" s="998"/>
      <c r="GYV320" s="998"/>
      <c r="GYW320" s="998"/>
      <c r="GYX320" s="998"/>
      <c r="GYY320" s="998"/>
      <c r="GYZ320" s="998"/>
      <c r="GZA320" s="998"/>
      <c r="GZB320" s="998"/>
      <c r="GZC320" s="998"/>
      <c r="GZD320" s="998"/>
      <c r="GZE320" s="998"/>
      <c r="GZF320" s="998"/>
      <c r="GZG320" s="998"/>
      <c r="GZH320" s="998"/>
      <c r="GZI320" s="998"/>
      <c r="GZJ320" s="998"/>
      <c r="GZK320" s="998"/>
      <c r="GZL320" s="998"/>
      <c r="GZM320" s="998"/>
      <c r="GZN320" s="998"/>
      <c r="GZO320" s="998"/>
      <c r="GZP320" s="998"/>
      <c r="GZQ320" s="998"/>
      <c r="GZR320" s="998"/>
      <c r="GZS320" s="998"/>
      <c r="GZT320" s="998"/>
      <c r="GZU320" s="998"/>
      <c r="GZV320" s="998"/>
      <c r="GZW320" s="998"/>
      <c r="GZX320" s="998"/>
      <c r="GZY320" s="998"/>
      <c r="GZZ320" s="998"/>
      <c r="HAA320" s="998"/>
      <c r="HAB320" s="998"/>
      <c r="HAC320" s="998"/>
      <c r="HAD320" s="998"/>
      <c r="HAE320" s="998"/>
      <c r="HAF320" s="998"/>
      <c r="HAG320" s="998"/>
      <c r="HAH320" s="998"/>
      <c r="HAI320" s="998"/>
      <c r="HAJ320" s="998"/>
      <c r="HAK320" s="998"/>
      <c r="HAL320" s="998"/>
      <c r="HAM320" s="998"/>
      <c r="HAN320" s="998"/>
      <c r="HAO320" s="998"/>
      <c r="HAP320" s="998"/>
      <c r="HAQ320" s="998"/>
      <c r="HAR320" s="998"/>
      <c r="HAS320" s="998"/>
      <c r="HAT320" s="998"/>
      <c r="HAU320" s="998"/>
      <c r="HAV320" s="998"/>
      <c r="HAW320" s="998"/>
      <c r="HAX320" s="998"/>
      <c r="HAY320" s="998"/>
      <c r="HAZ320" s="998"/>
      <c r="HBA320" s="998"/>
      <c r="HBB320" s="998"/>
      <c r="HBC320" s="998"/>
      <c r="HBD320" s="998"/>
      <c r="HBE320" s="998"/>
      <c r="HBF320" s="998"/>
      <c r="HBG320" s="998"/>
      <c r="HBH320" s="998"/>
      <c r="HBI320" s="998"/>
      <c r="HBJ320" s="998"/>
      <c r="HBK320" s="998"/>
      <c r="HBL320" s="998"/>
      <c r="HBM320" s="998"/>
      <c r="HBN320" s="998"/>
      <c r="HBO320" s="998"/>
      <c r="HBP320" s="998"/>
      <c r="HBQ320" s="998"/>
      <c r="HBR320" s="998"/>
      <c r="HBS320" s="998"/>
      <c r="HBT320" s="998"/>
      <c r="HBU320" s="998"/>
      <c r="HBV320" s="998"/>
      <c r="HBW320" s="998"/>
      <c r="HBX320" s="998"/>
      <c r="HBY320" s="998"/>
      <c r="HBZ320" s="998"/>
      <c r="HCA320" s="998"/>
      <c r="HCB320" s="998"/>
      <c r="HCC320" s="998"/>
      <c r="HCD320" s="998"/>
      <c r="HCE320" s="998"/>
      <c r="HCF320" s="998"/>
      <c r="HCG320" s="998"/>
      <c r="HCH320" s="998"/>
      <c r="HCI320" s="998"/>
      <c r="HCJ320" s="998"/>
      <c r="HCK320" s="998"/>
      <c r="HCL320" s="998"/>
      <c r="HCM320" s="998"/>
      <c r="HCN320" s="998"/>
      <c r="HCO320" s="998"/>
      <c r="HCP320" s="998"/>
      <c r="HCQ320" s="998"/>
      <c r="HCR320" s="998"/>
      <c r="HCS320" s="998"/>
      <c r="HCT320" s="998"/>
      <c r="HCU320" s="998"/>
      <c r="HCV320" s="998"/>
      <c r="HCW320" s="998"/>
      <c r="HCX320" s="998"/>
      <c r="HCY320" s="998"/>
      <c r="HCZ320" s="998"/>
      <c r="HDA320" s="998"/>
      <c r="HDB320" s="998"/>
      <c r="HDC320" s="998"/>
      <c r="HDD320" s="998"/>
      <c r="HDE320" s="998"/>
      <c r="HDF320" s="998"/>
      <c r="HDG320" s="998"/>
      <c r="HDH320" s="998"/>
      <c r="HDI320" s="998"/>
      <c r="HDJ320" s="998"/>
      <c r="HDK320" s="998"/>
      <c r="HDL320" s="998"/>
      <c r="HDM320" s="998"/>
      <c r="HDN320" s="998"/>
      <c r="HDO320" s="998"/>
      <c r="HDP320" s="998"/>
      <c r="HDQ320" s="998"/>
      <c r="HDR320" s="998"/>
      <c r="HDS320" s="998"/>
      <c r="HDT320" s="998"/>
      <c r="HDU320" s="998"/>
      <c r="HDV320" s="998"/>
      <c r="HDW320" s="998"/>
      <c r="HDX320" s="998"/>
      <c r="HDY320" s="998"/>
      <c r="HDZ320" s="998"/>
      <c r="HEA320" s="998"/>
      <c r="HEB320" s="998"/>
      <c r="HEC320" s="998"/>
      <c r="HED320" s="998"/>
      <c r="HEE320" s="998"/>
      <c r="HEF320" s="998"/>
      <c r="HEG320" s="998"/>
      <c r="HEH320" s="998"/>
      <c r="HEI320" s="998"/>
      <c r="HEJ320" s="998"/>
      <c r="HEK320" s="998"/>
      <c r="HEL320" s="998"/>
      <c r="HEM320" s="998"/>
      <c r="HEN320" s="998"/>
      <c r="HEO320" s="998"/>
      <c r="HEP320" s="998"/>
      <c r="HEQ320" s="998"/>
      <c r="HER320" s="998"/>
      <c r="HES320" s="998"/>
      <c r="HET320" s="998"/>
      <c r="HEU320" s="998"/>
      <c r="HEV320" s="998"/>
      <c r="HEW320" s="998"/>
      <c r="HEX320" s="998"/>
      <c r="HEY320" s="998"/>
      <c r="HEZ320" s="998"/>
      <c r="HFA320" s="998"/>
      <c r="HFB320" s="998"/>
      <c r="HFC320" s="998"/>
      <c r="HFD320" s="998"/>
      <c r="HFE320" s="998"/>
      <c r="HFF320" s="998"/>
      <c r="HFG320" s="998"/>
      <c r="HFH320" s="998"/>
      <c r="HFI320" s="998"/>
      <c r="HFJ320" s="998"/>
      <c r="HFK320" s="998"/>
      <c r="HFL320" s="998"/>
      <c r="HFM320" s="998"/>
      <c r="HFN320" s="998"/>
      <c r="HFO320" s="998"/>
      <c r="HFP320" s="998"/>
      <c r="HFQ320" s="998"/>
      <c r="HFR320" s="998"/>
      <c r="HFS320" s="998"/>
      <c r="HFT320" s="998"/>
      <c r="HFU320" s="998"/>
      <c r="HFV320" s="998"/>
      <c r="HFW320" s="998"/>
      <c r="HFX320" s="998"/>
      <c r="HFY320" s="998"/>
      <c r="HFZ320" s="998"/>
      <c r="HGA320" s="998"/>
      <c r="HGB320" s="998"/>
      <c r="HGC320" s="998"/>
      <c r="HGD320" s="998"/>
      <c r="HGE320" s="998"/>
      <c r="HGF320" s="998"/>
      <c r="HGG320" s="998"/>
      <c r="HGH320" s="998"/>
      <c r="HGI320" s="998"/>
      <c r="HGJ320" s="998"/>
      <c r="HGK320" s="998"/>
      <c r="HGL320" s="998"/>
      <c r="HGM320" s="998"/>
      <c r="HGN320" s="998"/>
      <c r="HGO320" s="998"/>
      <c r="HGP320" s="998"/>
      <c r="HGQ320" s="998"/>
      <c r="HGR320" s="998"/>
      <c r="HGS320" s="998"/>
      <c r="HGT320" s="998"/>
      <c r="HGU320" s="998"/>
      <c r="HGV320" s="998"/>
      <c r="HGW320" s="998"/>
      <c r="HGX320" s="998"/>
      <c r="HGY320" s="998"/>
      <c r="HGZ320" s="998"/>
      <c r="HHA320" s="998"/>
      <c r="HHB320" s="998"/>
      <c r="HHC320" s="998"/>
      <c r="HHD320" s="998"/>
      <c r="HHE320" s="998"/>
      <c r="HHF320" s="998"/>
      <c r="HHG320" s="998"/>
      <c r="HHH320" s="998"/>
      <c r="HHI320" s="998"/>
      <c r="HHJ320" s="998"/>
      <c r="HHK320" s="998"/>
      <c r="HHL320" s="998"/>
      <c r="HHM320" s="998"/>
      <c r="HHN320" s="998"/>
      <c r="HHO320" s="998"/>
      <c r="HHP320" s="998"/>
      <c r="HHQ320" s="998"/>
      <c r="HHR320" s="998"/>
      <c r="HHS320" s="998"/>
      <c r="HHT320" s="998"/>
      <c r="HHU320" s="998"/>
      <c r="HHV320" s="998"/>
      <c r="HHW320" s="998"/>
      <c r="HHX320" s="998"/>
      <c r="HHY320" s="998"/>
      <c r="HHZ320" s="998"/>
      <c r="HIA320" s="998"/>
      <c r="HIB320" s="998"/>
      <c r="HIC320" s="998"/>
      <c r="HID320" s="998"/>
      <c r="HIE320" s="998"/>
      <c r="HIF320" s="998"/>
      <c r="HIG320" s="998"/>
      <c r="HIH320" s="998"/>
      <c r="HII320" s="998"/>
      <c r="HIJ320" s="998"/>
      <c r="HIK320" s="998"/>
      <c r="HIL320" s="998"/>
      <c r="HIM320" s="998"/>
      <c r="HIN320" s="998"/>
      <c r="HIO320" s="998"/>
      <c r="HIP320" s="998"/>
      <c r="HIQ320" s="998"/>
      <c r="HIR320" s="998"/>
      <c r="HIS320" s="998"/>
      <c r="HIT320" s="998"/>
      <c r="HIU320" s="998"/>
      <c r="HIV320" s="998"/>
      <c r="HIW320" s="998"/>
      <c r="HIX320" s="998"/>
      <c r="HIY320" s="998"/>
      <c r="HIZ320" s="998"/>
      <c r="HJA320" s="998"/>
      <c r="HJB320" s="998"/>
      <c r="HJC320" s="998"/>
      <c r="HJD320" s="998"/>
      <c r="HJE320" s="998"/>
      <c r="HJF320" s="998"/>
      <c r="HJG320" s="998"/>
      <c r="HJH320" s="998"/>
      <c r="HJI320" s="998"/>
      <c r="HJJ320" s="998"/>
      <c r="HJK320" s="998"/>
      <c r="HJL320" s="998"/>
      <c r="HJM320" s="998"/>
      <c r="HJN320" s="998"/>
      <c r="HJO320" s="998"/>
      <c r="HJP320" s="998"/>
      <c r="HJQ320" s="998"/>
      <c r="HJR320" s="998"/>
      <c r="HJS320" s="998"/>
      <c r="HJT320" s="998"/>
      <c r="HJU320" s="998"/>
      <c r="HJV320" s="998"/>
      <c r="HJW320" s="998"/>
      <c r="HJX320" s="998"/>
      <c r="HJY320" s="998"/>
      <c r="HJZ320" s="998"/>
      <c r="HKA320" s="998"/>
      <c r="HKB320" s="998"/>
      <c r="HKC320" s="998"/>
      <c r="HKD320" s="998"/>
      <c r="HKE320" s="998"/>
      <c r="HKF320" s="998"/>
      <c r="HKG320" s="998"/>
      <c r="HKH320" s="998"/>
      <c r="HKI320" s="998"/>
      <c r="HKJ320" s="998"/>
      <c r="HKK320" s="998"/>
      <c r="HKL320" s="998"/>
      <c r="HKM320" s="998"/>
      <c r="HKN320" s="998"/>
      <c r="HKO320" s="998"/>
      <c r="HKP320" s="998"/>
      <c r="HKQ320" s="998"/>
      <c r="HKR320" s="998"/>
      <c r="HKS320" s="998"/>
      <c r="HKT320" s="998"/>
      <c r="HKU320" s="998"/>
      <c r="HKV320" s="998"/>
      <c r="HKW320" s="998"/>
      <c r="HKX320" s="998"/>
      <c r="HKY320" s="998"/>
      <c r="HKZ320" s="998"/>
      <c r="HLA320" s="998"/>
      <c r="HLB320" s="998"/>
      <c r="HLC320" s="998"/>
      <c r="HLD320" s="998"/>
      <c r="HLE320" s="998"/>
      <c r="HLF320" s="998"/>
      <c r="HLG320" s="998"/>
      <c r="HLH320" s="998"/>
      <c r="HLI320" s="998"/>
      <c r="HLJ320" s="998"/>
      <c r="HLK320" s="998"/>
      <c r="HLL320" s="998"/>
      <c r="HLM320" s="998"/>
      <c r="HLN320" s="998"/>
      <c r="HLO320" s="998"/>
      <c r="HLP320" s="998"/>
      <c r="HLQ320" s="998"/>
      <c r="HLR320" s="998"/>
      <c r="HLS320" s="998"/>
      <c r="HLT320" s="998"/>
      <c r="HLU320" s="998"/>
      <c r="HLV320" s="998"/>
      <c r="HLW320" s="998"/>
      <c r="HLX320" s="998"/>
      <c r="HLY320" s="998"/>
      <c r="HLZ320" s="998"/>
      <c r="HMA320" s="998"/>
      <c r="HMB320" s="998"/>
      <c r="HMC320" s="998"/>
      <c r="HMD320" s="998"/>
      <c r="HME320" s="998"/>
      <c r="HMF320" s="998"/>
      <c r="HMG320" s="998"/>
      <c r="HMH320" s="998"/>
      <c r="HMI320" s="998"/>
      <c r="HMJ320" s="998"/>
      <c r="HMK320" s="998"/>
      <c r="HML320" s="998"/>
      <c r="HMM320" s="998"/>
      <c r="HMN320" s="998"/>
      <c r="HMO320" s="998"/>
      <c r="HMP320" s="998"/>
      <c r="HMQ320" s="998"/>
      <c r="HMR320" s="998"/>
      <c r="HMS320" s="998"/>
      <c r="HMT320" s="998"/>
      <c r="HMU320" s="998"/>
      <c r="HMV320" s="998"/>
      <c r="HMW320" s="998"/>
      <c r="HMX320" s="998"/>
      <c r="HMY320" s="998"/>
      <c r="HMZ320" s="998"/>
      <c r="HNA320" s="998"/>
      <c r="HNB320" s="998"/>
      <c r="HNC320" s="998"/>
      <c r="HND320" s="998"/>
      <c r="HNE320" s="998"/>
      <c r="HNF320" s="998"/>
      <c r="HNG320" s="998"/>
      <c r="HNH320" s="998"/>
      <c r="HNI320" s="998"/>
      <c r="HNJ320" s="998"/>
      <c r="HNK320" s="998"/>
      <c r="HNL320" s="998"/>
      <c r="HNM320" s="998"/>
      <c r="HNN320" s="998"/>
      <c r="HNO320" s="998"/>
      <c r="HNP320" s="998"/>
      <c r="HNQ320" s="998"/>
      <c r="HNR320" s="998"/>
      <c r="HNS320" s="998"/>
      <c r="HNT320" s="998"/>
      <c r="HNU320" s="998"/>
      <c r="HNV320" s="998"/>
      <c r="HNW320" s="998"/>
      <c r="HNX320" s="998"/>
      <c r="HNY320" s="998"/>
      <c r="HNZ320" s="998"/>
      <c r="HOA320" s="998"/>
      <c r="HOB320" s="998"/>
      <c r="HOC320" s="998"/>
      <c r="HOD320" s="998"/>
      <c r="HOE320" s="998"/>
      <c r="HOF320" s="998"/>
      <c r="HOG320" s="998"/>
      <c r="HOH320" s="998"/>
      <c r="HOI320" s="998"/>
      <c r="HOJ320" s="998"/>
      <c r="HOK320" s="998"/>
      <c r="HOL320" s="998"/>
      <c r="HOM320" s="998"/>
      <c r="HON320" s="998"/>
      <c r="HOO320" s="998"/>
      <c r="HOP320" s="998"/>
      <c r="HOQ320" s="998"/>
      <c r="HOR320" s="998"/>
      <c r="HOS320" s="998"/>
      <c r="HOT320" s="998"/>
      <c r="HOU320" s="998"/>
      <c r="HOV320" s="998"/>
      <c r="HOW320" s="998"/>
      <c r="HOX320" s="998"/>
      <c r="HOY320" s="998"/>
      <c r="HOZ320" s="998"/>
      <c r="HPA320" s="998"/>
      <c r="HPB320" s="998"/>
      <c r="HPC320" s="998"/>
      <c r="HPD320" s="998"/>
      <c r="HPE320" s="998"/>
      <c r="HPF320" s="998"/>
      <c r="HPG320" s="998"/>
      <c r="HPH320" s="998"/>
      <c r="HPI320" s="998"/>
      <c r="HPJ320" s="998"/>
      <c r="HPK320" s="998"/>
      <c r="HPL320" s="998"/>
      <c r="HPM320" s="998"/>
      <c r="HPN320" s="998"/>
      <c r="HPO320" s="998"/>
      <c r="HPP320" s="998"/>
      <c r="HPQ320" s="998"/>
      <c r="HPR320" s="998"/>
      <c r="HPS320" s="998"/>
      <c r="HPT320" s="998"/>
      <c r="HPU320" s="998"/>
      <c r="HPV320" s="998"/>
      <c r="HPW320" s="998"/>
      <c r="HPX320" s="998"/>
      <c r="HPY320" s="998"/>
      <c r="HPZ320" s="998"/>
      <c r="HQA320" s="998"/>
      <c r="HQB320" s="998"/>
      <c r="HQC320" s="998"/>
      <c r="HQD320" s="998"/>
      <c r="HQE320" s="998"/>
      <c r="HQF320" s="998"/>
      <c r="HQG320" s="998"/>
      <c r="HQH320" s="998"/>
      <c r="HQI320" s="998"/>
      <c r="HQJ320" s="998"/>
      <c r="HQK320" s="998"/>
      <c r="HQL320" s="998"/>
      <c r="HQM320" s="998"/>
      <c r="HQN320" s="998"/>
      <c r="HQO320" s="998"/>
      <c r="HQP320" s="998"/>
      <c r="HQQ320" s="998"/>
      <c r="HQR320" s="998"/>
      <c r="HQS320" s="998"/>
      <c r="HQT320" s="998"/>
      <c r="HQU320" s="998"/>
      <c r="HQV320" s="998"/>
      <c r="HQW320" s="998"/>
      <c r="HQX320" s="998"/>
      <c r="HQY320" s="998"/>
      <c r="HQZ320" s="998"/>
      <c r="HRA320" s="998"/>
      <c r="HRB320" s="998"/>
      <c r="HRC320" s="998"/>
      <c r="HRD320" s="998"/>
      <c r="HRE320" s="998"/>
      <c r="HRF320" s="998"/>
      <c r="HRG320" s="998"/>
      <c r="HRH320" s="998"/>
      <c r="HRI320" s="998"/>
      <c r="HRJ320" s="998"/>
      <c r="HRK320" s="998"/>
      <c r="HRL320" s="998"/>
      <c r="HRM320" s="998"/>
      <c r="HRN320" s="998"/>
      <c r="HRO320" s="998"/>
      <c r="HRP320" s="998"/>
      <c r="HRQ320" s="998"/>
      <c r="HRR320" s="998"/>
      <c r="HRS320" s="998"/>
      <c r="HRT320" s="998"/>
      <c r="HRU320" s="998"/>
      <c r="HRV320" s="998"/>
      <c r="HRW320" s="998"/>
      <c r="HRX320" s="998"/>
      <c r="HRY320" s="998"/>
      <c r="HRZ320" s="998"/>
      <c r="HSA320" s="998"/>
      <c r="HSB320" s="998"/>
      <c r="HSC320" s="998"/>
      <c r="HSD320" s="998"/>
      <c r="HSE320" s="998"/>
      <c r="HSF320" s="998"/>
      <c r="HSG320" s="998"/>
      <c r="HSH320" s="998"/>
      <c r="HSI320" s="998"/>
      <c r="HSJ320" s="998"/>
      <c r="HSK320" s="998"/>
      <c r="HSL320" s="998"/>
      <c r="HSM320" s="998"/>
      <c r="HSN320" s="998"/>
      <c r="HSO320" s="998"/>
      <c r="HSP320" s="998"/>
      <c r="HSQ320" s="998"/>
      <c r="HSR320" s="998"/>
      <c r="HSS320" s="998"/>
      <c r="HST320" s="998"/>
      <c r="HSU320" s="998"/>
      <c r="HSV320" s="998"/>
      <c r="HSW320" s="998"/>
      <c r="HSX320" s="998"/>
      <c r="HSY320" s="998"/>
      <c r="HSZ320" s="998"/>
      <c r="HTA320" s="998"/>
      <c r="HTB320" s="998"/>
      <c r="HTC320" s="998"/>
      <c r="HTD320" s="998"/>
      <c r="HTE320" s="998"/>
      <c r="HTF320" s="998"/>
      <c r="HTG320" s="998"/>
      <c r="HTH320" s="998"/>
      <c r="HTI320" s="998"/>
      <c r="HTJ320" s="998"/>
      <c r="HTK320" s="998"/>
      <c r="HTL320" s="998"/>
      <c r="HTM320" s="998"/>
      <c r="HTN320" s="998"/>
      <c r="HTO320" s="998"/>
      <c r="HTP320" s="998"/>
      <c r="HTQ320" s="998"/>
      <c r="HTR320" s="998"/>
      <c r="HTS320" s="998"/>
      <c r="HTT320" s="998"/>
      <c r="HTU320" s="998"/>
      <c r="HTV320" s="998"/>
      <c r="HTW320" s="998"/>
      <c r="HTX320" s="998"/>
      <c r="HTY320" s="998"/>
      <c r="HTZ320" s="998"/>
      <c r="HUA320" s="998"/>
      <c r="HUB320" s="998"/>
      <c r="HUC320" s="998"/>
      <c r="HUD320" s="998"/>
      <c r="HUE320" s="998"/>
      <c r="HUF320" s="998"/>
      <c r="HUG320" s="998"/>
      <c r="HUH320" s="998"/>
      <c r="HUI320" s="998"/>
      <c r="HUJ320" s="998"/>
      <c r="HUK320" s="998"/>
      <c r="HUL320" s="998"/>
      <c r="HUM320" s="998"/>
      <c r="HUN320" s="998"/>
      <c r="HUO320" s="998"/>
      <c r="HUP320" s="998"/>
      <c r="HUQ320" s="998"/>
      <c r="HUR320" s="998"/>
      <c r="HUS320" s="998"/>
      <c r="HUT320" s="998"/>
      <c r="HUU320" s="998"/>
      <c r="HUV320" s="998"/>
      <c r="HUW320" s="998"/>
      <c r="HUX320" s="998"/>
      <c r="HUY320" s="998"/>
      <c r="HUZ320" s="998"/>
      <c r="HVA320" s="998"/>
      <c r="HVB320" s="998"/>
      <c r="HVC320" s="998"/>
      <c r="HVD320" s="998"/>
      <c r="HVE320" s="998"/>
      <c r="HVF320" s="998"/>
      <c r="HVG320" s="998"/>
      <c r="HVH320" s="998"/>
      <c r="HVI320" s="998"/>
      <c r="HVJ320" s="998"/>
      <c r="HVK320" s="998"/>
      <c r="HVL320" s="998"/>
      <c r="HVM320" s="998"/>
      <c r="HVN320" s="998"/>
      <c r="HVO320" s="998"/>
      <c r="HVP320" s="998"/>
      <c r="HVQ320" s="998"/>
      <c r="HVR320" s="998"/>
      <c r="HVS320" s="998"/>
      <c r="HVT320" s="998"/>
      <c r="HVU320" s="998"/>
      <c r="HVV320" s="998"/>
      <c r="HVW320" s="998"/>
      <c r="HVX320" s="998"/>
      <c r="HVY320" s="998"/>
      <c r="HVZ320" s="998"/>
      <c r="HWA320" s="998"/>
      <c r="HWB320" s="998"/>
      <c r="HWC320" s="998"/>
      <c r="HWD320" s="998"/>
      <c r="HWE320" s="998"/>
      <c r="HWF320" s="998"/>
      <c r="HWG320" s="998"/>
      <c r="HWH320" s="998"/>
      <c r="HWI320" s="998"/>
      <c r="HWJ320" s="998"/>
      <c r="HWK320" s="998"/>
      <c r="HWL320" s="998"/>
      <c r="HWM320" s="998"/>
      <c r="HWN320" s="998"/>
      <c r="HWO320" s="998"/>
      <c r="HWP320" s="998"/>
      <c r="HWQ320" s="998"/>
      <c r="HWR320" s="998"/>
      <c r="HWS320" s="998"/>
      <c r="HWT320" s="998"/>
      <c r="HWU320" s="998"/>
      <c r="HWV320" s="998"/>
      <c r="HWW320" s="998"/>
      <c r="HWX320" s="998"/>
      <c r="HWY320" s="998"/>
      <c r="HWZ320" s="998"/>
      <c r="HXA320" s="998"/>
      <c r="HXB320" s="998"/>
      <c r="HXC320" s="998"/>
      <c r="HXD320" s="998"/>
      <c r="HXE320" s="998"/>
      <c r="HXF320" s="998"/>
      <c r="HXG320" s="998"/>
      <c r="HXH320" s="998"/>
      <c r="HXI320" s="998"/>
      <c r="HXJ320" s="998"/>
      <c r="HXK320" s="998"/>
      <c r="HXL320" s="998"/>
      <c r="HXM320" s="998"/>
      <c r="HXN320" s="998"/>
      <c r="HXO320" s="998"/>
      <c r="HXP320" s="998"/>
      <c r="HXQ320" s="998"/>
      <c r="HXR320" s="998"/>
      <c r="HXS320" s="998"/>
      <c r="HXT320" s="998"/>
      <c r="HXU320" s="998"/>
      <c r="HXV320" s="998"/>
      <c r="HXW320" s="998"/>
      <c r="HXX320" s="998"/>
      <c r="HXY320" s="998"/>
      <c r="HXZ320" s="998"/>
      <c r="HYA320" s="998"/>
      <c r="HYB320" s="998"/>
      <c r="HYC320" s="998"/>
      <c r="HYD320" s="998"/>
      <c r="HYE320" s="998"/>
      <c r="HYF320" s="998"/>
      <c r="HYG320" s="998"/>
      <c r="HYH320" s="998"/>
      <c r="HYI320" s="998"/>
      <c r="HYJ320" s="998"/>
      <c r="HYK320" s="998"/>
      <c r="HYL320" s="998"/>
      <c r="HYM320" s="998"/>
      <c r="HYN320" s="998"/>
      <c r="HYO320" s="998"/>
      <c r="HYP320" s="998"/>
      <c r="HYQ320" s="998"/>
      <c r="HYR320" s="998"/>
      <c r="HYS320" s="998"/>
      <c r="HYT320" s="998"/>
      <c r="HYU320" s="998"/>
      <c r="HYV320" s="998"/>
      <c r="HYW320" s="998"/>
      <c r="HYX320" s="998"/>
      <c r="HYY320" s="998"/>
      <c r="HYZ320" s="998"/>
      <c r="HZA320" s="998"/>
      <c r="HZB320" s="998"/>
      <c r="HZC320" s="998"/>
      <c r="HZD320" s="998"/>
      <c r="HZE320" s="998"/>
      <c r="HZF320" s="998"/>
      <c r="HZG320" s="998"/>
      <c r="HZH320" s="998"/>
      <c r="HZI320" s="998"/>
      <c r="HZJ320" s="998"/>
      <c r="HZK320" s="998"/>
      <c r="HZL320" s="998"/>
      <c r="HZM320" s="998"/>
      <c r="HZN320" s="998"/>
      <c r="HZO320" s="998"/>
      <c r="HZP320" s="998"/>
      <c r="HZQ320" s="998"/>
      <c r="HZR320" s="998"/>
      <c r="HZS320" s="998"/>
      <c r="HZT320" s="998"/>
      <c r="HZU320" s="998"/>
      <c r="HZV320" s="998"/>
      <c r="HZW320" s="998"/>
      <c r="HZX320" s="998"/>
      <c r="HZY320" s="998"/>
      <c r="HZZ320" s="998"/>
      <c r="IAA320" s="998"/>
      <c r="IAB320" s="998"/>
      <c r="IAC320" s="998"/>
      <c r="IAD320" s="998"/>
      <c r="IAE320" s="998"/>
      <c r="IAF320" s="998"/>
      <c r="IAG320" s="998"/>
      <c r="IAH320" s="998"/>
      <c r="IAI320" s="998"/>
      <c r="IAJ320" s="998"/>
      <c r="IAK320" s="998"/>
      <c r="IAL320" s="998"/>
      <c r="IAM320" s="998"/>
      <c r="IAN320" s="998"/>
      <c r="IAO320" s="998"/>
      <c r="IAP320" s="998"/>
      <c r="IAQ320" s="998"/>
      <c r="IAR320" s="998"/>
      <c r="IAS320" s="998"/>
      <c r="IAT320" s="998"/>
      <c r="IAU320" s="998"/>
      <c r="IAV320" s="998"/>
      <c r="IAW320" s="998"/>
      <c r="IAX320" s="998"/>
      <c r="IAY320" s="998"/>
      <c r="IAZ320" s="998"/>
      <c r="IBA320" s="998"/>
      <c r="IBB320" s="998"/>
      <c r="IBC320" s="998"/>
      <c r="IBD320" s="998"/>
      <c r="IBE320" s="998"/>
      <c r="IBF320" s="998"/>
      <c r="IBG320" s="998"/>
      <c r="IBH320" s="998"/>
      <c r="IBI320" s="998"/>
      <c r="IBJ320" s="998"/>
      <c r="IBK320" s="998"/>
      <c r="IBL320" s="998"/>
      <c r="IBM320" s="998"/>
      <c r="IBN320" s="998"/>
      <c r="IBO320" s="998"/>
      <c r="IBP320" s="998"/>
      <c r="IBQ320" s="998"/>
      <c r="IBR320" s="998"/>
      <c r="IBS320" s="998"/>
      <c r="IBT320" s="998"/>
      <c r="IBU320" s="998"/>
      <c r="IBV320" s="998"/>
      <c r="IBW320" s="998"/>
      <c r="IBX320" s="998"/>
      <c r="IBY320" s="998"/>
      <c r="IBZ320" s="998"/>
      <c r="ICA320" s="998"/>
      <c r="ICB320" s="998"/>
      <c r="ICC320" s="998"/>
      <c r="ICD320" s="998"/>
      <c r="ICE320" s="998"/>
      <c r="ICF320" s="998"/>
      <c r="ICG320" s="998"/>
      <c r="ICH320" s="998"/>
      <c r="ICI320" s="998"/>
      <c r="ICJ320" s="998"/>
      <c r="ICK320" s="998"/>
      <c r="ICL320" s="998"/>
      <c r="ICM320" s="998"/>
      <c r="ICN320" s="998"/>
      <c r="ICO320" s="998"/>
      <c r="ICP320" s="998"/>
      <c r="ICQ320" s="998"/>
      <c r="ICR320" s="998"/>
      <c r="ICS320" s="998"/>
      <c r="ICT320" s="998"/>
      <c r="ICU320" s="998"/>
      <c r="ICV320" s="998"/>
      <c r="ICW320" s="998"/>
      <c r="ICX320" s="998"/>
      <c r="ICY320" s="998"/>
      <c r="ICZ320" s="998"/>
      <c r="IDA320" s="998"/>
      <c r="IDB320" s="998"/>
      <c r="IDC320" s="998"/>
      <c r="IDD320" s="998"/>
      <c r="IDE320" s="998"/>
      <c r="IDF320" s="998"/>
      <c r="IDG320" s="998"/>
      <c r="IDH320" s="998"/>
      <c r="IDI320" s="998"/>
      <c r="IDJ320" s="998"/>
      <c r="IDK320" s="998"/>
      <c r="IDL320" s="998"/>
      <c r="IDM320" s="998"/>
      <c r="IDN320" s="998"/>
      <c r="IDO320" s="998"/>
      <c r="IDP320" s="998"/>
      <c r="IDQ320" s="998"/>
      <c r="IDR320" s="998"/>
      <c r="IDS320" s="998"/>
      <c r="IDT320" s="998"/>
      <c r="IDU320" s="998"/>
      <c r="IDV320" s="998"/>
      <c r="IDW320" s="998"/>
      <c r="IDX320" s="998"/>
      <c r="IDY320" s="998"/>
      <c r="IDZ320" s="998"/>
      <c r="IEA320" s="998"/>
      <c r="IEB320" s="998"/>
      <c r="IEC320" s="998"/>
      <c r="IED320" s="998"/>
      <c r="IEE320" s="998"/>
      <c r="IEF320" s="998"/>
      <c r="IEG320" s="998"/>
      <c r="IEH320" s="998"/>
      <c r="IEI320" s="998"/>
      <c r="IEJ320" s="998"/>
      <c r="IEK320" s="998"/>
      <c r="IEL320" s="998"/>
      <c r="IEM320" s="998"/>
      <c r="IEN320" s="998"/>
      <c r="IEO320" s="998"/>
      <c r="IEP320" s="998"/>
      <c r="IEQ320" s="998"/>
      <c r="IER320" s="998"/>
      <c r="IES320" s="998"/>
      <c r="IET320" s="998"/>
      <c r="IEU320" s="998"/>
      <c r="IEV320" s="998"/>
      <c r="IEW320" s="998"/>
      <c r="IEX320" s="998"/>
      <c r="IEY320" s="998"/>
      <c r="IEZ320" s="998"/>
      <c r="IFA320" s="998"/>
      <c r="IFB320" s="998"/>
      <c r="IFC320" s="998"/>
      <c r="IFD320" s="998"/>
      <c r="IFE320" s="998"/>
      <c r="IFF320" s="998"/>
      <c r="IFG320" s="998"/>
      <c r="IFH320" s="998"/>
      <c r="IFI320" s="998"/>
      <c r="IFJ320" s="998"/>
      <c r="IFK320" s="998"/>
      <c r="IFL320" s="998"/>
      <c r="IFM320" s="998"/>
      <c r="IFN320" s="998"/>
      <c r="IFO320" s="998"/>
      <c r="IFP320" s="998"/>
      <c r="IFQ320" s="998"/>
      <c r="IFR320" s="998"/>
      <c r="IFS320" s="998"/>
      <c r="IFT320" s="998"/>
      <c r="IFU320" s="998"/>
      <c r="IFV320" s="998"/>
      <c r="IFW320" s="998"/>
      <c r="IFX320" s="998"/>
      <c r="IFY320" s="998"/>
      <c r="IFZ320" s="998"/>
      <c r="IGA320" s="998"/>
      <c r="IGB320" s="998"/>
      <c r="IGC320" s="998"/>
      <c r="IGD320" s="998"/>
      <c r="IGE320" s="998"/>
      <c r="IGF320" s="998"/>
      <c r="IGG320" s="998"/>
      <c r="IGH320" s="998"/>
      <c r="IGI320" s="998"/>
      <c r="IGJ320" s="998"/>
      <c r="IGK320" s="998"/>
      <c r="IGL320" s="998"/>
      <c r="IGM320" s="998"/>
      <c r="IGN320" s="998"/>
      <c r="IGO320" s="998"/>
      <c r="IGP320" s="998"/>
      <c r="IGQ320" s="998"/>
      <c r="IGR320" s="998"/>
      <c r="IGS320" s="998"/>
      <c r="IGT320" s="998"/>
      <c r="IGU320" s="998"/>
      <c r="IGV320" s="998"/>
      <c r="IGW320" s="998"/>
      <c r="IGX320" s="998"/>
      <c r="IGY320" s="998"/>
      <c r="IGZ320" s="998"/>
      <c r="IHA320" s="998"/>
      <c r="IHB320" s="998"/>
      <c r="IHC320" s="998"/>
      <c r="IHD320" s="998"/>
      <c r="IHE320" s="998"/>
      <c r="IHF320" s="998"/>
      <c r="IHG320" s="998"/>
      <c r="IHH320" s="998"/>
      <c r="IHI320" s="998"/>
      <c r="IHJ320" s="998"/>
      <c r="IHK320" s="998"/>
      <c r="IHL320" s="998"/>
      <c r="IHM320" s="998"/>
      <c r="IHN320" s="998"/>
      <c r="IHO320" s="998"/>
      <c r="IHP320" s="998"/>
      <c r="IHQ320" s="998"/>
      <c r="IHR320" s="998"/>
      <c r="IHS320" s="998"/>
      <c r="IHT320" s="998"/>
      <c r="IHU320" s="998"/>
      <c r="IHV320" s="998"/>
      <c r="IHW320" s="998"/>
      <c r="IHX320" s="998"/>
      <c r="IHY320" s="998"/>
      <c r="IHZ320" s="998"/>
      <c r="IIA320" s="998"/>
      <c r="IIB320" s="998"/>
      <c r="IIC320" s="998"/>
      <c r="IID320" s="998"/>
      <c r="IIE320" s="998"/>
      <c r="IIF320" s="998"/>
      <c r="IIG320" s="998"/>
      <c r="IIH320" s="998"/>
      <c r="III320" s="998"/>
      <c r="IIJ320" s="998"/>
      <c r="IIK320" s="998"/>
      <c r="IIL320" s="998"/>
      <c r="IIM320" s="998"/>
      <c r="IIN320" s="998"/>
      <c r="IIO320" s="998"/>
      <c r="IIP320" s="998"/>
      <c r="IIQ320" s="998"/>
      <c r="IIR320" s="998"/>
      <c r="IIS320" s="998"/>
      <c r="IIT320" s="998"/>
      <c r="IIU320" s="998"/>
      <c r="IIV320" s="998"/>
      <c r="IIW320" s="998"/>
      <c r="IIX320" s="998"/>
      <c r="IIY320" s="998"/>
      <c r="IIZ320" s="998"/>
      <c r="IJA320" s="998"/>
      <c r="IJB320" s="998"/>
      <c r="IJC320" s="998"/>
      <c r="IJD320" s="998"/>
      <c r="IJE320" s="998"/>
      <c r="IJF320" s="998"/>
      <c r="IJG320" s="998"/>
      <c r="IJH320" s="998"/>
      <c r="IJI320" s="998"/>
      <c r="IJJ320" s="998"/>
      <c r="IJK320" s="998"/>
      <c r="IJL320" s="998"/>
      <c r="IJM320" s="998"/>
      <c r="IJN320" s="998"/>
      <c r="IJO320" s="998"/>
      <c r="IJP320" s="998"/>
      <c r="IJQ320" s="998"/>
      <c r="IJR320" s="998"/>
      <c r="IJS320" s="998"/>
      <c r="IJT320" s="998"/>
      <c r="IJU320" s="998"/>
      <c r="IJV320" s="998"/>
      <c r="IJW320" s="998"/>
      <c r="IJX320" s="998"/>
      <c r="IJY320" s="998"/>
      <c r="IJZ320" s="998"/>
      <c r="IKA320" s="998"/>
      <c r="IKB320" s="998"/>
      <c r="IKC320" s="998"/>
      <c r="IKD320" s="998"/>
      <c r="IKE320" s="998"/>
      <c r="IKF320" s="998"/>
      <c r="IKG320" s="998"/>
      <c r="IKH320" s="998"/>
      <c r="IKI320" s="998"/>
      <c r="IKJ320" s="998"/>
      <c r="IKK320" s="998"/>
      <c r="IKL320" s="998"/>
      <c r="IKM320" s="998"/>
      <c r="IKN320" s="998"/>
      <c r="IKO320" s="998"/>
      <c r="IKP320" s="998"/>
      <c r="IKQ320" s="998"/>
      <c r="IKR320" s="998"/>
      <c r="IKS320" s="998"/>
      <c r="IKT320" s="998"/>
      <c r="IKU320" s="998"/>
      <c r="IKV320" s="998"/>
      <c r="IKW320" s="998"/>
      <c r="IKX320" s="998"/>
      <c r="IKY320" s="998"/>
      <c r="IKZ320" s="998"/>
      <c r="ILA320" s="998"/>
      <c r="ILB320" s="998"/>
      <c r="ILC320" s="998"/>
      <c r="ILD320" s="998"/>
      <c r="ILE320" s="998"/>
      <c r="ILF320" s="998"/>
      <c r="ILG320" s="998"/>
      <c r="ILH320" s="998"/>
      <c r="ILI320" s="998"/>
      <c r="ILJ320" s="998"/>
      <c r="ILK320" s="998"/>
      <c r="ILL320" s="998"/>
      <c r="ILM320" s="998"/>
      <c r="ILN320" s="998"/>
      <c r="ILO320" s="998"/>
      <c r="ILP320" s="998"/>
      <c r="ILQ320" s="998"/>
      <c r="ILR320" s="998"/>
      <c r="ILS320" s="998"/>
      <c r="ILT320" s="998"/>
      <c r="ILU320" s="998"/>
      <c r="ILV320" s="998"/>
      <c r="ILW320" s="998"/>
      <c r="ILX320" s="998"/>
      <c r="ILY320" s="998"/>
      <c r="ILZ320" s="998"/>
      <c r="IMA320" s="998"/>
      <c r="IMB320" s="998"/>
      <c r="IMC320" s="998"/>
      <c r="IMD320" s="998"/>
      <c r="IME320" s="998"/>
      <c r="IMF320" s="998"/>
      <c r="IMG320" s="998"/>
      <c r="IMH320" s="998"/>
      <c r="IMI320" s="998"/>
      <c r="IMJ320" s="998"/>
      <c r="IMK320" s="998"/>
      <c r="IML320" s="998"/>
      <c r="IMM320" s="998"/>
      <c r="IMN320" s="998"/>
      <c r="IMO320" s="998"/>
      <c r="IMP320" s="998"/>
      <c r="IMQ320" s="998"/>
      <c r="IMR320" s="998"/>
      <c r="IMS320" s="998"/>
      <c r="IMT320" s="998"/>
      <c r="IMU320" s="998"/>
      <c r="IMV320" s="998"/>
      <c r="IMW320" s="998"/>
      <c r="IMX320" s="998"/>
      <c r="IMY320" s="998"/>
      <c r="IMZ320" s="998"/>
      <c r="INA320" s="998"/>
      <c r="INB320" s="998"/>
      <c r="INC320" s="998"/>
      <c r="IND320" s="998"/>
      <c r="INE320" s="998"/>
      <c r="INF320" s="998"/>
      <c r="ING320" s="998"/>
      <c r="INH320" s="998"/>
      <c r="INI320" s="998"/>
      <c r="INJ320" s="998"/>
      <c r="INK320" s="998"/>
      <c r="INL320" s="998"/>
      <c r="INM320" s="998"/>
      <c r="INN320" s="998"/>
      <c r="INO320" s="998"/>
      <c r="INP320" s="998"/>
      <c r="INQ320" s="998"/>
      <c r="INR320" s="998"/>
      <c r="INS320" s="998"/>
      <c r="INT320" s="998"/>
      <c r="INU320" s="998"/>
      <c r="INV320" s="998"/>
      <c r="INW320" s="998"/>
      <c r="INX320" s="998"/>
      <c r="INY320" s="998"/>
      <c r="INZ320" s="998"/>
      <c r="IOA320" s="998"/>
      <c r="IOB320" s="998"/>
      <c r="IOC320" s="998"/>
      <c r="IOD320" s="998"/>
      <c r="IOE320" s="998"/>
      <c r="IOF320" s="998"/>
      <c r="IOG320" s="998"/>
      <c r="IOH320" s="998"/>
      <c r="IOI320" s="998"/>
      <c r="IOJ320" s="998"/>
      <c r="IOK320" s="998"/>
      <c r="IOL320" s="998"/>
      <c r="IOM320" s="998"/>
      <c r="ION320" s="998"/>
      <c r="IOO320" s="998"/>
      <c r="IOP320" s="998"/>
      <c r="IOQ320" s="998"/>
      <c r="IOR320" s="998"/>
      <c r="IOS320" s="998"/>
      <c r="IOT320" s="998"/>
      <c r="IOU320" s="998"/>
      <c r="IOV320" s="998"/>
      <c r="IOW320" s="998"/>
      <c r="IOX320" s="998"/>
      <c r="IOY320" s="998"/>
      <c r="IOZ320" s="998"/>
      <c r="IPA320" s="998"/>
      <c r="IPB320" s="998"/>
      <c r="IPC320" s="998"/>
      <c r="IPD320" s="998"/>
      <c r="IPE320" s="998"/>
      <c r="IPF320" s="998"/>
      <c r="IPG320" s="998"/>
      <c r="IPH320" s="998"/>
      <c r="IPI320" s="998"/>
      <c r="IPJ320" s="998"/>
      <c r="IPK320" s="998"/>
      <c r="IPL320" s="998"/>
      <c r="IPM320" s="998"/>
      <c r="IPN320" s="998"/>
      <c r="IPO320" s="998"/>
      <c r="IPP320" s="998"/>
      <c r="IPQ320" s="998"/>
      <c r="IPR320" s="998"/>
      <c r="IPS320" s="998"/>
      <c r="IPT320" s="998"/>
      <c r="IPU320" s="998"/>
      <c r="IPV320" s="998"/>
      <c r="IPW320" s="998"/>
      <c r="IPX320" s="998"/>
      <c r="IPY320" s="998"/>
      <c r="IPZ320" s="998"/>
      <c r="IQA320" s="998"/>
      <c r="IQB320" s="998"/>
      <c r="IQC320" s="998"/>
      <c r="IQD320" s="998"/>
      <c r="IQE320" s="998"/>
      <c r="IQF320" s="998"/>
      <c r="IQG320" s="998"/>
      <c r="IQH320" s="998"/>
      <c r="IQI320" s="998"/>
      <c r="IQJ320" s="998"/>
      <c r="IQK320" s="998"/>
      <c r="IQL320" s="998"/>
      <c r="IQM320" s="998"/>
      <c r="IQN320" s="998"/>
      <c r="IQO320" s="998"/>
      <c r="IQP320" s="998"/>
      <c r="IQQ320" s="998"/>
      <c r="IQR320" s="998"/>
      <c r="IQS320" s="998"/>
      <c r="IQT320" s="998"/>
      <c r="IQU320" s="998"/>
      <c r="IQV320" s="998"/>
      <c r="IQW320" s="998"/>
      <c r="IQX320" s="998"/>
      <c r="IQY320" s="998"/>
      <c r="IQZ320" s="998"/>
      <c r="IRA320" s="998"/>
      <c r="IRB320" s="998"/>
      <c r="IRC320" s="998"/>
      <c r="IRD320" s="998"/>
      <c r="IRE320" s="998"/>
      <c r="IRF320" s="998"/>
      <c r="IRG320" s="998"/>
      <c r="IRH320" s="998"/>
      <c r="IRI320" s="998"/>
      <c r="IRJ320" s="998"/>
      <c r="IRK320" s="998"/>
      <c r="IRL320" s="998"/>
      <c r="IRM320" s="998"/>
      <c r="IRN320" s="998"/>
      <c r="IRO320" s="998"/>
      <c r="IRP320" s="998"/>
      <c r="IRQ320" s="998"/>
      <c r="IRR320" s="998"/>
      <c r="IRS320" s="998"/>
      <c r="IRT320" s="998"/>
      <c r="IRU320" s="998"/>
      <c r="IRV320" s="998"/>
      <c r="IRW320" s="998"/>
      <c r="IRX320" s="998"/>
      <c r="IRY320" s="998"/>
      <c r="IRZ320" s="998"/>
      <c r="ISA320" s="998"/>
      <c r="ISB320" s="998"/>
      <c r="ISC320" s="998"/>
      <c r="ISD320" s="998"/>
      <c r="ISE320" s="998"/>
      <c r="ISF320" s="998"/>
      <c r="ISG320" s="998"/>
      <c r="ISH320" s="998"/>
      <c r="ISI320" s="998"/>
      <c r="ISJ320" s="998"/>
      <c r="ISK320" s="998"/>
      <c r="ISL320" s="998"/>
      <c r="ISM320" s="998"/>
      <c r="ISN320" s="998"/>
      <c r="ISO320" s="998"/>
      <c r="ISP320" s="998"/>
      <c r="ISQ320" s="998"/>
      <c r="ISR320" s="998"/>
      <c r="ISS320" s="998"/>
      <c r="IST320" s="998"/>
      <c r="ISU320" s="998"/>
      <c r="ISV320" s="998"/>
      <c r="ISW320" s="998"/>
      <c r="ISX320" s="998"/>
      <c r="ISY320" s="998"/>
      <c r="ISZ320" s="998"/>
      <c r="ITA320" s="998"/>
      <c r="ITB320" s="998"/>
      <c r="ITC320" s="998"/>
      <c r="ITD320" s="998"/>
      <c r="ITE320" s="998"/>
      <c r="ITF320" s="998"/>
      <c r="ITG320" s="998"/>
      <c r="ITH320" s="998"/>
      <c r="ITI320" s="998"/>
      <c r="ITJ320" s="998"/>
      <c r="ITK320" s="998"/>
      <c r="ITL320" s="998"/>
      <c r="ITM320" s="998"/>
      <c r="ITN320" s="998"/>
      <c r="ITO320" s="998"/>
      <c r="ITP320" s="998"/>
      <c r="ITQ320" s="998"/>
      <c r="ITR320" s="998"/>
      <c r="ITS320" s="998"/>
      <c r="ITT320" s="998"/>
      <c r="ITU320" s="998"/>
      <c r="ITV320" s="998"/>
      <c r="ITW320" s="998"/>
      <c r="ITX320" s="998"/>
      <c r="ITY320" s="998"/>
      <c r="ITZ320" s="998"/>
      <c r="IUA320" s="998"/>
      <c r="IUB320" s="998"/>
      <c r="IUC320" s="998"/>
      <c r="IUD320" s="998"/>
      <c r="IUE320" s="998"/>
      <c r="IUF320" s="998"/>
      <c r="IUG320" s="998"/>
      <c r="IUH320" s="998"/>
      <c r="IUI320" s="998"/>
      <c r="IUJ320" s="998"/>
      <c r="IUK320" s="998"/>
      <c r="IUL320" s="998"/>
      <c r="IUM320" s="998"/>
      <c r="IUN320" s="998"/>
      <c r="IUO320" s="998"/>
      <c r="IUP320" s="998"/>
      <c r="IUQ320" s="998"/>
      <c r="IUR320" s="998"/>
      <c r="IUS320" s="998"/>
      <c r="IUT320" s="998"/>
      <c r="IUU320" s="998"/>
      <c r="IUV320" s="998"/>
      <c r="IUW320" s="998"/>
      <c r="IUX320" s="998"/>
      <c r="IUY320" s="998"/>
      <c r="IUZ320" s="998"/>
      <c r="IVA320" s="998"/>
      <c r="IVB320" s="998"/>
      <c r="IVC320" s="998"/>
      <c r="IVD320" s="998"/>
      <c r="IVE320" s="998"/>
      <c r="IVF320" s="998"/>
      <c r="IVG320" s="998"/>
      <c r="IVH320" s="998"/>
      <c r="IVI320" s="998"/>
      <c r="IVJ320" s="998"/>
      <c r="IVK320" s="998"/>
      <c r="IVL320" s="998"/>
      <c r="IVM320" s="998"/>
      <c r="IVN320" s="998"/>
      <c r="IVO320" s="998"/>
      <c r="IVP320" s="998"/>
      <c r="IVQ320" s="998"/>
      <c r="IVR320" s="998"/>
      <c r="IVS320" s="998"/>
      <c r="IVT320" s="998"/>
      <c r="IVU320" s="998"/>
      <c r="IVV320" s="998"/>
      <c r="IVW320" s="998"/>
      <c r="IVX320" s="998"/>
      <c r="IVY320" s="998"/>
      <c r="IVZ320" s="998"/>
      <c r="IWA320" s="998"/>
      <c r="IWB320" s="998"/>
      <c r="IWC320" s="998"/>
      <c r="IWD320" s="998"/>
      <c r="IWE320" s="998"/>
      <c r="IWF320" s="998"/>
      <c r="IWG320" s="998"/>
      <c r="IWH320" s="998"/>
      <c r="IWI320" s="998"/>
      <c r="IWJ320" s="998"/>
      <c r="IWK320" s="998"/>
      <c r="IWL320" s="998"/>
      <c r="IWM320" s="998"/>
      <c r="IWN320" s="998"/>
      <c r="IWO320" s="998"/>
      <c r="IWP320" s="998"/>
      <c r="IWQ320" s="998"/>
      <c r="IWR320" s="998"/>
      <c r="IWS320" s="998"/>
      <c r="IWT320" s="998"/>
      <c r="IWU320" s="998"/>
      <c r="IWV320" s="998"/>
      <c r="IWW320" s="998"/>
      <c r="IWX320" s="998"/>
      <c r="IWY320" s="998"/>
      <c r="IWZ320" s="998"/>
      <c r="IXA320" s="998"/>
      <c r="IXB320" s="998"/>
      <c r="IXC320" s="998"/>
      <c r="IXD320" s="998"/>
      <c r="IXE320" s="998"/>
      <c r="IXF320" s="998"/>
      <c r="IXG320" s="998"/>
      <c r="IXH320" s="998"/>
      <c r="IXI320" s="998"/>
      <c r="IXJ320" s="998"/>
      <c r="IXK320" s="998"/>
      <c r="IXL320" s="998"/>
      <c r="IXM320" s="998"/>
      <c r="IXN320" s="998"/>
      <c r="IXO320" s="998"/>
      <c r="IXP320" s="998"/>
      <c r="IXQ320" s="998"/>
      <c r="IXR320" s="998"/>
      <c r="IXS320" s="998"/>
      <c r="IXT320" s="998"/>
      <c r="IXU320" s="998"/>
      <c r="IXV320" s="998"/>
      <c r="IXW320" s="998"/>
      <c r="IXX320" s="998"/>
      <c r="IXY320" s="998"/>
      <c r="IXZ320" s="998"/>
      <c r="IYA320" s="998"/>
      <c r="IYB320" s="998"/>
      <c r="IYC320" s="998"/>
      <c r="IYD320" s="998"/>
      <c r="IYE320" s="998"/>
      <c r="IYF320" s="998"/>
      <c r="IYG320" s="998"/>
      <c r="IYH320" s="998"/>
      <c r="IYI320" s="998"/>
      <c r="IYJ320" s="998"/>
      <c r="IYK320" s="998"/>
      <c r="IYL320" s="998"/>
      <c r="IYM320" s="998"/>
      <c r="IYN320" s="998"/>
      <c r="IYO320" s="998"/>
      <c r="IYP320" s="998"/>
      <c r="IYQ320" s="998"/>
      <c r="IYR320" s="998"/>
      <c r="IYS320" s="998"/>
      <c r="IYT320" s="998"/>
      <c r="IYU320" s="998"/>
      <c r="IYV320" s="998"/>
      <c r="IYW320" s="998"/>
      <c r="IYX320" s="998"/>
      <c r="IYY320" s="998"/>
      <c r="IYZ320" s="998"/>
      <c r="IZA320" s="998"/>
      <c r="IZB320" s="998"/>
      <c r="IZC320" s="998"/>
      <c r="IZD320" s="998"/>
      <c r="IZE320" s="998"/>
      <c r="IZF320" s="998"/>
      <c r="IZG320" s="998"/>
      <c r="IZH320" s="998"/>
      <c r="IZI320" s="998"/>
      <c r="IZJ320" s="998"/>
      <c r="IZK320" s="998"/>
      <c r="IZL320" s="998"/>
      <c r="IZM320" s="998"/>
      <c r="IZN320" s="998"/>
      <c r="IZO320" s="998"/>
      <c r="IZP320" s="998"/>
      <c r="IZQ320" s="998"/>
      <c r="IZR320" s="998"/>
      <c r="IZS320" s="998"/>
      <c r="IZT320" s="998"/>
      <c r="IZU320" s="998"/>
      <c r="IZV320" s="998"/>
      <c r="IZW320" s="998"/>
      <c r="IZX320" s="998"/>
      <c r="IZY320" s="998"/>
      <c r="IZZ320" s="998"/>
      <c r="JAA320" s="998"/>
      <c r="JAB320" s="998"/>
      <c r="JAC320" s="998"/>
      <c r="JAD320" s="998"/>
      <c r="JAE320" s="998"/>
      <c r="JAF320" s="998"/>
      <c r="JAG320" s="998"/>
      <c r="JAH320" s="998"/>
      <c r="JAI320" s="998"/>
      <c r="JAJ320" s="998"/>
      <c r="JAK320" s="998"/>
      <c r="JAL320" s="998"/>
      <c r="JAM320" s="998"/>
      <c r="JAN320" s="998"/>
      <c r="JAO320" s="998"/>
      <c r="JAP320" s="998"/>
      <c r="JAQ320" s="998"/>
      <c r="JAR320" s="998"/>
      <c r="JAS320" s="998"/>
      <c r="JAT320" s="998"/>
      <c r="JAU320" s="998"/>
      <c r="JAV320" s="998"/>
      <c r="JAW320" s="998"/>
      <c r="JAX320" s="998"/>
      <c r="JAY320" s="998"/>
      <c r="JAZ320" s="998"/>
      <c r="JBA320" s="998"/>
      <c r="JBB320" s="998"/>
      <c r="JBC320" s="998"/>
      <c r="JBD320" s="998"/>
      <c r="JBE320" s="998"/>
      <c r="JBF320" s="998"/>
      <c r="JBG320" s="998"/>
      <c r="JBH320" s="998"/>
      <c r="JBI320" s="998"/>
      <c r="JBJ320" s="998"/>
      <c r="JBK320" s="998"/>
      <c r="JBL320" s="998"/>
      <c r="JBM320" s="998"/>
      <c r="JBN320" s="998"/>
      <c r="JBO320" s="998"/>
      <c r="JBP320" s="998"/>
      <c r="JBQ320" s="998"/>
      <c r="JBR320" s="998"/>
      <c r="JBS320" s="998"/>
      <c r="JBT320" s="998"/>
      <c r="JBU320" s="998"/>
      <c r="JBV320" s="998"/>
      <c r="JBW320" s="998"/>
      <c r="JBX320" s="998"/>
      <c r="JBY320" s="998"/>
      <c r="JBZ320" s="998"/>
      <c r="JCA320" s="998"/>
      <c r="JCB320" s="998"/>
      <c r="JCC320" s="998"/>
      <c r="JCD320" s="998"/>
      <c r="JCE320" s="998"/>
      <c r="JCF320" s="998"/>
      <c r="JCG320" s="998"/>
      <c r="JCH320" s="998"/>
      <c r="JCI320" s="998"/>
      <c r="JCJ320" s="998"/>
      <c r="JCK320" s="998"/>
      <c r="JCL320" s="998"/>
      <c r="JCM320" s="998"/>
      <c r="JCN320" s="998"/>
      <c r="JCO320" s="998"/>
      <c r="JCP320" s="998"/>
      <c r="JCQ320" s="998"/>
      <c r="JCR320" s="998"/>
      <c r="JCS320" s="998"/>
      <c r="JCT320" s="998"/>
      <c r="JCU320" s="998"/>
      <c r="JCV320" s="998"/>
      <c r="JCW320" s="998"/>
      <c r="JCX320" s="998"/>
      <c r="JCY320" s="998"/>
      <c r="JCZ320" s="998"/>
      <c r="JDA320" s="998"/>
      <c r="JDB320" s="998"/>
      <c r="JDC320" s="998"/>
      <c r="JDD320" s="998"/>
      <c r="JDE320" s="998"/>
      <c r="JDF320" s="998"/>
      <c r="JDG320" s="998"/>
      <c r="JDH320" s="998"/>
      <c r="JDI320" s="998"/>
      <c r="JDJ320" s="998"/>
      <c r="JDK320" s="998"/>
      <c r="JDL320" s="998"/>
      <c r="JDM320" s="998"/>
      <c r="JDN320" s="998"/>
      <c r="JDO320" s="998"/>
      <c r="JDP320" s="998"/>
      <c r="JDQ320" s="998"/>
      <c r="JDR320" s="998"/>
      <c r="JDS320" s="998"/>
      <c r="JDT320" s="998"/>
      <c r="JDU320" s="998"/>
      <c r="JDV320" s="998"/>
      <c r="JDW320" s="998"/>
      <c r="JDX320" s="998"/>
      <c r="JDY320" s="998"/>
      <c r="JDZ320" s="998"/>
      <c r="JEA320" s="998"/>
      <c r="JEB320" s="998"/>
      <c r="JEC320" s="998"/>
      <c r="JED320" s="998"/>
      <c r="JEE320" s="998"/>
      <c r="JEF320" s="998"/>
      <c r="JEG320" s="998"/>
      <c r="JEH320" s="998"/>
      <c r="JEI320" s="998"/>
      <c r="JEJ320" s="998"/>
      <c r="JEK320" s="998"/>
      <c r="JEL320" s="998"/>
      <c r="JEM320" s="998"/>
      <c r="JEN320" s="998"/>
      <c r="JEO320" s="998"/>
      <c r="JEP320" s="998"/>
      <c r="JEQ320" s="998"/>
      <c r="JER320" s="998"/>
      <c r="JES320" s="998"/>
      <c r="JET320" s="998"/>
      <c r="JEU320" s="998"/>
      <c r="JEV320" s="998"/>
      <c r="JEW320" s="998"/>
      <c r="JEX320" s="998"/>
      <c r="JEY320" s="998"/>
      <c r="JEZ320" s="998"/>
      <c r="JFA320" s="998"/>
      <c r="JFB320" s="998"/>
      <c r="JFC320" s="998"/>
      <c r="JFD320" s="998"/>
      <c r="JFE320" s="998"/>
      <c r="JFF320" s="998"/>
      <c r="JFG320" s="998"/>
      <c r="JFH320" s="998"/>
      <c r="JFI320" s="998"/>
      <c r="JFJ320" s="998"/>
      <c r="JFK320" s="998"/>
      <c r="JFL320" s="998"/>
      <c r="JFM320" s="998"/>
      <c r="JFN320" s="998"/>
      <c r="JFO320" s="998"/>
      <c r="JFP320" s="998"/>
      <c r="JFQ320" s="998"/>
      <c r="JFR320" s="998"/>
      <c r="JFS320" s="998"/>
      <c r="JFT320" s="998"/>
      <c r="JFU320" s="998"/>
      <c r="JFV320" s="998"/>
      <c r="JFW320" s="998"/>
      <c r="JFX320" s="998"/>
      <c r="JFY320" s="998"/>
      <c r="JFZ320" s="998"/>
      <c r="JGA320" s="998"/>
      <c r="JGB320" s="998"/>
      <c r="JGC320" s="998"/>
      <c r="JGD320" s="998"/>
      <c r="JGE320" s="998"/>
      <c r="JGF320" s="998"/>
      <c r="JGG320" s="998"/>
      <c r="JGH320" s="998"/>
      <c r="JGI320" s="998"/>
      <c r="JGJ320" s="998"/>
      <c r="JGK320" s="998"/>
      <c r="JGL320" s="998"/>
      <c r="JGM320" s="998"/>
      <c r="JGN320" s="998"/>
      <c r="JGO320" s="998"/>
      <c r="JGP320" s="998"/>
      <c r="JGQ320" s="998"/>
      <c r="JGR320" s="998"/>
      <c r="JGS320" s="998"/>
      <c r="JGT320" s="998"/>
      <c r="JGU320" s="998"/>
      <c r="JGV320" s="998"/>
      <c r="JGW320" s="998"/>
      <c r="JGX320" s="998"/>
      <c r="JGY320" s="998"/>
      <c r="JGZ320" s="998"/>
      <c r="JHA320" s="998"/>
      <c r="JHB320" s="998"/>
      <c r="JHC320" s="998"/>
      <c r="JHD320" s="998"/>
      <c r="JHE320" s="998"/>
      <c r="JHF320" s="998"/>
      <c r="JHG320" s="998"/>
      <c r="JHH320" s="998"/>
      <c r="JHI320" s="998"/>
      <c r="JHJ320" s="998"/>
      <c r="JHK320" s="998"/>
      <c r="JHL320" s="998"/>
      <c r="JHM320" s="998"/>
      <c r="JHN320" s="998"/>
      <c r="JHO320" s="998"/>
      <c r="JHP320" s="998"/>
      <c r="JHQ320" s="998"/>
      <c r="JHR320" s="998"/>
      <c r="JHS320" s="998"/>
      <c r="JHT320" s="998"/>
      <c r="JHU320" s="998"/>
      <c r="JHV320" s="998"/>
      <c r="JHW320" s="998"/>
      <c r="JHX320" s="998"/>
      <c r="JHY320" s="998"/>
      <c r="JHZ320" s="998"/>
      <c r="JIA320" s="998"/>
      <c r="JIB320" s="998"/>
      <c r="JIC320" s="998"/>
      <c r="JID320" s="998"/>
      <c r="JIE320" s="998"/>
      <c r="JIF320" s="998"/>
      <c r="JIG320" s="998"/>
      <c r="JIH320" s="998"/>
      <c r="JII320" s="998"/>
      <c r="JIJ320" s="998"/>
      <c r="JIK320" s="998"/>
      <c r="JIL320" s="998"/>
      <c r="JIM320" s="998"/>
      <c r="JIN320" s="998"/>
      <c r="JIO320" s="998"/>
      <c r="JIP320" s="998"/>
      <c r="JIQ320" s="998"/>
      <c r="JIR320" s="998"/>
      <c r="JIS320" s="998"/>
      <c r="JIT320" s="998"/>
      <c r="JIU320" s="998"/>
      <c r="JIV320" s="998"/>
      <c r="JIW320" s="998"/>
      <c r="JIX320" s="998"/>
      <c r="JIY320" s="998"/>
      <c r="JIZ320" s="998"/>
      <c r="JJA320" s="998"/>
      <c r="JJB320" s="998"/>
      <c r="JJC320" s="998"/>
      <c r="JJD320" s="998"/>
      <c r="JJE320" s="998"/>
      <c r="JJF320" s="998"/>
      <c r="JJG320" s="998"/>
      <c r="JJH320" s="998"/>
      <c r="JJI320" s="998"/>
      <c r="JJJ320" s="998"/>
      <c r="JJK320" s="998"/>
      <c r="JJL320" s="998"/>
      <c r="JJM320" s="998"/>
      <c r="JJN320" s="998"/>
      <c r="JJO320" s="998"/>
      <c r="JJP320" s="998"/>
      <c r="JJQ320" s="998"/>
      <c r="JJR320" s="998"/>
      <c r="JJS320" s="998"/>
      <c r="JJT320" s="998"/>
      <c r="JJU320" s="998"/>
      <c r="JJV320" s="998"/>
      <c r="JJW320" s="998"/>
      <c r="JJX320" s="998"/>
      <c r="JJY320" s="998"/>
      <c r="JJZ320" s="998"/>
      <c r="JKA320" s="998"/>
      <c r="JKB320" s="998"/>
      <c r="JKC320" s="998"/>
      <c r="JKD320" s="998"/>
      <c r="JKE320" s="998"/>
      <c r="JKF320" s="998"/>
      <c r="JKG320" s="998"/>
      <c r="JKH320" s="998"/>
      <c r="JKI320" s="998"/>
      <c r="JKJ320" s="998"/>
      <c r="JKK320" s="998"/>
      <c r="JKL320" s="998"/>
      <c r="JKM320" s="998"/>
      <c r="JKN320" s="998"/>
      <c r="JKO320" s="998"/>
      <c r="JKP320" s="998"/>
      <c r="JKQ320" s="998"/>
      <c r="JKR320" s="998"/>
      <c r="JKS320" s="998"/>
      <c r="JKT320" s="998"/>
      <c r="JKU320" s="998"/>
      <c r="JKV320" s="998"/>
      <c r="JKW320" s="998"/>
      <c r="JKX320" s="998"/>
      <c r="JKY320" s="998"/>
      <c r="JKZ320" s="998"/>
      <c r="JLA320" s="998"/>
      <c r="JLB320" s="998"/>
      <c r="JLC320" s="998"/>
      <c r="JLD320" s="998"/>
      <c r="JLE320" s="998"/>
      <c r="JLF320" s="998"/>
      <c r="JLG320" s="998"/>
      <c r="JLH320" s="998"/>
      <c r="JLI320" s="998"/>
      <c r="JLJ320" s="998"/>
      <c r="JLK320" s="998"/>
      <c r="JLL320" s="998"/>
      <c r="JLM320" s="998"/>
      <c r="JLN320" s="998"/>
      <c r="JLO320" s="998"/>
      <c r="JLP320" s="998"/>
      <c r="JLQ320" s="998"/>
      <c r="JLR320" s="998"/>
      <c r="JLS320" s="998"/>
      <c r="JLT320" s="998"/>
      <c r="JLU320" s="998"/>
      <c r="JLV320" s="998"/>
      <c r="JLW320" s="998"/>
      <c r="JLX320" s="998"/>
      <c r="JLY320" s="998"/>
      <c r="JLZ320" s="998"/>
      <c r="JMA320" s="998"/>
      <c r="JMB320" s="998"/>
      <c r="JMC320" s="998"/>
      <c r="JMD320" s="998"/>
      <c r="JME320" s="998"/>
      <c r="JMF320" s="998"/>
      <c r="JMG320" s="998"/>
      <c r="JMH320" s="998"/>
      <c r="JMI320" s="998"/>
      <c r="JMJ320" s="998"/>
      <c r="JMK320" s="998"/>
      <c r="JML320" s="998"/>
      <c r="JMM320" s="998"/>
      <c r="JMN320" s="998"/>
      <c r="JMO320" s="998"/>
      <c r="JMP320" s="998"/>
      <c r="JMQ320" s="998"/>
      <c r="JMR320" s="998"/>
      <c r="JMS320" s="998"/>
      <c r="JMT320" s="998"/>
      <c r="JMU320" s="998"/>
      <c r="JMV320" s="998"/>
      <c r="JMW320" s="998"/>
      <c r="JMX320" s="998"/>
      <c r="JMY320" s="998"/>
      <c r="JMZ320" s="998"/>
      <c r="JNA320" s="998"/>
      <c r="JNB320" s="998"/>
      <c r="JNC320" s="998"/>
      <c r="JND320" s="998"/>
      <c r="JNE320" s="998"/>
      <c r="JNF320" s="998"/>
      <c r="JNG320" s="998"/>
      <c r="JNH320" s="998"/>
      <c r="JNI320" s="998"/>
      <c r="JNJ320" s="998"/>
      <c r="JNK320" s="998"/>
      <c r="JNL320" s="998"/>
      <c r="JNM320" s="998"/>
      <c r="JNN320" s="998"/>
      <c r="JNO320" s="998"/>
      <c r="JNP320" s="998"/>
      <c r="JNQ320" s="998"/>
      <c r="JNR320" s="998"/>
      <c r="JNS320" s="998"/>
      <c r="JNT320" s="998"/>
      <c r="JNU320" s="998"/>
      <c r="JNV320" s="998"/>
      <c r="JNW320" s="998"/>
      <c r="JNX320" s="998"/>
      <c r="JNY320" s="998"/>
      <c r="JNZ320" s="998"/>
      <c r="JOA320" s="998"/>
      <c r="JOB320" s="998"/>
      <c r="JOC320" s="998"/>
      <c r="JOD320" s="998"/>
      <c r="JOE320" s="998"/>
      <c r="JOF320" s="998"/>
      <c r="JOG320" s="998"/>
      <c r="JOH320" s="998"/>
      <c r="JOI320" s="998"/>
      <c r="JOJ320" s="998"/>
      <c r="JOK320" s="998"/>
      <c r="JOL320" s="998"/>
      <c r="JOM320" s="998"/>
      <c r="JON320" s="998"/>
      <c r="JOO320" s="998"/>
      <c r="JOP320" s="998"/>
      <c r="JOQ320" s="998"/>
      <c r="JOR320" s="998"/>
      <c r="JOS320" s="998"/>
      <c r="JOT320" s="998"/>
      <c r="JOU320" s="998"/>
      <c r="JOV320" s="998"/>
      <c r="JOW320" s="998"/>
      <c r="JOX320" s="998"/>
      <c r="JOY320" s="998"/>
      <c r="JOZ320" s="998"/>
      <c r="JPA320" s="998"/>
      <c r="JPB320" s="998"/>
      <c r="JPC320" s="998"/>
      <c r="JPD320" s="998"/>
      <c r="JPE320" s="998"/>
      <c r="JPF320" s="998"/>
      <c r="JPG320" s="998"/>
      <c r="JPH320" s="998"/>
      <c r="JPI320" s="998"/>
      <c r="JPJ320" s="998"/>
      <c r="JPK320" s="998"/>
      <c r="JPL320" s="998"/>
      <c r="JPM320" s="998"/>
      <c r="JPN320" s="998"/>
      <c r="JPO320" s="998"/>
      <c r="JPP320" s="998"/>
      <c r="JPQ320" s="998"/>
      <c r="JPR320" s="998"/>
      <c r="JPS320" s="998"/>
      <c r="JPT320" s="998"/>
      <c r="JPU320" s="998"/>
      <c r="JPV320" s="998"/>
      <c r="JPW320" s="998"/>
      <c r="JPX320" s="998"/>
      <c r="JPY320" s="998"/>
      <c r="JPZ320" s="998"/>
      <c r="JQA320" s="998"/>
      <c r="JQB320" s="998"/>
      <c r="JQC320" s="998"/>
      <c r="JQD320" s="998"/>
      <c r="JQE320" s="998"/>
      <c r="JQF320" s="998"/>
      <c r="JQG320" s="998"/>
      <c r="JQH320" s="998"/>
      <c r="JQI320" s="998"/>
      <c r="JQJ320" s="998"/>
      <c r="JQK320" s="998"/>
      <c r="JQL320" s="998"/>
      <c r="JQM320" s="998"/>
      <c r="JQN320" s="998"/>
      <c r="JQO320" s="998"/>
      <c r="JQP320" s="998"/>
      <c r="JQQ320" s="998"/>
      <c r="JQR320" s="998"/>
      <c r="JQS320" s="998"/>
      <c r="JQT320" s="998"/>
      <c r="JQU320" s="998"/>
      <c r="JQV320" s="998"/>
      <c r="JQW320" s="998"/>
      <c r="JQX320" s="998"/>
      <c r="JQY320" s="998"/>
      <c r="JQZ320" s="998"/>
      <c r="JRA320" s="998"/>
      <c r="JRB320" s="998"/>
      <c r="JRC320" s="998"/>
      <c r="JRD320" s="998"/>
      <c r="JRE320" s="998"/>
      <c r="JRF320" s="998"/>
      <c r="JRG320" s="998"/>
      <c r="JRH320" s="998"/>
      <c r="JRI320" s="998"/>
      <c r="JRJ320" s="998"/>
      <c r="JRK320" s="998"/>
      <c r="JRL320" s="998"/>
      <c r="JRM320" s="998"/>
      <c r="JRN320" s="998"/>
      <c r="JRO320" s="998"/>
      <c r="JRP320" s="998"/>
      <c r="JRQ320" s="998"/>
      <c r="JRR320" s="998"/>
      <c r="JRS320" s="998"/>
      <c r="JRT320" s="998"/>
      <c r="JRU320" s="998"/>
      <c r="JRV320" s="998"/>
      <c r="JRW320" s="998"/>
      <c r="JRX320" s="998"/>
      <c r="JRY320" s="998"/>
      <c r="JRZ320" s="998"/>
      <c r="JSA320" s="998"/>
      <c r="JSB320" s="998"/>
      <c r="JSC320" s="998"/>
      <c r="JSD320" s="998"/>
      <c r="JSE320" s="998"/>
      <c r="JSF320" s="998"/>
      <c r="JSG320" s="998"/>
      <c r="JSH320" s="998"/>
      <c r="JSI320" s="998"/>
      <c r="JSJ320" s="998"/>
      <c r="JSK320" s="998"/>
      <c r="JSL320" s="998"/>
      <c r="JSM320" s="998"/>
      <c r="JSN320" s="998"/>
      <c r="JSO320" s="998"/>
      <c r="JSP320" s="998"/>
      <c r="JSQ320" s="998"/>
      <c r="JSR320" s="998"/>
      <c r="JSS320" s="998"/>
      <c r="JST320" s="998"/>
      <c r="JSU320" s="998"/>
      <c r="JSV320" s="998"/>
      <c r="JSW320" s="998"/>
      <c r="JSX320" s="998"/>
      <c r="JSY320" s="998"/>
      <c r="JSZ320" s="998"/>
      <c r="JTA320" s="998"/>
      <c r="JTB320" s="998"/>
      <c r="JTC320" s="998"/>
      <c r="JTD320" s="998"/>
      <c r="JTE320" s="998"/>
      <c r="JTF320" s="998"/>
      <c r="JTG320" s="998"/>
      <c r="JTH320" s="998"/>
      <c r="JTI320" s="998"/>
      <c r="JTJ320" s="998"/>
      <c r="JTK320" s="998"/>
      <c r="JTL320" s="998"/>
      <c r="JTM320" s="998"/>
      <c r="JTN320" s="998"/>
      <c r="JTO320" s="998"/>
      <c r="JTP320" s="998"/>
      <c r="JTQ320" s="998"/>
      <c r="JTR320" s="998"/>
      <c r="JTS320" s="998"/>
      <c r="JTT320" s="998"/>
      <c r="JTU320" s="998"/>
      <c r="JTV320" s="998"/>
      <c r="JTW320" s="998"/>
      <c r="JTX320" s="998"/>
      <c r="JTY320" s="998"/>
      <c r="JTZ320" s="998"/>
      <c r="JUA320" s="998"/>
      <c r="JUB320" s="998"/>
      <c r="JUC320" s="998"/>
      <c r="JUD320" s="998"/>
      <c r="JUE320" s="998"/>
      <c r="JUF320" s="998"/>
      <c r="JUG320" s="998"/>
      <c r="JUH320" s="998"/>
      <c r="JUI320" s="998"/>
      <c r="JUJ320" s="998"/>
      <c r="JUK320" s="998"/>
      <c r="JUL320" s="998"/>
      <c r="JUM320" s="998"/>
      <c r="JUN320" s="998"/>
      <c r="JUO320" s="998"/>
      <c r="JUP320" s="998"/>
      <c r="JUQ320" s="998"/>
      <c r="JUR320" s="998"/>
      <c r="JUS320" s="998"/>
      <c r="JUT320" s="998"/>
      <c r="JUU320" s="998"/>
      <c r="JUV320" s="998"/>
      <c r="JUW320" s="998"/>
      <c r="JUX320" s="998"/>
      <c r="JUY320" s="998"/>
      <c r="JUZ320" s="998"/>
      <c r="JVA320" s="998"/>
      <c r="JVB320" s="998"/>
      <c r="JVC320" s="998"/>
      <c r="JVD320" s="998"/>
      <c r="JVE320" s="998"/>
      <c r="JVF320" s="998"/>
      <c r="JVG320" s="998"/>
      <c r="JVH320" s="998"/>
      <c r="JVI320" s="998"/>
      <c r="JVJ320" s="998"/>
      <c r="JVK320" s="998"/>
      <c r="JVL320" s="998"/>
      <c r="JVM320" s="998"/>
      <c r="JVN320" s="998"/>
      <c r="JVO320" s="998"/>
      <c r="JVP320" s="998"/>
      <c r="JVQ320" s="998"/>
      <c r="JVR320" s="998"/>
      <c r="JVS320" s="998"/>
      <c r="JVT320" s="998"/>
      <c r="JVU320" s="998"/>
      <c r="JVV320" s="998"/>
      <c r="JVW320" s="998"/>
      <c r="JVX320" s="998"/>
      <c r="JVY320" s="998"/>
      <c r="JVZ320" s="998"/>
      <c r="JWA320" s="998"/>
      <c r="JWB320" s="998"/>
      <c r="JWC320" s="998"/>
      <c r="JWD320" s="998"/>
      <c r="JWE320" s="998"/>
      <c r="JWF320" s="998"/>
      <c r="JWG320" s="998"/>
      <c r="JWH320" s="998"/>
      <c r="JWI320" s="998"/>
      <c r="JWJ320" s="998"/>
      <c r="JWK320" s="998"/>
      <c r="JWL320" s="998"/>
      <c r="JWM320" s="998"/>
      <c r="JWN320" s="998"/>
      <c r="JWO320" s="998"/>
      <c r="JWP320" s="998"/>
      <c r="JWQ320" s="998"/>
      <c r="JWR320" s="998"/>
      <c r="JWS320" s="998"/>
      <c r="JWT320" s="998"/>
      <c r="JWU320" s="998"/>
      <c r="JWV320" s="998"/>
      <c r="JWW320" s="998"/>
      <c r="JWX320" s="998"/>
      <c r="JWY320" s="998"/>
      <c r="JWZ320" s="998"/>
      <c r="JXA320" s="998"/>
      <c r="JXB320" s="998"/>
      <c r="JXC320" s="998"/>
      <c r="JXD320" s="998"/>
      <c r="JXE320" s="998"/>
      <c r="JXF320" s="998"/>
      <c r="JXG320" s="998"/>
      <c r="JXH320" s="998"/>
      <c r="JXI320" s="998"/>
      <c r="JXJ320" s="998"/>
      <c r="JXK320" s="998"/>
      <c r="JXL320" s="998"/>
      <c r="JXM320" s="998"/>
      <c r="JXN320" s="998"/>
      <c r="JXO320" s="998"/>
      <c r="JXP320" s="998"/>
      <c r="JXQ320" s="998"/>
      <c r="JXR320" s="998"/>
      <c r="JXS320" s="998"/>
      <c r="JXT320" s="998"/>
      <c r="JXU320" s="998"/>
      <c r="JXV320" s="998"/>
      <c r="JXW320" s="998"/>
      <c r="JXX320" s="998"/>
      <c r="JXY320" s="998"/>
      <c r="JXZ320" s="998"/>
      <c r="JYA320" s="998"/>
      <c r="JYB320" s="998"/>
      <c r="JYC320" s="998"/>
      <c r="JYD320" s="998"/>
      <c r="JYE320" s="998"/>
      <c r="JYF320" s="998"/>
      <c r="JYG320" s="998"/>
      <c r="JYH320" s="998"/>
      <c r="JYI320" s="998"/>
      <c r="JYJ320" s="998"/>
      <c r="JYK320" s="998"/>
      <c r="JYL320" s="998"/>
      <c r="JYM320" s="998"/>
      <c r="JYN320" s="998"/>
      <c r="JYO320" s="998"/>
      <c r="JYP320" s="998"/>
      <c r="JYQ320" s="998"/>
      <c r="JYR320" s="998"/>
      <c r="JYS320" s="998"/>
      <c r="JYT320" s="998"/>
      <c r="JYU320" s="998"/>
      <c r="JYV320" s="998"/>
      <c r="JYW320" s="998"/>
      <c r="JYX320" s="998"/>
      <c r="JYY320" s="998"/>
      <c r="JYZ320" s="998"/>
      <c r="JZA320" s="998"/>
      <c r="JZB320" s="998"/>
      <c r="JZC320" s="998"/>
      <c r="JZD320" s="998"/>
      <c r="JZE320" s="998"/>
      <c r="JZF320" s="998"/>
      <c r="JZG320" s="998"/>
      <c r="JZH320" s="998"/>
      <c r="JZI320" s="998"/>
      <c r="JZJ320" s="998"/>
      <c r="JZK320" s="998"/>
      <c r="JZL320" s="998"/>
      <c r="JZM320" s="998"/>
      <c r="JZN320" s="998"/>
      <c r="JZO320" s="998"/>
      <c r="JZP320" s="998"/>
      <c r="JZQ320" s="998"/>
      <c r="JZR320" s="998"/>
      <c r="JZS320" s="998"/>
      <c r="JZT320" s="998"/>
      <c r="JZU320" s="998"/>
      <c r="JZV320" s="998"/>
      <c r="JZW320" s="998"/>
      <c r="JZX320" s="998"/>
      <c r="JZY320" s="998"/>
      <c r="JZZ320" s="998"/>
      <c r="KAA320" s="998"/>
      <c r="KAB320" s="998"/>
      <c r="KAC320" s="998"/>
      <c r="KAD320" s="998"/>
      <c r="KAE320" s="998"/>
      <c r="KAF320" s="998"/>
      <c r="KAG320" s="998"/>
      <c r="KAH320" s="998"/>
      <c r="KAI320" s="998"/>
      <c r="KAJ320" s="998"/>
      <c r="KAK320" s="998"/>
      <c r="KAL320" s="998"/>
      <c r="KAM320" s="998"/>
      <c r="KAN320" s="998"/>
      <c r="KAO320" s="998"/>
      <c r="KAP320" s="998"/>
      <c r="KAQ320" s="998"/>
      <c r="KAR320" s="998"/>
      <c r="KAS320" s="998"/>
      <c r="KAT320" s="998"/>
      <c r="KAU320" s="998"/>
      <c r="KAV320" s="998"/>
      <c r="KAW320" s="998"/>
      <c r="KAX320" s="998"/>
      <c r="KAY320" s="998"/>
      <c r="KAZ320" s="998"/>
      <c r="KBA320" s="998"/>
      <c r="KBB320" s="998"/>
      <c r="KBC320" s="998"/>
      <c r="KBD320" s="998"/>
      <c r="KBE320" s="998"/>
      <c r="KBF320" s="998"/>
      <c r="KBG320" s="998"/>
      <c r="KBH320" s="998"/>
      <c r="KBI320" s="998"/>
      <c r="KBJ320" s="998"/>
      <c r="KBK320" s="998"/>
      <c r="KBL320" s="998"/>
      <c r="KBM320" s="998"/>
      <c r="KBN320" s="998"/>
      <c r="KBO320" s="998"/>
      <c r="KBP320" s="998"/>
      <c r="KBQ320" s="998"/>
      <c r="KBR320" s="998"/>
      <c r="KBS320" s="998"/>
      <c r="KBT320" s="998"/>
      <c r="KBU320" s="998"/>
      <c r="KBV320" s="998"/>
      <c r="KBW320" s="998"/>
      <c r="KBX320" s="998"/>
      <c r="KBY320" s="998"/>
      <c r="KBZ320" s="998"/>
      <c r="KCA320" s="998"/>
      <c r="KCB320" s="998"/>
      <c r="KCC320" s="998"/>
      <c r="KCD320" s="998"/>
      <c r="KCE320" s="998"/>
      <c r="KCF320" s="998"/>
      <c r="KCG320" s="998"/>
      <c r="KCH320" s="998"/>
      <c r="KCI320" s="998"/>
      <c r="KCJ320" s="998"/>
      <c r="KCK320" s="998"/>
      <c r="KCL320" s="998"/>
      <c r="KCM320" s="998"/>
      <c r="KCN320" s="998"/>
      <c r="KCO320" s="998"/>
      <c r="KCP320" s="998"/>
      <c r="KCQ320" s="998"/>
      <c r="KCR320" s="998"/>
      <c r="KCS320" s="998"/>
      <c r="KCT320" s="998"/>
      <c r="KCU320" s="998"/>
      <c r="KCV320" s="998"/>
      <c r="KCW320" s="998"/>
      <c r="KCX320" s="998"/>
      <c r="KCY320" s="998"/>
      <c r="KCZ320" s="998"/>
      <c r="KDA320" s="998"/>
      <c r="KDB320" s="998"/>
      <c r="KDC320" s="998"/>
      <c r="KDD320" s="998"/>
      <c r="KDE320" s="998"/>
      <c r="KDF320" s="998"/>
      <c r="KDG320" s="998"/>
      <c r="KDH320" s="998"/>
      <c r="KDI320" s="998"/>
      <c r="KDJ320" s="998"/>
      <c r="KDK320" s="998"/>
      <c r="KDL320" s="998"/>
      <c r="KDM320" s="998"/>
      <c r="KDN320" s="998"/>
      <c r="KDO320" s="998"/>
      <c r="KDP320" s="998"/>
      <c r="KDQ320" s="998"/>
      <c r="KDR320" s="998"/>
      <c r="KDS320" s="998"/>
      <c r="KDT320" s="998"/>
      <c r="KDU320" s="998"/>
      <c r="KDV320" s="998"/>
      <c r="KDW320" s="998"/>
      <c r="KDX320" s="998"/>
      <c r="KDY320" s="998"/>
      <c r="KDZ320" s="998"/>
      <c r="KEA320" s="998"/>
      <c r="KEB320" s="998"/>
      <c r="KEC320" s="998"/>
      <c r="KED320" s="998"/>
      <c r="KEE320" s="998"/>
      <c r="KEF320" s="998"/>
      <c r="KEG320" s="998"/>
      <c r="KEH320" s="998"/>
      <c r="KEI320" s="998"/>
      <c r="KEJ320" s="998"/>
      <c r="KEK320" s="998"/>
      <c r="KEL320" s="998"/>
      <c r="KEM320" s="998"/>
      <c r="KEN320" s="998"/>
      <c r="KEO320" s="998"/>
      <c r="KEP320" s="998"/>
      <c r="KEQ320" s="998"/>
      <c r="KER320" s="998"/>
      <c r="KES320" s="998"/>
      <c r="KET320" s="998"/>
      <c r="KEU320" s="998"/>
      <c r="KEV320" s="998"/>
      <c r="KEW320" s="998"/>
      <c r="KEX320" s="998"/>
      <c r="KEY320" s="998"/>
      <c r="KEZ320" s="998"/>
      <c r="KFA320" s="998"/>
      <c r="KFB320" s="998"/>
      <c r="KFC320" s="998"/>
      <c r="KFD320" s="998"/>
      <c r="KFE320" s="998"/>
      <c r="KFF320" s="998"/>
      <c r="KFG320" s="998"/>
      <c r="KFH320" s="998"/>
      <c r="KFI320" s="998"/>
      <c r="KFJ320" s="998"/>
      <c r="KFK320" s="998"/>
      <c r="KFL320" s="998"/>
      <c r="KFM320" s="998"/>
      <c r="KFN320" s="998"/>
      <c r="KFO320" s="998"/>
      <c r="KFP320" s="998"/>
      <c r="KFQ320" s="998"/>
      <c r="KFR320" s="998"/>
      <c r="KFS320" s="998"/>
      <c r="KFT320" s="998"/>
      <c r="KFU320" s="998"/>
      <c r="KFV320" s="998"/>
      <c r="KFW320" s="998"/>
      <c r="KFX320" s="998"/>
      <c r="KFY320" s="998"/>
      <c r="KFZ320" s="998"/>
      <c r="KGA320" s="998"/>
      <c r="KGB320" s="998"/>
      <c r="KGC320" s="998"/>
      <c r="KGD320" s="998"/>
      <c r="KGE320" s="998"/>
      <c r="KGF320" s="998"/>
      <c r="KGG320" s="998"/>
      <c r="KGH320" s="998"/>
      <c r="KGI320" s="998"/>
      <c r="KGJ320" s="998"/>
      <c r="KGK320" s="998"/>
      <c r="KGL320" s="998"/>
      <c r="KGM320" s="998"/>
      <c r="KGN320" s="998"/>
      <c r="KGO320" s="998"/>
      <c r="KGP320" s="998"/>
      <c r="KGQ320" s="998"/>
      <c r="KGR320" s="998"/>
      <c r="KGS320" s="998"/>
      <c r="KGT320" s="998"/>
      <c r="KGU320" s="998"/>
      <c r="KGV320" s="998"/>
      <c r="KGW320" s="998"/>
      <c r="KGX320" s="998"/>
      <c r="KGY320" s="998"/>
      <c r="KGZ320" s="998"/>
      <c r="KHA320" s="998"/>
      <c r="KHB320" s="998"/>
      <c r="KHC320" s="998"/>
      <c r="KHD320" s="998"/>
      <c r="KHE320" s="998"/>
      <c r="KHF320" s="998"/>
      <c r="KHG320" s="998"/>
      <c r="KHH320" s="998"/>
      <c r="KHI320" s="998"/>
      <c r="KHJ320" s="998"/>
      <c r="KHK320" s="998"/>
      <c r="KHL320" s="998"/>
      <c r="KHM320" s="998"/>
      <c r="KHN320" s="998"/>
      <c r="KHO320" s="998"/>
      <c r="KHP320" s="998"/>
      <c r="KHQ320" s="998"/>
      <c r="KHR320" s="998"/>
      <c r="KHS320" s="998"/>
      <c r="KHT320" s="998"/>
      <c r="KHU320" s="998"/>
      <c r="KHV320" s="998"/>
      <c r="KHW320" s="998"/>
      <c r="KHX320" s="998"/>
      <c r="KHY320" s="998"/>
      <c r="KHZ320" s="998"/>
      <c r="KIA320" s="998"/>
      <c r="KIB320" s="998"/>
      <c r="KIC320" s="998"/>
      <c r="KID320" s="998"/>
      <c r="KIE320" s="998"/>
      <c r="KIF320" s="998"/>
      <c r="KIG320" s="998"/>
      <c r="KIH320" s="998"/>
      <c r="KII320" s="998"/>
      <c r="KIJ320" s="998"/>
      <c r="KIK320" s="998"/>
      <c r="KIL320" s="998"/>
      <c r="KIM320" s="998"/>
      <c r="KIN320" s="998"/>
      <c r="KIO320" s="998"/>
      <c r="KIP320" s="998"/>
      <c r="KIQ320" s="998"/>
      <c r="KIR320" s="998"/>
      <c r="KIS320" s="998"/>
      <c r="KIT320" s="998"/>
      <c r="KIU320" s="998"/>
      <c r="KIV320" s="998"/>
      <c r="KIW320" s="998"/>
      <c r="KIX320" s="998"/>
      <c r="KIY320" s="998"/>
      <c r="KIZ320" s="998"/>
      <c r="KJA320" s="998"/>
      <c r="KJB320" s="998"/>
      <c r="KJC320" s="998"/>
      <c r="KJD320" s="998"/>
      <c r="KJE320" s="998"/>
      <c r="KJF320" s="998"/>
      <c r="KJG320" s="998"/>
      <c r="KJH320" s="998"/>
      <c r="KJI320" s="998"/>
      <c r="KJJ320" s="998"/>
      <c r="KJK320" s="998"/>
      <c r="KJL320" s="998"/>
      <c r="KJM320" s="998"/>
      <c r="KJN320" s="998"/>
      <c r="KJO320" s="998"/>
      <c r="KJP320" s="998"/>
      <c r="KJQ320" s="998"/>
      <c r="KJR320" s="998"/>
      <c r="KJS320" s="998"/>
      <c r="KJT320" s="998"/>
      <c r="KJU320" s="998"/>
      <c r="KJV320" s="998"/>
      <c r="KJW320" s="998"/>
      <c r="KJX320" s="998"/>
      <c r="KJY320" s="998"/>
      <c r="KJZ320" s="998"/>
      <c r="KKA320" s="998"/>
      <c r="KKB320" s="998"/>
      <c r="KKC320" s="998"/>
      <c r="KKD320" s="998"/>
      <c r="KKE320" s="998"/>
      <c r="KKF320" s="998"/>
      <c r="KKG320" s="998"/>
      <c r="KKH320" s="998"/>
      <c r="KKI320" s="998"/>
      <c r="KKJ320" s="998"/>
      <c r="KKK320" s="998"/>
      <c r="KKL320" s="998"/>
      <c r="KKM320" s="998"/>
      <c r="KKN320" s="998"/>
      <c r="KKO320" s="998"/>
      <c r="KKP320" s="998"/>
      <c r="KKQ320" s="998"/>
      <c r="KKR320" s="998"/>
      <c r="KKS320" s="998"/>
      <c r="KKT320" s="998"/>
      <c r="KKU320" s="998"/>
      <c r="KKV320" s="998"/>
      <c r="KKW320" s="998"/>
      <c r="KKX320" s="998"/>
      <c r="KKY320" s="998"/>
      <c r="KKZ320" s="998"/>
      <c r="KLA320" s="998"/>
      <c r="KLB320" s="998"/>
      <c r="KLC320" s="998"/>
      <c r="KLD320" s="998"/>
      <c r="KLE320" s="998"/>
      <c r="KLF320" s="998"/>
      <c r="KLG320" s="998"/>
      <c r="KLH320" s="998"/>
      <c r="KLI320" s="998"/>
      <c r="KLJ320" s="998"/>
      <c r="KLK320" s="998"/>
      <c r="KLL320" s="998"/>
      <c r="KLM320" s="998"/>
      <c r="KLN320" s="998"/>
      <c r="KLO320" s="998"/>
      <c r="KLP320" s="998"/>
      <c r="KLQ320" s="998"/>
      <c r="KLR320" s="998"/>
      <c r="KLS320" s="998"/>
      <c r="KLT320" s="998"/>
      <c r="KLU320" s="998"/>
      <c r="KLV320" s="998"/>
      <c r="KLW320" s="998"/>
      <c r="KLX320" s="998"/>
      <c r="KLY320" s="998"/>
      <c r="KLZ320" s="998"/>
      <c r="KMA320" s="998"/>
      <c r="KMB320" s="998"/>
      <c r="KMC320" s="998"/>
      <c r="KMD320" s="998"/>
      <c r="KME320" s="998"/>
      <c r="KMF320" s="998"/>
      <c r="KMG320" s="998"/>
      <c r="KMH320" s="998"/>
      <c r="KMI320" s="998"/>
      <c r="KMJ320" s="998"/>
      <c r="KMK320" s="998"/>
      <c r="KML320" s="998"/>
      <c r="KMM320" s="998"/>
      <c r="KMN320" s="998"/>
      <c r="KMO320" s="998"/>
      <c r="KMP320" s="998"/>
      <c r="KMQ320" s="998"/>
      <c r="KMR320" s="998"/>
      <c r="KMS320" s="998"/>
      <c r="KMT320" s="998"/>
      <c r="KMU320" s="998"/>
      <c r="KMV320" s="998"/>
      <c r="KMW320" s="998"/>
      <c r="KMX320" s="998"/>
      <c r="KMY320" s="998"/>
      <c r="KMZ320" s="998"/>
      <c r="KNA320" s="998"/>
      <c r="KNB320" s="998"/>
      <c r="KNC320" s="998"/>
      <c r="KND320" s="998"/>
      <c r="KNE320" s="998"/>
      <c r="KNF320" s="998"/>
      <c r="KNG320" s="998"/>
      <c r="KNH320" s="998"/>
      <c r="KNI320" s="998"/>
      <c r="KNJ320" s="998"/>
      <c r="KNK320" s="998"/>
      <c r="KNL320" s="998"/>
      <c r="KNM320" s="998"/>
      <c r="KNN320" s="998"/>
      <c r="KNO320" s="998"/>
      <c r="KNP320" s="998"/>
      <c r="KNQ320" s="998"/>
      <c r="KNR320" s="998"/>
      <c r="KNS320" s="998"/>
      <c r="KNT320" s="998"/>
      <c r="KNU320" s="998"/>
      <c r="KNV320" s="998"/>
      <c r="KNW320" s="998"/>
      <c r="KNX320" s="998"/>
      <c r="KNY320" s="998"/>
      <c r="KNZ320" s="998"/>
      <c r="KOA320" s="998"/>
      <c r="KOB320" s="998"/>
      <c r="KOC320" s="998"/>
      <c r="KOD320" s="998"/>
      <c r="KOE320" s="998"/>
      <c r="KOF320" s="998"/>
      <c r="KOG320" s="998"/>
      <c r="KOH320" s="998"/>
      <c r="KOI320" s="998"/>
      <c r="KOJ320" s="998"/>
      <c r="KOK320" s="998"/>
      <c r="KOL320" s="998"/>
      <c r="KOM320" s="998"/>
      <c r="KON320" s="998"/>
      <c r="KOO320" s="998"/>
      <c r="KOP320" s="998"/>
      <c r="KOQ320" s="998"/>
      <c r="KOR320" s="998"/>
      <c r="KOS320" s="998"/>
      <c r="KOT320" s="998"/>
      <c r="KOU320" s="998"/>
      <c r="KOV320" s="998"/>
      <c r="KOW320" s="998"/>
      <c r="KOX320" s="998"/>
      <c r="KOY320" s="998"/>
      <c r="KOZ320" s="998"/>
      <c r="KPA320" s="998"/>
      <c r="KPB320" s="998"/>
      <c r="KPC320" s="998"/>
      <c r="KPD320" s="998"/>
      <c r="KPE320" s="998"/>
      <c r="KPF320" s="998"/>
      <c r="KPG320" s="998"/>
      <c r="KPH320" s="998"/>
      <c r="KPI320" s="998"/>
      <c r="KPJ320" s="998"/>
      <c r="KPK320" s="998"/>
      <c r="KPL320" s="998"/>
      <c r="KPM320" s="998"/>
      <c r="KPN320" s="998"/>
      <c r="KPO320" s="998"/>
      <c r="KPP320" s="998"/>
      <c r="KPQ320" s="998"/>
      <c r="KPR320" s="998"/>
      <c r="KPS320" s="998"/>
      <c r="KPT320" s="998"/>
      <c r="KPU320" s="998"/>
      <c r="KPV320" s="998"/>
      <c r="KPW320" s="998"/>
      <c r="KPX320" s="998"/>
      <c r="KPY320" s="998"/>
      <c r="KPZ320" s="998"/>
      <c r="KQA320" s="998"/>
      <c r="KQB320" s="998"/>
      <c r="KQC320" s="998"/>
      <c r="KQD320" s="998"/>
      <c r="KQE320" s="998"/>
      <c r="KQF320" s="998"/>
      <c r="KQG320" s="998"/>
      <c r="KQH320" s="998"/>
      <c r="KQI320" s="998"/>
      <c r="KQJ320" s="998"/>
      <c r="KQK320" s="998"/>
      <c r="KQL320" s="998"/>
      <c r="KQM320" s="998"/>
      <c r="KQN320" s="998"/>
      <c r="KQO320" s="998"/>
      <c r="KQP320" s="998"/>
      <c r="KQQ320" s="998"/>
      <c r="KQR320" s="998"/>
      <c r="KQS320" s="998"/>
      <c r="KQT320" s="998"/>
      <c r="KQU320" s="998"/>
      <c r="KQV320" s="998"/>
      <c r="KQW320" s="998"/>
      <c r="KQX320" s="998"/>
      <c r="KQY320" s="998"/>
      <c r="KQZ320" s="998"/>
      <c r="KRA320" s="998"/>
      <c r="KRB320" s="998"/>
      <c r="KRC320" s="998"/>
      <c r="KRD320" s="998"/>
      <c r="KRE320" s="998"/>
      <c r="KRF320" s="998"/>
      <c r="KRG320" s="998"/>
      <c r="KRH320" s="998"/>
      <c r="KRI320" s="998"/>
      <c r="KRJ320" s="998"/>
      <c r="KRK320" s="998"/>
      <c r="KRL320" s="998"/>
      <c r="KRM320" s="998"/>
      <c r="KRN320" s="998"/>
      <c r="KRO320" s="998"/>
      <c r="KRP320" s="998"/>
      <c r="KRQ320" s="998"/>
      <c r="KRR320" s="998"/>
      <c r="KRS320" s="998"/>
      <c r="KRT320" s="998"/>
      <c r="KRU320" s="998"/>
      <c r="KRV320" s="998"/>
      <c r="KRW320" s="998"/>
      <c r="KRX320" s="998"/>
      <c r="KRY320" s="998"/>
      <c r="KRZ320" s="998"/>
      <c r="KSA320" s="998"/>
      <c r="KSB320" s="998"/>
      <c r="KSC320" s="998"/>
      <c r="KSD320" s="998"/>
      <c r="KSE320" s="998"/>
      <c r="KSF320" s="998"/>
      <c r="KSG320" s="998"/>
      <c r="KSH320" s="998"/>
      <c r="KSI320" s="998"/>
      <c r="KSJ320" s="998"/>
      <c r="KSK320" s="998"/>
      <c r="KSL320" s="998"/>
      <c r="KSM320" s="998"/>
      <c r="KSN320" s="998"/>
      <c r="KSO320" s="998"/>
      <c r="KSP320" s="998"/>
      <c r="KSQ320" s="998"/>
      <c r="KSR320" s="998"/>
      <c r="KSS320" s="998"/>
      <c r="KST320" s="998"/>
      <c r="KSU320" s="998"/>
      <c r="KSV320" s="998"/>
      <c r="KSW320" s="998"/>
      <c r="KSX320" s="998"/>
      <c r="KSY320" s="998"/>
      <c r="KSZ320" s="998"/>
      <c r="KTA320" s="998"/>
      <c r="KTB320" s="998"/>
      <c r="KTC320" s="998"/>
      <c r="KTD320" s="998"/>
      <c r="KTE320" s="998"/>
      <c r="KTF320" s="998"/>
      <c r="KTG320" s="998"/>
      <c r="KTH320" s="998"/>
      <c r="KTI320" s="998"/>
      <c r="KTJ320" s="998"/>
      <c r="KTK320" s="998"/>
      <c r="KTL320" s="998"/>
      <c r="KTM320" s="998"/>
      <c r="KTN320" s="998"/>
      <c r="KTO320" s="998"/>
      <c r="KTP320" s="998"/>
      <c r="KTQ320" s="998"/>
      <c r="KTR320" s="998"/>
      <c r="KTS320" s="998"/>
      <c r="KTT320" s="998"/>
      <c r="KTU320" s="998"/>
      <c r="KTV320" s="998"/>
      <c r="KTW320" s="998"/>
      <c r="KTX320" s="998"/>
      <c r="KTY320" s="998"/>
      <c r="KTZ320" s="998"/>
      <c r="KUA320" s="998"/>
      <c r="KUB320" s="998"/>
      <c r="KUC320" s="998"/>
      <c r="KUD320" s="998"/>
      <c r="KUE320" s="998"/>
      <c r="KUF320" s="998"/>
      <c r="KUG320" s="998"/>
      <c r="KUH320" s="998"/>
      <c r="KUI320" s="998"/>
      <c r="KUJ320" s="998"/>
      <c r="KUK320" s="998"/>
      <c r="KUL320" s="998"/>
      <c r="KUM320" s="998"/>
      <c r="KUN320" s="998"/>
      <c r="KUO320" s="998"/>
      <c r="KUP320" s="998"/>
      <c r="KUQ320" s="998"/>
      <c r="KUR320" s="998"/>
      <c r="KUS320" s="998"/>
      <c r="KUT320" s="998"/>
      <c r="KUU320" s="998"/>
      <c r="KUV320" s="998"/>
      <c r="KUW320" s="998"/>
      <c r="KUX320" s="998"/>
      <c r="KUY320" s="998"/>
      <c r="KUZ320" s="998"/>
      <c r="KVA320" s="998"/>
      <c r="KVB320" s="998"/>
      <c r="KVC320" s="998"/>
      <c r="KVD320" s="998"/>
      <c r="KVE320" s="998"/>
      <c r="KVF320" s="998"/>
      <c r="KVG320" s="998"/>
      <c r="KVH320" s="998"/>
      <c r="KVI320" s="998"/>
      <c r="KVJ320" s="998"/>
      <c r="KVK320" s="998"/>
      <c r="KVL320" s="998"/>
      <c r="KVM320" s="998"/>
      <c r="KVN320" s="998"/>
      <c r="KVO320" s="998"/>
      <c r="KVP320" s="998"/>
      <c r="KVQ320" s="998"/>
      <c r="KVR320" s="998"/>
      <c r="KVS320" s="998"/>
      <c r="KVT320" s="998"/>
      <c r="KVU320" s="998"/>
      <c r="KVV320" s="998"/>
      <c r="KVW320" s="998"/>
      <c r="KVX320" s="998"/>
      <c r="KVY320" s="998"/>
      <c r="KVZ320" s="998"/>
      <c r="KWA320" s="998"/>
      <c r="KWB320" s="998"/>
      <c r="KWC320" s="998"/>
      <c r="KWD320" s="998"/>
      <c r="KWE320" s="998"/>
      <c r="KWF320" s="998"/>
      <c r="KWG320" s="998"/>
      <c r="KWH320" s="998"/>
      <c r="KWI320" s="998"/>
      <c r="KWJ320" s="998"/>
      <c r="KWK320" s="998"/>
      <c r="KWL320" s="998"/>
      <c r="KWM320" s="998"/>
      <c r="KWN320" s="998"/>
      <c r="KWO320" s="998"/>
      <c r="KWP320" s="998"/>
      <c r="KWQ320" s="998"/>
      <c r="KWR320" s="998"/>
      <c r="KWS320" s="998"/>
      <c r="KWT320" s="998"/>
      <c r="KWU320" s="998"/>
      <c r="KWV320" s="998"/>
      <c r="KWW320" s="998"/>
      <c r="KWX320" s="998"/>
      <c r="KWY320" s="998"/>
      <c r="KWZ320" s="998"/>
      <c r="KXA320" s="998"/>
      <c r="KXB320" s="998"/>
      <c r="KXC320" s="998"/>
      <c r="KXD320" s="998"/>
      <c r="KXE320" s="998"/>
      <c r="KXF320" s="998"/>
      <c r="KXG320" s="998"/>
      <c r="KXH320" s="998"/>
      <c r="KXI320" s="998"/>
      <c r="KXJ320" s="998"/>
      <c r="KXK320" s="998"/>
      <c r="KXL320" s="998"/>
      <c r="KXM320" s="998"/>
      <c r="KXN320" s="998"/>
      <c r="KXO320" s="998"/>
      <c r="KXP320" s="998"/>
      <c r="KXQ320" s="998"/>
      <c r="KXR320" s="998"/>
      <c r="KXS320" s="998"/>
      <c r="KXT320" s="998"/>
      <c r="KXU320" s="998"/>
      <c r="KXV320" s="998"/>
      <c r="KXW320" s="998"/>
      <c r="KXX320" s="998"/>
      <c r="KXY320" s="998"/>
      <c r="KXZ320" s="998"/>
      <c r="KYA320" s="998"/>
      <c r="KYB320" s="998"/>
      <c r="KYC320" s="998"/>
      <c r="KYD320" s="998"/>
      <c r="KYE320" s="998"/>
      <c r="KYF320" s="998"/>
      <c r="KYG320" s="998"/>
      <c r="KYH320" s="998"/>
      <c r="KYI320" s="998"/>
      <c r="KYJ320" s="998"/>
      <c r="KYK320" s="998"/>
      <c r="KYL320" s="998"/>
      <c r="KYM320" s="998"/>
      <c r="KYN320" s="998"/>
      <c r="KYO320" s="998"/>
      <c r="KYP320" s="998"/>
      <c r="KYQ320" s="998"/>
      <c r="KYR320" s="998"/>
      <c r="KYS320" s="998"/>
      <c r="KYT320" s="998"/>
      <c r="KYU320" s="998"/>
      <c r="KYV320" s="998"/>
      <c r="KYW320" s="998"/>
      <c r="KYX320" s="998"/>
      <c r="KYY320" s="998"/>
      <c r="KYZ320" s="998"/>
      <c r="KZA320" s="998"/>
      <c r="KZB320" s="998"/>
      <c r="KZC320" s="998"/>
      <c r="KZD320" s="998"/>
      <c r="KZE320" s="998"/>
      <c r="KZF320" s="998"/>
      <c r="KZG320" s="998"/>
      <c r="KZH320" s="998"/>
      <c r="KZI320" s="998"/>
      <c r="KZJ320" s="998"/>
      <c r="KZK320" s="998"/>
      <c r="KZL320" s="998"/>
      <c r="KZM320" s="998"/>
      <c r="KZN320" s="998"/>
      <c r="KZO320" s="998"/>
      <c r="KZP320" s="998"/>
      <c r="KZQ320" s="998"/>
      <c r="KZR320" s="998"/>
      <c r="KZS320" s="998"/>
      <c r="KZT320" s="998"/>
      <c r="KZU320" s="998"/>
      <c r="KZV320" s="998"/>
      <c r="KZW320" s="998"/>
      <c r="KZX320" s="998"/>
      <c r="KZY320" s="998"/>
      <c r="KZZ320" s="998"/>
      <c r="LAA320" s="998"/>
      <c r="LAB320" s="998"/>
      <c r="LAC320" s="998"/>
      <c r="LAD320" s="998"/>
      <c r="LAE320" s="998"/>
      <c r="LAF320" s="998"/>
      <c r="LAG320" s="998"/>
      <c r="LAH320" s="998"/>
      <c r="LAI320" s="998"/>
      <c r="LAJ320" s="998"/>
      <c r="LAK320" s="998"/>
      <c r="LAL320" s="998"/>
      <c r="LAM320" s="998"/>
      <c r="LAN320" s="998"/>
      <c r="LAO320" s="998"/>
      <c r="LAP320" s="998"/>
      <c r="LAQ320" s="998"/>
      <c r="LAR320" s="998"/>
      <c r="LAS320" s="998"/>
      <c r="LAT320" s="998"/>
      <c r="LAU320" s="998"/>
      <c r="LAV320" s="998"/>
      <c r="LAW320" s="998"/>
      <c r="LAX320" s="998"/>
      <c r="LAY320" s="998"/>
      <c r="LAZ320" s="998"/>
      <c r="LBA320" s="998"/>
      <c r="LBB320" s="998"/>
      <c r="LBC320" s="998"/>
      <c r="LBD320" s="998"/>
      <c r="LBE320" s="998"/>
      <c r="LBF320" s="998"/>
      <c r="LBG320" s="998"/>
      <c r="LBH320" s="998"/>
      <c r="LBI320" s="998"/>
      <c r="LBJ320" s="998"/>
      <c r="LBK320" s="998"/>
      <c r="LBL320" s="998"/>
      <c r="LBM320" s="998"/>
      <c r="LBN320" s="998"/>
      <c r="LBO320" s="998"/>
      <c r="LBP320" s="998"/>
      <c r="LBQ320" s="998"/>
      <c r="LBR320" s="998"/>
      <c r="LBS320" s="998"/>
      <c r="LBT320" s="998"/>
      <c r="LBU320" s="998"/>
      <c r="LBV320" s="998"/>
      <c r="LBW320" s="998"/>
      <c r="LBX320" s="998"/>
      <c r="LBY320" s="998"/>
      <c r="LBZ320" s="998"/>
      <c r="LCA320" s="998"/>
      <c r="LCB320" s="998"/>
      <c r="LCC320" s="998"/>
      <c r="LCD320" s="998"/>
      <c r="LCE320" s="998"/>
      <c r="LCF320" s="998"/>
      <c r="LCG320" s="998"/>
      <c r="LCH320" s="998"/>
      <c r="LCI320" s="998"/>
      <c r="LCJ320" s="998"/>
      <c r="LCK320" s="998"/>
      <c r="LCL320" s="998"/>
      <c r="LCM320" s="998"/>
      <c r="LCN320" s="998"/>
      <c r="LCO320" s="998"/>
      <c r="LCP320" s="998"/>
      <c r="LCQ320" s="998"/>
      <c r="LCR320" s="998"/>
      <c r="LCS320" s="998"/>
      <c r="LCT320" s="998"/>
      <c r="LCU320" s="998"/>
      <c r="LCV320" s="998"/>
      <c r="LCW320" s="998"/>
      <c r="LCX320" s="998"/>
      <c r="LCY320" s="998"/>
      <c r="LCZ320" s="998"/>
      <c r="LDA320" s="998"/>
      <c r="LDB320" s="998"/>
      <c r="LDC320" s="998"/>
      <c r="LDD320" s="998"/>
      <c r="LDE320" s="998"/>
      <c r="LDF320" s="998"/>
      <c r="LDG320" s="998"/>
      <c r="LDH320" s="998"/>
      <c r="LDI320" s="998"/>
      <c r="LDJ320" s="998"/>
      <c r="LDK320" s="998"/>
      <c r="LDL320" s="998"/>
      <c r="LDM320" s="998"/>
      <c r="LDN320" s="998"/>
      <c r="LDO320" s="998"/>
      <c r="LDP320" s="998"/>
      <c r="LDQ320" s="998"/>
      <c r="LDR320" s="998"/>
      <c r="LDS320" s="998"/>
      <c r="LDT320" s="998"/>
      <c r="LDU320" s="998"/>
      <c r="LDV320" s="998"/>
      <c r="LDW320" s="998"/>
      <c r="LDX320" s="998"/>
      <c r="LDY320" s="998"/>
      <c r="LDZ320" s="998"/>
      <c r="LEA320" s="998"/>
      <c r="LEB320" s="998"/>
      <c r="LEC320" s="998"/>
      <c r="LED320" s="998"/>
      <c r="LEE320" s="998"/>
      <c r="LEF320" s="998"/>
      <c r="LEG320" s="998"/>
      <c r="LEH320" s="998"/>
      <c r="LEI320" s="998"/>
      <c r="LEJ320" s="998"/>
      <c r="LEK320" s="998"/>
      <c r="LEL320" s="998"/>
      <c r="LEM320" s="998"/>
      <c r="LEN320" s="998"/>
      <c r="LEO320" s="998"/>
      <c r="LEP320" s="998"/>
      <c r="LEQ320" s="998"/>
      <c r="LER320" s="998"/>
      <c r="LES320" s="998"/>
      <c r="LET320" s="998"/>
      <c r="LEU320" s="998"/>
      <c r="LEV320" s="998"/>
      <c r="LEW320" s="998"/>
      <c r="LEX320" s="998"/>
      <c r="LEY320" s="998"/>
      <c r="LEZ320" s="998"/>
      <c r="LFA320" s="998"/>
      <c r="LFB320" s="998"/>
      <c r="LFC320" s="998"/>
      <c r="LFD320" s="998"/>
      <c r="LFE320" s="998"/>
      <c r="LFF320" s="998"/>
      <c r="LFG320" s="998"/>
      <c r="LFH320" s="998"/>
      <c r="LFI320" s="998"/>
      <c r="LFJ320" s="998"/>
      <c r="LFK320" s="998"/>
      <c r="LFL320" s="998"/>
      <c r="LFM320" s="998"/>
      <c r="LFN320" s="998"/>
      <c r="LFO320" s="998"/>
      <c r="LFP320" s="998"/>
      <c r="LFQ320" s="998"/>
      <c r="LFR320" s="998"/>
      <c r="LFS320" s="998"/>
      <c r="LFT320" s="998"/>
      <c r="LFU320" s="998"/>
      <c r="LFV320" s="998"/>
      <c r="LFW320" s="998"/>
      <c r="LFX320" s="998"/>
      <c r="LFY320" s="998"/>
      <c r="LFZ320" s="998"/>
      <c r="LGA320" s="998"/>
      <c r="LGB320" s="998"/>
      <c r="LGC320" s="998"/>
      <c r="LGD320" s="998"/>
      <c r="LGE320" s="998"/>
      <c r="LGF320" s="998"/>
      <c r="LGG320" s="998"/>
      <c r="LGH320" s="998"/>
      <c r="LGI320" s="998"/>
      <c r="LGJ320" s="998"/>
      <c r="LGK320" s="998"/>
      <c r="LGL320" s="998"/>
      <c r="LGM320" s="998"/>
      <c r="LGN320" s="998"/>
      <c r="LGO320" s="998"/>
      <c r="LGP320" s="998"/>
      <c r="LGQ320" s="998"/>
      <c r="LGR320" s="998"/>
      <c r="LGS320" s="998"/>
      <c r="LGT320" s="998"/>
      <c r="LGU320" s="998"/>
      <c r="LGV320" s="998"/>
      <c r="LGW320" s="998"/>
      <c r="LGX320" s="998"/>
      <c r="LGY320" s="998"/>
      <c r="LGZ320" s="998"/>
      <c r="LHA320" s="998"/>
      <c r="LHB320" s="998"/>
      <c r="LHC320" s="998"/>
      <c r="LHD320" s="998"/>
      <c r="LHE320" s="998"/>
      <c r="LHF320" s="998"/>
      <c r="LHG320" s="998"/>
      <c r="LHH320" s="998"/>
      <c r="LHI320" s="998"/>
      <c r="LHJ320" s="998"/>
      <c r="LHK320" s="998"/>
      <c r="LHL320" s="998"/>
      <c r="LHM320" s="998"/>
      <c r="LHN320" s="998"/>
      <c r="LHO320" s="998"/>
      <c r="LHP320" s="998"/>
      <c r="LHQ320" s="998"/>
      <c r="LHR320" s="998"/>
      <c r="LHS320" s="998"/>
      <c r="LHT320" s="998"/>
      <c r="LHU320" s="998"/>
      <c r="LHV320" s="998"/>
      <c r="LHW320" s="998"/>
      <c r="LHX320" s="998"/>
      <c r="LHY320" s="998"/>
      <c r="LHZ320" s="998"/>
      <c r="LIA320" s="998"/>
      <c r="LIB320" s="998"/>
      <c r="LIC320" s="998"/>
      <c r="LID320" s="998"/>
      <c r="LIE320" s="998"/>
      <c r="LIF320" s="998"/>
      <c r="LIG320" s="998"/>
      <c r="LIH320" s="998"/>
      <c r="LII320" s="998"/>
      <c r="LIJ320" s="998"/>
      <c r="LIK320" s="998"/>
      <c r="LIL320" s="998"/>
      <c r="LIM320" s="998"/>
      <c r="LIN320" s="998"/>
      <c r="LIO320" s="998"/>
      <c r="LIP320" s="998"/>
      <c r="LIQ320" s="998"/>
      <c r="LIR320" s="998"/>
      <c r="LIS320" s="998"/>
      <c r="LIT320" s="998"/>
      <c r="LIU320" s="998"/>
      <c r="LIV320" s="998"/>
      <c r="LIW320" s="998"/>
      <c r="LIX320" s="998"/>
      <c r="LIY320" s="998"/>
      <c r="LIZ320" s="998"/>
      <c r="LJA320" s="998"/>
      <c r="LJB320" s="998"/>
      <c r="LJC320" s="998"/>
      <c r="LJD320" s="998"/>
      <c r="LJE320" s="998"/>
      <c r="LJF320" s="998"/>
      <c r="LJG320" s="998"/>
      <c r="LJH320" s="998"/>
      <c r="LJI320" s="998"/>
      <c r="LJJ320" s="998"/>
      <c r="LJK320" s="998"/>
      <c r="LJL320" s="998"/>
      <c r="LJM320" s="998"/>
      <c r="LJN320" s="998"/>
      <c r="LJO320" s="998"/>
      <c r="LJP320" s="998"/>
      <c r="LJQ320" s="998"/>
      <c r="LJR320" s="998"/>
      <c r="LJS320" s="998"/>
      <c r="LJT320" s="998"/>
      <c r="LJU320" s="998"/>
      <c r="LJV320" s="998"/>
      <c r="LJW320" s="998"/>
      <c r="LJX320" s="998"/>
      <c r="LJY320" s="998"/>
      <c r="LJZ320" s="998"/>
      <c r="LKA320" s="998"/>
      <c r="LKB320" s="998"/>
      <c r="LKC320" s="998"/>
      <c r="LKD320" s="998"/>
      <c r="LKE320" s="998"/>
      <c r="LKF320" s="998"/>
      <c r="LKG320" s="998"/>
      <c r="LKH320" s="998"/>
      <c r="LKI320" s="998"/>
      <c r="LKJ320" s="998"/>
      <c r="LKK320" s="998"/>
      <c r="LKL320" s="998"/>
      <c r="LKM320" s="998"/>
      <c r="LKN320" s="998"/>
      <c r="LKO320" s="998"/>
      <c r="LKP320" s="998"/>
      <c r="LKQ320" s="998"/>
      <c r="LKR320" s="998"/>
      <c r="LKS320" s="998"/>
      <c r="LKT320" s="998"/>
      <c r="LKU320" s="998"/>
      <c r="LKV320" s="998"/>
      <c r="LKW320" s="998"/>
      <c r="LKX320" s="998"/>
      <c r="LKY320" s="998"/>
      <c r="LKZ320" s="998"/>
      <c r="LLA320" s="998"/>
      <c r="LLB320" s="998"/>
      <c r="LLC320" s="998"/>
      <c r="LLD320" s="998"/>
      <c r="LLE320" s="998"/>
      <c r="LLF320" s="998"/>
      <c r="LLG320" s="998"/>
      <c r="LLH320" s="998"/>
      <c r="LLI320" s="998"/>
      <c r="LLJ320" s="998"/>
      <c r="LLK320" s="998"/>
      <c r="LLL320" s="998"/>
      <c r="LLM320" s="998"/>
      <c r="LLN320" s="998"/>
      <c r="LLO320" s="998"/>
      <c r="LLP320" s="998"/>
      <c r="LLQ320" s="998"/>
      <c r="LLR320" s="998"/>
      <c r="LLS320" s="998"/>
      <c r="LLT320" s="998"/>
      <c r="LLU320" s="998"/>
      <c r="LLV320" s="998"/>
      <c r="LLW320" s="998"/>
      <c r="LLX320" s="998"/>
      <c r="LLY320" s="998"/>
      <c r="LLZ320" s="998"/>
      <c r="LMA320" s="998"/>
      <c r="LMB320" s="998"/>
      <c r="LMC320" s="998"/>
      <c r="LMD320" s="998"/>
      <c r="LME320" s="998"/>
      <c r="LMF320" s="998"/>
      <c r="LMG320" s="998"/>
      <c r="LMH320" s="998"/>
      <c r="LMI320" s="998"/>
      <c r="LMJ320" s="998"/>
      <c r="LMK320" s="998"/>
      <c r="LML320" s="998"/>
      <c r="LMM320" s="998"/>
      <c r="LMN320" s="998"/>
      <c r="LMO320" s="998"/>
      <c r="LMP320" s="998"/>
      <c r="LMQ320" s="998"/>
      <c r="LMR320" s="998"/>
      <c r="LMS320" s="998"/>
      <c r="LMT320" s="998"/>
      <c r="LMU320" s="998"/>
      <c r="LMV320" s="998"/>
      <c r="LMW320" s="998"/>
      <c r="LMX320" s="998"/>
      <c r="LMY320" s="998"/>
      <c r="LMZ320" s="998"/>
      <c r="LNA320" s="998"/>
      <c r="LNB320" s="998"/>
      <c r="LNC320" s="998"/>
      <c r="LND320" s="998"/>
      <c r="LNE320" s="998"/>
      <c r="LNF320" s="998"/>
      <c r="LNG320" s="998"/>
      <c r="LNH320" s="998"/>
      <c r="LNI320" s="998"/>
      <c r="LNJ320" s="998"/>
      <c r="LNK320" s="998"/>
      <c r="LNL320" s="998"/>
      <c r="LNM320" s="998"/>
      <c r="LNN320" s="998"/>
      <c r="LNO320" s="998"/>
      <c r="LNP320" s="998"/>
      <c r="LNQ320" s="998"/>
      <c r="LNR320" s="998"/>
      <c r="LNS320" s="998"/>
      <c r="LNT320" s="998"/>
      <c r="LNU320" s="998"/>
      <c r="LNV320" s="998"/>
      <c r="LNW320" s="998"/>
      <c r="LNX320" s="998"/>
      <c r="LNY320" s="998"/>
      <c r="LNZ320" s="998"/>
      <c r="LOA320" s="998"/>
      <c r="LOB320" s="998"/>
      <c r="LOC320" s="998"/>
      <c r="LOD320" s="998"/>
      <c r="LOE320" s="998"/>
      <c r="LOF320" s="998"/>
      <c r="LOG320" s="998"/>
      <c r="LOH320" s="998"/>
      <c r="LOI320" s="998"/>
      <c r="LOJ320" s="998"/>
      <c r="LOK320" s="998"/>
      <c r="LOL320" s="998"/>
      <c r="LOM320" s="998"/>
      <c r="LON320" s="998"/>
      <c r="LOO320" s="998"/>
      <c r="LOP320" s="998"/>
      <c r="LOQ320" s="998"/>
      <c r="LOR320" s="998"/>
      <c r="LOS320" s="998"/>
      <c r="LOT320" s="998"/>
      <c r="LOU320" s="998"/>
      <c r="LOV320" s="998"/>
      <c r="LOW320" s="998"/>
      <c r="LOX320" s="998"/>
      <c r="LOY320" s="998"/>
      <c r="LOZ320" s="998"/>
      <c r="LPA320" s="998"/>
      <c r="LPB320" s="998"/>
      <c r="LPC320" s="998"/>
      <c r="LPD320" s="998"/>
      <c r="LPE320" s="998"/>
      <c r="LPF320" s="998"/>
      <c r="LPG320" s="998"/>
      <c r="LPH320" s="998"/>
      <c r="LPI320" s="998"/>
      <c r="LPJ320" s="998"/>
      <c r="LPK320" s="998"/>
      <c r="LPL320" s="998"/>
      <c r="LPM320" s="998"/>
      <c r="LPN320" s="998"/>
      <c r="LPO320" s="998"/>
      <c r="LPP320" s="998"/>
      <c r="LPQ320" s="998"/>
      <c r="LPR320" s="998"/>
      <c r="LPS320" s="998"/>
      <c r="LPT320" s="998"/>
      <c r="LPU320" s="998"/>
      <c r="LPV320" s="998"/>
      <c r="LPW320" s="998"/>
      <c r="LPX320" s="998"/>
      <c r="LPY320" s="998"/>
      <c r="LPZ320" s="998"/>
      <c r="LQA320" s="998"/>
      <c r="LQB320" s="998"/>
      <c r="LQC320" s="998"/>
      <c r="LQD320" s="998"/>
      <c r="LQE320" s="998"/>
      <c r="LQF320" s="998"/>
      <c r="LQG320" s="998"/>
      <c r="LQH320" s="998"/>
      <c r="LQI320" s="998"/>
      <c r="LQJ320" s="998"/>
      <c r="LQK320" s="998"/>
      <c r="LQL320" s="998"/>
      <c r="LQM320" s="998"/>
      <c r="LQN320" s="998"/>
      <c r="LQO320" s="998"/>
      <c r="LQP320" s="998"/>
      <c r="LQQ320" s="998"/>
      <c r="LQR320" s="998"/>
      <c r="LQS320" s="998"/>
      <c r="LQT320" s="998"/>
      <c r="LQU320" s="998"/>
      <c r="LQV320" s="998"/>
      <c r="LQW320" s="998"/>
      <c r="LQX320" s="998"/>
      <c r="LQY320" s="998"/>
      <c r="LQZ320" s="998"/>
      <c r="LRA320" s="998"/>
      <c r="LRB320" s="998"/>
      <c r="LRC320" s="998"/>
      <c r="LRD320" s="998"/>
      <c r="LRE320" s="998"/>
      <c r="LRF320" s="998"/>
      <c r="LRG320" s="998"/>
      <c r="LRH320" s="998"/>
      <c r="LRI320" s="998"/>
      <c r="LRJ320" s="998"/>
      <c r="LRK320" s="998"/>
      <c r="LRL320" s="998"/>
      <c r="LRM320" s="998"/>
      <c r="LRN320" s="998"/>
      <c r="LRO320" s="998"/>
      <c r="LRP320" s="998"/>
      <c r="LRQ320" s="998"/>
      <c r="LRR320" s="998"/>
      <c r="LRS320" s="998"/>
      <c r="LRT320" s="998"/>
      <c r="LRU320" s="998"/>
      <c r="LRV320" s="998"/>
      <c r="LRW320" s="998"/>
      <c r="LRX320" s="998"/>
      <c r="LRY320" s="998"/>
      <c r="LRZ320" s="998"/>
      <c r="LSA320" s="998"/>
      <c r="LSB320" s="998"/>
      <c r="LSC320" s="998"/>
      <c r="LSD320" s="998"/>
      <c r="LSE320" s="998"/>
      <c r="LSF320" s="998"/>
      <c r="LSG320" s="998"/>
      <c r="LSH320" s="998"/>
      <c r="LSI320" s="998"/>
      <c r="LSJ320" s="998"/>
      <c r="LSK320" s="998"/>
      <c r="LSL320" s="998"/>
      <c r="LSM320" s="998"/>
      <c r="LSN320" s="998"/>
      <c r="LSO320" s="998"/>
      <c r="LSP320" s="998"/>
      <c r="LSQ320" s="998"/>
      <c r="LSR320" s="998"/>
      <c r="LSS320" s="998"/>
      <c r="LST320" s="998"/>
      <c r="LSU320" s="998"/>
      <c r="LSV320" s="998"/>
      <c r="LSW320" s="998"/>
      <c r="LSX320" s="998"/>
      <c r="LSY320" s="998"/>
      <c r="LSZ320" s="998"/>
      <c r="LTA320" s="998"/>
      <c r="LTB320" s="998"/>
      <c r="LTC320" s="998"/>
      <c r="LTD320" s="998"/>
      <c r="LTE320" s="998"/>
      <c r="LTF320" s="998"/>
      <c r="LTG320" s="998"/>
      <c r="LTH320" s="998"/>
      <c r="LTI320" s="998"/>
      <c r="LTJ320" s="998"/>
      <c r="LTK320" s="998"/>
      <c r="LTL320" s="998"/>
      <c r="LTM320" s="998"/>
      <c r="LTN320" s="998"/>
      <c r="LTO320" s="998"/>
      <c r="LTP320" s="998"/>
      <c r="LTQ320" s="998"/>
      <c r="LTR320" s="998"/>
      <c r="LTS320" s="998"/>
      <c r="LTT320" s="998"/>
      <c r="LTU320" s="998"/>
      <c r="LTV320" s="998"/>
      <c r="LTW320" s="998"/>
      <c r="LTX320" s="998"/>
      <c r="LTY320" s="998"/>
      <c r="LTZ320" s="998"/>
      <c r="LUA320" s="998"/>
      <c r="LUB320" s="998"/>
      <c r="LUC320" s="998"/>
      <c r="LUD320" s="998"/>
      <c r="LUE320" s="998"/>
      <c r="LUF320" s="998"/>
      <c r="LUG320" s="998"/>
      <c r="LUH320" s="998"/>
      <c r="LUI320" s="998"/>
      <c r="LUJ320" s="998"/>
      <c r="LUK320" s="998"/>
      <c r="LUL320" s="998"/>
      <c r="LUM320" s="998"/>
      <c r="LUN320" s="998"/>
      <c r="LUO320" s="998"/>
      <c r="LUP320" s="998"/>
      <c r="LUQ320" s="998"/>
      <c r="LUR320" s="998"/>
      <c r="LUS320" s="998"/>
      <c r="LUT320" s="998"/>
      <c r="LUU320" s="998"/>
      <c r="LUV320" s="998"/>
      <c r="LUW320" s="998"/>
      <c r="LUX320" s="998"/>
      <c r="LUY320" s="998"/>
      <c r="LUZ320" s="998"/>
      <c r="LVA320" s="998"/>
      <c r="LVB320" s="998"/>
      <c r="LVC320" s="998"/>
      <c r="LVD320" s="998"/>
      <c r="LVE320" s="998"/>
      <c r="LVF320" s="998"/>
      <c r="LVG320" s="998"/>
      <c r="LVH320" s="998"/>
      <c r="LVI320" s="998"/>
      <c r="LVJ320" s="998"/>
      <c r="LVK320" s="998"/>
      <c r="LVL320" s="998"/>
      <c r="LVM320" s="998"/>
      <c r="LVN320" s="998"/>
      <c r="LVO320" s="998"/>
      <c r="LVP320" s="998"/>
      <c r="LVQ320" s="998"/>
      <c r="LVR320" s="998"/>
      <c r="LVS320" s="998"/>
      <c r="LVT320" s="998"/>
      <c r="LVU320" s="998"/>
      <c r="LVV320" s="998"/>
      <c r="LVW320" s="998"/>
      <c r="LVX320" s="998"/>
      <c r="LVY320" s="998"/>
      <c r="LVZ320" s="998"/>
      <c r="LWA320" s="998"/>
      <c r="LWB320" s="998"/>
      <c r="LWC320" s="998"/>
      <c r="LWD320" s="998"/>
      <c r="LWE320" s="998"/>
      <c r="LWF320" s="998"/>
      <c r="LWG320" s="998"/>
      <c r="LWH320" s="998"/>
      <c r="LWI320" s="998"/>
      <c r="LWJ320" s="998"/>
      <c r="LWK320" s="998"/>
      <c r="LWL320" s="998"/>
      <c r="LWM320" s="998"/>
      <c r="LWN320" s="998"/>
      <c r="LWO320" s="998"/>
      <c r="LWP320" s="998"/>
      <c r="LWQ320" s="998"/>
      <c r="LWR320" s="998"/>
      <c r="LWS320" s="998"/>
      <c r="LWT320" s="998"/>
      <c r="LWU320" s="998"/>
      <c r="LWV320" s="998"/>
      <c r="LWW320" s="998"/>
      <c r="LWX320" s="998"/>
      <c r="LWY320" s="998"/>
      <c r="LWZ320" s="998"/>
      <c r="LXA320" s="998"/>
      <c r="LXB320" s="998"/>
      <c r="LXC320" s="998"/>
      <c r="LXD320" s="998"/>
      <c r="LXE320" s="998"/>
      <c r="LXF320" s="998"/>
      <c r="LXG320" s="998"/>
      <c r="LXH320" s="998"/>
      <c r="LXI320" s="998"/>
      <c r="LXJ320" s="998"/>
      <c r="LXK320" s="998"/>
      <c r="LXL320" s="998"/>
      <c r="LXM320" s="998"/>
      <c r="LXN320" s="998"/>
      <c r="LXO320" s="998"/>
      <c r="LXP320" s="998"/>
      <c r="LXQ320" s="998"/>
      <c r="LXR320" s="998"/>
      <c r="LXS320" s="998"/>
      <c r="LXT320" s="998"/>
      <c r="LXU320" s="998"/>
      <c r="LXV320" s="998"/>
      <c r="LXW320" s="998"/>
      <c r="LXX320" s="998"/>
      <c r="LXY320" s="998"/>
      <c r="LXZ320" s="998"/>
      <c r="LYA320" s="998"/>
      <c r="LYB320" s="998"/>
      <c r="LYC320" s="998"/>
      <c r="LYD320" s="998"/>
      <c r="LYE320" s="998"/>
      <c r="LYF320" s="998"/>
      <c r="LYG320" s="998"/>
      <c r="LYH320" s="998"/>
      <c r="LYI320" s="998"/>
      <c r="LYJ320" s="998"/>
      <c r="LYK320" s="998"/>
      <c r="LYL320" s="998"/>
      <c r="LYM320" s="998"/>
      <c r="LYN320" s="998"/>
      <c r="LYO320" s="998"/>
      <c r="LYP320" s="998"/>
      <c r="LYQ320" s="998"/>
      <c r="LYR320" s="998"/>
      <c r="LYS320" s="998"/>
      <c r="LYT320" s="998"/>
      <c r="LYU320" s="998"/>
      <c r="LYV320" s="998"/>
      <c r="LYW320" s="998"/>
      <c r="LYX320" s="998"/>
      <c r="LYY320" s="998"/>
      <c r="LYZ320" s="998"/>
      <c r="LZA320" s="998"/>
      <c r="LZB320" s="998"/>
      <c r="LZC320" s="998"/>
      <c r="LZD320" s="998"/>
      <c r="LZE320" s="998"/>
      <c r="LZF320" s="998"/>
      <c r="LZG320" s="998"/>
      <c r="LZH320" s="998"/>
      <c r="LZI320" s="998"/>
      <c r="LZJ320" s="998"/>
      <c r="LZK320" s="998"/>
      <c r="LZL320" s="998"/>
      <c r="LZM320" s="998"/>
      <c r="LZN320" s="998"/>
      <c r="LZO320" s="998"/>
      <c r="LZP320" s="998"/>
      <c r="LZQ320" s="998"/>
      <c r="LZR320" s="998"/>
      <c r="LZS320" s="998"/>
      <c r="LZT320" s="998"/>
      <c r="LZU320" s="998"/>
      <c r="LZV320" s="998"/>
      <c r="LZW320" s="998"/>
      <c r="LZX320" s="998"/>
      <c r="LZY320" s="998"/>
      <c r="LZZ320" s="998"/>
      <c r="MAA320" s="998"/>
      <c r="MAB320" s="998"/>
      <c r="MAC320" s="998"/>
      <c r="MAD320" s="998"/>
      <c r="MAE320" s="998"/>
      <c r="MAF320" s="998"/>
      <c r="MAG320" s="998"/>
      <c r="MAH320" s="998"/>
      <c r="MAI320" s="998"/>
      <c r="MAJ320" s="998"/>
      <c r="MAK320" s="998"/>
      <c r="MAL320" s="998"/>
      <c r="MAM320" s="998"/>
      <c r="MAN320" s="998"/>
      <c r="MAO320" s="998"/>
      <c r="MAP320" s="998"/>
      <c r="MAQ320" s="998"/>
      <c r="MAR320" s="998"/>
      <c r="MAS320" s="998"/>
      <c r="MAT320" s="998"/>
      <c r="MAU320" s="998"/>
      <c r="MAV320" s="998"/>
      <c r="MAW320" s="998"/>
      <c r="MAX320" s="998"/>
      <c r="MAY320" s="998"/>
      <c r="MAZ320" s="998"/>
      <c r="MBA320" s="998"/>
      <c r="MBB320" s="998"/>
      <c r="MBC320" s="998"/>
      <c r="MBD320" s="998"/>
      <c r="MBE320" s="998"/>
      <c r="MBF320" s="998"/>
      <c r="MBG320" s="998"/>
      <c r="MBH320" s="998"/>
      <c r="MBI320" s="998"/>
      <c r="MBJ320" s="998"/>
      <c r="MBK320" s="998"/>
      <c r="MBL320" s="998"/>
      <c r="MBM320" s="998"/>
      <c r="MBN320" s="998"/>
      <c r="MBO320" s="998"/>
      <c r="MBP320" s="998"/>
      <c r="MBQ320" s="998"/>
      <c r="MBR320" s="998"/>
      <c r="MBS320" s="998"/>
      <c r="MBT320" s="998"/>
      <c r="MBU320" s="998"/>
      <c r="MBV320" s="998"/>
      <c r="MBW320" s="998"/>
      <c r="MBX320" s="998"/>
      <c r="MBY320" s="998"/>
      <c r="MBZ320" s="998"/>
      <c r="MCA320" s="998"/>
      <c r="MCB320" s="998"/>
      <c r="MCC320" s="998"/>
      <c r="MCD320" s="998"/>
      <c r="MCE320" s="998"/>
      <c r="MCF320" s="998"/>
      <c r="MCG320" s="998"/>
      <c r="MCH320" s="998"/>
      <c r="MCI320" s="998"/>
      <c r="MCJ320" s="998"/>
      <c r="MCK320" s="998"/>
      <c r="MCL320" s="998"/>
      <c r="MCM320" s="998"/>
      <c r="MCN320" s="998"/>
      <c r="MCO320" s="998"/>
      <c r="MCP320" s="998"/>
      <c r="MCQ320" s="998"/>
      <c r="MCR320" s="998"/>
      <c r="MCS320" s="998"/>
      <c r="MCT320" s="998"/>
      <c r="MCU320" s="998"/>
      <c r="MCV320" s="998"/>
      <c r="MCW320" s="998"/>
      <c r="MCX320" s="998"/>
      <c r="MCY320" s="998"/>
      <c r="MCZ320" s="998"/>
      <c r="MDA320" s="998"/>
      <c r="MDB320" s="998"/>
      <c r="MDC320" s="998"/>
      <c r="MDD320" s="998"/>
      <c r="MDE320" s="998"/>
      <c r="MDF320" s="998"/>
      <c r="MDG320" s="998"/>
      <c r="MDH320" s="998"/>
      <c r="MDI320" s="998"/>
      <c r="MDJ320" s="998"/>
      <c r="MDK320" s="998"/>
      <c r="MDL320" s="998"/>
      <c r="MDM320" s="998"/>
      <c r="MDN320" s="998"/>
      <c r="MDO320" s="998"/>
      <c r="MDP320" s="998"/>
      <c r="MDQ320" s="998"/>
      <c r="MDR320" s="998"/>
      <c r="MDS320" s="998"/>
      <c r="MDT320" s="998"/>
      <c r="MDU320" s="998"/>
      <c r="MDV320" s="998"/>
      <c r="MDW320" s="998"/>
      <c r="MDX320" s="998"/>
      <c r="MDY320" s="998"/>
      <c r="MDZ320" s="998"/>
      <c r="MEA320" s="998"/>
      <c r="MEB320" s="998"/>
      <c r="MEC320" s="998"/>
      <c r="MED320" s="998"/>
      <c r="MEE320" s="998"/>
      <c r="MEF320" s="998"/>
      <c r="MEG320" s="998"/>
      <c r="MEH320" s="998"/>
      <c r="MEI320" s="998"/>
      <c r="MEJ320" s="998"/>
      <c r="MEK320" s="998"/>
      <c r="MEL320" s="998"/>
      <c r="MEM320" s="998"/>
      <c r="MEN320" s="998"/>
      <c r="MEO320" s="998"/>
      <c r="MEP320" s="998"/>
      <c r="MEQ320" s="998"/>
      <c r="MER320" s="998"/>
      <c r="MES320" s="998"/>
      <c r="MET320" s="998"/>
      <c r="MEU320" s="998"/>
      <c r="MEV320" s="998"/>
      <c r="MEW320" s="998"/>
      <c r="MEX320" s="998"/>
      <c r="MEY320" s="998"/>
      <c r="MEZ320" s="998"/>
      <c r="MFA320" s="998"/>
      <c r="MFB320" s="998"/>
      <c r="MFC320" s="998"/>
      <c r="MFD320" s="998"/>
      <c r="MFE320" s="998"/>
      <c r="MFF320" s="998"/>
      <c r="MFG320" s="998"/>
      <c r="MFH320" s="998"/>
      <c r="MFI320" s="998"/>
      <c r="MFJ320" s="998"/>
      <c r="MFK320" s="998"/>
      <c r="MFL320" s="998"/>
      <c r="MFM320" s="998"/>
      <c r="MFN320" s="998"/>
      <c r="MFO320" s="998"/>
      <c r="MFP320" s="998"/>
      <c r="MFQ320" s="998"/>
      <c r="MFR320" s="998"/>
      <c r="MFS320" s="998"/>
      <c r="MFT320" s="998"/>
      <c r="MFU320" s="998"/>
      <c r="MFV320" s="998"/>
      <c r="MFW320" s="998"/>
      <c r="MFX320" s="998"/>
      <c r="MFY320" s="998"/>
      <c r="MFZ320" s="998"/>
      <c r="MGA320" s="998"/>
      <c r="MGB320" s="998"/>
      <c r="MGC320" s="998"/>
      <c r="MGD320" s="998"/>
      <c r="MGE320" s="998"/>
      <c r="MGF320" s="998"/>
      <c r="MGG320" s="998"/>
      <c r="MGH320" s="998"/>
      <c r="MGI320" s="998"/>
      <c r="MGJ320" s="998"/>
      <c r="MGK320" s="998"/>
      <c r="MGL320" s="998"/>
      <c r="MGM320" s="998"/>
      <c r="MGN320" s="998"/>
      <c r="MGO320" s="998"/>
      <c r="MGP320" s="998"/>
      <c r="MGQ320" s="998"/>
      <c r="MGR320" s="998"/>
      <c r="MGS320" s="998"/>
      <c r="MGT320" s="998"/>
      <c r="MGU320" s="998"/>
      <c r="MGV320" s="998"/>
      <c r="MGW320" s="998"/>
      <c r="MGX320" s="998"/>
      <c r="MGY320" s="998"/>
      <c r="MGZ320" s="998"/>
      <c r="MHA320" s="998"/>
      <c r="MHB320" s="998"/>
      <c r="MHC320" s="998"/>
      <c r="MHD320" s="998"/>
      <c r="MHE320" s="998"/>
      <c r="MHF320" s="998"/>
      <c r="MHG320" s="998"/>
      <c r="MHH320" s="998"/>
      <c r="MHI320" s="998"/>
      <c r="MHJ320" s="998"/>
      <c r="MHK320" s="998"/>
      <c r="MHL320" s="998"/>
      <c r="MHM320" s="998"/>
      <c r="MHN320" s="998"/>
      <c r="MHO320" s="998"/>
      <c r="MHP320" s="998"/>
      <c r="MHQ320" s="998"/>
      <c r="MHR320" s="998"/>
      <c r="MHS320" s="998"/>
      <c r="MHT320" s="998"/>
      <c r="MHU320" s="998"/>
      <c r="MHV320" s="998"/>
      <c r="MHW320" s="998"/>
      <c r="MHX320" s="998"/>
      <c r="MHY320" s="998"/>
      <c r="MHZ320" s="998"/>
      <c r="MIA320" s="998"/>
      <c r="MIB320" s="998"/>
      <c r="MIC320" s="998"/>
      <c r="MID320" s="998"/>
      <c r="MIE320" s="998"/>
      <c r="MIF320" s="998"/>
      <c r="MIG320" s="998"/>
      <c r="MIH320" s="998"/>
      <c r="MII320" s="998"/>
      <c r="MIJ320" s="998"/>
      <c r="MIK320" s="998"/>
      <c r="MIL320" s="998"/>
      <c r="MIM320" s="998"/>
      <c r="MIN320" s="998"/>
      <c r="MIO320" s="998"/>
      <c r="MIP320" s="998"/>
      <c r="MIQ320" s="998"/>
      <c r="MIR320" s="998"/>
      <c r="MIS320" s="998"/>
      <c r="MIT320" s="998"/>
      <c r="MIU320" s="998"/>
      <c r="MIV320" s="998"/>
      <c r="MIW320" s="998"/>
      <c r="MIX320" s="998"/>
      <c r="MIY320" s="998"/>
      <c r="MIZ320" s="998"/>
      <c r="MJA320" s="998"/>
      <c r="MJB320" s="998"/>
      <c r="MJC320" s="998"/>
      <c r="MJD320" s="998"/>
      <c r="MJE320" s="998"/>
      <c r="MJF320" s="998"/>
      <c r="MJG320" s="998"/>
      <c r="MJH320" s="998"/>
      <c r="MJI320" s="998"/>
      <c r="MJJ320" s="998"/>
      <c r="MJK320" s="998"/>
      <c r="MJL320" s="998"/>
      <c r="MJM320" s="998"/>
      <c r="MJN320" s="998"/>
      <c r="MJO320" s="998"/>
      <c r="MJP320" s="998"/>
      <c r="MJQ320" s="998"/>
      <c r="MJR320" s="998"/>
      <c r="MJS320" s="998"/>
      <c r="MJT320" s="998"/>
      <c r="MJU320" s="998"/>
      <c r="MJV320" s="998"/>
      <c r="MJW320" s="998"/>
      <c r="MJX320" s="998"/>
      <c r="MJY320" s="998"/>
      <c r="MJZ320" s="998"/>
      <c r="MKA320" s="998"/>
      <c r="MKB320" s="998"/>
      <c r="MKC320" s="998"/>
      <c r="MKD320" s="998"/>
      <c r="MKE320" s="998"/>
      <c r="MKF320" s="998"/>
      <c r="MKG320" s="998"/>
      <c r="MKH320" s="998"/>
      <c r="MKI320" s="998"/>
      <c r="MKJ320" s="998"/>
      <c r="MKK320" s="998"/>
      <c r="MKL320" s="998"/>
      <c r="MKM320" s="998"/>
      <c r="MKN320" s="998"/>
      <c r="MKO320" s="998"/>
      <c r="MKP320" s="998"/>
      <c r="MKQ320" s="998"/>
      <c r="MKR320" s="998"/>
      <c r="MKS320" s="998"/>
      <c r="MKT320" s="998"/>
      <c r="MKU320" s="998"/>
      <c r="MKV320" s="998"/>
      <c r="MKW320" s="998"/>
      <c r="MKX320" s="998"/>
      <c r="MKY320" s="998"/>
      <c r="MKZ320" s="998"/>
      <c r="MLA320" s="998"/>
      <c r="MLB320" s="998"/>
      <c r="MLC320" s="998"/>
      <c r="MLD320" s="998"/>
      <c r="MLE320" s="998"/>
      <c r="MLF320" s="998"/>
      <c r="MLG320" s="998"/>
      <c r="MLH320" s="998"/>
      <c r="MLI320" s="998"/>
      <c r="MLJ320" s="998"/>
      <c r="MLK320" s="998"/>
      <c r="MLL320" s="998"/>
      <c r="MLM320" s="998"/>
      <c r="MLN320" s="998"/>
      <c r="MLO320" s="998"/>
      <c r="MLP320" s="998"/>
      <c r="MLQ320" s="998"/>
      <c r="MLR320" s="998"/>
      <c r="MLS320" s="998"/>
      <c r="MLT320" s="998"/>
      <c r="MLU320" s="998"/>
      <c r="MLV320" s="998"/>
      <c r="MLW320" s="998"/>
      <c r="MLX320" s="998"/>
      <c r="MLY320" s="998"/>
      <c r="MLZ320" s="998"/>
      <c r="MMA320" s="998"/>
      <c r="MMB320" s="998"/>
      <c r="MMC320" s="998"/>
      <c r="MMD320" s="998"/>
      <c r="MME320" s="998"/>
      <c r="MMF320" s="998"/>
      <c r="MMG320" s="998"/>
      <c r="MMH320" s="998"/>
      <c r="MMI320" s="998"/>
      <c r="MMJ320" s="998"/>
      <c r="MMK320" s="998"/>
      <c r="MML320" s="998"/>
      <c r="MMM320" s="998"/>
      <c r="MMN320" s="998"/>
      <c r="MMO320" s="998"/>
      <c r="MMP320" s="998"/>
      <c r="MMQ320" s="998"/>
      <c r="MMR320" s="998"/>
      <c r="MMS320" s="998"/>
      <c r="MMT320" s="998"/>
      <c r="MMU320" s="998"/>
      <c r="MMV320" s="998"/>
      <c r="MMW320" s="998"/>
      <c r="MMX320" s="998"/>
      <c r="MMY320" s="998"/>
      <c r="MMZ320" s="998"/>
      <c r="MNA320" s="998"/>
      <c r="MNB320" s="998"/>
      <c r="MNC320" s="998"/>
      <c r="MND320" s="998"/>
      <c r="MNE320" s="998"/>
      <c r="MNF320" s="998"/>
      <c r="MNG320" s="998"/>
      <c r="MNH320" s="998"/>
      <c r="MNI320" s="998"/>
      <c r="MNJ320" s="998"/>
      <c r="MNK320" s="998"/>
      <c r="MNL320" s="998"/>
      <c r="MNM320" s="998"/>
      <c r="MNN320" s="998"/>
      <c r="MNO320" s="998"/>
      <c r="MNP320" s="998"/>
      <c r="MNQ320" s="998"/>
      <c r="MNR320" s="998"/>
      <c r="MNS320" s="998"/>
      <c r="MNT320" s="998"/>
      <c r="MNU320" s="998"/>
      <c r="MNV320" s="998"/>
      <c r="MNW320" s="998"/>
      <c r="MNX320" s="998"/>
      <c r="MNY320" s="998"/>
      <c r="MNZ320" s="998"/>
      <c r="MOA320" s="998"/>
      <c r="MOB320" s="998"/>
      <c r="MOC320" s="998"/>
      <c r="MOD320" s="998"/>
      <c r="MOE320" s="998"/>
      <c r="MOF320" s="998"/>
      <c r="MOG320" s="998"/>
      <c r="MOH320" s="998"/>
      <c r="MOI320" s="998"/>
      <c r="MOJ320" s="998"/>
      <c r="MOK320" s="998"/>
      <c r="MOL320" s="998"/>
      <c r="MOM320" s="998"/>
      <c r="MON320" s="998"/>
      <c r="MOO320" s="998"/>
      <c r="MOP320" s="998"/>
      <c r="MOQ320" s="998"/>
      <c r="MOR320" s="998"/>
      <c r="MOS320" s="998"/>
      <c r="MOT320" s="998"/>
      <c r="MOU320" s="998"/>
      <c r="MOV320" s="998"/>
      <c r="MOW320" s="998"/>
      <c r="MOX320" s="998"/>
      <c r="MOY320" s="998"/>
      <c r="MOZ320" s="998"/>
      <c r="MPA320" s="998"/>
      <c r="MPB320" s="998"/>
      <c r="MPC320" s="998"/>
      <c r="MPD320" s="998"/>
      <c r="MPE320" s="998"/>
      <c r="MPF320" s="998"/>
      <c r="MPG320" s="998"/>
      <c r="MPH320" s="998"/>
      <c r="MPI320" s="998"/>
      <c r="MPJ320" s="998"/>
      <c r="MPK320" s="998"/>
      <c r="MPL320" s="998"/>
      <c r="MPM320" s="998"/>
      <c r="MPN320" s="998"/>
      <c r="MPO320" s="998"/>
      <c r="MPP320" s="998"/>
      <c r="MPQ320" s="998"/>
      <c r="MPR320" s="998"/>
      <c r="MPS320" s="998"/>
      <c r="MPT320" s="998"/>
      <c r="MPU320" s="998"/>
      <c r="MPV320" s="998"/>
      <c r="MPW320" s="998"/>
      <c r="MPX320" s="998"/>
      <c r="MPY320" s="998"/>
      <c r="MPZ320" s="998"/>
      <c r="MQA320" s="998"/>
      <c r="MQB320" s="998"/>
      <c r="MQC320" s="998"/>
      <c r="MQD320" s="998"/>
      <c r="MQE320" s="998"/>
      <c r="MQF320" s="998"/>
      <c r="MQG320" s="998"/>
      <c r="MQH320" s="998"/>
      <c r="MQI320" s="998"/>
      <c r="MQJ320" s="998"/>
      <c r="MQK320" s="998"/>
      <c r="MQL320" s="998"/>
      <c r="MQM320" s="998"/>
      <c r="MQN320" s="998"/>
      <c r="MQO320" s="998"/>
      <c r="MQP320" s="998"/>
      <c r="MQQ320" s="998"/>
      <c r="MQR320" s="998"/>
      <c r="MQS320" s="998"/>
      <c r="MQT320" s="998"/>
      <c r="MQU320" s="998"/>
      <c r="MQV320" s="998"/>
      <c r="MQW320" s="998"/>
      <c r="MQX320" s="998"/>
      <c r="MQY320" s="998"/>
      <c r="MQZ320" s="998"/>
      <c r="MRA320" s="998"/>
      <c r="MRB320" s="998"/>
      <c r="MRC320" s="998"/>
      <c r="MRD320" s="998"/>
      <c r="MRE320" s="998"/>
      <c r="MRF320" s="998"/>
      <c r="MRG320" s="998"/>
      <c r="MRH320" s="998"/>
      <c r="MRI320" s="998"/>
      <c r="MRJ320" s="998"/>
      <c r="MRK320" s="998"/>
      <c r="MRL320" s="998"/>
      <c r="MRM320" s="998"/>
      <c r="MRN320" s="998"/>
      <c r="MRO320" s="998"/>
      <c r="MRP320" s="998"/>
      <c r="MRQ320" s="998"/>
      <c r="MRR320" s="998"/>
      <c r="MRS320" s="998"/>
      <c r="MRT320" s="998"/>
      <c r="MRU320" s="998"/>
      <c r="MRV320" s="998"/>
      <c r="MRW320" s="998"/>
      <c r="MRX320" s="998"/>
      <c r="MRY320" s="998"/>
      <c r="MRZ320" s="998"/>
      <c r="MSA320" s="998"/>
      <c r="MSB320" s="998"/>
      <c r="MSC320" s="998"/>
      <c r="MSD320" s="998"/>
      <c r="MSE320" s="998"/>
      <c r="MSF320" s="998"/>
      <c r="MSG320" s="998"/>
      <c r="MSH320" s="998"/>
      <c r="MSI320" s="998"/>
      <c r="MSJ320" s="998"/>
      <c r="MSK320" s="998"/>
      <c r="MSL320" s="998"/>
      <c r="MSM320" s="998"/>
      <c r="MSN320" s="998"/>
      <c r="MSO320" s="998"/>
      <c r="MSP320" s="998"/>
      <c r="MSQ320" s="998"/>
      <c r="MSR320" s="998"/>
      <c r="MSS320" s="998"/>
      <c r="MST320" s="998"/>
      <c r="MSU320" s="998"/>
      <c r="MSV320" s="998"/>
      <c r="MSW320" s="998"/>
      <c r="MSX320" s="998"/>
      <c r="MSY320" s="998"/>
      <c r="MSZ320" s="998"/>
      <c r="MTA320" s="998"/>
      <c r="MTB320" s="998"/>
      <c r="MTC320" s="998"/>
      <c r="MTD320" s="998"/>
      <c r="MTE320" s="998"/>
      <c r="MTF320" s="998"/>
      <c r="MTG320" s="998"/>
      <c r="MTH320" s="998"/>
      <c r="MTI320" s="998"/>
      <c r="MTJ320" s="998"/>
      <c r="MTK320" s="998"/>
      <c r="MTL320" s="998"/>
      <c r="MTM320" s="998"/>
      <c r="MTN320" s="998"/>
      <c r="MTO320" s="998"/>
      <c r="MTP320" s="998"/>
      <c r="MTQ320" s="998"/>
      <c r="MTR320" s="998"/>
      <c r="MTS320" s="998"/>
      <c r="MTT320" s="998"/>
      <c r="MTU320" s="998"/>
      <c r="MTV320" s="998"/>
      <c r="MTW320" s="998"/>
      <c r="MTX320" s="998"/>
      <c r="MTY320" s="998"/>
      <c r="MTZ320" s="998"/>
      <c r="MUA320" s="998"/>
      <c r="MUB320" s="998"/>
      <c r="MUC320" s="998"/>
      <c r="MUD320" s="998"/>
      <c r="MUE320" s="998"/>
      <c r="MUF320" s="998"/>
      <c r="MUG320" s="998"/>
      <c r="MUH320" s="998"/>
      <c r="MUI320" s="998"/>
      <c r="MUJ320" s="998"/>
      <c r="MUK320" s="998"/>
      <c r="MUL320" s="998"/>
      <c r="MUM320" s="998"/>
      <c r="MUN320" s="998"/>
      <c r="MUO320" s="998"/>
      <c r="MUP320" s="998"/>
      <c r="MUQ320" s="998"/>
      <c r="MUR320" s="998"/>
      <c r="MUS320" s="998"/>
      <c r="MUT320" s="998"/>
      <c r="MUU320" s="998"/>
      <c r="MUV320" s="998"/>
      <c r="MUW320" s="998"/>
      <c r="MUX320" s="998"/>
      <c r="MUY320" s="998"/>
      <c r="MUZ320" s="998"/>
      <c r="MVA320" s="998"/>
      <c r="MVB320" s="998"/>
      <c r="MVC320" s="998"/>
      <c r="MVD320" s="998"/>
      <c r="MVE320" s="998"/>
      <c r="MVF320" s="998"/>
      <c r="MVG320" s="998"/>
      <c r="MVH320" s="998"/>
      <c r="MVI320" s="998"/>
      <c r="MVJ320" s="998"/>
      <c r="MVK320" s="998"/>
      <c r="MVL320" s="998"/>
      <c r="MVM320" s="998"/>
      <c r="MVN320" s="998"/>
      <c r="MVO320" s="998"/>
      <c r="MVP320" s="998"/>
      <c r="MVQ320" s="998"/>
      <c r="MVR320" s="998"/>
      <c r="MVS320" s="998"/>
      <c r="MVT320" s="998"/>
      <c r="MVU320" s="998"/>
      <c r="MVV320" s="998"/>
      <c r="MVW320" s="998"/>
      <c r="MVX320" s="998"/>
      <c r="MVY320" s="998"/>
      <c r="MVZ320" s="998"/>
      <c r="MWA320" s="998"/>
      <c r="MWB320" s="998"/>
      <c r="MWC320" s="998"/>
      <c r="MWD320" s="998"/>
      <c r="MWE320" s="998"/>
      <c r="MWF320" s="998"/>
      <c r="MWG320" s="998"/>
      <c r="MWH320" s="998"/>
      <c r="MWI320" s="998"/>
      <c r="MWJ320" s="998"/>
      <c r="MWK320" s="998"/>
      <c r="MWL320" s="998"/>
      <c r="MWM320" s="998"/>
      <c r="MWN320" s="998"/>
      <c r="MWO320" s="998"/>
      <c r="MWP320" s="998"/>
      <c r="MWQ320" s="998"/>
      <c r="MWR320" s="998"/>
      <c r="MWS320" s="998"/>
      <c r="MWT320" s="998"/>
      <c r="MWU320" s="998"/>
      <c r="MWV320" s="998"/>
      <c r="MWW320" s="998"/>
      <c r="MWX320" s="998"/>
      <c r="MWY320" s="998"/>
      <c r="MWZ320" s="998"/>
      <c r="MXA320" s="998"/>
      <c r="MXB320" s="998"/>
      <c r="MXC320" s="998"/>
      <c r="MXD320" s="998"/>
      <c r="MXE320" s="998"/>
      <c r="MXF320" s="998"/>
      <c r="MXG320" s="998"/>
      <c r="MXH320" s="998"/>
      <c r="MXI320" s="998"/>
      <c r="MXJ320" s="998"/>
      <c r="MXK320" s="998"/>
      <c r="MXL320" s="998"/>
      <c r="MXM320" s="998"/>
      <c r="MXN320" s="998"/>
      <c r="MXO320" s="998"/>
      <c r="MXP320" s="998"/>
      <c r="MXQ320" s="998"/>
      <c r="MXR320" s="998"/>
      <c r="MXS320" s="998"/>
      <c r="MXT320" s="998"/>
      <c r="MXU320" s="998"/>
      <c r="MXV320" s="998"/>
      <c r="MXW320" s="998"/>
      <c r="MXX320" s="998"/>
      <c r="MXY320" s="998"/>
      <c r="MXZ320" s="998"/>
      <c r="MYA320" s="998"/>
      <c r="MYB320" s="998"/>
      <c r="MYC320" s="998"/>
      <c r="MYD320" s="998"/>
      <c r="MYE320" s="998"/>
      <c r="MYF320" s="998"/>
      <c r="MYG320" s="998"/>
      <c r="MYH320" s="998"/>
      <c r="MYI320" s="998"/>
      <c r="MYJ320" s="998"/>
      <c r="MYK320" s="998"/>
      <c r="MYL320" s="998"/>
      <c r="MYM320" s="998"/>
      <c r="MYN320" s="998"/>
      <c r="MYO320" s="998"/>
      <c r="MYP320" s="998"/>
      <c r="MYQ320" s="998"/>
      <c r="MYR320" s="998"/>
      <c r="MYS320" s="998"/>
      <c r="MYT320" s="998"/>
      <c r="MYU320" s="998"/>
      <c r="MYV320" s="998"/>
      <c r="MYW320" s="998"/>
      <c r="MYX320" s="998"/>
      <c r="MYY320" s="998"/>
      <c r="MYZ320" s="998"/>
      <c r="MZA320" s="998"/>
      <c r="MZB320" s="998"/>
      <c r="MZC320" s="998"/>
      <c r="MZD320" s="998"/>
      <c r="MZE320" s="998"/>
      <c r="MZF320" s="998"/>
      <c r="MZG320" s="998"/>
      <c r="MZH320" s="998"/>
      <c r="MZI320" s="998"/>
      <c r="MZJ320" s="998"/>
      <c r="MZK320" s="998"/>
      <c r="MZL320" s="998"/>
      <c r="MZM320" s="998"/>
      <c r="MZN320" s="998"/>
      <c r="MZO320" s="998"/>
      <c r="MZP320" s="998"/>
      <c r="MZQ320" s="998"/>
      <c r="MZR320" s="998"/>
      <c r="MZS320" s="998"/>
      <c r="MZT320" s="998"/>
      <c r="MZU320" s="998"/>
      <c r="MZV320" s="998"/>
      <c r="MZW320" s="998"/>
      <c r="MZX320" s="998"/>
      <c r="MZY320" s="998"/>
      <c r="MZZ320" s="998"/>
      <c r="NAA320" s="998"/>
      <c r="NAB320" s="998"/>
      <c r="NAC320" s="998"/>
      <c r="NAD320" s="998"/>
      <c r="NAE320" s="998"/>
      <c r="NAF320" s="998"/>
      <c r="NAG320" s="998"/>
      <c r="NAH320" s="998"/>
      <c r="NAI320" s="998"/>
      <c r="NAJ320" s="998"/>
      <c r="NAK320" s="998"/>
      <c r="NAL320" s="998"/>
      <c r="NAM320" s="998"/>
      <c r="NAN320" s="998"/>
      <c r="NAO320" s="998"/>
      <c r="NAP320" s="998"/>
      <c r="NAQ320" s="998"/>
      <c r="NAR320" s="998"/>
      <c r="NAS320" s="998"/>
      <c r="NAT320" s="998"/>
      <c r="NAU320" s="998"/>
      <c r="NAV320" s="998"/>
      <c r="NAW320" s="998"/>
      <c r="NAX320" s="998"/>
      <c r="NAY320" s="998"/>
      <c r="NAZ320" s="998"/>
      <c r="NBA320" s="998"/>
      <c r="NBB320" s="998"/>
      <c r="NBC320" s="998"/>
      <c r="NBD320" s="998"/>
      <c r="NBE320" s="998"/>
      <c r="NBF320" s="998"/>
      <c r="NBG320" s="998"/>
      <c r="NBH320" s="998"/>
      <c r="NBI320" s="998"/>
      <c r="NBJ320" s="998"/>
      <c r="NBK320" s="998"/>
      <c r="NBL320" s="998"/>
      <c r="NBM320" s="998"/>
      <c r="NBN320" s="998"/>
      <c r="NBO320" s="998"/>
      <c r="NBP320" s="998"/>
      <c r="NBQ320" s="998"/>
      <c r="NBR320" s="998"/>
      <c r="NBS320" s="998"/>
      <c r="NBT320" s="998"/>
      <c r="NBU320" s="998"/>
      <c r="NBV320" s="998"/>
      <c r="NBW320" s="998"/>
      <c r="NBX320" s="998"/>
      <c r="NBY320" s="998"/>
      <c r="NBZ320" s="998"/>
      <c r="NCA320" s="998"/>
      <c r="NCB320" s="998"/>
      <c r="NCC320" s="998"/>
      <c r="NCD320" s="998"/>
      <c r="NCE320" s="998"/>
      <c r="NCF320" s="998"/>
      <c r="NCG320" s="998"/>
      <c r="NCH320" s="998"/>
      <c r="NCI320" s="998"/>
      <c r="NCJ320" s="998"/>
      <c r="NCK320" s="998"/>
      <c r="NCL320" s="998"/>
      <c r="NCM320" s="998"/>
      <c r="NCN320" s="998"/>
      <c r="NCO320" s="998"/>
      <c r="NCP320" s="998"/>
      <c r="NCQ320" s="998"/>
      <c r="NCR320" s="998"/>
      <c r="NCS320" s="998"/>
      <c r="NCT320" s="998"/>
      <c r="NCU320" s="998"/>
      <c r="NCV320" s="998"/>
      <c r="NCW320" s="998"/>
      <c r="NCX320" s="998"/>
      <c r="NCY320" s="998"/>
      <c r="NCZ320" s="998"/>
      <c r="NDA320" s="998"/>
      <c r="NDB320" s="998"/>
      <c r="NDC320" s="998"/>
      <c r="NDD320" s="998"/>
      <c r="NDE320" s="998"/>
      <c r="NDF320" s="998"/>
      <c r="NDG320" s="998"/>
      <c r="NDH320" s="998"/>
      <c r="NDI320" s="998"/>
      <c r="NDJ320" s="998"/>
      <c r="NDK320" s="998"/>
      <c r="NDL320" s="998"/>
      <c r="NDM320" s="998"/>
      <c r="NDN320" s="998"/>
      <c r="NDO320" s="998"/>
      <c r="NDP320" s="998"/>
      <c r="NDQ320" s="998"/>
      <c r="NDR320" s="998"/>
      <c r="NDS320" s="998"/>
      <c r="NDT320" s="998"/>
      <c r="NDU320" s="998"/>
      <c r="NDV320" s="998"/>
      <c r="NDW320" s="998"/>
      <c r="NDX320" s="998"/>
      <c r="NDY320" s="998"/>
      <c r="NDZ320" s="998"/>
      <c r="NEA320" s="998"/>
      <c r="NEB320" s="998"/>
      <c r="NEC320" s="998"/>
      <c r="NED320" s="998"/>
      <c r="NEE320" s="998"/>
      <c r="NEF320" s="998"/>
      <c r="NEG320" s="998"/>
      <c r="NEH320" s="998"/>
      <c r="NEI320" s="998"/>
      <c r="NEJ320" s="998"/>
      <c r="NEK320" s="998"/>
      <c r="NEL320" s="998"/>
      <c r="NEM320" s="998"/>
      <c r="NEN320" s="998"/>
      <c r="NEO320" s="998"/>
      <c r="NEP320" s="998"/>
      <c r="NEQ320" s="998"/>
      <c r="NER320" s="998"/>
      <c r="NES320" s="998"/>
      <c r="NET320" s="998"/>
      <c r="NEU320" s="998"/>
      <c r="NEV320" s="998"/>
      <c r="NEW320" s="998"/>
      <c r="NEX320" s="998"/>
      <c r="NEY320" s="998"/>
      <c r="NEZ320" s="998"/>
      <c r="NFA320" s="998"/>
      <c r="NFB320" s="998"/>
      <c r="NFC320" s="998"/>
      <c r="NFD320" s="998"/>
      <c r="NFE320" s="998"/>
      <c r="NFF320" s="998"/>
      <c r="NFG320" s="998"/>
      <c r="NFH320" s="998"/>
      <c r="NFI320" s="998"/>
      <c r="NFJ320" s="998"/>
      <c r="NFK320" s="998"/>
      <c r="NFL320" s="998"/>
      <c r="NFM320" s="998"/>
      <c r="NFN320" s="998"/>
      <c r="NFO320" s="998"/>
      <c r="NFP320" s="998"/>
      <c r="NFQ320" s="998"/>
      <c r="NFR320" s="998"/>
      <c r="NFS320" s="998"/>
      <c r="NFT320" s="998"/>
      <c r="NFU320" s="998"/>
      <c r="NFV320" s="998"/>
      <c r="NFW320" s="998"/>
      <c r="NFX320" s="998"/>
      <c r="NFY320" s="998"/>
      <c r="NFZ320" s="998"/>
      <c r="NGA320" s="998"/>
      <c r="NGB320" s="998"/>
      <c r="NGC320" s="998"/>
      <c r="NGD320" s="998"/>
      <c r="NGE320" s="998"/>
      <c r="NGF320" s="998"/>
      <c r="NGG320" s="998"/>
      <c r="NGH320" s="998"/>
      <c r="NGI320" s="998"/>
      <c r="NGJ320" s="998"/>
      <c r="NGK320" s="998"/>
      <c r="NGL320" s="998"/>
      <c r="NGM320" s="998"/>
      <c r="NGN320" s="998"/>
      <c r="NGO320" s="998"/>
      <c r="NGP320" s="998"/>
      <c r="NGQ320" s="998"/>
      <c r="NGR320" s="998"/>
      <c r="NGS320" s="998"/>
      <c r="NGT320" s="998"/>
      <c r="NGU320" s="998"/>
      <c r="NGV320" s="998"/>
      <c r="NGW320" s="998"/>
      <c r="NGX320" s="998"/>
      <c r="NGY320" s="998"/>
      <c r="NGZ320" s="998"/>
      <c r="NHA320" s="998"/>
      <c r="NHB320" s="998"/>
      <c r="NHC320" s="998"/>
      <c r="NHD320" s="998"/>
      <c r="NHE320" s="998"/>
      <c r="NHF320" s="998"/>
      <c r="NHG320" s="998"/>
      <c r="NHH320" s="998"/>
      <c r="NHI320" s="998"/>
      <c r="NHJ320" s="998"/>
      <c r="NHK320" s="998"/>
      <c r="NHL320" s="998"/>
      <c r="NHM320" s="998"/>
      <c r="NHN320" s="998"/>
      <c r="NHO320" s="998"/>
      <c r="NHP320" s="998"/>
      <c r="NHQ320" s="998"/>
      <c r="NHR320" s="998"/>
      <c r="NHS320" s="998"/>
      <c r="NHT320" s="998"/>
      <c r="NHU320" s="998"/>
      <c r="NHV320" s="998"/>
      <c r="NHW320" s="998"/>
      <c r="NHX320" s="998"/>
      <c r="NHY320" s="998"/>
      <c r="NHZ320" s="998"/>
      <c r="NIA320" s="998"/>
      <c r="NIB320" s="998"/>
      <c r="NIC320" s="998"/>
      <c r="NID320" s="998"/>
      <c r="NIE320" s="998"/>
      <c r="NIF320" s="998"/>
      <c r="NIG320" s="998"/>
      <c r="NIH320" s="998"/>
      <c r="NII320" s="998"/>
      <c r="NIJ320" s="998"/>
      <c r="NIK320" s="998"/>
      <c r="NIL320" s="998"/>
      <c r="NIM320" s="998"/>
      <c r="NIN320" s="998"/>
      <c r="NIO320" s="998"/>
      <c r="NIP320" s="998"/>
      <c r="NIQ320" s="998"/>
      <c r="NIR320" s="998"/>
      <c r="NIS320" s="998"/>
      <c r="NIT320" s="998"/>
      <c r="NIU320" s="998"/>
      <c r="NIV320" s="998"/>
      <c r="NIW320" s="998"/>
      <c r="NIX320" s="998"/>
      <c r="NIY320" s="998"/>
      <c r="NIZ320" s="998"/>
      <c r="NJA320" s="998"/>
      <c r="NJB320" s="998"/>
      <c r="NJC320" s="998"/>
      <c r="NJD320" s="998"/>
      <c r="NJE320" s="998"/>
      <c r="NJF320" s="998"/>
      <c r="NJG320" s="998"/>
      <c r="NJH320" s="998"/>
      <c r="NJI320" s="998"/>
      <c r="NJJ320" s="998"/>
      <c r="NJK320" s="998"/>
      <c r="NJL320" s="998"/>
      <c r="NJM320" s="998"/>
      <c r="NJN320" s="998"/>
      <c r="NJO320" s="998"/>
      <c r="NJP320" s="998"/>
      <c r="NJQ320" s="998"/>
      <c r="NJR320" s="998"/>
      <c r="NJS320" s="998"/>
      <c r="NJT320" s="998"/>
      <c r="NJU320" s="998"/>
      <c r="NJV320" s="998"/>
      <c r="NJW320" s="998"/>
      <c r="NJX320" s="998"/>
      <c r="NJY320" s="998"/>
      <c r="NJZ320" s="998"/>
      <c r="NKA320" s="998"/>
      <c r="NKB320" s="998"/>
      <c r="NKC320" s="998"/>
      <c r="NKD320" s="998"/>
      <c r="NKE320" s="998"/>
      <c r="NKF320" s="998"/>
      <c r="NKG320" s="998"/>
      <c r="NKH320" s="998"/>
      <c r="NKI320" s="998"/>
      <c r="NKJ320" s="998"/>
      <c r="NKK320" s="998"/>
      <c r="NKL320" s="998"/>
      <c r="NKM320" s="998"/>
      <c r="NKN320" s="998"/>
      <c r="NKO320" s="998"/>
      <c r="NKP320" s="998"/>
      <c r="NKQ320" s="998"/>
      <c r="NKR320" s="998"/>
      <c r="NKS320" s="998"/>
      <c r="NKT320" s="998"/>
      <c r="NKU320" s="998"/>
      <c r="NKV320" s="998"/>
      <c r="NKW320" s="998"/>
      <c r="NKX320" s="998"/>
      <c r="NKY320" s="998"/>
      <c r="NKZ320" s="998"/>
      <c r="NLA320" s="998"/>
      <c r="NLB320" s="998"/>
      <c r="NLC320" s="998"/>
      <c r="NLD320" s="998"/>
      <c r="NLE320" s="998"/>
      <c r="NLF320" s="998"/>
      <c r="NLG320" s="998"/>
      <c r="NLH320" s="998"/>
      <c r="NLI320" s="998"/>
      <c r="NLJ320" s="998"/>
      <c r="NLK320" s="998"/>
      <c r="NLL320" s="998"/>
      <c r="NLM320" s="998"/>
      <c r="NLN320" s="998"/>
      <c r="NLO320" s="998"/>
      <c r="NLP320" s="998"/>
      <c r="NLQ320" s="998"/>
      <c r="NLR320" s="998"/>
      <c r="NLS320" s="998"/>
      <c r="NLT320" s="998"/>
      <c r="NLU320" s="998"/>
      <c r="NLV320" s="998"/>
      <c r="NLW320" s="998"/>
      <c r="NLX320" s="998"/>
      <c r="NLY320" s="998"/>
      <c r="NLZ320" s="998"/>
      <c r="NMA320" s="998"/>
      <c r="NMB320" s="998"/>
      <c r="NMC320" s="998"/>
      <c r="NMD320" s="998"/>
      <c r="NME320" s="998"/>
      <c r="NMF320" s="998"/>
      <c r="NMG320" s="998"/>
      <c r="NMH320" s="998"/>
      <c r="NMI320" s="998"/>
      <c r="NMJ320" s="998"/>
      <c r="NMK320" s="998"/>
      <c r="NML320" s="998"/>
      <c r="NMM320" s="998"/>
      <c r="NMN320" s="998"/>
      <c r="NMO320" s="998"/>
      <c r="NMP320" s="998"/>
      <c r="NMQ320" s="998"/>
      <c r="NMR320" s="998"/>
      <c r="NMS320" s="998"/>
      <c r="NMT320" s="998"/>
      <c r="NMU320" s="998"/>
      <c r="NMV320" s="998"/>
      <c r="NMW320" s="998"/>
      <c r="NMX320" s="998"/>
      <c r="NMY320" s="998"/>
      <c r="NMZ320" s="998"/>
      <c r="NNA320" s="998"/>
      <c r="NNB320" s="998"/>
      <c r="NNC320" s="998"/>
      <c r="NND320" s="998"/>
      <c r="NNE320" s="998"/>
      <c r="NNF320" s="998"/>
      <c r="NNG320" s="998"/>
      <c r="NNH320" s="998"/>
      <c r="NNI320" s="998"/>
      <c r="NNJ320" s="998"/>
      <c r="NNK320" s="998"/>
      <c r="NNL320" s="998"/>
      <c r="NNM320" s="998"/>
      <c r="NNN320" s="998"/>
      <c r="NNO320" s="998"/>
      <c r="NNP320" s="998"/>
      <c r="NNQ320" s="998"/>
      <c r="NNR320" s="998"/>
      <c r="NNS320" s="998"/>
      <c r="NNT320" s="998"/>
      <c r="NNU320" s="998"/>
      <c r="NNV320" s="998"/>
      <c r="NNW320" s="998"/>
      <c r="NNX320" s="998"/>
      <c r="NNY320" s="998"/>
      <c r="NNZ320" s="998"/>
      <c r="NOA320" s="998"/>
      <c r="NOB320" s="998"/>
      <c r="NOC320" s="998"/>
      <c r="NOD320" s="998"/>
      <c r="NOE320" s="998"/>
      <c r="NOF320" s="998"/>
      <c r="NOG320" s="998"/>
      <c r="NOH320" s="998"/>
      <c r="NOI320" s="998"/>
      <c r="NOJ320" s="998"/>
      <c r="NOK320" s="998"/>
      <c r="NOL320" s="998"/>
      <c r="NOM320" s="998"/>
      <c r="NON320" s="998"/>
      <c r="NOO320" s="998"/>
      <c r="NOP320" s="998"/>
      <c r="NOQ320" s="998"/>
      <c r="NOR320" s="998"/>
      <c r="NOS320" s="998"/>
      <c r="NOT320" s="998"/>
      <c r="NOU320" s="998"/>
      <c r="NOV320" s="998"/>
      <c r="NOW320" s="998"/>
      <c r="NOX320" s="998"/>
      <c r="NOY320" s="998"/>
      <c r="NOZ320" s="998"/>
      <c r="NPA320" s="998"/>
      <c r="NPB320" s="998"/>
      <c r="NPC320" s="998"/>
      <c r="NPD320" s="998"/>
      <c r="NPE320" s="998"/>
      <c r="NPF320" s="998"/>
      <c r="NPG320" s="998"/>
      <c r="NPH320" s="998"/>
      <c r="NPI320" s="998"/>
      <c r="NPJ320" s="998"/>
      <c r="NPK320" s="998"/>
      <c r="NPL320" s="998"/>
      <c r="NPM320" s="998"/>
      <c r="NPN320" s="998"/>
      <c r="NPO320" s="998"/>
      <c r="NPP320" s="998"/>
      <c r="NPQ320" s="998"/>
      <c r="NPR320" s="998"/>
      <c r="NPS320" s="998"/>
      <c r="NPT320" s="998"/>
      <c r="NPU320" s="998"/>
      <c r="NPV320" s="998"/>
      <c r="NPW320" s="998"/>
      <c r="NPX320" s="998"/>
      <c r="NPY320" s="998"/>
      <c r="NPZ320" s="998"/>
      <c r="NQA320" s="998"/>
      <c r="NQB320" s="998"/>
      <c r="NQC320" s="998"/>
      <c r="NQD320" s="998"/>
      <c r="NQE320" s="998"/>
      <c r="NQF320" s="998"/>
      <c r="NQG320" s="998"/>
      <c r="NQH320" s="998"/>
      <c r="NQI320" s="998"/>
      <c r="NQJ320" s="998"/>
      <c r="NQK320" s="998"/>
      <c r="NQL320" s="998"/>
      <c r="NQM320" s="998"/>
      <c r="NQN320" s="998"/>
      <c r="NQO320" s="998"/>
      <c r="NQP320" s="998"/>
      <c r="NQQ320" s="998"/>
      <c r="NQR320" s="998"/>
      <c r="NQS320" s="998"/>
      <c r="NQT320" s="998"/>
      <c r="NQU320" s="998"/>
      <c r="NQV320" s="998"/>
      <c r="NQW320" s="998"/>
      <c r="NQX320" s="998"/>
      <c r="NQY320" s="998"/>
      <c r="NQZ320" s="998"/>
      <c r="NRA320" s="998"/>
      <c r="NRB320" s="998"/>
      <c r="NRC320" s="998"/>
      <c r="NRD320" s="998"/>
      <c r="NRE320" s="998"/>
      <c r="NRF320" s="998"/>
      <c r="NRG320" s="998"/>
      <c r="NRH320" s="998"/>
      <c r="NRI320" s="998"/>
      <c r="NRJ320" s="998"/>
      <c r="NRK320" s="998"/>
      <c r="NRL320" s="998"/>
      <c r="NRM320" s="998"/>
      <c r="NRN320" s="998"/>
      <c r="NRO320" s="998"/>
      <c r="NRP320" s="998"/>
      <c r="NRQ320" s="998"/>
      <c r="NRR320" s="998"/>
      <c r="NRS320" s="998"/>
      <c r="NRT320" s="998"/>
      <c r="NRU320" s="998"/>
      <c r="NRV320" s="998"/>
      <c r="NRW320" s="998"/>
      <c r="NRX320" s="998"/>
      <c r="NRY320" s="998"/>
      <c r="NRZ320" s="998"/>
      <c r="NSA320" s="998"/>
      <c r="NSB320" s="998"/>
      <c r="NSC320" s="998"/>
      <c r="NSD320" s="998"/>
      <c r="NSE320" s="998"/>
      <c r="NSF320" s="998"/>
      <c r="NSG320" s="998"/>
      <c r="NSH320" s="998"/>
      <c r="NSI320" s="998"/>
      <c r="NSJ320" s="998"/>
      <c r="NSK320" s="998"/>
      <c r="NSL320" s="998"/>
      <c r="NSM320" s="998"/>
      <c r="NSN320" s="998"/>
      <c r="NSO320" s="998"/>
      <c r="NSP320" s="998"/>
      <c r="NSQ320" s="998"/>
      <c r="NSR320" s="998"/>
      <c r="NSS320" s="998"/>
      <c r="NST320" s="998"/>
      <c r="NSU320" s="998"/>
      <c r="NSV320" s="998"/>
      <c r="NSW320" s="998"/>
      <c r="NSX320" s="998"/>
      <c r="NSY320" s="998"/>
      <c r="NSZ320" s="998"/>
      <c r="NTA320" s="998"/>
      <c r="NTB320" s="998"/>
      <c r="NTC320" s="998"/>
      <c r="NTD320" s="998"/>
      <c r="NTE320" s="998"/>
      <c r="NTF320" s="998"/>
      <c r="NTG320" s="998"/>
      <c r="NTH320" s="998"/>
      <c r="NTI320" s="998"/>
      <c r="NTJ320" s="998"/>
      <c r="NTK320" s="998"/>
      <c r="NTL320" s="998"/>
      <c r="NTM320" s="998"/>
      <c r="NTN320" s="998"/>
      <c r="NTO320" s="998"/>
      <c r="NTP320" s="998"/>
      <c r="NTQ320" s="998"/>
      <c r="NTR320" s="998"/>
      <c r="NTS320" s="998"/>
      <c r="NTT320" s="998"/>
      <c r="NTU320" s="998"/>
      <c r="NTV320" s="998"/>
      <c r="NTW320" s="998"/>
      <c r="NTX320" s="998"/>
      <c r="NTY320" s="998"/>
      <c r="NTZ320" s="998"/>
      <c r="NUA320" s="998"/>
      <c r="NUB320" s="998"/>
      <c r="NUC320" s="998"/>
      <c r="NUD320" s="998"/>
      <c r="NUE320" s="998"/>
      <c r="NUF320" s="998"/>
      <c r="NUG320" s="998"/>
      <c r="NUH320" s="998"/>
      <c r="NUI320" s="998"/>
      <c r="NUJ320" s="998"/>
      <c r="NUK320" s="998"/>
      <c r="NUL320" s="998"/>
      <c r="NUM320" s="998"/>
      <c r="NUN320" s="998"/>
      <c r="NUO320" s="998"/>
      <c r="NUP320" s="998"/>
      <c r="NUQ320" s="998"/>
      <c r="NUR320" s="998"/>
      <c r="NUS320" s="998"/>
      <c r="NUT320" s="998"/>
      <c r="NUU320" s="998"/>
      <c r="NUV320" s="998"/>
      <c r="NUW320" s="998"/>
      <c r="NUX320" s="998"/>
      <c r="NUY320" s="998"/>
      <c r="NUZ320" s="998"/>
      <c r="NVA320" s="998"/>
      <c r="NVB320" s="998"/>
      <c r="NVC320" s="998"/>
      <c r="NVD320" s="998"/>
      <c r="NVE320" s="998"/>
      <c r="NVF320" s="998"/>
      <c r="NVG320" s="998"/>
      <c r="NVH320" s="998"/>
      <c r="NVI320" s="998"/>
      <c r="NVJ320" s="998"/>
      <c r="NVK320" s="998"/>
      <c r="NVL320" s="998"/>
      <c r="NVM320" s="998"/>
      <c r="NVN320" s="998"/>
      <c r="NVO320" s="998"/>
      <c r="NVP320" s="998"/>
      <c r="NVQ320" s="998"/>
      <c r="NVR320" s="998"/>
      <c r="NVS320" s="998"/>
      <c r="NVT320" s="998"/>
      <c r="NVU320" s="998"/>
      <c r="NVV320" s="998"/>
      <c r="NVW320" s="998"/>
      <c r="NVX320" s="998"/>
      <c r="NVY320" s="998"/>
      <c r="NVZ320" s="998"/>
      <c r="NWA320" s="998"/>
      <c r="NWB320" s="998"/>
      <c r="NWC320" s="998"/>
      <c r="NWD320" s="998"/>
      <c r="NWE320" s="998"/>
      <c r="NWF320" s="998"/>
      <c r="NWG320" s="998"/>
      <c r="NWH320" s="998"/>
      <c r="NWI320" s="998"/>
      <c r="NWJ320" s="998"/>
      <c r="NWK320" s="998"/>
      <c r="NWL320" s="998"/>
      <c r="NWM320" s="998"/>
      <c r="NWN320" s="998"/>
      <c r="NWO320" s="998"/>
      <c r="NWP320" s="998"/>
      <c r="NWQ320" s="998"/>
      <c r="NWR320" s="998"/>
      <c r="NWS320" s="998"/>
      <c r="NWT320" s="998"/>
      <c r="NWU320" s="998"/>
      <c r="NWV320" s="998"/>
      <c r="NWW320" s="998"/>
      <c r="NWX320" s="998"/>
      <c r="NWY320" s="998"/>
      <c r="NWZ320" s="998"/>
      <c r="NXA320" s="998"/>
      <c r="NXB320" s="998"/>
      <c r="NXC320" s="998"/>
      <c r="NXD320" s="998"/>
      <c r="NXE320" s="998"/>
      <c r="NXF320" s="998"/>
      <c r="NXG320" s="998"/>
      <c r="NXH320" s="998"/>
      <c r="NXI320" s="998"/>
      <c r="NXJ320" s="998"/>
      <c r="NXK320" s="998"/>
      <c r="NXL320" s="998"/>
      <c r="NXM320" s="998"/>
      <c r="NXN320" s="998"/>
      <c r="NXO320" s="998"/>
      <c r="NXP320" s="998"/>
      <c r="NXQ320" s="998"/>
      <c r="NXR320" s="998"/>
      <c r="NXS320" s="998"/>
      <c r="NXT320" s="998"/>
      <c r="NXU320" s="998"/>
      <c r="NXV320" s="998"/>
      <c r="NXW320" s="998"/>
      <c r="NXX320" s="998"/>
      <c r="NXY320" s="998"/>
      <c r="NXZ320" s="998"/>
      <c r="NYA320" s="998"/>
      <c r="NYB320" s="998"/>
      <c r="NYC320" s="998"/>
      <c r="NYD320" s="998"/>
      <c r="NYE320" s="998"/>
      <c r="NYF320" s="998"/>
      <c r="NYG320" s="998"/>
      <c r="NYH320" s="998"/>
      <c r="NYI320" s="998"/>
      <c r="NYJ320" s="998"/>
      <c r="NYK320" s="998"/>
      <c r="NYL320" s="998"/>
      <c r="NYM320" s="998"/>
      <c r="NYN320" s="998"/>
      <c r="NYO320" s="998"/>
      <c r="NYP320" s="998"/>
      <c r="NYQ320" s="998"/>
      <c r="NYR320" s="998"/>
      <c r="NYS320" s="998"/>
      <c r="NYT320" s="998"/>
      <c r="NYU320" s="998"/>
      <c r="NYV320" s="998"/>
      <c r="NYW320" s="998"/>
      <c r="NYX320" s="998"/>
      <c r="NYY320" s="998"/>
      <c r="NYZ320" s="998"/>
      <c r="NZA320" s="998"/>
      <c r="NZB320" s="998"/>
      <c r="NZC320" s="998"/>
      <c r="NZD320" s="998"/>
      <c r="NZE320" s="998"/>
      <c r="NZF320" s="998"/>
      <c r="NZG320" s="998"/>
      <c r="NZH320" s="998"/>
      <c r="NZI320" s="998"/>
      <c r="NZJ320" s="998"/>
      <c r="NZK320" s="998"/>
      <c r="NZL320" s="998"/>
      <c r="NZM320" s="998"/>
      <c r="NZN320" s="998"/>
      <c r="NZO320" s="998"/>
      <c r="NZP320" s="998"/>
      <c r="NZQ320" s="998"/>
      <c r="NZR320" s="998"/>
      <c r="NZS320" s="998"/>
      <c r="NZT320" s="998"/>
      <c r="NZU320" s="998"/>
      <c r="NZV320" s="998"/>
      <c r="NZW320" s="998"/>
      <c r="NZX320" s="998"/>
      <c r="NZY320" s="998"/>
      <c r="NZZ320" s="998"/>
      <c r="OAA320" s="998"/>
      <c r="OAB320" s="998"/>
      <c r="OAC320" s="998"/>
      <c r="OAD320" s="998"/>
      <c r="OAE320" s="998"/>
      <c r="OAF320" s="998"/>
      <c r="OAG320" s="998"/>
      <c r="OAH320" s="998"/>
      <c r="OAI320" s="998"/>
      <c r="OAJ320" s="998"/>
      <c r="OAK320" s="998"/>
      <c r="OAL320" s="998"/>
      <c r="OAM320" s="998"/>
      <c r="OAN320" s="998"/>
      <c r="OAO320" s="998"/>
      <c r="OAP320" s="998"/>
      <c r="OAQ320" s="998"/>
      <c r="OAR320" s="998"/>
      <c r="OAS320" s="998"/>
      <c r="OAT320" s="998"/>
      <c r="OAU320" s="998"/>
      <c r="OAV320" s="998"/>
      <c r="OAW320" s="998"/>
      <c r="OAX320" s="998"/>
      <c r="OAY320" s="998"/>
      <c r="OAZ320" s="998"/>
      <c r="OBA320" s="998"/>
      <c r="OBB320" s="998"/>
      <c r="OBC320" s="998"/>
      <c r="OBD320" s="998"/>
      <c r="OBE320" s="998"/>
      <c r="OBF320" s="998"/>
      <c r="OBG320" s="998"/>
      <c r="OBH320" s="998"/>
      <c r="OBI320" s="998"/>
      <c r="OBJ320" s="998"/>
      <c r="OBK320" s="998"/>
      <c r="OBL320" s="998"/>
      <c r="OBM320" s="998"/>
      <c r="OBN320" s="998"/>
      <c r="OBO320" s="998"/>
      <c r="OBP320" s="998"/>
      <c r="OBQ320" s="998"/>
      <c r="OBR320" s="998"/>
      <c r="OBS320" s="998"/>
      <c r="OBT320" s="998"/>
      <c r="OBU320" s="998"/>
      <c r="OBV320" s="998"/>
      <c r="OBW320" s="998"/>
      <c r="OBX320" s="998"/>
      <c r="OBY320" s="998"/>
      <c r="OBZ320" s="998"/>
      <c r="OCA320" s="998"/>
      <c r="OCB320" s="998"/>
      <c r="OCC320" s="998"/>
      <c r="OCD320" s="998"/>
      <c r="OCE320" s="998"/>
      <c r="OCF320" s="998"/>
      <c r="OCG320" s="998"/>
      <c r="OCH320" s="998"/>
      <c r="OCI320" s="998"/>
      <c r="OCJ320" s="998"/>
      <c r="OCK320" s="998"/>
      <c r="OCL320" s="998"/>
      <c r="OCM320" s="998"/>
      <c r="OCN320" s="998"/>
      <c r="OCO320" s="998"/>
      <c r="OCP320" s="998"/>
      <c r="OCQ320" s="998"/>
      <c r="OCR320" s="998"/>
      <c r="OCS320" s="998"/>
      <c r="OCT320" s="998"/>
      <c r="OCU320" s="998"/>
      <c r="OCV320" s="998"/>
      <c r="OCW320" s="998"/>
      <c r="OCX320" s="998"/>
      <c r="OCY320" s="998"/>
      <c r="OCZ320" s="998"/>
      <c r="ODA320" s="998"/>
      <c r="ODB320" s="998"/>
      <c r="ODC320" s="998"/>
      <c r="ODD320" s="998"/>
      <c r="ODE320" s="998"/>
      <c r="ODF320" s="998"/>
      <c r="ODG320" s="998"/>
      <c r="ODH320" s="998"/>
      <c r="ODI320" s="998"/>
      <c r="ODJ320" s="998"/>
      <c r="ODK320" s="998"/>
      <c r="ODL320" s="998"/>
      <c r="ODM320" s="998"/>
      <c r="ODN320" s="998"/>
      <c r="ODO320" s="998"/>
      <c r="ODP320" s="998"/>
      <c r="ODQ320" s="998"/>
      <c r="ODR320" s="998"/>
      <c r="ODS320" s="998"/>
      <c r="ODT320" s="998"/>
      <c r="ODU320" s="998"/>
      <c r="ODV320" s="998"/>
      <c r="ODW320" s="998"/>
      <c r="ODX320" s="998"/>
      <c r="ODY320" s="998"/>
      <c r="ODZ320" s="998"/>
      <c r="OEA320" s="998"/>
      <c r="OEB320" s="998"/>
      <c r="OEC320" s="998"/>
      <c r="OED320" s="998"/>
      <c r="OEE320" s="998"/>
      <c r="OEF320" s="998"/>
      <c r="OEG320" s="998"/>
      <c r="OEH320" s="998"/>
      <c r="OEI320" s="998"/>
      <c r="OEJ320" s="998"/>
      <c r="OEK320" s="998"/>
      <c r="OEL320" s="998"/>
      <c r="OEM320" s="998"/>
      <c r="OEN320" s="998"/>
      <c r="OEO320" s="998"/>
      <c r="OEP320" s="998"/>
      <c r="OEQ320" s="998"/>
      <c r="OER320" s="998"/>
      <c r="OES320" s="998"/>
      <c r="OET320" s="998"/>
      <c r="OEU320" s="998"/>
      <c r="OEV320" s="998"/>
      <c r="OEW320" s="998"/>
      <c r="OEX320" s="998"/>
      <c r="OEY320" s="998"/>
      <c r="OEZ320" s="998"/>
      <c r="OFA320" s="998"/>
      <c r="OFB320" s="998"/>
      <c r="OFC320" s="998"/>
      <c r="OFD320" s="998"/>
      <c r="OFE320" s="998"/>
      <c r="OFF320" s="998"/>
      <c r="OFG320" s="998"/>
      <c r="OFH320" s="998"/>
      <c r="OFI320" s="998"/>
      <c r="OFJ320" s="998"/>
      <c r="OFK320" s="998"/>
      <c r="OFL320" s="998"/>
      <c r="OFM320" s="998"/>
      <c r="OFN320" s="998"/>
      <c r="OFO320" s="998"/>
      <c r="OFP320" s="998"/>
      <c r="OFQ320" s="998"/>
      <c r="OFR320" s="998"/>
      <c r="OFS320" s="998"/>
      <c r="OFT320" s="998"/>
      <c r="OFU320" s="998"/>
      <c r="OFV320" s="998"/>
      <c r="OFW320" s="998"/>
      <c r="OFX320" s="998"/>
      <c r="OFY320" s="998"/>
      <c r="OFZ320" s="998"/>
      <c r="OGA320" s="998"/>
      <c r="OGB320" s="998"/>
      <c r="OGC320" s="998"/>
      <c r="OGD320" s="998"/>
      <c r="OGE320" s="998"/>
      <c r="OGF320" s="998"/>
      <c r="OGG320" s="998"/>
      <c r="OGH320" s="998"/>
      <c r="OGI320" s="998"/>
      <c r="OGJ320" s="998"/>
      <c r="OGK320" s="998"/>
      <c r="OGL320" s="998"/>
      <c r="OGM320" s="998"/>
      <c r="OGN320" s="998"/>
      <c r="OGO320" s="998"/>
      <c r="OGP320" s="998"/>
      <c r="OGQ320" s="998"/>
      <c r="OGR320" s="998"/>
      <c r="OGS320" s="998"/>
      <c r="OGT320" s="998"/>
      <c r="OGU320" s="998"/>
      <c r="OGV320" s="998"/>
      <c r="OGW320" s="998"/>
      <c r="OGX320" s="998"/>
      <c r="OGY320" s="998"/>
      <c r="OGZ320" s="998"/>
      <c r="OHA320" s="998"/>
      <c r="OHB320" s="998"/>
      <c r="OHC320" s="998"/>
      <c r="OHD320" s="998"/>
      <c r="OHE320" s="998"/>
      <c r="OHF320" s="998"/>
      <c r="OHG320" s="998"/>
      <c r="OHH320" s="998"/>
      <c r="OHI320" s="998"/>
      <c r="OHJ320" s="998"/>
      <c r="OHK320" s="998"/>
      <c r="OHL320" s="998"/>
      <c r="OHM320" s="998"/>
      <c r="OHN320" s="998"/>
      <c r="OHO320" s="998"/>
      <c r="OHP320" s="998"/>
      <c r="OHQ320" s="998"/>
      <c r="OHR320" s="998"/>
      <c r="OHS320" s="998"/>
      <c r="OHT320" s="998"/>
      <c r="OHU320" s="998"/>
      <c r="OHV320" s="998"/>
      <c r="OHW320" s="998"/>
      <c r="OHX320" s="998"/>
      <c r="OHY320" s="998"/>
      <c r="OHZ320" s="998"/>
      <c r="OIA320" s="998"/>
      <c r="OIB320" s="998"/>
      <c r="OIC320" s="998"/>
      <c r="OID320" s="998"/>
      <c r="OIE320" s="998"/>
      <c r="OIF320" s="998"/>
      <c r="OIG320" s="998"/>
      <c r="OIH320" s="998"/>
      <c r="OII320" s="998"/>
      <c r="OIJ320" s="998"/>
      <c r="OIK320" s="998"/>
      <c r="OIL320" s="998"/>
      <c r="OIM320" s="998"/>
      <c r="OIN320" s="998"/>
      <c r="OIO320" s="998"/>
      <c r="OIP320" s="998"/>
      <c r="OIQ320" s="998"/>
      <c r="OIR320" s="998"/>
      <c r="OIS320" s="998"/>
      <c r="OIT320" s="998"/>
      <c r="OIU320" s="998"/>
      <c r="OIV320" s="998"/>
      <c r="OIW320" s="998"/>
      <c r="OIX320" s="998"/>
      <c r="OIY320" s="998"/>
      <c r="OIZ320" s="998"/>
      <c r="OJA320" s="998"/>
      <c r="OJB320" s="998"/>
      <c r="OJC320" s="998"/>
      <c r="OJD320" s="998"/>
      <c r="OJE320" s="998"/>
      <c r="OJF320" s="998"/>
      <c r="OJG320" s="998"/>
      <c r="OJH320" s="998"/>
      <c r="OJI320" s="998"/>
      <c r="OJJ320" s="998"/>
      <c r="OJK320" s="998"/>
      <c r="OJL320" s="998"/>
      <c r="OJM320" s="998"/>
      <c r="OJN320" s="998"/>
      <c r="OJO320" s="998"/>
      <c r="OJP320" s="998"/>
      <c r="OJQ320" s="998"/>
      <c r="OJR320" s="998"/>
      <c r="OJS320" s="998"/>
      <c r="OJT320" s="998"/>
      <c r="OJU320" s="998"/>
      <c r="OJV320" s="998"/>
      <c r="OJW320" s="998"/>
      <c r="OJX320" s="998"/>
      <c r="OJY320" s="998"/>
      <c r="OJZ320" s="998"/>
      <c r="OKA320" s="998"/>
      <c r="OKB320" s="998"/>
      <c r="OKC320" s="998"/>
      <c r="OKD320" s="998"/>
      <c r="OKE320" s="998"/>
      <c r="OKF320" s="998"/>
      <c r="OKG320" s="998"/>
      <c r="OKH320" s="998"/>
      <c r="OKI320" s="998"/>
      <c r="OKJ320" s="998"/>
      <c r="OKK320" s="998"/>
      <c r="OKL320" s="998"/>
      <c r="OKM320" s="998"/>
      <c r="OKN320" s="998"/>
      <c r="OKO320" s="998"/>
      <c r="OKP320" s="998"/>
      <c r="OKQ320" s="998"/>
      <c r="OKR320" s="998"/>
      <c r="OKS320" s="998"/>
      <c r="OKT320" s="998"/>
      <c r="OKU320" s="998"/>
      <c r="OKV320" s="998"/>
      <c r="OKW320" s="998"/>
      <c r="OKX320" s="998"/>
      <c r="OKY320" s="998"/>
      <c r="OKZ320" s="998"/>
      <c r="OLA320" s="998"/>
      <c r="OLB320" s="998"/>
      <c r="OLC320" s="998"/>
      <c r="OLD320" s="998"/>
      <c r="OLE320" s="998"/>
      <c r="OLF320" s="998"/>
      <c r="OLG320" s="998"/>
      <c r="OLH320" s="998"/>
      <c r="OLI320" s="998"/>
      <c r="OLJ320" s="998"/>
      <c r="OLK320" s="998"/>
      <c r="OLL320" s="998"/>
      <c r="OLM320" s="998"/>
      <c r="OLN320" s="998"/>
      <c r="OLO320" s="998"/>
      <c r="OLP320" s="998"/>
      <c r="OLQ320" s="998"/>
      <c r="OLR320" s="998"/>
      <c r="OLS320" s="998"/>
      <c r="OLT320" s="998"/>
      <c r="OLU320" s="998"/>
      <c r="OLV320" s="998"/>
      <c r="OLW320" s="998"/>
      <c r="OLX320" s="998"/>
      <c r="OLY320" s="998"/>
      <c r="OLZ320" s="998"/>
      <c r="OMA320" s="998"/>
      <c r="OMB320" s="998"/>
      <c r="OMC320" s="998"/>
      <c r="OMD320" s="998"/>
      <c r="OME320" s="998"/>
      <c r="OMF320" s="998"/>
      <c r="OMG320" s="998"/>
      <c r="OMH320" s="998"/>
      <c r="OMI320" s="998"/>
      <c r="OMJ320" s="998"/>
      <c r="OMK320" s="998"/>
      <c r="OML320" s="998"/>
      <c r="OMM320" s="998"/>
      <c r="OMN320" s="998"/>
      <c r="OMO320" s="998"/>
      <c r="OMP320" s="998"/>
      <c r="OMQ320" s="998"/>
      <c r="OMR320" s="998"/>
      <c r="OMS320" s="998"/>
      <c r="OMT320" s="998"/>
      <c r="OMU320" s="998"/>
      <c r="OMV320" s="998"/>
      <c r="OMW320" s="998"/>
      <c r="OMX320" s="998"/>
      <c r="OMY320" s="998"/>
      <c r="OMZ320" s="998"/>
      <c r="ONA320" s="998"/>
      <c r="ONB320" s="998"/>
      <c r="ONC320" s="998"/>
      <c r="OND320" s="998"/>
      <c r="ONE320" s="998"/>
      <c r="ONF320" s="998"/>
      <c r="ONG320" s="998"/>
      <c r="ONH320" s="998"/>
      <c r="ONI320" s="998"/>
      <c r="ONJ320" s="998"/>
      <c r="ONK320" s="998"/>
      <c r="ONL320" s="998"/>
      <c r="ONM320" s="998"/>
      <c r="ONN320" s="998"/>
      <c r="ONO320" s="998"/>
      <c r="ONP320" s="998"/>
      <c r="ONQ320" s="998"/>
      <c r="ONR320" s="998"/>
      <c r="ONS320" s="998"/>
      <c r="ONT320" s="998"/>
      <c r="ONU320" s="998"/>
      <c r="ONV320" s="998"/>
      <c r="ONW320" s="998"/>
      <c r="ONX320" s="998"/>
      <c r="ONY320" s="998"/>
      <c r="ONZ320" s="998"/>
      <c r="OOA320" s="998"/>
      <c r="OOB320" s="998"/>
      <c r="OOC320" s="998"/>
      <c r="OOD320" s="998"/>
      <c r="OOE320" s="998"/>
      <c r="OOF320" s="998"/>
      <c r="OOG320" s="998"/>
      <c r="OOH320" s="998"/>
      <c r="OOI320" s="998"/>
      <c r="OOJ320" s="998"/>
      <c r="OOK320" s="998"/>
      <c r="OOL320" s="998"/>
      <c r="OOM320" s="998"/>
      <c r="OON320" s="998"/>
      <c r="OOO320" s="998"/>
      <c r="OOP320" s="998"/>
      <c r="OOQ320" s="998"/>
      <c r="OOR320" s="998"/>
      <c r="OOS320" s="998"/>
      <c r="OOT320" s="998"/>
      <c r="OOU320" s="998"/>
      <c r="OOV320" s="998"/>
      <c r="OOW320" s="998"/>
      <c r="OOX320" s="998"/>
      <c r="OOY320" s="998"/>
      <c r="OOZ320" s="998"/>
      <c r="OPA320" s="998"/>
      <c r="OPB320" s="998"/>
      <c r="OPC320" s="998"/>
      <c r="OPD320" s="998"/>
      <c r="OPE320" s="998"/>
      <c r="OPF320" s="998"/>
      <c r="OPG320" s="998"/>
      <c r="OPH320" s="998"/>
      <c r="OPI320" s="998"/>
      <c r="OPJ320" s="998"/>
      <c r="OPK320" s="998"/>
      <c r="OPL320" s="998"/>
      <c r="OPM320" s="998"/>
      <c r="OPN320" s="998"/>
      <c r="OPO320" s="998"/>
      <c r="OPP320" s="998"/>
      <c r="OPQ320" s="998"/>
      <c r="OPR320" s="998"/>
      <c r="OPS320" s="998"/>
      <c r="OPT320" s="998"/>
      <c r="OPU320" s="998"/>
      <c r="OPV320" s="998"/>
      <c r="OPW320" s="998"/>
      <c r="OPX320" s="998"/>
      <c r="OPY320" s="998"/>
      <c r="OPZ320" s="998"/>
      <c r="OQA320" s="998"/>
      <c r="OQB320" s="998"/>
      <c r="OQC320" s="998"/>
      <c r="OQD320" s="998"/>
      <c r="OQE320" s="998"/>
      <c r="OQF320" s="998"/>
      <c r="OQG320" s="998"/>
      <c r="OQH320" s="998"/>
      <c r="OQI320" s="998"/>
      <c r="OQJ320" s="998"/>
      <c r="OQK320" s="998"/>
      <c r="OQL320" s="998"/>
      <c r="OQM320" s="998"/>
      <c r="OQN320" s="998"/>
      <c r="OQO320" s="998"/>
      <c r="OQP320" s="998"/>
      <c r="OQQ320" s="998"/>
      <c r="OQR320" s="998"/>
      <c r="OQS320" s="998"/>
      <c r="OQT320" s="998"/>
      <c r="OQU320" s="998"/>
      <c r="OQV320" s="998"/>
      <c r="OQW320" s="998"/>
      <c r="OQX320" s="998"/>
      <c r="OQY320" s="998"/>
      <c r="OQZ320" s="998"/>
      <c r="ORA320" s="998"/>
      <c r="ORB320" s="998"/>
      <c r="ORC320" s="998"/>
      <c r="ORD320" s="998"/>
      <c r="ORE320" s="998"/>
      <c r="ORF320" s="998"/>
      <c r="ORG320" s="998"/>
      <c r="ORH320" s="998"/>
      <c r="ORI320" s="998"/>
      <c r="ORJ320" s="998"/>
      <c r="ORK320" s="998"/>
      <c r="ORL320" s="998"/>
      <c r="ORM320" s="998"/>
      <c r="ORN320" s="998"/>
      <c r="ORO320" s="998"/>
      <c r="ORP320" s="998"/>
      <c r="ORQ320" s="998"/>
      <c r="ORR320" s="998"/>
      <c r="ORS320" s="998"/>
      <c r="ORT320" s="998"/>
      <c r="ORU320" s="998"/>
      <c r="ORV320" s="998"/>
      <c r="ORW320" s="998"/>
      <c r="ORX320" s="998"/>
      <c r="ORY320" s="998"/>
      <c r="ORZ320" s="998"/>
      <c r="OSA320" s="998"/>
      <c r="OSB320" s="998"/>
      <c r="OSC320" s="998"/>
      <c r="OSD320" s="998"/>
      <c r="OSE320" s="998"/>
      <c r="OSF320" s="998"/>
      <c r="OSG320" s="998"/>
      <c r="OSH320" s="998"/>
      <c r="OSI320" s="998"/>
      <c r="OSJ320" s="998"/>
      <c r="OSK320" s="998"/>
      <c r="OSL320" s="998"/>
      <c r="OSM320" s="998"/>
      <c r="OSN320" s="998"/>
      <c r="OSO320" s="998"/>
      <c r="OSP320" s="998"/>
      <c r="OSQ320" s="998"/>
      <c r="OSR320" s="998"/>
      <c r="OSS320" s="998"/>
      <c r="OST320" s="998"/>
      <c r="OSU320" s="998"/>
      <c r="OSV320" s="998"/>
      <c r="OSW320" s="998"/>
      <c r="OSX320" s="998"/>
      <c r="OSY320" s="998"/>
      <c r="OSZ320" s="998"/>
      <c r="OTA320" s="998"/>
      <c r="OTB320" s="998"/>
      <c r="OTC320" s="998"/>
      <c r="OTD320" s="998"/>
      <c r="OTE320" s="998"/>
      <c r="OTF320" s="998"/>
      <c r="OTG320" s="998"/>
      <c r="OTH320" s="998"/>
      <c r="OTI320" s="998"/>
      <c r="OTJ320" s="998"/>
      <c r="OTK320" s="998"/>
      <c r="OTL320" s="998"/>
      <c r="OTM320" s="998"/>
      <c r="OTN320" s="998"/>
      <c r="OTO320" s="998"/>
      <c r="OTP320" s="998"/>
      <c r="OTQ320" s="998"/>
      <c r="OTR320" s="998"/>
      <c r="OTS320" s="998"/>
      <c r="OTT320" s="998"/>
      <c r="OTU320" s="998"/>
      <c r="OTV320" s="998"/>
      <c r="OTW320" s="998"/>
      <c r="OTX320" s="998"/>
      <c r="OTY320" s="998"/>
      <c r="OTZ320" s="998"/>
      <c r="OUA320" s="998"/>
      <c r="OUB320" s="998"/>
      <c r="OUC320" s="998"/>
      <c r="OUD320" s="998"/>
      <c r="OUE320" s="998"/>
      <c r="OUF320" s="998"/>
      <c r="OUG320" s="998"/>
      <c r="OUH320" s="998"/>
      <c r="OUI320" s="998"/>
      <c r="OUJ320" s="998"/>
      <c r="OUK320" s="998"/>
      <c r="OUL320" s="998"/>
      <c r="OUM320" s="998"/>
      <c r="OUN320" s="998"/>
      <c r="OUO320" s="998"/>
      <c r="OUP320" s="998"/>
      <c r="OUQ320" s="998"/>
      <c r="OUR320" s="998"/>
      <c r="OUS320" s="998"/>
      <c r="OUT320" s="998"/>
      <c r="OUU320" s="998"/>
      <c r="OUV320" s="998"/>
      <c r="OUW320" s="998"/>
      <c r="OUX320" s="998"/>
      <c r="OUY320" s="998"/>
      <c r="OUZ320" s="998"/>
      <c r="OVA320" s="998"/>
      <c r="OVB320" s="998"/>
      <c r="OVC320" s="998"/>
      <c r="OVD320" s="998"/>
      <c r="OVE320" s="998"/>
      <c r="OVF320" s="998"/>
      <c r="OVG320" s="998"/>
      <c r="OVH320" s="998"/>
      <c r="OVI320" s="998"/>
      <c r="OVJ320" s="998"/>
      <c r="OVK320" s="998"/>
      <c r="OVL320" s="998"/>
      <c r="OVM320" s="998"/>
      <c r="OVN320" s="998"/>
      <c r="OVO320" s="998"/>
      <c r="OVP320" s="998"/>
      <c r="OVQ320" s="998"/>
      <c r="OVR320" s="998"/>
      <c r="OVS320" s="998"/>
      <c r="OVT320" s="998"/>
      <c r="OVU320" s="998"/>
      <c r="OVV320" s="998"/>
      <c r="OVW320" s="998"/>
      <c r="OVX320" s="998"/>
      <c r="OVY320" s="998"/>
      <c r="OVZ320" s="998"/>
      <c r="OWA320" s="998"/>
      <c r="OWB320" s="998"/>
      <c r="OWC320" s="998"/>
      <c r="OWD320" s="998"/>
      <c r="OWE320" s="998"/>
      <c r="OWF320" s="998"/>
      <c r="OWG320" s="998"/>
      <c r="OWH320" s="998"/>
      <c r="OWI320" s="998"/>
      <c r="OWJ320" s="998"/>
      <c r="OWK320" s="998"/>
      <c r="OWL320" s="998"/>
      <c r="OWM320" s="998"/>
      <c r="OWN320" s="998"/>
      <c r="OWO320" s="998"/>
      <c r="OWP320" s="998"/>
      <c r="OWQ320" s="998"/>
      <c r="OWR320" s="998"/>
      <c r="OWS320" s="998"/>
      <c r="OWT320" s="998"/>
      <c r="OWU320" s="998"/>
      <c r="OWV320" s="998"/>
      <c r="OWW320" s="998"/>
      <c r="OWX320" s="998"/>
      <c r="OWY320" s="998"/>
      <c r="OWZ320" s="998"/>
      <c r="OXA320" s="998"/>
      <c r="OXB320" s="998"/>
      <c r="OXC320" s="998"/>
      <c r="OXD320" s="998"/>
      <c r="OXE320" s="998"/>
      <c r="OXF320" s="998"/>
      <c r="OXG320" s="998"/>
      <c r="OXH320" s="998"/>
      <c r="OXI320" s="998"/>
      <c r="OXJ320" s="998"/>
      <c r="OXK320" s="998"/>
      <c r="OXL320" s="998"/>
      <c r="OXM320" s="998"/>
      <c r="OXN320" s="998"/>
      <c r="OXO320" s="998"/>
      <c r="OXP320" s="998"/>
      <c r="OXQ320" s="998"/>
      <c r="OXR320" s="998"/>
      <c r="OXS320" s="998"/>
      <c r="OXT320" s="998"/>
      <c r="OXU320" s="998"/>
      <c r="OXV320" s="998"/>
      <c r="OXW320" s="998"/>
      <c r="OXX320" s="998"/>
      <c r="OXY320" s="998"/>
      <c r="OXZ320" s="998"/>
      <c r="OYA320" s="998"/>
      <c r="OYB320" s="998"/>
      <c r="OYC320" s="998"/>
      <c r="OYD320" s="998"/>
      <c r="OYE320" s="998"/>
      <c r="OYF320" s="998"/>
      <c r="OYG320" s="998"/>
      <c r="OYH320" s="998"/>
      <c r="OYI320" s="998"/>
      <c r="OYJ320" s="998"/>
      <c r="OYK320" s="998"/>
      <c r="OYL320" s="998"/>
      <c r="OYM320" s="998"/>
      <c r="OYN320" s="998"/>
      <c r="OYO320" s="998"/>
      <c r="OYP320" s="998"/>
      <c r="OYQ320" s="998"/>
      <c r="OYR320" s="998"/>
      <c r="OYS320" s="998"/>
      <c r="OYT320" s="998"/>
      <c r="OYU320" s="998"/>
      <c r="OYV320" s="998"/>
      <c r="OYW320" s="998"/>
      <c r="OYX320" s="998"/>
      <c r="OYY320" s="998"/>
      <c r="OYZ320" s="998"/>
      <c r="OZA320" s="998"/>
      <c r="OZB320" s="998"/>
      <c r="OZC320" s="998"/>
      <c r="OZD320" s="998"/>
      <c r="OZE320" s="998"/>
      <c r="OZF320" s="998"/>
      <c r="OZG320" s="998"/>
      <c r="OZH320" s="998"/>
      <c r="OZI320" s="998"/>
      <c r="OZJ320" s="998"/>
      <c r="OZK320" s="998"/>
      <c r="OZL320" s="998"/>
      <c r="OZM320" s="998"/>
      <c r="OZN320" s="998"/>
      <c r="OZO320" s="998"/>
      <c r="OZP320" s="998"/>
      <c r="OZQ320" s="998"/>
      <c r="OZR320" s="998"/>
      <c r="OZS320" s="998"/>
      <c r="OZT320" s="998"/>
      <c r="OZU320" s="998"/>
      <c r="OZV320" s="998"/>
      <c r="OZW320" s="998"/>
      <c r="OZX320" s="998"/>
      <c r="OZY320" s="998"/>
      <c r="OZZ320" s="998"/>
      <c r="PAA320" s="998"/>
      <c r="PAB320" s="998"/>
      <c r="PAC320" s="998"/>
      <c r="PAD320" s="998"/>
      <c r="PAE320" s="998"/>
      <c r="PAF320" s="998"/>
      <c r="PAG320" s="998"/>
      <c r="PAH320" s="998"/>
      <c r="PAI320" s="998"/>
      <c r="PAJ320" s="998"/>
      <c r="PAK320" s="998"/>
      <c r="PAL320" s="998"/>
      <c r="PAM320" s="998"/>
      <c r="PAN320" s="998"/>
      <c r="PAO320" s="998"/>
      <c r="PAP320" s="998"/>
      <c r="PAQ320" s="998"/>
      <c r="PAR320" s="998"/>
      <c r="PAS320" s="998"/>
      <c r="PAT320" s="998"/>
      <c r="PAU320" s="998"/>
      <c r="PAV320" s="998"/>
      <c r="PAW320" s="998"/>
      <c r="PAX320" s="998"/>
      <c r="PAY320" s="998"/>
      <c r="PAZ320" s="998"/>
      <c r="PBA320" s="998"/>
      <c r="PBB320" s="998"/>
      <c r="PBC320" s="998"/>
      <c r="PBD320" s="998"/>
      <c r="PBE320" s="998"/>
      <c r="PBF320" s="998"/>
      <c r="PBG320" s="998"/>
      <c r="PBH320" s="998"/>
      <c r="PBI320" s="998"/>
      <c r="PBJ320" s="998"/>
      <c r="PBK320" s="998"/>
      <c r="PBL320" s="998"/>
      <c r="PBM320" s="998"/>
      <c r="PBN320" s="998"/>
      <c r="PBO320" s="998"/>
      <c r="PBP320" s="998"/>
      <c r="PBQ320" s="998"/>
      <c r="PBR320" s="998"/>
      <c r="PBS320" s="998"/>
      <c r="PBT320" s="998"/>
      <c r="PBU320" s="998"/>
      <c r="PBV320" s="998"/>
      <c r="PBW320" s="998"/>
      <c r="PBX320" s="998"/>
      <c r="PBY320" s="998"/>
      <c r="PBZ320" s="998"/>
      <c r="PCA320" s="998"/>
      <c r="PCB320" s="998"/>
      <c r="PCC320" s="998"/>
      <c r="PCD320" s="998"/>
      <c r="PCE320" s="998"/>
      <c r="PCF320" s="998"/>
      <c r="PCG320" s="998"/>
      <c r="PCH320" s="998"/>
      <c r="PCI320" s="998"/>
      <c r="PCJ320" s="998"/>
      <c r="PCK320" s="998"/>
      <c r="PCL320" s="998"/>
      <c r="PCM320" s="998"/>
      <c r="PCN320" s="998"/>
      <c r="PCO320" s="998"/>
      <c r="PCP320" s="998"/>
      <c r="PCQ320" s="998"/>
      <c r="PCR320" s="998"/>
      <c r="PCS320" s="998"/>
      <c r="PCT320" s="998"/>
      <c r="PCU320" s="998"/>
      <c r="PCV320" s="998"/>
      <c r="PCW320" s="998"/>
      <c r="PCX320" s="998"/>
      <c r="PCY320" s="998"/>
      <c r="PCZ320" s="998"/>
      <c r="PDA320" s="998"/>
      <c r="PDB320" s="998"/>
      <c r="PDC320" s="998"/>
      <c r="PDD320" s="998"/>
      <c r="PDE320" s="998"/>
      <c r="PDF320" s="998"/>
      <c r="PDG320" s="998"/>
      <c r="PDH320" s="998"/>
      <c r="PDI320" s="998"/>
      <c r="PDJ320" s="998"/>
      <c r="PDK320" s="998"/>
      <c r="PDL320" s="998"/>
      <c r="PDM320" s="998"/>
      <c r="PDN320" s="998"/>
      <c r="PDO320" s="998"/>
      <c r="PDP320" s="998"/>
      <c r="PDQ320" s="998"/>
      <c r="PDR320" s="998"/>
      <c r="PDS320" s="998"/>
      <c r="PDT320" s="998"/>
      <c r="PDU320" s="998"/>
      <c r="PDV320" s="998"/>
      <c r="PDW320" s="998"/>
      <c r="PDX320" s="998"/>
      <c r="PDY320" s="998"/>
      <c r="PDZ320" s="998"/>
      <c r="PEA320" s="998"/>
      <c r="PEB320" s="998"/>
      <c r="PEC320" s="998"/>
      <c r="PED320" s="998"/>
      <c r="PEE320" s="998"/>
      <c r="PEF320" s="998"/>
      <c r="PEG320" s="998"/>
      <c r="PEH320" s="998"/>
      <c r="PEI320" s="998"/>
      <c r="PEJ320" s="998"/>
      <c r="PEK320" s="998"/>
      <c r="PEL320" s="998"/>
      <c r="PEM320" s="998"/>
      <c r="PEN320" s="998"/>
      <c r="PEO320" s="998"/>
      <c r="PEP320" s="998"/>
      <c r="PEQ320" s="998"/>
      <c r="PER320" s="998"/>
      <c r="PES320" s="998"/>
      <c r="PET320" s="998"/>
      <c r="PEU320" s="998"/>
      <c r="PEV320" s="998"/>
      <c r="PEW320" s="998"/>
      <c r="PEX320" s="998"/>
      <c r="PEY320" s="998"/>
      <c r="PEZ320" s="998"/>
      <c r="PFA320" s="998"/>
      <c r="PFB320" s="998"/>
      <c r="PFC320" s="998"/>
      <c r="PFD320" s="998"/>
      <c r="PFE320" s="998"/>
      <c r="PFF320" s="998"/>
      <c r="PFG320" s="998"/>
      <c r="PFH320" s="998"/>
      <c r="PFI320" s="998"/>
      <c r="PFJ320" s="998"/>
      <c r="PFK320" s="998"/>
      <c r="PFL320" s="998"/>
      <c r="PFM320" s="998"/>
      <c r="PFN320" s="998"/>
      <c r="PFO320" s="998"/>
      <c r="PFP320" s="998"/>
      <c r="PFQ320" s="998"/>
      <c r="PFR320" s="998"/>
      <c r="PFS320" s="998"/>
      <c r="PFT320" s="998"/>
      <c r="PFU320" s="998"/>
      <c r="PFV320" s="998"/>
      <c r="PFW320" s="998"/>
      <c r="PFX320" s="998"/>
      <c r="PFY320" s="998"/>
      <c r="PFZ320" s="998"/>
      <c r="PGA320" s="998"/>
      <c r="PGB320" s="998"/>
      <c r="PGC320" s="998"/>
      <c r="PGD320" s="998"/>
      <c r="PGE320" s="998"/>
      <c r="PGF320" s="998"/>
      <c r="PGG320" s="998"/>
      <c r="PGH320" s="998"/>
      <c r="PGI320" s="998"/>
      <c r="PGJ320" s="998"/>
      <c r="PGK320" s="998"/>
      <c r="PGL320" s="998"/>
      <c r="PGM320" s="998"/>
      <c r="PGN320" s="998"/>
      <c r="PGO320" s="998"/>
      <c r="PGP320" s="998"/>
      <c r="PGQ320" s="998"/>
      <c r="PGR320" s="998"/>
      <c r="PGS320" s="998"/>
      <c r="PGT320" s="998"/>
      <c r="PGU320" s="998"/>
      <c r="PGV320" s="998"/>
      <c r="PGW320" s="998"/>
      <c r="PGX320" s="998"/>
      <c r="PGY320" s="998"/>
      <c r="PGZ320" s="998"/>
      <c r="PHA320" s="998"/>
      <c r="PHB320" s="998"/>
      <c r="PHC320" s="998"/>
      <c r="PHD320" s="998"/>
      <c r="PHE320" s="998"/>
      <c r="PHF320" s="998"/>
      <c r="PHG320" s="998"/>
      <c r="PHH320" s="998"/>
      <c r="PHI320" s="998"/>
      <c r="PHJ320" s="998"/>
      <c r="PHK320" s="998"/>
      <c r="PHL320" s="998"/>
      <c r="PHM320" s="998"/>
      <c r="PHN320" s="998"/>
      <c r="PHO320" s="998"/>
      <c r="PHP320" s="998"/>
      <c r="PHQ320" s="998"/>
      <c r="PHR320" s="998"/>
      <c r="PHS320" s="998"/>
      <c r="PHT320" s="998"/>
      <c r="PHU320" s="998"/>
      <c r="PHV320" s="998"/>
      <c r="PHW320" s="998"/>
      <c r="PHX320" s="998"/>
      <c r="PHY320" s="998"/>
      <c r="PHZ320" s="998"/>
      <c r="PIA320" s="998"/>
      <c r="PIB320" s="998"/>
      <c r="PIC320" s="998"/>
      <c r="PID320" s="998"/>
      <c r="PIE320" s="998"/>
      <c r="PIF320" s="998"/>
      <c r="PIG320" s="998"/>
      <c r="PIH320" s="998"/>
      <c r="PII320" s="998"/>
      <c r="PIJ320" s="998"/>
      <c r="PIK320" s="998"/>
      <c r="PIL320" s="998"/>
      <c r="PIM320" s="998"/>
      <c r="PIN320" s="998"/>
      <c r="PIO320" s="998"/>
      <c r="PIP320" s="998"/>
      <c r="PIQ320" s="998"/>
      <c r="PIR320" s="998"/>
      <c r="PIS320" s="998"/>
      <c r="PIT320" s="998"/>
      <c r="PIU320" s="998"/>
      <c r="PIV320" s="998"/>
      <c r="PIW320" s="998"/>
      <c r="PIX320" s="998"/>
      <c r="PIY320" s="998"/>
      <c r="PIZ320" s="998"/>
      <c r="PJA320" s="998"/>
      <c r="PJB320" s="998"/>
      <c r="PJC320" s="998"/>
      <c r="PJD320" s="998"/>
      <c r="PJE320" s="998"/>
      <c r="PJF320" s="998"/>
      <c r="PJG320" s="998"/>
      <c r="PJH320" s="998"/>
      <c r="PJI320" s="998"/>
      <c r="PJJ320" s="998"/>
      <c r="PJK320" s="998"/>
      <c r="PJL320" s="998"/>
      <c r="PJM320" s="998"/>
      <c r="PJN320" s="998"/>
      <c r="PJO320" s="998"/>
      <c r="PJP320" s="998"/>
      <c r="PJQ320" s="998"/>
      <c r="PJR320" s="998"/>
      <c r="PJS320" s="998"/>
      <c r="PJT320" s="998"/>
      <c r="PJU320" s="998"/>
      <c r="PJV320" s="998"/>
      <c r="PJW320" s="998"/>
      <c r="PJX320" s="998"/>
      <c r="PJY320" s="998"/>
      <c r="PJZ320" s="998"/>
      <c r="PKA320" s="998"/>
      <c r="PKB320" s="998"/>
      <c r="PKC320" s="998"/>
      <c r="PKD320" s="998"/>
      <c r="PKE320" s="998"/>
      <c r="PKF320" s="998"/>
      <c r="PKG320" s="998"/>
      <c r="PKH320" s="998"/>
      <c r="PKI320" s="998"/>
      <c r="PKJ320" s="998"/>
      <c r="PKK320" s="998"/>
      <c r="PKL320" s="998"/>
      <c r="PKM320" s="998"/>
      <c r="PKN320" s="998"/>
      <c r="PKO320" s="998"/>
      <c r="PKP320" s="998"/>
      <c r="PKQ320" s="998"/>
      <c r="PKR320" s="998"/>
      <c r="PKS320" s="998"/>
      <c r="PKT320" s="998"/>
      <c r="PKU320" s="998"/>
      <c r="PKV320" s="998"/>
      <c r="PKW320" s="998"/>
      <c r="PKX320" s="998"/>
      <c r="PKY320" s="998"/>
      <c r="PKZ320" s="998"/>
      <c r="PLA320" s="998"/>
      <c r="PLB320" s="998"/>
      <c r="PLC320" s="998"/>
      <c r="PLD320" s="998"/>
      <c r="PLE320" s="998"/>
      <c r="PLF320" s="998"/>
      <c r="PLG320" s="998"/>
      <c r="PLH320" s="998"/>
      <c r="PLI320" s="998"/>
      <c r="PLJ320" s="998"/>
      <c r="PLK320" s="998"/>
      <c r="PLL320" s="998"/>
      <c r="PLM320" s="998"/>
      <c r="PLN320" s="998"/>
      <c r="PLO320" s="998"/>
      <c r="PLP320" s="998"/>
      <c r="PLQ320" s="998"/>
      <c r="PLR320" s="998"/>
      <c r="PLS320" s="998"/>
      <c r="PLT320" s="998"/>
      <c r="PLU320" s="998"/>
      <c r="PLV320" s="998"/>
      <c r="PLW320" s="998"/>
      <c r="PLX320" s="998"/>
      <c r="PLY320" s="998"/>
      <c r="PLZ320" s="998"/>
      <c r="PMA320" s="998"/>
      <c r="PMB320" s="998"/>
      <c r="PMC320" s="998"/>
      <c r="PMD320" s="998"/>
      <c r="PME320" s="998"/>
      <c r="PMF320" s="998"/>
      <c r="PMG320" s="998"/>
      <c r="PMH320" s="998"/>
      <c r="PMI320" s="998"/>
      <c r="PMJ320" s="998"/>
      <c r="PMK320" s="998"/>
      <c r="PML320" s="998"/>
      <c r="PMM320" s="998"/>
      <c r="PMN320" s="998"/>
      <c r="PMO320" s="998"/>
      <c r="PMP320" s="998"/>
      <c r="PMQ320" s="998"/>
      <c r="PMR320" s="998"/>
      <c r="PMS320" s="998"/>
      <c r="PMT320" s="998"/>
      <c r="PMU320" s="998"/>
      <c r="PMV320" s="998"/>
      <c r="PMW320" s="998"/>
      <c r="PMX320" s="998"/>
      <c r="PMY320" s="998"/>
      <c r="PMZ320" s="998"/>
      <c r="PNA320" s="998"/>
      <c r="PNB320" s="998"/>
      <c r="PNC320" s="998"/>
      <c r="PND320" s="998"/>
      <c r="PNE320" s="998"/>
      <c r="PNF320" s="998"/>
      <c r="PNG320" s="998"/>
      <c r="PNH320" s="998"/>
      <c r="PNI320" s="998"/>
      <c r="PNJ320" s="998"/>
      <c r="PNK320" s="998"/>
      <c r="PNL320" s="998"/>
      <c r="PNM320" s="998"/>
      <c r="PNN320" s="998"/>
      <c r="PNO320" s="998"/>
      <c r="PNP320" s="998"/>
      <c r="PNQ320" s="998"/>
      <c r="PNR320" s="998"/>
      <c r="PNS320" s="998"/>
      <c r="PNT320" s="998"/>
      <c r="PNU320" s="998"/>
      <c r="PNV320" s="998"/>
      <c r="PNW320" s="998"/>
      <c r="PNX320" s="998"/>
      <c r="PNY320" s="998"/>
      <c r="PNZ320" s="998"/>
      <c r="POA320" s="998"/>
      <c r="POB320" s="998"/>
      <c r="POC320" s="998"/>
      <c r="POD320" s="998"/>
      <c r="POE320" s="998"/>
      <c r="POF320" s="998"/>
      <c r="POG320" s="998"/>
      <c r="POH320" s="998"/>
      <c r="POI320" s="998"/>
      <c r="POJ320" s="998"/>
      <c r="POK320" s="998"/>
      <c r="POL320" s="998"/>
      <c r="POM320" s="998"/>
      <c r="PON320" s="998"/>
      <c r="POO320" s="998"/>
      <c r="POP320" s="998"/>
      <c r="POQ320" s="998"/>
      <c r="POR320" s="998"/>
      <c r="POS320" s="998"/>
      <c r="POT320" s="998"/>
      <c r="POU320" s="998"/>
      <c r="POV320" s="998"/>
      <c r="POW320" s="998"/>
      <c r="POX320" s="998"/>
      <c r="POY320" s="998"/>
      <c r="POZ320" s="998"/>
      <c r="PPA320" s="998"/>
      <c r="PPB320" s="998"/>
      <c r="PPC320" s="998"/>
      <c r="PPD320" s="998"/>
      <c r="PPE320" s="998"/>
      <c r="PPF320" s="998"/>
      <c r="PPG320" s="998"/>
      <c r="PPH320" s="998"/>
      <c r="PPI320" s="998"/>
      <c r="PPJ320" s="998"/>
      <c r="PPK320" s="998"/>
      <c r="PPL320" s="998"/>
      <c r="PPM320" s="998"/>
      <c r="PPN320" s="998"/>
      <c r="PPO320" s="998"/>
      <c r="PPP320" s="998"/>
      <c r="PPQ320" s="998"/>
      <c r="PPR320" s="998"/>
      <c r="PPS320" s="998"/>
      <c r="PPT320" s="998"/>
      <c r="PPU320" s="998"/>
      <c r="PPV320" s="998"/>
      <c r="PPW320" s="998"/>
      <c r="PPX320" s="998"/>
      <c r="PPY320" s="998"/>
      <c r="PPZ320" s="998"/>
      <c r="PQA320" s="998"/>
      <c r="PQB320" s="998"/>
      <c r="PQC320" s="998"/>
      <c r="PQD320" s="998"/>
      <c r="PQE320" s="998"/>
      <c r="PQF320" s="998"/>
      <c r="PQG320" s="998"/>
      <c r="PQH320" s="998"/>
      <c r="PQI320" s="998"/>
      <c r="PQJ320" s="998"/>
      <c r="PQK320" s="998"/>
      <c r="PQL320" s="998"/>
      <c r="PQM320" s="998"/>
      <c r="PQN320" s="998"/>
      <c r="PQO320" s="998"/>
      <c r="PQP320" s="998"/>
      <c r="PQQ320" s="998"/>
      <c r="PQR320" s="998"/>
      <c r="PQS320" s="998"/>
      <c r="PQT320" s="998"/>
      <c r="PQU320" s="998"/>
      <c r="PQV320" s="998"/>
      <c r="PQW320" s="998"/>
      <c r="PQX320" s="998"/>
      <c r="PQY320" s="998"/>
      <c r="PQZ320" s="998"/>
      <c r="PRA320" s="998"/>
      <c r="PRB320" s="998"/>
      <c r="PRC320" s="998"/>
      <c r="PRD320" s="998"/>
      <c r="PRE320" s="998"/>
      <c r="PRF320" s="998"/>
      <c r="PRG320" s="998"/>
      <c r="PRH320" s="998"/>
      <c r="PRI320" s="998"/>
      <c r="PRJ320" s="998"/>
      <c r="PRK320" s="998"/>
      <c r="PRL320" s="998"/>
      <c r="PRM320" s="998"/>
      <c r="PRN320" s="998"/>
      <c r="PRO320" s="998"/>
      <c r="PRP320" s="998"/>
      <c r="PRQ320" s="998"/>
      <c r="PRR320" s="998"/>
      <c r="PRS320" s="998"/>
      <c r="PRT320" s="998"/>
      <c r="PRU320" s="998"/>
      <c r="PRV320" s="998"/>
      <c r="PRW320" s="998"/>
      <c r="PRX320" s="998"/>
      <c r="PRY320" s="998"/>
      <c r="PRZ320" s="998"/>
      <c r="PSA320" s="998"/>
      <c r="PSB320" s="998"/>
      <c r="PSC320" s="998"/>
      <c r="PSD320" s="998"/>
      <c r="PSE320" s="998"/>
      <c r="PSF320" s="998"/>
      <c r="PSG320" s="998"/>
      <c r="PSH320" s="998"/>
      <c r="PSI320" s="998"/>
      <c r="PSJ320" s="998"/>
      <c r="PSK320" s="998"/>
      <c r="PSL320" s="998"/>
      <c r="PSM320" s="998"/>
      <c r="PSN320" s="998"/>
      <c r="PSO320" s="998"/>
      <c r="PSP320" s="998"/>
      <c r="PSQ320" s="998"/>
      <c r="PSR320" s="998"/>
      <c r="PSS320" s="998"/>
      <c r="PST320" s="998"/>
      <c r="PSU320" s="998"/>
      <c r="PSV320" s="998"/>
      <c r="PSW320" s="998"/>
      <c r="PSX320" s="998"/>
      <c r="PSY320" s="998"/>
      <c r="PSZ320" s="998"/>
      <c r="PTA320" s="998"/>
      <c r="PTB320" s="998"/>
      <c r="PTC320" s="998"/>
      <c r="PTD320" s="998"/>
      <c r="PTE320" s="998"/>
      <c r="PTF320" s="998"/>
      <c r="PTG320" s="998"/>
      <c r="PTH320" s="998"/>
      <c r="PTI320" s="998"/>
      <c r="PTJ320" s="998"/>
      <c r="PTK320" s="998"/>
      <c r="PTL320" s="998"/>
      <c r="PTM320" s="998"/>
      <c r="PTN320" s="998"/>
      <c r="PTO320" s="998"/>
      <c r="PTP320" s="998"/>
      <c r="PTQ320" s="998"/>
      <c r="PTR320" s="998"/>
      <c r="PTS320" s="998"/>
      <c r="PTT320" s="998"/>
      <c r="PTU320" s="998"/>
      <c r="PTV320" s="998"/>
      <c r="PTW320" s="998"/>
      <c r="PTX320" s="998"/>
      <c r="PTY320" s="998"/>
      <c r="PTZ320" s="998"/>
      <c r="PUA320" s="998"/>
      <c r="PUB320" s="998"/>
      <c r="PUC320" s="998"/>
      <c r="PUD320" s="998"/>
      <c r="PUE320" s="998"/>
      <c r="PUF320" s="998"/>
      <c r="PUG320" s="998"/>
      <c r="PUH320" s="998"/>
      <c r="PUI320" s="998"/>
      <c r="PUJ320" s="998"/>
      <c r="PUK320" s="998"/>
      <c r="PUL320" s="998"/>
      <c r="PUM320" s="998"/>
      <c r="PUN320" s="998"/>
      <c r="PUO320" s="998"/>
      <c r="PUP320" s="998"/>
      <c r="PUQ320" s="998"/>
      <c r="PUR320" s="998"/>
      <c r="PUS320" s="998"/>
      <c r="PUT320" s="998"/>
      <c r="PUU320" s="998"/>
      <c r="PUV320" s="998"/>
      <c r="PUW320" s="998"/>
      <c r="PUX320" s="998"/>
      <c r="PUY320" s="998"/>
      <c r="PUZ320" s="998"/>
      <c r="PVA320" s="998"/>
      <c r="PVB320" s="998"/>
      <c r="PVC320" s="998"/>
      <c r="PVD320" s="998"/>
      <c r="PVE320" s="998"/>
      <c r="PVF320" s="998"/>
      <c r="PVG320" s="998"/>
      <c r="PVH320" s="998"/>
      <c r="PVI320" s="998"/>
      <c r="PVJ320" s="998"/>
      <c r="PVK320" s="998"/>
      <c r="PVL320" s="998"/>
      <c r="PVM320" s="998"/>
      <c r="PVN320" s="998"/>
      <c r="PVO320" s="998"/>
      <c r="PVP320" s="998"/>
      <c r="PVQ320" s="998"/>
      <c r="PVR320" s="998"/>
      <c r="PVS320" s="998"/>
      <c r="PVT320" s="998"/>
      <c r="PVU320" s="998"/>
      <c r="PVV320" s="998"/>
      <c r="PVW320" s="998"/>
      <c r="PVX320" s="998"/>
      <c r="PVY320" s="998"/>
      <c r="PVZ320" s="998"/>
      <c r="PWA320" s="998"/>
      <c r="PWB320" s="998"/>
      <c r="PWC320" s="998"/>
      <c r="PWD320" s="998"/>
      <c r="PWE320" s="998"/>
      <c r="PWF320" s="998"/>
      <c r="PWG320" s="998"/>
      <c r="PWH320" s="998"/>
      <c r="PWI320" s="998"/>
      <c r="PWJ320" s="998"/>
      <c r="PWK320" s="998"/>
      <c r="PWL320" s="998"/>
      <c r="PWM320" s="998"/>
      <c r="PWN320" s="998"/>
      <c r="PWO320" s="998"/>
      <c r="PWP320" s="998"/>
      <c r="PWQ320" s="998"/>
      <c r="PWR320" s="998"/>
      <c r="PWS320" s="998"/>
      <c r="PWT320" s="998"/>
      <c r="PWU320" s="998"/>
      <c r="PWV320" s="998"/>
      <c r="PWW320" s="998"/>
      <c r="PWX320" s="998"/>
      <c r="PWY320" s="998"/>
      <c r="PWZ320" s="998"/>
      <c r="PXA320" s="998"/>
      <c r="PXB320" s="998"/>
      <c r="PXC320" s="998"/>
      <c r="PXD320" s="998"/>
      <c r="PXE320" s="998"/>
      <c r="PXF320" s="998"/>
      <c r="PXG320" s="998"/>
      <c r="PXH320" s="998"/>
      <c r="PXI320" s="998"/>
      <c r="PXJ320" s="998"/>
      <c r="PXK320" s="998"/>
      <c r="PXL320" s="998"/>
      <c r="PXM320" s="998"/>
      <c r="PXN320" s="998"/>
      <c r="PXO320" s="998"/>
      <c r="PXP320" s="998"/>
      <c r="PXQ320" s="998"/>
      <c r="PXR320" s="998"/>
      <c r="PXS320" s="998"/>
      <c r="PXT320" s="998"/>
      <c r="PXU320" s="998"/>
      <c r="PXV320" s="998"/>
      <c r="PXW320" s="998"/>
      <c r="PXX320" s="998"/>
      <c r="PXY320" s="998"/>
      <c r="PXZ320" s="998"/>
      <c r="PYA320" s="998"/>
      <c r="PYB320" s="998"/>
      <c r="PYC320" s="998"/>
      <c r="PYD320" s="998"/>
      <c r="PYE320" s="998"/>
      <c r="PYF320" s="998"/>
      <c r="PYG320" s="998"/>
      <c r="PYH320" s="998"/>
      <c r="PYI320" s="998"/>
      <c r="PYJ320" s="998"/>
      <c r="PYK320" s="998"/>
      <c r="PYL320" s="998"/>
      <c r="PYM320" s="998"/>
      <c r="PYN320" s="998"/>
      <c r="PYO320" s="998"/>
      <c r="PYP320" s="998"/>
      <c r="PYQ320" s="998"/>
      <c r="PYR320" s="998"/>
      <c r="PYS320" s="998"/>
      <c r="PYT320" s="998"/>
      <c r="PYU320" s="998"/>
      <c r="PYV320" s="998"/>
      <c r="PYW320" s="998"/>
      <c r="PYX320" s="998"/>
      <c r="PYY320" s="998"/>
      <c r="PYZ320" s="998"/>
      <c r="PZA320" s="998"/>
      <c r="PZB320" s="998"/>
      <c r="PZC320" s="998"/>
      <c r="PZD320" s="998"/>
      <c r="PZE320" s="998"/>
      <c r="PZF320" s="998"/>
      <c r="PZG320" s="998"/>
      <c r="PZH320" s="998"/>
      <c r="PZI320" s="998"/>
      <c r="PZJ320" s="998"/>
      <c r="PZK320" s="998"/>
      <c r="PZL320" s="998"/>
      <c r="PZM320" s="998"/>
      <c r="PZN320" s="998"/>
      <c r="PZO320" s="998"/>
      <c r="PZP320" s="998"/>
      <c r="PZQ320" s="998"/>
      <c r="PZR320" s="998"/>
      <c r="PZS320" s="998"/>
      <c r="PZT320" s="998"/>
      <c r="PZU320" s="998"/>
      <c r="PZV320" s="998"/>
      <c r="PZW320" s="998"/>
      <c r="PZX320" s="998"/>
      <c r="PZY320" s="998"/>
      <c r="PZZ320" s="998"/>
      <c r="QAA320" s="998"/>
      <c r="QAB320" s="998"/>
      <c r="QAC320" s="998"/>
      <c r="QAD320" s="998"/>
      <c r="QAE320" s="998"/>
      <c r="QAF320" s="998"/>
      <c r="QAG320" s="998"/>
      <c r="QAH320" s="998"/>
      <c r="QAI320" s="998"/>
      <c r="QAJ320" s="998"/>
      <c r="QAK320" s="998"/>
      <c r="QAL320" s="998"/>
      <c r="QAM320" s="998"/>
      <c r="QAN320" s="998"/>
      <c r="QAO320" s="998"/>
      <c r="QAP320" s="998"/>
      <c r="QAQ320" s="998"/>
      <c r="QAR320" s="998"/>
      <c r="QAS320" s="998"/>
      <c r="QAT320" s="998"/>
      <c r="QAU320" s="998"/>
      <c r="QAV320" s="998"/>
      <c r="QAW320" s="998"/>
      <c r="QAX320" s="998"/>
      <c r="QAY320" s="998"/>
      <c r="QAZ320" s="998"/>
      <c r="QBA320" s="998"/>
      <c r="QBB320" s="998"/>
      <c r="QBC320" s="998"/>
      <c r="QBD320" s="998"/>
      <c r="QBE320" s="998"/>
      <c r="QBF320" s="998"/>
      <c r="QBG320" s="998"/>
      <c r="QBH320" s="998"/>
      <c r="QBI320" s="998"/>
      <c r="QBJ320" s="998"/>
      <c r="QBK320" s="998"/>
      <c r="QBL320" s="998"/>
      <c r="QBM320" s="998"/>
      <c r="QBN320" s="998"/>
      <c r="QBO320" s="998"/>
      <c r="QBP320" s="998"/>
      <c r="QBQ320" s="998"/>
      <c r="QBR320" s="998"/>
      <c r="QBS320" s="998"/>
      <c r="QBT320" s="998"/>
      <c r="QBU320" s="998"/>
      <c r="QBV320" s="998"/>
      <c r="QBW320" s="998"/>
      <c r="QBX320" s="998"/>
      <c r="QBY320" s="998"/>
      <c r="QBZ320" s="998"/>
      <c r="QCA320" s="998"/>
      <c r="QCB320" s="998"/>
      <c r="QCC320" s="998"/>
      <c r="QCD320" s="998"/>
      <c r="QCE320" s="998"/>
      <c r="QCF320" s="998"/>
      <c r="QCG320" s="998"/>
      <c r="QCH320" s="998"/>
      <c r="QCI320" s="998"/>
      <c r="QCJ320" s="998"/>
      <c r="QCK320" s="998"/>
      <c r="QCL320" s="998"/>
      <c r="QCM320" s="998"/>
      <c r="QCN320" s="998"/>
      <c r="QCO320" s="998"/>
      <c r="QCP320" s="998"/>
      <c r="QCQ320" s="998"/>
      <c r="QCR320" s="998"/>
      <c r="QCS320" s="998"/>
      <c r="QCT320" s="998"/>
      <c r="QCU320" s="998"/>
      <c r="QCV320" s="998"/>
      <c r="QCW320" s="998"/>
      <c r="QCX320" s="998"/>
      <c r="QCY320" s="998"/>
      <c r="QCZ320" s="998"/>
      <c r="QDA320" s="998"/>
      <c r="QDB320" s="998"/>
      <c r="QDC320" s="998"/>
      <c r="QDD320" s="998"/>
      <c r="QDE320" s="998"/>
      <c r="QDF320" s="998"/>
      <c r="QDG320" s="998"/>
      <c r="QDH320" s="998"/>
      <c r="QDI320" s="998"/>
      <c r="QDJ320" s="998"/>
      <c r="QDK320" s="998"/>
      <c r="QDL320" s="998"/>
      <c r="QDM320" s="998"/>
      <c r="QDN320" s="998"/>
      <c r="QDO320" s="998"/>
      <c r="QDP320" s="998"/>
      <c r="QDQ320" s="998"/>
      <c r="QDR320" s="998"/>
      <c r="QDS320" s="998"/>
      <c r="QDT320" s="998"/>
      <c r="QDU320" s="998"/>
      <c r="QDV320" s="998"/>
      <c r="QDW320" s="998"/>
      <c r="QDX320" s="998"/>
      <c r="QDY320" s="998"/>
      <c r="QDZ320" s="998"/>
      <c r="QEA320" s="998"/>
      <c r="QEB320" s="998"/>
      <c r="QEC320" s="998"/>
      <c r="QED320" s="998"/>
      <c r="QEE320" s="998"/>
      <c r="QEF320" s="998"/>
      <c r="QEG320" s="998"/>
      <c r="QEH320" s="998"/>
      <c r="QEI320" s="998"/>
      <c r="QEJ320" s="998"/>
      <c r="QEK320" s="998"/>
      <c r="QEL320" s="998"/>
      <c r="QEM320" s="998"/>
      <c r="QEN320" s="998"/>
      <c r="QEO320" s="998"/>
      <c r="QEP320" s="998"/>
      <c r="QEQ320" s="998"/>
      <c r="QER320" s="998"/>
      <c r="QES320" s="998"/>
      <c r="QET320" s="998"/>
      <c r="QEU320" s="998"/>
      <c r="QEV320" s="998"/>
      <c r="QEW320" s="998"/>
      <c r="QEX320" s="998"/>
      <c r="QEY320" s="998"/>
      <c r="QEZ320" s="998"/>
      <c r="QFA320" s="998"/>
      <c r="QFB320" s="998"/>
      <c r="QFC320" s="998"/>
      <c r="QFD320" s="998"/>
      <c r="QFE320" s="998"/>
      <c r="QFF320" s="998"/>
      <c r="QFG320" s="998"/>
      <c r="QFH320" s="998"/>
      <c r="QFI320" s="998"/>
      <c r="QFJ320" s="998"/>
      <c r="QFK320" s="998"/>
      <c r="QFL320" s="998"/>
      <c r="QFM320" s="998"/>
      <c r="QFN320" s="998"/>
      <c r="QFO320" s="998"/>
      <c r="QFP320" s="998"/>
      <c r="QFQ320" s="998"/>
      <c r="QFR320" s="998"/>
      <c r="QFS320" s="998"/>
      <c r="QFT320" s="998"/>
      <c r="QFU320" s="998"/>
      <c r="QFV320" s="998"/>
      <c r="QFW320" s="998"/>
      <c r="QFX320" s="998"/>
      <c r="QFY320" s="998"/>
      <c r="QFZ320" s="998"/>
      <c r="QGA320" s="998"/>
      <c r="QGB320" s="998"/>
      <c r="QGC320" s="998"/>
      <c r="QGD320" s="998"/>
      <c r="QGE320" s="998"/>
      <c r="QGF320" s="998"/>
      <c r="QGG320" s="998"/>
      <c r="QGH320" s="998"/>
      <c r="QGI320" s="998"/>
      <c r="QGJ320" s="998"/>
      <c r="QGK320" s="998"/>
      <c r="QGL320" s="998"/>
      <c r="QGM320" s="998"/>
      <c r="QGN320" s="998"/>
      <c r="QGO320" s="998"/>
      <c r="QGP320" s="998"/>
      <c r="QGQ320" s="998"/>
      <c r="QGR320" s="998"/>
      <c r="QGS320" s="998"/>
      <c r="QGT320" s="998"/>
      <c r="QGU320" s="998"/>
      <c r="QGV320" s="998"/>
      <c r="QGW320" s="998"/>
      <c r="QGX320" s="998"/>
      <c r="QGY320" s="998"/>
      <c r="QGZ320" s="998"/>
      <c r="QHA320" s="998"/>
      <c r="QHB320" s="998"/>
      <c r="QHC320" s="998"/>
      <c r="QHD320" s="998"/>
      <c r="QHE320" s="998"/>
      <c r="QHF320" s="998"/>
      <c r="QHG320" s="998"/>
      <c r="QHH320" s="998"/>
      <c r="QHI320" s="998"/>
      <c r="QHJ320" s="998"/>
      <c r="QHK320" s="998"/>
      <c r="QHL320" s="998"/>
      <c r="QHM320" s="998"/>
      <c r="QHN320" s="998"/>
      <c r="QHO320" s="998"/>
      <c r="QHP320" s="998"/>
      <c r="QHQ320" s="998"/>
      <c r="QHR320" s="998"/>
      <c r="QHS320" s="998"/>
      <c r="QHT320" s="998"/>
      <c r="QHU320" s="998"/>
      <c r="QHV320" s="998"/>
      <c r="QHW320" s="998"/>
      <c r="QHX320" s="998"/>
      <c r="QHY320" s="998"/>
      <c r="QHZ320" s="998"/>
      <c r="QIA320" s="998"/>
      <c r="QIB320" s="998"/>
      <c r="QIC320" s="998"/>
      <c r="QID320" s="998"/>
      <c r="QIE320" s="998"/>
      <c r="QIF320" s="998"/>
      <c r="QIG320" s="998"/>
      <c r="QIH320" s="998"/>
      <c r="QII320" s="998"/>
      <c r="QIJ320" s="998"/>
      <c r="QIK320" s="998"/>
      <c r="QIL320" s="998"/>
      <c r="QIM320" s="998"/>
      <c r="QIN320" s="998"/>
      <c r="QIO320" s="998"/>
      <c r="QIP320" s="998"/>
      <c r="QIQ320" s="998"/>
      <c r="QIR320" s="998"/>
      <c r="QIS320" s="998"/>
      <c r="QIT320" s="998"/>
      <c r="QIU320" s="998"/>
      <c r="QIV320" s="998"/>
      <c r="QIW320" s="998"/>
      <c r="QIX320" s="998"/>
      <c r="QIY320" s="998"/>
      <c r="QIZ320" s="998"/>
      <c r="QJA320" s="998"/>
      <c r="QJB320" s="998"/>
      <c r="QJC320" s="998"/>
      <c r="QJD320" s="998"/>
      <c r="QJE320" s="998"/>
      <c r="QJF320" s="998"/>
      <c r="QJG320" s="998"/>
      <c r="QJH320" s="998"/>
      <c r="QJI320" s="998"/>
      <c r="QJJ320" s="998"/>
      <c r="QJK320" s="998"/>
      <c r="QJL320" s="998"/>
      <c r="QJM320" s="998"/>
      <c r="QJN320" s="998"/>
      <c r="QJO320" s="998"/>
      <c r="QJP320" s="998"/>
      <c r="QJQ320" s="998"/>
      <c r="QJR320" s="998"/>
      <c r="QJS320" s="998"/>
      <c r="QJT320" s="998"/>
      <c r="QJU320" s="998"/>
      <c r="QJV320" s="998"/>
      <c r="QJW320" s="998"/>
      <c r="QJX320" s="998"/>
      <c r="QJY320" s="998"/>
      <c r="QJZ320" s="998"/>
      <c r="QKA320" s="998"/>
      <c r="QKB320" s="998"/>
      <c r="QKC320" s="998"/>
      <c r="QKD320" s="998"/>
      <c r="QKE320" s="998"/>
      <c r="QKF320" s="998"/>
      <c r="QKG320" s="998"/>
      <c r="QKH320" s="998"/>
      <c r="QKI320" s="998"/>
      <c r="QKJ320" s="998"/>
      <c r="QKK320" s="998"/>
      <c r="QKL320" s="998"/>
      <c r="QKM320" s="998"/>
      <c r="QKN320" s="998"/>
      <c r="QKO320" s="998"/>
      <c r="QKP320" s="998"/>
      <c r="QKQ320" s="998"/>
      <c r="QKR320" s="998"/>
      <c r="QKS320" s="998"/>
      <c r="QKT320" s="998"/>
      <c r="QKU320" s="998"/>
      <c r="QKV320" s="998"/>
      <c r="QKW320" s="998"/>
      <c r="QKX320" s="998"/>
      <c r="QKY320" s="998"/>
      <c r="QKZ320" s="998"/>
      <c r="QLA320" s="998"/>
      <c r="QLB320" s="998"/>
      <c r="QLC320" s="998"/>
      <c r="QLD320" s="998"/>
      <c r="QLE320" s="998"/>
      <c r="QLF320" s="998"/>
      <c r="QLG320" s="998"/>
      <c r="QLH320" s="998"/>
      <c r="QLI320" s="998"/>
      <c r="QLJ320" s="998"/>
      <c r="QLK320" s="998"/>
      <c r="QLL320" s="998"/>
      <c r="QLM320" s="998"/>
      <c r="QLN320" s="998"/>
      <c r="QLO320" s="998"/>
      <c r="QLP320" s="998"/>
      <c r="QLQ320" s="998"/>
      <c r="QLR320" s="998"/>
      <c r="QLS320" s="998"/>
      <c r="QLT320" s="998"/>
      <c r="QLU320" s="998"/>
      <c r="QLV320" s="998"/>
      <c r="QLW320" s="998"/>
      <c r="QLX320" s="998"/>
      <c r="QLY320" s="998"/>
      <c r="QLZ320" s="998"/>
      <c r="QMA320" s="998"/>
      <c r="QMB320" s="998"/>
      <c r="QMC320" s="998"/>
      <c r="QMD320" s="998"/>
      <c r="QME320" s="998"/>
      <c r="QMF320" s="998"/>
      <c r="QMG320" s="998"/>
      <c r="QMH320" s="998"/>
      <c r="QMI320" s="998"/>
      <c r="QMJ320" s="998"/>
      <c r="QMK320" s="998"/>
      <c r="QML320" s="998"/>
      <c r="QMM320" s="998"/>
      <c r="QMN320" s="998"/>
      <c r="QMO320" s="998"/>
      <c r="QMP320" s="998"/>
      <c r="QMQ320" s="998"/>
      <c r="QMR320" s="998"/>
      <c r="QMS320" s="998"/>
      <c r="QMT320" s="998"/>
      <c r="QMU320" s="998"/>
      <c r="QMV320" s="998"/>
      <c r="QMW320" s="998"/>
      <c r="QMX320" s="998"/>
      <c r="QMY320" s="998"/>
      <c r="QMZ320" s="998"/>
      <c r="QNA320" s="998"/>
      <c r="QNB320" s="998"/>
      <c r="QNC320" s="998"/>
      <c r="QND320" s="998"/>
      <c r="QNE320" s="998"/>
      <c r="QNF320" s="998"/>
      <c r="QNG320" s="998"/>
      <c r="QNH320" s="998"/>
      <c r="QNI320" s="998"/>
      <c r="QNJ320" s="998"/>
      <c r="QNK320" s="998"/>
      <c r="QNL320" s="998"/>
      <c r="QNM320" s="998"/>
      <c r="QNN320" s="998"/>
      <c r="QNO320" s="998"/>
      <c r="QNP320" s="998"/>
      <c r="QNQ320" s="998"/>
      <c r="QNR320" s="998"/>
      <c r="QNS320" s="998"/>
      <c r="QNT320" s="998"/>
      <c r="QNU320" s="998"/>
      <c r="QNV320" s="998"/>
      <c r="QNW320" s="998"/>
      <c r="QNX320" s="998"/>
      <c r="QNY320" s="998"/>
      <c r="QNZ320" s="998"/>
      <c r="QOA320" s="998"/>
      <c r="QOB320" s="998"/>
      <c r="QOC320" s="998"/>
      <c r="QOD320" s="998"/>
      <c r="QOE320" s="998"/>
      <c r="QOF320" s="998"/>
      <c r="QOG320" s="998"/>
      <c r="QOH320" s="998"/>
      <c r="QOI320" s="998"/>
      <c r="QOJ320" s="998"/>
      <c r="QOK320" s="998"/>
      <c r="QOL320" s="998"/>
      <c r="QOM320" s="998"/>
      <c r="QON320" s="998"/>
      <c r="QOO320" s="998"/>
      <c r="QOP320" s="998"/>
      <c r="QOQ320" s="998"/>
      <c r="QOR320" s="998"/>
      <c r="QOS320" s="998"/>
      <c r="QOT320" s="998"/>
      <c r="QOU320" s="998"/>
      <c r="QOV320" s="998"/>
      <c r="QOW320" s="998"/>
      <c r="QOX320" s="998"/>
      <c r="QOY320" s="998"/>
      <c r="QOZ320" s="998"/>
      <c r="QPA320" s="998"/>
      <c r="QPB320" s="998"/>
      <c r="QPC320" s="998"/>
      <c r="QPD320" s="998"/>
      <c r="QPE320" s="998"/>
      <c r="QPF320" s="998"/>
      <c r="QPG320" s="998"/>
      <c r="QPH320" s="998"/>
      <c r="QPI320" s="998"/>
      <c r="QPJ320" s="998"/>
      <c r="QPK320" s="998"/>
      <c r="QPL320" s="998"/>
      <c r="QPM320" s="998"/>
      <c r="QPN320" s="998"/>
      <c r="QPO320" s="998"/>
      <c r="QPP320" s="998"/>
      <c r="QPQ320" s="998"/>
      <c r="QPR320" s="998"/>
      <c r="QPS320" s="998"/>
      <c r="QPT320" s="998"/>
      <c r="QPU320" s="998"/>
      <c r="QPV320" s="998"/>
      <c r="QPW320" s="998"/>
      <c r="QPX320" s="998"/>
      <c r="QPY320" s="998"/>
      <c r="QPZ320" s="998"/>
      <c r="QQA320" s="998"/>
      <c r="QQB320" s="998"/>
      <c r="QQC320" s="998"/>
      <c r="QQD320" s="998"/>
      <c r="QQE320" s="998"/>
      <c r="QQF320" s="998"/>
      <c r="QQG320" s="998"/>
      <c r="QQH320" s="998"/>
      <c r="QQI320" s="998"/>
      <c r="QQJ320" s="998"/>
      <c r="QQK320" s="998"/>
      <c r="QQL320" s="998"/>
      <c r="QQM320" s="998"/>
      <c r="QQN320" s="998"/>
      <c r="QQO320" s="998"/>
      <c r="QQP320" s="998"/>
      <c r="QQQ320" s="998"/>
      <c r="QQR320" s="998"/>
      <c r="QQS320" s="998"/>
      <c r="QQT320" s="998"/>
      <c r="QQU320" s="998"/>
      <c r="QQV320" s="998"/>
      <c r="QQW320" s="998"/>
      <c r="QQX320" s="998"/>
      <c r="QQY320" s="998"/>
      <c r="QQZ320" s="998"/>
      <c r="QRA320" s="998"/>
      <c r="QRB320" s="998"/>
      <c r="QRC320" s="998"/>
      <c r="QRD320" s="998"/>
      <c r="QRE320" s="998"/>
      <c r="QRF320" s="998"/>
      <c r="QRG320" s="998"/>
      <c r="QRH320" s="998"/>
      <c r="QRI320" s="998"/>
      <c r="QRJ320" s="998"/>
      <c r="QRK320" s="998"/>
      <c r="QRL320" s="998"/>
      <c r="QRM320" s="998"/>
      <c r="QRN320" s="998"/>
      <c r="QRO320" s="998"/>
      <c r="QRP320" s="998"/>
      <c r="QRQ320" s="998"/>
      <c r="QRR320" s="998"/>
      <c r="QRS320" s="998"/>
      <c r="QRT320" s="998"/>
      <c r="QRU320" s="998"/>
      <c r="QRV320" s="998"/>
      <c r="QRW320" s="998"/>
      <c r="QRX320" s="998"/>
      <c r="QRY320" s="998"/>
      <c r="QRZ320" s="998"/>
      <c r="QSA320" s="998"/>
      <c r="QSB320" s="998"/>
      <c r="QSC320" s="998"/>
      <c r="QSD320" s="998"/>
      <c r="QSE320" s="998"/>
      <c r="QSF320" s="998"/>
      <c r="QSG320" s="998"/>
      <c r="QSH320" s="998"/>
      <c r="QSI320" s="998"/>
      <c r="QSJ320" s="998"/>
      <c r="QSK320" s="998"/>
      <c r="QSL320" s="998"/>
      <c r="QSM320" s="998"/>
      <c r="QSN320" s="998"/>
      <c r="QSO320" s="998"/>
      <c r="QSP320" s="998"/>
      <c r="QSQ320" s="998"/>
      <c r="QSR320" s="998"/>
      <c r="QSS320" s="998"/>
      <c r="QST320" s="998"/>
      <c r="QSU320" s="998"/>
      <c r="QSV320" s="998"/>
      <c r="QSW320" s="998"/>
      <c r="QSX320" s="998"/>
      <c r="QSY320" s="998"/>
      <c r="QSZ320" s="998"/>
      <c r="QTA320" s="998"/>
      <c r="QTB320" s="998"/>
      <c r="QTC320" s="998"/>
      <c r="QTD320" s="998"/>
      <c r="QTE320" s="998"/>
      <c r="QTF320" s="998"/>
      <c r="QTG320" s="998"/>
      <c r="QTH320" s="998"/>
      <c r="QTI320" s="998"/>
      <c r="QTJ320" s="998"/>
      <c r="QTK320" s="998"/>
      <c r="QTL320" s="998"/>
      <c r="QTM320" s="998"/>
      <c r="QTN320" s="998"/>
      <c r="QTO320" s="998"/>
      <c r="QTP320" s="998"/>
      <c r="QTQ320" s="998"/>
      <c r="QTR320" s="998"/>
      <c r="QTS320" s="998"/>
      <c r="QTT320" s="998"/>
      <c r="QTU320" s="998"/>
      <c r="QTV320" s="998"/>
      <c r="QTW320" s="998"/>
      <c r="QTX320" s="998"/>
      <c r="QTY320" s="998"/>
      <c r="QTZ320" s="998"/>
      <c r="QUA320" s="998"/>
      <c r="QUB320" s="998"/>
      <c r="QUC320" s="998"/>
      <c r="QUD320" s="998"/>
      <c r="QUE320" s="998"/>
      <c r="QUF320" s="998"/>
      <c r="QUG320" s="998"/>
      <c r="QUH320" s="998"/>
      <c r="QUI320" s="998"/>
      <c r="QUJ320" s="998"/>
      <c r="QUK320" s="998"/>
      <c r="QUL320" s="998"/>
      <c r="QUM320" s="998"/>
      <c r="QUN320" s="998"/>
      <c r="QUO320" s="998"/>
      <c r="QUP320" s="998"/>
      <c r="QUQ320" s="998"/>
      <c r="QUR320" s="998"/>
      <c r="QUS320" s="998"/>
      <c r="QUT320" s="998"/>
      <c r="QUU320" s="998"/>
      <c r="QUV320" s="998"/>
      <c r="QUW320" s="998"/>
      <c r="QUX320" s="998"/>
      <c r="QUY320" s="998"/>
      <c r="QUZ320" s="998"/>
      <c r="QVA320" s="998"/>
      <c r="QVB320" s="998"/>
      <c r="QVC320" s="998"/>
      <c r="QVD320" s="998"/>
      <c r="QVE320" s="998"/>
      <c r="QVF320" s="998"/>
      <c r="QVG320" s="998"/>
      <c r="QVH320" s="998"/>
      <c r="QVI320" s="998"/>
      <c r="QVJ320" s="998"/>
      <c r="QVK320" s="998"/>
      <c r="QVL320" s="998"/>
      <c r="QVM320" s="998"/>
      <c r="QVN320" s="998"/>
      <c r="QVO320" s="998"/>
      <c r="QVP320" s="998"/>
      <c r="QVQ320" s="998"/>
      <c r="QVR320" s="998"/>
      <c r="QVS320" s="998"/>
      <c r="QVT320" s="998"/>
      <c r="QVU320" s="998"/>
      <c r="QVV320" s="998"/>
      <c r="QVW320" s="998"/>
      <c r="QVX320" s="998"/>
      <c r="QVY320" s="998"/>
      <c r="QVZ320" s="998"/>
      <c r="QWA320" s="998"/>
      <c r="QWB320" s="998"/>
      <c r="QWC320" s="998"/>
      <c r="QWD320" s="998"/>
      <c r="QWE320" s="998"/>
      <c r="QWF320" s="998"/>
      <c r="QWG320" s="998"/>
      <c r="QWH320" s="998"/>
      <c r="QWI320" s="998"/>
      <c r="QWJ320" s="998"/>
      <c r="QWK320" s="998"/>
      <c r="QWL320" s="998"/>
      <c r="QWM320" s="998"/>
      <c r="QWN320" s="998"/>
      <c r="QWO320" s="998"/>
      <c r="QWP320" s="998"/>
      <c r="QWQ320" s="998"/>
      <c r="QWR320" s="998"/>
      <c r="QWS320" s="998"/>
      <c r="QWT320" s="998"/>
      <c r="QWU320" s="998"/>
      <c r="QWV320" s="998"/>
      <c r="QWW320" s="998"/>
      <c r="QWX320" s="998"/>
      <c r="QWY320" s="998"/>
      <c r="QWZ320" s="998"/>
      <c r="QXA320" s="998"/>
      <c r="QXB320" s="998"/>
      <c r="QXC320" s="998"/>
      <c r="QXD320" s="998"/>
      <c r="QXE320" s="998"/>
      <c r="QXF320" s="998"/>
      <c r="QXG320" s="998"/>
      <c r="QXH320" s="998"/>
      <c r="QXI320" s="998"/>
      <c r="QXJ320" s="998"/>
      <c r="QXK320" s="998"/>
      <c r="QXL320" s="998"/>
      <c r="QXM320" s="998"/>
      <c r="QXN320" s="998"/>
      <c r="QXO320" s="998"/>
      <c r="QXP320" s="998"/>
      <c r="QXQ320" s="998"/>
      <c r="QXR320" s="998"/>
      <c r="QXS320" s="998"/>
      <c r="QXT320" s="998"/>
      <c r="QXU320" s="998"/>
      <c r="QXV320" s="998"/>
      <c r="QXW320" s="998"/>
      <c r="QXX320" s="998"/>
      <c r="QXY320" s="998"/>
      <c r="QXZ320" s="998"/>
      <c r="QYA320" s="998"/>
      <c r="QYB320" s="998"/>
      <c r="QYC320" s="998"/>
      <c r="QYD320" s="998"/>
      <c r="QYE320" s="998"/>
      <c r="QYF320" s="998"/>
      <c r="QYG320" s="998"/>
      <c r="QYH320" s="998"/>
      <c r="QYI320" s="998"/>
      <c r="QYJ320" s="998"/>
      <c r="QYK320" s="998"/>
      <c r="QYL320" s="998"/>
      <c r="QYM320" s="998"/>
      <c r="QYN320" s="998"/>
      <c r="QYO320" s="998"/>
      <c r="QYP320" s="998"/>
      <c r="QYQ320" s="998"/>
      <c r="QYR320" s="998"/>
      <c r="QYS320" s="998"/>
      <c r="QYT320" s="998"/>
      <c r="QYU320" s="998"/>
      <c r="QYV320" s="998"/>
      <c r="QYW320" s="998"/>
      <c r="QYX320" s="998"/>
      <c r="QYY320" s="998"/>
      <c r="QYZ320" s="998"/>
      <c r="QZA320" s="998"/>
      <c r="QZB320" s="998"/>
      <c r="QZC320" s="998"/>
      <c r="QZD320" s="998"/>
      <c r="QZE320" s="998"/>
      <c r="QZF320" s="998"/>
      <c r="QZG320" s="998"/>
      <c r="QZH320" s="998"/>
      <c r="QZI320" s="998"/>
      <c r="QZJ320" s="998"/>
      <c r="QZK320" s="998"/>
      <c r="QZL320" s="998"/>
      <c r="QZM320" s="998"/>
      <c r="QZN320" s="998"/>
      <c r="QZO320" s="998"/>
      <c r="QZP320" s="998"/>
      <c r="QZQ320" s="998"/>
      <c r="QZR320" s="998"/>
      <c r="QZS320" s="998"/>
      <c r="QZT320" s="998"/>
      <c r="QZU320" s="998"/>
      <c r="QZV320" s="998"/>
      <c r="QZW320" s="998"/>
      <c r="QZX320" s="998"/>
      <c r="QZY320" s="998"/>
      <c r="QZZ320" s="998"/>
      <c r="RAA320" s="998"/>
      <c r="RAB320" s="998"/>
      <c r="RAC320" s="998"/>
      <c r="RAD320" s="998"/>
      <c r="RAE320" s="998"/>
      <c r="RAF320" s="998"/>
      <c r="RAG320" s="998"/>
      <c r="RAH320" s="998"/>
      <c r="RAI320" s="998"/>
      <c r="RAJ320" s="998"/>
      <c r="RAK320" s="998"/>
      <c r="RAL320" s="998"/>
      <c r="RAM320" s="998"/>
      <c r="RAN320" s="998"/>
      <c r="RAO320" s="998"/>
      <c r="RAP320" s="998"/>
      <c r="RAQ320" s="998"/>
      <c r="RAR320" s="998"/>
      <c r="RAS320" s="998"/>
      <c r="RAT320" s="998"/>
      <c r="RAU320" s="998"/>
      <c r="RAV320" s="998"/>
      <c r="RAW320" s="998"/>
      <c r="RAX320" s="998"/>
      <c r="RAY320" s="998"/>
      <c r="RAZ320" s="998"/>
      <c r="RBA320" s="998"/>
      <c r="RBB320" s="998"/>
      <c r="RBC320" s="998"/>
      <c r="RBD320" s="998"/>
      <c r="RBE320" s="998"/>
      <c r="RBF320" s="998"/>
      <c r="RBG320" s="998"/>
      <c r="RBH320" s="998"/>
      <c r="RBI320" s="998"/>
      <c r="RBJ320" s="998"/>
      <c r="RBK320" s="998"/>
      <c r="RBL320" s="998"/>
      <c r="RBM320" s="998"/>
      <c r="RBN320" s="998"/>
      <c r="RBO320" s="998"/>
      <c r="RBP320" s="998"/>
      <c r="RBQ320" s="998"/>
      <c r="RBR320" s="998"/>
      <c r="RBS320" s="998"/>
      <c r="RBT320" s="998"/>
      <c r="RBU320" s="998"/>
      <c r="RBV320" s="998"/>
      <c r="RBW320" s="998"/>
      <c r="RBX320" s="998"/>
      <c r="RBY320" s="998"/>
      <c r="RBZ320" s="998"/>
      <c r="RCA320" s="998"/>
      <c r="RCB320" s="998"/>
      <c r="RCC320" s="998"/>
      <c r="RCD320" s="998"/>
      <c r="RCE320" s="998"/>
      <c r="RCF320" s="998"/>
      <c r="RCG320" s="998"/>
      <c r="RCH320" s="998"/>
      <c r="RCI320" s="998"/>
      <c r="RCJ320" s="998"/>
      <c r="RCK320" s="998"/>
      <c r="RCL320" s="998"/>
      <c r="RCM320" s="998"/>
      <c r="RCN320" s="998"/>
      <c r="RCO320" s="998"/>
      <c r="RCP320" s="998"/>
      <c r="RCQ320" s="998"/>
      <c r="RCR320" s="998"/>
      <c r="RCS320" s="998"/>
      <c r="RCT320" s="998"/>
      <c r="RCU320" s="998"/>
      <c r="RCV320" s="998"/>
      <c r="RCW320" s="998"/>
      <c r="RCX320" s="998"/>
      <c r="RCY320" s="998"/>
      <c r="RCZ320" s="998"/>
      <c r="RDA320" s="998"/>
      <c r="RDB320" s="998"/>
      <c r="RDC320" s="998"/>
      <c r="RDD320" s="998"/>
      <c r="RDE320" s="998"/>
      <c r="RDF320" s="998"/>
      <c r="RDG320" s="998"/>
      <c r="RDH320" s="998"/>
      <c r="RDI320" s="998"/>
      <c r="RDJ320" s="998"/>
      <c r="RDK320" s="998"/>
      <c r="RDL320" s="998"/>
      <c r="RDM320" s="998"/>
      <c r="RDN320" s="998"/>
      <c r="RDO320" s="998"/>
      <c r="RDP320" s="998"/>
      <c r="RDQ320" s="998"/>
      <c r="RDR320" s="998"/>
      <c r="RDS320" s="998"/>
      <c r="RDT320" s="998"/>
      <c r="RDU320" s="998"/>
      <c r="RDV320" s="998"/>
      <c r="RDW320" s="998"/>
      <c r="RDX320" s="998"/>
      <c r="RDY320" s="998"/>
      <c r="RDZ320" s="998"/>
      <c r="REA320" s="998"/>
      <c r="REB320" s="998"/>
      <c r="REC320" s="998"/>
      <c r="RED320" s="998"/>
      <c r="REE320" s="998"/>
      <c r="REF320" s="998"/>
      <c r="REG320" s="998"/>
      <c r="REH320" s="998"/>
      <c r="REI320" s="998"/>
      <c r="REJ320" s="998"/>
      <c r="REK320" s="998"/>
      <c r="REL320" s="998"/>
      <c r="REM320" s="998"/>
      <c r="REN320" s="998"/>
      <c r="REO320" s="998"/>
      <c r="REP320" s="998"/>
      <c r="REQ320" s="998"/>
      <c r="RER320" s="998"/>
      <c r="RES320" s="998"/>
      <c r="RET320" s="998"/>
      <c r="REU320" s="998"/>
      <c r="REV320" s="998"/>
      <c r="REW320" s="998"/>
      <c r="REX320" s="998"/>
      <c r="REY320" s="998"/>
      <c r="REZ320" s="998"/>
      <c r="RFA320" s="998"/>
      <c r="RFB320" s="998"/>
      <c r="RFC320" s="998"/>
      <c r="RFD320" s="998"/>
      <c r="RFE320" s="998"/>
      <c r="RFF320" s="998"/>
      <c r="RFG320" s="998"/>
      <c r="RFH320" s="998"/>
      <c r="RFI320" s="998"/>
      <c r="RFJ320" s="998"/>
      <c r="RFK320" s="998"/>
      <c r="RFL320" s="998"/>
      <c r="RFM320" s="998"/>
      <c r="RFN320" s="998"/>
      <c r="RFO320" s="998"/>
      <c r="RFP320" s="998"/>
      <c r="RFQ320" s="998"/>
      <c r="RFR320" s="998"/>
      <c r="RFS320" s="998"/>
      <c r="RFT320" s="998"/>
      <c r="RFU320" s="998"/>
      <c r="RFV320" s="998"/>
      <c r="RFW320" s="998"/>
      <c r="RFX320" s="998"/>
      <c r="RFY320" s="998"/>
      <c r="RFZ320" s="998"/>
      <c r="RGA320" s="998"/>
      <c r="RGB320" s="998"/>
      <c r="RGC320" s="998"/>
      <c r="RGD320" s="998"/>
      <c r="RGE320" s="998"/>
      <c r="RGF320" s="998"/>
      <c r="RGG320" s="998"/>
      <c r="RGH320" s="998"/>
      <c r="RGI320" s="998"/>
      <c r="RGJ320" s="998"/>
      <c r="RGK320" s="998"/>
      <c r="RGL320" s="998"/>
      <c r="RGM320" s="998"/>
      <c r="RGN320" s="998"/>
      <c r="RGO320" s="998"/>
      <c r="RGP320" s="998"/>
      <c r="RGQ320" s="998"/>
      <c r="RGR320" s="998"/>
      <c r="RGS320" s="998"/>
      <c r="RGT320" s="998"/>
      <c r="RGU320" s="998"/>
      <c r="RGV320" s="998"/>
      <c r="RGW320" s="998"/>
      <c r="RGX320" s="998"/>
      <c r="RGY320" s="998"/>
      <c r="RGZ320" s="998"/>
      <c r="RHA320" s="998"/>
      <c r="RHB320" s="998"/>
      <c r="RHC320" s="998"/>
      <c r="RHD320" s="998"/>
      <c r="RHE320" s="998"/>
      <c r="RHF320" s="998"/>
      <c r="RHG320" s="998"/>
      <c r="RHH320" s="998"/>
      <c r="RHI320" s="998"/>
      <c r="RHJ320" s="998"/>
      <c r="RHK320" s="998"/>
      <c r="RHL320" s="998"/>
      <c r="RHM320" s="998"/>
      <c r="RHN320" s="998"/>
      <c r="RHO320" s="998"/>
      <c r="RHP320" s="998"/>
      <c r="RHQ320" s="998"/>
      <c r="RHR320" s="998"/>
      <c r="RHS320" s="998"/>
      <c r="RHT320" s="998"/>
      <c r="RHU320" s="998"/>
      <c r="RHV320" s="998"/>
      <c r="RHW320" s="998"/>
      <c r="RHX320" s="998"/>
      <c r="RHY320" s="998"/>
      <c r="RHZ320" s="998"/>
      <c r="RIA320" s="998"/>
      <c r="RIB320" s="998"/>
      <c r="RIC320" s="998"/>
      <c r="RID320" s="998"/>
      <c r="RIE320" s="998"/>
      <c r="RIF320" s="998"/>
      <c r="RIG320" s="998"/>
      <c r="RIH320" s="998"/>
      <c r="RII320" s="998"/>
      <c r="RIJ320" s="998"/>
      <c r="RIK320" s="998"/>
      <c r="RIL320" s="998"/>
      <c r="RIM320" s="998"/>
      <c r="RIN320" s="998"/>
      <c r="RIO320" s="998"/>
      <c r="RIP320" s="998"/>
      <c r="RIQ320" s="998"/>
      <c r="RIR320" s="998"/>
      <c r="RIS320" s="998"/>
      <c r="RIT320" s="998"/>
      <c r="RIU320" s="998"/>
      <c r="RIV320" s="998"/>
      <c r="RIW320" s="998"/>
      <c r="RIX320" s="998"/>
      <c r="RIY320" s="998"/>
      <c r="RIZ320" s="998"/>
      <c r="RJA320" s="998"/>
      <c r="RJB320" s="998"/>
      <c r="RJC320" s="998"/>
      <c r="RJD320" s="998"/>
      <c r="RJE320" s="998"/>
      <c r="RJF320" s="998"/>
      <c r="RJG320" s="998"/>
      <c r="RJH320" s="998"/>
      <c r="RJI320" s="998"/>
      <c r="RJJ320" s="998"/>
      <c r="RJK320" s="998"/>
      <c r="RJL320" s="998"/>
      <c r="RJM320" s="998"/>
      <c r="RJN320" s="998"/>
      <c r="RJO320" s="998"/>
      <c r="RJP320" s="998"/>
      <c r="RJQ320" s="998"/>
      <c r="RJR320" s="998"/>
      <c r="RJS320" s="998"/>
      <c r="RJT320" s="998"/>
      <c r="RJU320" s="998"/>
      <c r="RJV320" s="998"/>
      <c r="RJW320" s="998"/>
      <c r="RJX320" s="998"/>
      <c r="RJY320" s="998"/>
      <c r="RJZ320" s="998"/>
      <c r="RKA320" s="998"/>
      <c r="RKB320" s="998"/>
      <c r="RKC320" s="998"/>
      <c r="RKD320" s="998"/>
      <c r="RKE320" s="998"/>
      <c r="RKF320" s="998"/>
      <c r="RKG320" s="998"/>
      <c r="RKH320" s="998"/>
      <c r="RKI320" s="998"/>
      <c r="RKJ320" s="998"/>
      <c r="RKK320" s="998"/>
      <c r="RKL320" s="998"/>
      <c r="RKM320" s="998"/>
      <c r="RKN320" s="998"/>
      <c r="RKO320" s="998"/>
      <c r="RKP320" s="998"/>
      <c r="RKQ320" s="998"/>
      <c r="RKR320" s="998"/>
      <c r="RKS320" s="998"/>
      <c r="RKT320" s="998"/>
      <c r="RKU320" s="998"/>
      <c r="RKV320" s="998"/>
      <c r="RKW320" s="998"/>
      <c r="RKX320" s="998"/>
      <c r="RKY320" s="998"/>
      <c r="RKZ320" s="998"/>
      <c r="RLA320" s="998"/>
      <c r="RLB320" s="998"/>
      <c r="RLC320" s="998"/>
      <c r="RLD320" s="998"/>
      <c r="RLE320" s="998"/>
      <c r="RLF320" s="998"/>
      <c r="RLG320" s="998"/>
      <c r="RLH320" s="998"/>
      <c r="RLI320" s="998"/>
      <c r="RLJ320" s="998"/>
      <c r="RLK320" s="998"/>
      <c r="RLL320" s="998"/>
      <c r="RLM320" s="998"/>
      <c r="RLN320" s="998"/>
      <c r="RLO320" s="998"/>
      <c r="RLP320" s="998"/>
      <c r="RLQ320" s="998"/>
      <c r="RLR320" s="998"/>
      <c r="RLS320" s="998"/>
      <c r="RLT320" s="998"/>
      <c r="RLU320" s="998"/>
      <c r="RLV320" s="998"/>
      <c r="RLW320" s="998"/>
      <c r="RLX320" s="998"/>
      <c r="RLY320" s="998"/>
      <c r="RLZ320" s="998"/>
      <c r="RMA320" s="998"/>
      <c r="RMB320" s="998"/>
      <c r="RMC320" s="998"/>
      <c r="RMD320" s="998"/>
      <c r="RME320" s="998"/>
      <c r="RMF320" s="998"/>
      <c r="RMG320" s="998"/>
      <c r="RMH320" s="998"/>
      <c r="RMI320" s="998"/>
      <c r="RMJ320" s="998"/>
      <c r="RMK320" s="998"/>
      <c r="RML320" s="998"/>
      <c r="RMM320" s="998"/>
      <c r="RMN320" s="998"/>
      <c r="RMO320" s="998"/>
      <c r="RMP320" s="998"/>
      <c r="RMQ320" s="998"/>
      <c r="RMR320" s="998"/>
      <c r="RMS320" s="998"/>
      <c r="RMT320" s="998"/>
      <c r="RMU320" s="998"/>
      <c r="RMV320" s="998"/>
      <c r="RMW320" s="998"/>
      <c r="RMX320" s="998"/>
      <c r="RMY320" s="998"/>
      <c r="RMZ320" s="998"/>
      <c r="RNA320" s="998"/>
      <c r="RNB320" s="998"/>
      <c r="RNC320" s="998"/>
      <c r="RND320" s="998"/>
      <c r="RNE320" s="998"/>
      <c r="RNF320" s="998"/>
      <c r="RNG320" s="998"/>
      <c r="RNH320" s="998"/>
      <c r="RNI320" s="998"/>
      <c r="RNJ320" s="998"/>
      <c r="RNK320" s="998"/>
      <c r="RNL320" s="998"/>
      <c r="RNM320" s="998"/>
      <c r="RNN320" s="998"/>
      <c r="RNO320" s="998"/>
      <c r="RNP320" s="998"/>
      <c r="RNQ320" s="998"/>
      <c r="RNR320" s="998"/>
      <c r="RNS320" s="998"/>
      <c r="RNT320" s="998"/>
      <c r="RNU320" s="998"/>
      <c r="RNV320" s="998"/>
      <c r="RNW320" s="998"/>
      <c r="RNX320" s="998"/>
      <c r="RNY320" s="998"/>
      <c r="RNZ320" s="998"/>
      <c r="ROA320" s="998"/>
      <c r="ROB320" s="998"/>
      <c r="ROC320" s="998"/>
      <c r="ROD320" s="998"/>
      <c r="ROE320" s="998"/>
      <c r="ROF320" s="998"/>
      <c r="ROG320" s="998"/>
      <c r="ROH320" s="998"/>
      <c r="ROI320" s="998"/>
      <c r="ROJ320" s="998"/>
      <c r="ROK320" s="998"/>
      <c r="ROL320" s="998"/>
      <c r="ROM320" s="998"/>
      <c r="RON320" s="998"/>
      <c r="ROO320" s="998"/>
      <c r="ROP320" s="998"/>
      <c r="ROQ320" s="998"/>
      <c r="ROR320" s="998"/>
      <c r="ROS320" s="998"/>
      <c r="ROT320" s="998"/>
      <c r="ROU320" s="998"/>
      <c r="ROV320" s="998"/>
      <c r="ROW320" s="998"/>
      <c r="ROX320" s="998"/>
      <c r="ROY320" s="998"/>
      <c r="ROZ320" s="998"/>
      <c r="RPA320" s="998"/>
      <c r="RPB320" s="998"/>
      <c r="RPC320" s="998"/>
      <c r="RPD320" s="998"/>
      <c r="RPE320" s="998"/>
      <c r="RPF320" s="998"/>
      <c r="RPG320" s="998"/>
      <c r="RPH320" s="998"/>
      <c r="RPI320" s="998"/>
      <c r="RPJ320" s="998"/>
      <c r="RPK320" s="998"/>
      <c r="RPL320" s="998"/>
      <c r="RPM320" s="998"/>
      <c r="RPN320" s="998"/>
      <c r="RPO320" s="998"/>
      <c r="RPP320" s="998"/>
      <c r="RPQ320" s="998"/>
      <c r="RPR320" s="998"/>
      <c r="RPS320" s="998"/>
      <c r="RPT320" s="998"/>
      <c r="RPU320" s="998"/>
      <c r="RPV320" s="998"/>
      <c r="RPW320" s="998"/>
      <c r="RPX320" s="998"/>
      <c r="RPY320" s="998"/>
      <c r="RPZ320" s="998"/>
      <c r="RQA320" s="998"/>
      <c r="RQB320" s="998"/>
      <c r="RQC320" s="998"/>
      <c r="RQD320" s="998"/>
      <c r="RQE320" s="998"/>
      <c r="RQF320" s="998"/>
      <c r="RQG320" s="998"/>
      <c r="RQH320" s="998"/>
      <c r="RQI320" s="998"/>
      <c r="RQJ320" s="998"/>
      <c r="RQK320" s="998"/>
      <c r="RQL320" s="998"/>
      <c r="RQM320" s="998"/>
      <c r="RQN320" s="998"/>
      <c r="RQO320" s="998"/>
      <c r="RQP320" s="998"/>
      <c r="RQQ320" s="998"/>
      <c r="RQR320" s="998"/>
      <c r="RQS320" s="998"/>
      <c r="RQT320" s="998"/>
      <c r="RQU320" s="998"/>
      <c r="RQV320" s="998"/>
      <c r="RQW320" s="998"/>
      <c r="RQX320" s="998"/>
      <c r="RQY320" s="998"/>
      <c r="RQZ320" s="998"/>
      <c r="RRA320" s="998"/>
      <c r="RRB320" s="998"/>
      <c r="RRC320" s="998"/>
      <c r="RRD320" s="998"/>
      <c r="RRE320" s="998"/>
      <c r="RRF320" s="998"/>
      <c r="RRG320" s="998"/>
      <c r="RRH320" s="998"/>
      <c r="RRI320" s="998"/>
      <c r="RRJ320" s="998"/>
      <c r="RRK320" s="998"/>
      <c r="RRL320" s="998"/>
      <c r="RRM320" s="998"/>
      <c r="RRN320" s="998"/>
      <c r="RRO320" s="998"/>
      <c r="RRP320" s="998"/>
      <c r="RRQ320" s="998"/>
      <c r="RRR320" s="998"/>
      <c r="RRS320" s="998"/>
      <c r="RRT320" s="998"/>
      <c r="RRU320" s="998"/>
      <c r="RRV320" s="998"/>
      <c r="RRW320" s="998"/>
      <c r="RRX320" s="998"/>
      <c r="RRY320" s="998"/>
      <c r="RRZ320" s="998"/>
      <c r="RSA320" s="998"/>
      <c r="RSB320" s="998"/>
      <c r="RSC320" s="998"/>
      <c r="RSD320" s="998"/>
      <c r="RSE320" s="998"/>
      <c r="RSF320" s="998"/>
      <c r="RSG320" s="998"/>
      <c r="RSH320" s="998"/>
      <c r="RSI320" s="998"/>
      <c r="RSJ320" s="998"/>
      <c r="RSK320" s="998"/>
      <c r="RSL320" s="998"/>
      <c r="RSM320" s="998"/>
      <c r="RSN320" s="998"/>
      <c r="RSO320" s="998"/>
      <c r="RSP320" s="998"/>
      <c r="RSQ320" s="998"/>
      <c r="RSR320" s="998"/>
      <c r="RSS320" s="998"/>
      <c r="RST320" s="998"/>
      <c r="RSU320" s="998"/>
      <c r="RSV320" s="998"/>
      <c r="RSW320" s="998"/>
      <c r="RSX320" s="998"/>
      <c r="RSY320" s="998"/>
      <c r="RSZ320" s="998"/>
      <c r="RTA320" s="998"/>
      <c r="RTB320" s="998"/>
      <c r="RTC320" s="998"/>
      <c r="RTD320" s="998"/>
      <c r="RTE320" s="998"/>
      <c r="RTF320" s="998"/>
      <c r="RTG320" s="998"/>
      <c r="RTH320" s="998"/>
      <c r="RTI320" s="998"/>
      <c r="RTJ320" s="998"/>
      <c r="RTK320" s="998"/>
      <c r="RTL320" s="998"/>
      <c r="RTM320" s="998"/>
      <c r="RTN320" s="998"/>
      <c r="RTO320" s="998"/>
      <c r="RTP320" s="998"/>
      <c r="RTQ320" s="998"/>
      <c r="RTR320" s="998"/>
      <c r="RTS320" s="998"/>
      <c r="RTT320" s="998"/>
      <c r="RTU320" s="998"/>
      <c r="RTV320" s="998"/>
      <c r="RTW320" s="998"/>
      <c r="RTX320" s="998"/>
      <c r="RTY320" s="998"/>
      <c r="RTZ320" s="998"/>
      <c r="RUA320" s="998"/>
      <c r="RUB320" s="998"/>
      <c r="RUC320" s="998"/>
      <c r="RUD320" s="998"/>
      <c r="RUE320" s="998"/>
      <c r="RUF320" s="998"/>
      <c r="RUG320" s="998"/>
      <c r="RUH320" s="998"/>
      <c r="RUI320" s="998"/>
      <c r="RUJ320" s="998"/>
      <c r="RUK320" s="998"/>
      <c r="RUL320" s="998"/>
      <c r="RUM320" s="998"/>
      <c r="RUN320" s="998"/>
      <c r="RUO320" s="998"/>
      <c r="RUP320" s="998"/>
      <c r="RUQ320" s="998"/>
      <c r="RUR320" s="998"/>
      <c r="RUS320" s="998"/>
      <c r="RUT320" s="998"/>
      <c r="RUU320" s="998"/>
      <c r="RUV320" s="998"/>
      <c r="RUW320" s="998"/>
      <c r="RUX320" s="998"/>
      <c r="RUY320" s="998"/>
      <c r="RUZ320" s="998"/>
      <c r="RVA320" s="998"/>
      <c r="RVB320" s="998"/>
      <c r="RVC320" s="998"/>
      <c r="RVD320" s="998"/>
      <c r="RVE320" s="998"/>
      <c r="RVF320" s="998"/>
      <c r="RVG320" s="998"/>
      <c r="RVH320" s="998"/>
      <c r="RVI320" s="998"/>
      <c r="RVJ320" s="998"/>
      <c r="RVK320" s="998"/>
      <c r="RVL320" s="998"/>
      <c r="RVM320" s="998"/>
      <c r="RVN320" s="998"/>
      <c r="RVO320" s="998"/>
      <c r="RVP320" s="998"/>
      <c r="RVQ320" s="998"/>
      <c r="RVR320" s="998"/>
      <c r="RVS320" s="998"/>
      <c r="RVT320" s="998"/>
      <c r="RVU320" s="998"/>
      <c r="RVV320" s="998"/>
      <c r="RVW320" s="998"/>
      <c r="RVX320" s="998"/>
      <c r="RVY320" s="998"/>
      <c r="RVZ320" s="998"/>
      <c r="RWA320" s="998"/>
      <c r="RWB320" s="998"/>
      <c r="RWC320" s="998"/>
      <c r="RWD320" s="998"/>
      <c r="RWE320" s="998"/>
      <c r="RWF320" s="998"/>
      <c r="RWG320" s="998"/>
      <c r="RWH320" s="998"/>
      <c r="RWI320" s="998"/>
      <c r="RWJ320" s="998"/>
      <c r="RWK320" s="998"/>
      <c r="RWL320" s="998"/>
      <c r="RWM320" s="998"/>
      <c r="RWN320" s="998"/>
      <c r="RWO320" s="998"/>
      <c r="RWP320" s="998"/>
      <c r="RWQ320" s="998"/>
      <c r="RWR320" s="998"/>
      <c r="RWS320" s="998"/>
      <c r="RWT320" s="998"/>
      <c r="RWU320" s="998"/>
      <c r="RWV320" s="998"/>
      <c r="RWW320" s="998"/>
      <c r="RWX320" s="998"/>
      <c r="RWY320" s="998"/>
      <c r="RWZ320" s="998"/>
      <c r="RXA320" s="998"/>
      <c r="RXB320" s="998"/>
      <c r="RXC320" s="998"/>
      <c r="RXD320" s="998"/>
      <c r="RXE320" s="998"/>
      <c r="RXF320" s="998"/>
      <c r="RXG320" s="998"/>
      <c r="RXH320" s="998"/>
      <c r="RXI320" s="998"/>
      <c r="RXJ320" s="998"/>
      <c r="RXK320" s="998"/>
      <c r="RXL320" s="998"/>
      <c r="RXM320" s="998"/>
      <c r="RXN320" s="998"/>
      <c r="RXO320" s="998"/>
      <c r="RXP320" s="998"/>
      <c r="RXQ320" s="998"/>
      <c r="RXR320" s="998"/>
      <c r="RXS320" s="998"/>
      <c r="RXT320" s="998"/>
      <c r="RXU320" s="998"/>
      <c r="RXV320" s="998"/>
      <c r="RXW320" s="998"/>
      <c r="RXX320" s="998"/>
      <c r="RXY320" s="998"/>
      <c r="RXZ320" s="998"/>
      <c r="RYA320" s="998"/>
      <c r="RYB320" s="998"/>
      <c r="RYC320" s="998"/>
      <c r="RYD320" s="998"/>
      <c r="RYE320" s="998"/>
      <c r="RYF320" s="998"/>
      <c r="RYG320" s="998"/>
      <c r="RYH320" s="998"/>
      <c r="RYI320" s="998"/>
      <c r="RYJ320" s="998"/>
      <c r="RYK320" s="998"/>
      <c r="RYL320" s="998"/>
      <c r="RYM320" s="998"/>
      <c r="RYN320" s="998"/>
      <c r="RYO320" s="998"/>
      <c r="RYP320" s="998"/>
      <c r="RYQ320" s="998"/>
      <c r="RYR320" s="998"/>
      <c r="RYS320" s="998"/>
      <c r="RYT320" s="998"/>
      <c r="RYU320" s="998"/>
      <c r="RYV320" s="998"/>
      <c r="RYW320" s="998"/>
      <c r="RYX320" s="998"/>
      <c r="RYY320" s="998"/>
      <c r="RYZ320" s="998"/>
      <c r="RZA320" s="998"/>
      <c r="RZB320" s="998"/>
      <c r="RZC320" s="998"/>
      <c r="RZD320" s="998"/>
      <c r="RZE320" s="998"/>
      <c r="RZF320" s="998"/>
      <c r="RZG320" s="998"/>
      <c r="RZH320" s="998"/>
      <c r="RZI320" s="998"/>
      <c r="RZJ320" s="998"/>
      <c r="RZK320" s="998"/>
      <c r="RZL320" s="998"/>
      <c r="RZM320" s="998"/>
      <c r="RZN320" s="998"/>
      <c r="RZO320" s="998"/>
      <c r="RZP320" s="998"/>
      <c r="RZQ320" s="998"/>
      <c r="RZR320" s="998"/>
      <c r="RZS320" s="998"/>
      <c r="RZT320" s="998"/>
      <c r="RZU320" s="998"/>
      <c r="RZV320" s="998"/>
      <c r="RZW320" s="998"/>
      <c r="RZX320" s="998"/>
      <c r="RZY320" s="998"/>
      <c r="RZZ320" s="998"/>
      <c r="SAA320" s="998"/>
      <c r="SAB320" s="998"/>
      <c r="SAC320" s="998"/>
      <c r="SAD320" s="998"/>
      <c r="SAE320" s="998"/>
      <c r="SAF320" s="998"/>
      <c r="SAG320" s="998"/>
      <c r="SAH320" s="998"/>
      <c r="SAI320" s="998"/>
      <c r="SAJ320" s="998"/>
      <c r="SAK320" s="998"/>
      <c r="SAL320" s="998"/>
      <c r="SAM320" s="998"/>
      <c r="SAN320" s="998"/>
      <c r="SAO320" s="998"/>
      <c r="SAP320" s="998"/>
      <c r="SAQ320" s="998"/>
      <c r="SAR320" s="998"/>
      <c r="SAS320" s="998"/>
      <c r="SAT320" s="998"/>
      <c r="SAU320" s="998"/>
      <c r="SAV320" s="998"/>
      <c r="SAW320" s="998"/>
      <c r="SAX320" s="998"/>
      <c r="SAY320" s="998"/>
      <c r="SAZ320" s="998"/>
      <c r="SBA320" s="998"/>
      <c r="SBB320" s="998"/>
      <c r="SBC320" s="998"/>
      <c r="SBD320" s="998"/>
      <c r="SBE320" s="998"/>
      <c r="SBF320" s="998"/>
      <c r="SBG320" s="998"/>
      <c r="SBH320" s="998"/>
      <c r="SBI320" s="998"/>
      <c r="SBJ320" s="998"/>
      <c r="SBK320" s="998"/>
      <c r="SBL320" s="998"/>
      <c r="SBM320" s="998"/>
      <c r="SBN320" s="998"/>
      <c r="SBO320" s="998"/>
      <c r="SBP320" s="998"/>
      <c r="SBQ320" s="998"/>
      <c r="SBR320" s="998"/>
      <c r="SBS320" s="998"/>
      <c r="SBT320" s="998"/>
      <c r="SBU320" s="998"/>
      <c r="SBV320" s="998"/>
      <c r="SBW320" s="998"/>
      <c r="SBX320" s="998"/>
      <c r="SBY320" s="998"/>
      <c r="SBZ320" s="998"/>
      <c r="SCA320" s="998"/>
      <c r="SCB320" s="998"/>
      <c r="SCC320" s="998"/>
      <c r="SCD320" s="998"/>
      <c r="SCE320" s="998"/>
      <c r="SCF320" s="998"/>
      <c r="SCG320" s="998"/>
      <c r="SCH320" s="998"/>
      <c r="SCI320" s="998"/>
      <c r="SCJ320" s="998"/>
      <c r="SCK320" s="998"/>
      <c r="SCL320" s="998"/>
      <c r="SCM320" s="998"/>
      <c r="SCN320" s="998"/>
      <c r="SCO320" s="998"/>
      <c r="SCP320" s="998"/>
      <c r="SCQ320" s="998"/>
      <c r="SCR320" s="998"/>
      <c r="SCS320" s="998"/>
      <c r="SCT320" s="998"/>
      <c r="SCU320" s="998"/>
      <c r="SCV320" s="998"/>
      <c r="SCW320" s="998"/>
      <c r="SCX320" s="998"/>
      <c r="SCY320" s="998"/>
      <c r="SCZ320" s="998"/>
      <c r="SDA320" s="998"/>
      <c r="SDB320" s="998"/>
      <c r="SDC320" s="998"/>
      <c r="SDD320" s="998"/>
      <c r="SDE320" s="998"/>
      <c r="SDF320" s="998"/>
      <c r="SDG320" s="998"/>
      <c r="SDH320" s="998"/>
      <c r="SDI320" s="998"/>
      <c r="SDJ320" s="998"/>
      <c r="SDK320" s="998"/>
      <c r="SDL320" s="998"/>
      <c r="SDM320" s="998"/>
      <c r="SDN320" s="998"/>
      <c r="SDO320" s="998"/>
      <c r="SDP320" s="998"/>
      <c r="SDQ320" s="998"/>
      <c r="SDR320" s="998"/>
      <c r="SDS320" s="998"/>
      <c r="SDT320" s="998"/>
      <c r="SDU320" s="998"/>
      <c r="SDV320" s="998"/>
      <c r="SDW320" s="998"/>
      <c r="SDX320" s="998"/>
      <c r="SDY320" s="998"/>
      <c r="SDZ320" s="998"/>
      <c r="SEA320" s="998"/>
      <c r="SEB320" s="998"/>
      <c r="SEC320" s="998"/>
      <c r="SED320" s="998"/>
      <c r="SEE320" s="998"/>
      <c r="SEF320" s="998"/>
      <c r="SEG320" s="998"/>
      <c r="SEH320" s="998"/>
      <c r="SEI320" s="998"/>
      <c r="SEJ320" s="998"/>
      <c r="SEK320" s="998"/>
      <c r="SEL320" s="998"/>
      <c r="SEM320" s="998"/>
      <c r="SEN320" s="998"/>
      <c r="SEO320" s="998"/>
      <c r="SEP320" s="998"/>
      <c r="SEQ320" s="998"/>
      <c r="SER320" s="998"/>
      <c r="SES320" s="998"/>
      <c r="SET320" s="998"/>
      <c r="SEU320" s="998"/>
      <c r="SEV320" s="998"/>
      <c r="SEW320" s="998"/>
      <c r="SEX320" s="998"/>
      <c r="SEY320" s="998"/>
      <c r="SEZ320" s="998"/>
      <c r="SFA320" s="998"/>
      <c r="SFB320" s="998"/>
      <c r="SFC320" s="998"/>
      <c r="SFD320" s="998"/>
      <c r="SFE320" s="998"/>
      <c r="SFF320" s="998"/>
      <c r="SFG320" s="998"/>
      <c r="SFH320" s="998"/>
      <c r="SFI320" s="998"/>
      <c r="SFJ320" s="998"/>
      <c r="SFK320" s="998"/>
      <c r="SFL320" s="998"/>
      <c r="SFM320" s="998"/>
      <c r="SFN320" s="998"/>
      <c r="SFO320" s="998"/>
      <c r="SFP320" s="998"/>
      <c r="SFQ320" s="998"/>
      <c r="SFR320" s="998"/>
      <c r="SFS320" s="998"/>
      <c r="SFT320" s="998"/>
      <c r="SFU320" s="998"/>
      <c r="SFV320" s="998"/>
      <c r="SFW320" s="998"/>
      <c r="SFX320" s="998"/>
      <c r="SFY320" s="998"/>
      <c r="SFZ320" s="998"/>
      <c r="SGA320" s="998"/>
      <c r="SGB320" s="998"/>
      <c r="SGC320" s="998"/>
      <c r="SGD320" s="998"/>
      <c r="SGE320" s="998"/>
      <c r="SGF320" s="998"/>
      <c r="SGG320" s="998"/>
      <c r="SGH320" s="998"/>
      <c r="SGI320" s="998"/>
      <c r="SGJ320" s="998"/>
      <c r="SGK320" s="998"/>
      <c r="SGL320" s="998"/>
      <c r="SGM320" s="998"/>
      <c r="SGN320" s="998"/>
      <c r="SGO320" s="998"/>
      <c r="SGP320" s="998"/>
      <c r="SGQ320" s="998"/>
      <c r="SGR320" s="998"/>
      <c r="SGS320" s="998"/>
      <c r="SGT320" s="998"/>
      <c r="SGU320" s="998"/>
      <c r="SGV320" s="998"/>
      <c r="SGW320" s="998"/>
      <c r="SGX320" s="998"/>
      <c r="SGY320" s="998"/>
      <c r="SGZ320" s="998"/>
      <c r="SHA320" s="998"/>
      <c r="SHB320" s="998"/>
      <c r="SHC320" s="998"/>
      <c r="SHD320" s="998"/>
      <c r="SHE320" s="998"/>
      <c r="SHF320" s="998"/>
      <c r="SHG320" s="998"/>
      <c r="SHH320" s="998"/>
      <c r="SHI320" s="998"/>
      <c r="SHJ320" s="998"/>
      <c r="SHK320" s="998"/>
      <c r="SHL320" s="998"/>
      <c r="SHM320" s="998"/>
      <c r="SHN320" s="998"/>
      <c r="SHO320" s="998"/>
      <c r="SHP320" s="998"/>
      <c r="SHQ320" s="998"/>
      <c r="SHR320" s="998"/>
      <c r="SHS320" s="998"/>
      <c r="SHT320" s="998"/>
      <c r="SHU320" s="998"/>
      <c r="SHV320" s="998"/>
      <c r="SHW320" s="998"/>
      <c r="SHX320" s="998"/>
      <c r="SHY320" s="998"/>
      <c r="SHZ320" s="998"/>
      <c r="SIA320" s="998"/>
      <c r="SIB320" s="998"/>
      <c r="SIC320" s="998"/>
      <c r="SID320" s="998"/>
      <c r="SIE320" s="998"/>
      <c r="SIF320" s="998"/>
      <c r="SIG320" s="998"/>
      <c r="SIH320" s="998"/>
      <c r="SII320" s="998"/>
      <c r="SIJ320" s="998"/>
      <c r="SIK320" s="998"/>
      <c r="SIL320" s="998"/>
      <c r="SIM320" s="998"/>
      <c r="SIN320" s="998"/>
      <c r="SIO320" s="998"/>
      <c r="SIP320" s="998"/>
      <c r="SIQ320" s="998"/>
      <c r="SIR320" s="998"/>
      <c r="SIS320" s="998"/>
      <c r="SIT320" s="998"/>
      <c r="SIU320" s="998"/>
      <c r="SIV320" s="998"/>
      <c r="SIW320" s="998"/>
      <c r="SIX320" s="998"/>
      <c r="SIY320" s="998"/>
      <c r="SIZ320" s="998"/>
      <c r="SJA320" s="998"/>
      <c r="SJB320" s="998"/>
      <c r="SJC320" s="998"/>
      <c r="SJD320" s="998"/>
      <c r="SJE320" s="998"/>
      <c r="SJF320" s="998"/>
      <c r="SJG320" s="998"/>
      <c r="SJH320" s="998"/>
      <c r="SJI320" s="998"/>
      <c r="SJJ320" s="998"/>
      <c r="SJK320" s="998"/>
      <c r="SJL320" s="998"/>
      <c r="SJM320" s="998"/>
      <c r="SJN320" s="998"/>
      <c r="SJO320" s="998"/>
      <c r="SJP320" s="998"/>
      <c r="SJQ320" s="998"/>
      <c r="SJR320" s="998"/>
      <c r="SJS320" s="998"/>
      <c r="SJT320" s="998"/>
      <c r="SJU320" s="998"/>
      <c r="SJV320" s="998"/>
      <c r="SJW320" s="998"/>
      <c r="SJX320" s="998"/>
      <c r="SJY320" s="998"/>
      <c r="SJZ320" s="998"/>
      <c r="SKA320" s="998"/>
      <c r="SKB320" s="998"/>
      <c r="SKC320" s="998"/>
      <c r="SKD320" s="998"/>
      <c r="SKE320" s="998"/>
      <c r="SKF320" s="998"/>
      <c r="SKG320" s="998"/>
      <c r="SKH320" s="998"/>
      <c r="SKI320" s="998"/>
      <c r="SKJ320" s="998"/>
      <c r="SKK320" s="998"/>
      <c r="SKL320" s="998"/>
      <c r="SKM320" s="998"/>
      <c r="SKN320" s="998"/>
      <c r="SKO320" s="998"/>
      <c r="SKP320" s="998"/>
      <c r="SKQ320" s="998"/>
      <c r="SKR320" s="998"/>
      <c r="SKS320" s="998"/>
      <c r="SKT320" s="998"/>
      <c r="SKU320" s="998"/>
      <c r="SKV320" s="998"/>
      <c r="SKW320" s="998"/>
      <c r="SKX320" s="998"/>
      <c r="SKY320" s="998"/>
      <c r="SKZ320" s="998"/>
      <c r="SLA320" s="998"/>
      <c r="SLB320" s="998"/>
      <c r="SLC320" s="998"/>
      <c r="SLD320" s="998"/>
      <c r="SLE320" s="998"/>
      <c r="SLF320" s="998"/>
      <c r="SLG320" s="998"/>
      <c r="SLH320" s="998"/>
      <c r="SLI320" s="998"/>
      <c r="SLJ320" s="998"/>
      <c r="SLK320" s="998"/>
      <c r="SLL320" s="998"/>
      <c r="SLM320" s="998"/>
      <c r="SLN320" s="998"/>
      <c r="SLO320" s="998"/>
      <c r="SLP320" s="998"/>
      <c r="SLQ320" s="998"/>
      <c r="SLR320" s="998"/>
      <c r="SLS320" s="998"/>
      <c r="SLT320" s="998"/>
      <c r="SLU320" s="998"/>
      <c r="SLV320" s="998"/>
      <c r="SLW320" s="998"/>
      <c r="SLX320" s="998"/>
      <c r="SLY320" s="998"/>
      <c r="SLZ320" s="998"/>
      <c r="SMA320" s="998"/>
      <c r="SMB320" s="998"/>
      <c r="SMC320" s="998"/>
      <c r="SMD320" s="998"/>
      <c r="SME320" s="998"/>
      <c r="SMF320" s="998"/>
      <c r="SMG320" s="998"/>
      <c r="SMH320" s="998"/>
      <c r="SMI320" s="998"/>
      <c r="SMJ320" s="998"/>
      <c r="SMK320" s="998"/>
      <c r="SML320" s="998"/>
      <c r="SMM320" s="998"/>
      <c r="SMN320" s="998"/>
      <c r="SMO320" s="998"/>
      <c r="SMP320" s="998"/>
      <c r="SMQ320" s="998"/>
      <c r="SMR320" s="998"/>
      <c r="SMS320" s="998"/>
      <c r="SMT320" s="998"/>
      <c r="SMU320" s="998"/>
      <c r="SMV320" s="998"/>
      <c r="SMW320" s="998"/>
      <c r="SMX320" s="998"/>
      <c r="SMY320" s="998"/>
      <c r="SMZ320" s="998"/>
      <c r="SNA320" s="998"/>
      <c r="SNB320" s="998"/>
      <c r="SNC320" s="998"/>
      <c r="SND320" s="998"/>
      <c r="SNE320" s="998"/>
      <c r="SNF320" s="998"/>
      <c r="SNG320" s="998"/>
      <c r="SNH320" s="998"/>
      <c r="SNI320" s="998"/>
      <c r="SNJ320" s="998"/>
      <c r="SNK320" s="998"/>
      <c r="SNL320" s="998"/>
      <c r="SNM320" s="998"/>
      <c r="SNN320" s="998"/>
      <c r="SNO320" s="998"/>
      <c r="SNP320" s="998"/>
      <c r="SNQ320" s="998"/>
      <c r="SNR320" s="998"/>
      <c r="SNS320" s="998"/>
      <c r="SNT320" s="998"/>
      <c r="SNU320" s="998"/>
      <c r="SNV320" s="998"/>
      <c r="SNW320" s="998"/>
      <c r="SNX320" s="998"/>
      <c r="SNY320" s="998"/>
      <c r="SNZ320" s="998"/>
      <c r="SOA320" s="998"/>
      <c r="SOB320" s="998"/>
      <c r="SOC320" s="998"/>
      <c r="SOD320" s="998"/>
      <c r="SOE320" s="998"/>
      <c r="SOF320" s="998"/>
      <c r="SOG320" s="998"/>
      <c r="SOH320" s="998"/>
      <c r="SOI320" s="998"/>
      <c r="SOJ320" s="998"/>
      <c r="SOK320" s="998"/>
      <c r="SOL320" s="998"/>
      <c r="SOM320" s="998"/>
      <c r="SON320" s="998"/>
      <c r="SOO320" s="998"/>
      <c r="SOP320" s="998"/>
      <c r="SOQ320" s="998"/>
      <c r="SOR320" s="998"/>
      <c r="SOS320" s="998"/>
      <c r="SOT320" s="998"/>
      <c r="SOU320" s="998"/>
      <c r="SOV320" s="998"/>
      <c r="SOW320" s="998"/>
      <c r="SOX320" s="998"/>
      <c r="SOY320" s="998"/>
      <c r="SOZ320" s="998"/>
      <c r="SPA320" s="998"/>
      <c r="SPB320" s="998"/>
      <c r="SPC320" s="998"/>
      <c r="SPD320" s="998"/>
      <c r="SPE320" s="998"/>
      <c r="SPF320" s="998"/>
      <c r="SPG320" s="998"/>
      <c r="SPH320" s="998"/>
      <c r="SPI320" s="998"/>
      <c r="SPJ320" s="998"/>
      <c r="SPK320" s="998"/>
      <c r="SPL320" s="998"/>
      <c r="SPM320" s="998"/>
      <c r="SPN320" s="998"/>
      <c r="SPO320" s="998"/>
      <c r="SPP320" s="998"/>
      <c r="SPQ320" s="998"/>
      <c r="SPR320" s="998"/>
      <c r="SPS320" s="998"/>
      <c r="SPT320" s="998"/>
      <c r="SPU320" s="998"/>
      <c r="SPV320" s="998"/>
      <c r="SPW320" s="998"/>
      <c r="SPX320" s="998"/>
      <c r="SPY320" s="998"/>
      <c r="SPZ320" s="998"/>
      <c r="SQA320" s="998"/>
      <c r="SQB320" s="998"/>
      <c r="SQC320" s="998"/>
      <c r="SQD320" s="998"/>
      <c r="SQE320" s="998"/>
      <c r="SQF320" s="998"/>
      <c r="SQG320" s="998"/>
      <c r="SQH320" s="998"/>
      <c r="SQI320" s="998"/>
      <c r="SQJ320" s="998"/>
      <c r="SQK320" s="998"/>
      <c r="SQL320" s="998"/>
      <c r="SQM320" s="998"/>
      <c r="SQN320" s="998"/>
      <c r="SQO320" s="998"/>
      <c r="SQP320" s="998"/>
      <c r="SQQ320" s="998"/>
      <c r="SQR320" s="998"/>
      <c r="SQS320" s="998"/>
      <c r="SQT320" s="998"/>
      <c r="SQU320" s="998"/>
      <c r="SQV320" s="998"/>
      <c r="SQW320" s="998"/>
      <c r="SQX320" s="998"/>
      <c r="SQY320" s="998"/>
      <c r="SQZ320" s="998"/>
      <c r="SRA320" s="998"/>
      <c r="SRB320" s="998"/>
      <c r="SRC320" s="998"/>
      <c r="SRD320" s="998"/>
      <c r="SRE320" s="998"/>
      <c r="SRF320" s="998"/>
      <c r="SRG320" s="998"/>
      <c r="SRH320" s="998"/>
      <c r="SRI320" s="998"/>
      <c r="SRJ320" s="998"/>
      <c r="SRK320" s="998"/>
      <c r="SRL320" s="998"/>
      <c r="SRM320" s="998"/>
      <c r="SRN320" s="998"/>
      <c r="SRO320" s="998"/>
      <c r="SRP320" s="998"/>
      <c r="SRQ320" s="998"/>
      <c r="SRR320" s="998"/>
      <c r="SRS320" s="998"/>
      <c r="SRT320" s="998"/>
      <c r="SRU320" s="998"/>
      <c r="SRV320" s="998"/>
      <c r="SRW320" s="998"/>
      <c r="SRX320" s="998"/>
      <c r="SRY320" s="998"/>
      <c r="SRZ320" s="998"/>
      <c r="SSA320" s="998"/>
      <c r="SSB320" s="998"/>
      <c r="SSC320" s="998"/>
      <c r="SSD320" s="998"/>
      <c r="SSE320" s="998"/>
      <c r="SSF320" s="998"/>
      <c r="SSG320" s="998"/>
      <c r="SSH320" s="998"/>
      <c r="SSI320" s="998"/>
      <c r="SSJ320" s="998"/>
      <c r="SSK320" s="998"/>
      <c r="SSL320" s="998"/>
      <c r="SSM320" s="998"/>
      <c r="SSN320" s="998"/>
      <c r="SSO320" s="998"/>
      <c r="SSP320" s="998"/>
      <c r="SSQ320" s="998"/>
      <c r="SSR320" s="998"/>
      <c r="SSS320" s="998"/>
      <c r="SST320" s="998"/>
      <c r="SSU320" s="998"/>
      <c r="SSV320" s="998"/>
      <c r="SSW320" s="998"/>
      <c r="SSX320" s="998"/>
      <c r="SSY320" s="998"/>
      <c r="SSZ320" s="998"/>
      <c r="STA320" s="998"/>
      <c r="STB320" s="998"/>
      <c r="STC320" s="998"/>
      <c r="STD320" s="998"/>
      <c r="STE320" s="998"/>
      <c r="STF320" s="998"/>
      <c r="STG320" s="998"/>
      <c r="STH320" s="998"/>
      <c r="STI320" s="998"/>
      <c r="STJ320" s="998"/>
      <c r="STK320" s="998"/>
      <c r="STL320" s="998"/>
      <c r="STM320" s="998"/>
      <c r="STN320" s="998"/>
      <c r="STO320" s="998"/>
      <c r="STP320" s="998"/>
      <c r="STQ320" s="998"/>
      <c r="STR320" s="998"/>
      <c r="STS320" s="998"/>
      <c r="STT320" s="998"/>
      <c r="STU320" s="998"/>
      <c r="STV320" s="998"/>
      <c r="STW320" s="998"/>
      <c r="STX320" s="998"/>
      <c r="STY320" s="998"/>
      <c r="STZ320" s="998"/>
      <c r="SUA320" s="998"/>
      <c r="SUB320" s="998"/>
      <c r="SUC320" s="998"/>
      <c r="SUD320" s="998"/>
      <c r="SUE320" s="998"/>
      <c r="SUF320" s="998"/>
      <c r="SUG320" s="998"/>
      <c r="SUH320" s="998"/>
      <c r="SUI320" s="998"/>
      <c r="SUJ320" s="998"/>
      <c r="SUK320" s="998"/>
      <c r="SUL320" s="998"/>
      <c r="SUM320" s="998"/>
      <c r="SUN320" s="998"/>
      <c r="SUO320" s="998"/>
      <c r="SUP320" s="998"/>
      <c r="SUQ320" s="998"/>
      <c r="SUR320" s="998"/>
      <c r="SUS320" s="998"/>
      <c r="SUT320" s="998"/>
      <c r="SUU320" s="998"/>
      <c r="SUV320" s="998"/>
      <c r="SUW320" s="998"/>
      <c r="SUX320" s="998"/>
      <c r="SUY320" s="998"/>
      <c r="SUZ320" s="998"/>
      <c r="SVA320" s="998"/>
      <c r="SVB320" s="998"/>
      <c r="SVC320" s="998"/>
      <c r="SVD320" s="998"/>
      <c r="SVE320" s="998"/>
      <c r="SVF320" s="998"/>
      <c r="SVG320" s="998"/>
      <c r="SVH320" s="998"/>
      <c r="SVI320" s="998"/>
      <c r="SVJ320" s="998"/>
      <c r="SVK320" s="998"/>
      <c r="SVL320" s="998"/>
      <c r="SVM320" s="998"/>
      <c r="SVN320" s="998"/>
      <c r="SVO320" s="998"/>
      <c r="SVP320" s="998"/>
      <c r="SVQ320" s="998"/>
      <c r="SVR320" s="998"/>
      <c r="SVS320" s="998"/>
      <c r="SVT320" s="998"/>
      <c r="SVU320" s="998"/>
      <c r="SVV320" s="998"/>
      <c r="SVW320" s="998"/>
      <c r="SVX320" s="998"/>
      <c r="SVY320" s="998"/>
      <c r="SVZ320" s="998"/>
      <c r="SWA320" s="998"/>
      <c r="SWB320" s="998"/>
      <c r="SWC320" s="998"/>
      <c r="SWD320" s="998"/>
      <c r="SWE320" s="998"/>
      <c r="SWF320" s="998"/>
      <c r="SWG320" s="998"/>
      <c r="SWH320" s="998"/>
      <c r="SWI320" s="998"/>
      <c r="SWJ320" s="998"/>
      <c r="SWK320" s="998"/>
      <c r="SWL320" s="998"/>
      <c r="SWM320" s="998"/>
      <c r="SWN320" s="998"/>
      <c r="SWO320" s="998"/>
      <c r="SWP320" s="998"/>
      <c r="SWQ320" s="998"/>
      <c r="SWR320" s="998"/>
      <c r="SWS320" s="998"/>
      <c r="SWT320" s="998"/>
      <c r="SWU320" s="998"/>
      <c r="SWV320" s="998"/>
      <c r="SWW320" s="998"/>
      <c r="SWX320" s="998"/>
      <c r="SWY320" s="998"/>
      <c r="SWZ320" s="998"/>
      <c r="SXA320" s="998"/>
      <c r="SXB320" s="998"/>
      <c r="SXC320" s="998"/>
      <c r="SXD320" s="998"/>
      <c r="SXE320" s="998"/>
      <c r="SXF320" s="998"/>
      <c r="SXG320" s="998"/>
      <c r="SXH320" s="998"/>
      <c r="SXI320" s="998"/>
      <c r="SXJ320" s="998"/>
      <c r="SXK320" s="998"/>
      <c r="SXL320" s="998"/>
      <c r="SXM320" s="998"/>
      <c r="SXN320" s="998"/>
      <c r="SXO320" s="998"/>
      <c r="SXP320" s="998"/>
      <c r="SXQ320" s="998"/>
      <c r="SXR320" s="998"/>
      <c r="SXS320" s="998"/>
      <c r="SXT320" s="998"/>
      <c r="SXU320" s="998"/>
      <c r="SXV320" s="998"/>
      <c r="SXW320" s="998"/>
      <c r="SXX320" s="998"/>
      <c r="SXY320" s="998"/>
      <c r="SXZ320" s="998"/>
      <c r="SYA320" s="998"/>
      <c r="SYB320" s="998"/>
      <c r="SYC320" s="998"/>
      <c r="SYD320" s="998"/>
      <c r="SYE320" s="998"/>
      <c r="SYF320" s="998"/>
      <c r="SYG320" s="998"/>
      <c r="SYH320" s="998"/>
      <c r="SYI320" s="998"/>
      <c r="SYJ320" s="998"/>
      <c r="SYK320" s="998"/>
      <c r="SYL320" s="998"/>
      <c r="SYM320" s="998"/>
      <c r="SYN320" s="998"/>
      <c r="SYO320" s="998"/>
      <c r="SYP320" s="998"/>
      <c r="SYQ320" s="998"/>
      <c r="SYR320" s="998"/>
      <c r="SYS320" s="998"/>
      <c r="SYT320" s="998"/>
      <c r="SYU320" s="998"/>
      <c r="SYV320" s="998"/>
      <c r="SYW320" s="998"/>
      <c r="SYX320" s="998"/>
      <c r="SYY320" s="998"/>
      <c r="SYZ320" s="998"/>
      <c r="SZA320" s="998"/>
      <c r="SZB320" s="998"/>
      <c r="SZC320" s="998"/>
      <c r="SZD320" s="998"/>
      <c r="SZE320" s="998"/>
      <c r="SZF320" s="998"/>
      <c r="SZG320" s="998"/>
      <c r="SZH320" s="998"/>
      <c r="SZI320" s="998"/>
      <c r="SZJ320" s="998"/>
      <c r="SZK320" s="998"/>
      <c r="SZL320" s="998"/>
      <c r="SZM320" s="998"/>
      <c r="SZN320" s="998"/>
      <c r="SZO320" s="998"/>
      <c r="SZP320" s="998"/>
      <c r="SZQ320" s="998"/>
      <c r="SZR320" s="998"/>
      <c r="SZS320" s="998"/>
      <c r="SZT320" s="998"/>
      <c r="SZU320" s="998"/>
      <c r="SZV320" s="998"/>
      <c r="SZW320" s="998"/>
      <c r="SZX320" s="998"/>
      <c r="SZY320" s="998"/>
      <c r="SZZ320" s="998"/>
      <c r="TAA320" s="998"/>
      <c r="TAB320" s="998"/>
      <c r="TAC320" s="998"/>
      <c r="TAD320" s="998"/>
      <c r="TAE320" s="998"/>
      <c r="TAF320" s="998"/>
      <c r="TAG320" s="998"/>
      <c r="TAH320" s="998"/>
      <c r="TAI320" s="998"/>
      <c r="TAJ320" s="998"/>
      <c r="TAK320" s="998"/>
      <c r="TAL320" s="998"/>
      <c r="TAM320" s="998"/>
      <c r="TAN320" s="998"/>
      <c r="TAO320" s="998"/>
      <c r="TAP320" s="998"/>
      <c r="TAQ320" s="998"/>
      <c r="TAR320" s="998"/>
      <c r="TAS320" s="998"/>
      <c r="TAT320" s="998"/>
      <c r="TAU320" s="998"/>
      <c r="TAV320" s="998"/>
      <c r="TAW320" s="998"/>
      <c r="TAX320" s="998"/>
      <c r="TAY320" s="998"/>
      <c r="TAZ320" s="998"/>
      <c r="TBA320" s="998"/>
      <c r="TBB320" s="998"/>
      <c r="TBC320" s="998"/>
      <c r="TBD320" s="998"/>
      <c r="TBE320" s="998"/>
      <c r="TBF320" s="998"/>
      <c r="TBG320" s="998"/>
      <c r="TBH320" s="998"/>
      <c r="TBI320" s="998"/>
      <c r="TBJ320" s="998"/>
      <c r="TBK320" s="998"/>
      <c r="TBL320" s="998"/>
      <c r="TBM320" s="998"/>
      <c r="TBN320" s="998"/>
      <c r="TBO320" s="998"/>
      <c r="TBP320" s="998"/>
      <c r="TBQ320" s="998"/>
      <c r="TBR320" s="998"/>
      <c r="TBS320" s="998"/>
      <c r="TBT320" s="998"/>
      <c r="TBU320" s="998"/>
      <c r="TBV320" s="998"/>
      <c r="TBW320" s="998"/>
      <c r="TBX320" s="998"/>
      <c r="TBY320" s="998"/>
      <c r="TBZ320" s="998"/>
      <c r="TCA320" s="998"/>
      <c r="TCB320" s="998"/>
      <c r="TCC320" s="998"/>
      <c r="TCD320" s="998"/>
      <c r="TCE320" s="998"/>
      <c r="TCF320" s="998"/>
      <c r="TCG320" s="998"/>
      <c r="TCH320" s="998"/>
      <c r="TCI320" s="998"/>
      <c r="TCJ320" s="998"/>
      <c r="TCK320" s="998"/>
      <c r="TCL320" s="998"/>
      <c r="TCM320" s="998"/>
      <c r="TCN320" s="998"/>
      <c r="TCO320" s="998"/>
      <c r="TCP320" s="998"/>
      <c r="TCQ320" s="998"/>
      <c r="TCR320" s="998"/>
      <c r="TCS320" s="998"/>
      <c r="TCT320" s="998"/>
      <c r="TCU320" s="998"/>
      <c r="TCV320" s="998"/>
      <c r="TCW320" s="998"/>
      <c r="TCX320" s="998"/>
      <c r="TCY320" s="998"/>
      <c r="TCZ320" s="998"/>
      <c r="TDA320" s="998"/>
      <c r="TDB320" s="998"/>
      <c r="TDC320" s="998"/>
      <c r="TDD320" s="998"/>
      <c r="TDE320" s="998"/>
      <c r="TDF320" s="998"/>
      <c r="TDG320" s="998"/>
      <c r="TDH320" s="998"/>
      <c r="TDI320" s="998"/>
      <c r="TDJ320" s="998"/>
      <c r="TDK320" s="998"/>
      <c r="TDL320" s="998"/>
      <c r="TDM320" s="998"/>
      <c r="TDN320" s="998"/>
      <c r="TDO320" s="998"/>
      <c r="TDP320" s="998"/>
      <c r="TDQ320" s="998"/>
      <c r="TDR320" s="998"/>
      <c r="TDS320" s="998"/>
      <c r="TDT320" s="998"/>
      <c r="TDU320" s="998"/>
      <c r="TDV320" s="998"/>
      <c r="TDW320" s="998"/>
      <c r="TDX320" s="998"/>
      <c r="TDY320" s="998"/>
      <c r="TDZ320" s="998"/>
      <c r="TEA320" s="998"/>
      <c r="TEB320" s="998"/>
      <c r="TEC320" s="998"/>
      <c r="TED320" s="998"/>
      <c r="TEE320" s="998"/>
      <c r="TEF320" s="998"/>
      <c r="TEG320" s="998"/>
      <c r="TEH320" s="998"/>
      <c r="TEI320" s="998"/>
      <c r="TEJ320" s="998"/>
      <c r="TEK320" s="998"/>
      <c r="TEL320" s="998"/>
      <c r="TEM320" s="998"/>
      <c r="TEN320" s="998"/>
      <c r="TEO320" s="998"/>
      <c r="TEP320" s="998"/>
      <c r="TEQ320" s="998"/>
      <c r="TER320" s="998"/>
      <c r="TES320" s="998"/>
      <c r="TET320" s="998"/>
      <c r="TEU320" s="998"/>
      <c r="TEV320" s="998"/>
      <c r="TEW320" s="998"/>
      <c r="TEX320" s="998"/>
      <c r="TEY320" s="998"/>
      <c r="TEZ320" s="998"/>
      <c r="TFA320" s="998"/>
      <c r="TFB320" s="998"/>
      <c r="TFC320" s="998"/>
      <c r="TFD320" s="998"/>
      <c r="TFE320" s="998"/>
      <c r="TFF320" s="998"/>
      <c r="TFG320" s="998"/>
      <c r="TFH320" s="998"/>
      <c r="TFI320" s="998"/>
      <c r="TFJ320" s="998"/>
      <c r="TFK320" s="998"/>
      <c r="TFL320" s="998"/>
      <c r="TFM320" s="998"/>
      <c r="TFN320" s="998"/>
      <c r="TFO320" s="998"/>
      <c r="TFP320" s="998"/>
      <c r="TFQ320" s="998"/>
      <c r="TFR320" s="998"/>
      <c r="TFS320" s="998"/>
      <c r="TFT320" s="998"/>
      <c r="TFU320" s="998"/>
      <c r="TFV320" s="998"/>
      <c r="TFW320" s="998"/>
      <c r="TFX320" s="998"/>
      <c r="TFY320" s="998"/>
      <c r="TFZ320" s="998"/>
      <c r="TGA320" s="998"/>
      <c r="TGB320" s="998"/>
      <c r="TGC320" s="998"/>
      <c r="TGD320" s="998"/>
      <c r="TGE320" s="998"/>
      <c r="TGF320" s="998"/>
      <c r="TGG320" s="998"/>
      <c r="TGH320" s="998"/>
      <c r="TGI320" s="998"/>
      <c r="TGJ320" s="998"/>
      <c r="TGK320" s="998"/>
      <c r="TGL320" s="998"/>
      <c r="TGM320" s="998"/>
      <c r="TGN320" s="998"/>
      <c r="TGO320" s="998"/>
      <c r="TGP320" s="998"/>
      <c r="TGQ320" s="998"/>
      <c r="TGR320" s="998"/>
      <c r="TGS320" s="998"/>
      <c r="TGT320" s="998"/>
      <c r="TGU320" s="998"/>
      <c r="TGV320" s="998"/>
      <c r="TGW320" s="998"/>
      <c r="TGX320" s="998"/>
      <c r="TGY320" s="998"/>
      <c r="TGZ320" s="998"/>
      <c r="THA320" s="998"/>
      <c r="THB320" s="998"/>
      <c r="THC320" s="998"/>
      <c r="THD320" s="998"/>
      <c r="THE320" s="998"/>
      <c r="THF320" s="998"/>
      <c r="THG320" s="998"/>
      <c r="THH320" s="998"/>
      <c r="THI320" s="998"/>
      <c r="THJ320" s="998"/>
      <c r="THK320" s="998"/>
      <c r="THL320" s="998"/>
      <c r="THM320" s="998"/>
      <c r="THN320" s="998"/>
      <c r="THO320" s="998"/>
      <c r="THP320" s="998"/>
      <c r="THQ320" s="998"/>
      <c r="THR320" s="998"/>
      <c r="THS320" s="998"/>
      <c r="THT320" s="998"/>
      <c r="THU320" s="998"/>
      <c r="THV320" s="998"/>
      <c r="THW320" s="998"/>
      <c r="THX320" s="998"/>
      <c r="THY320" s="998"/>
      <c r="THZ320" s="998"/>
      <c r="TIA320" s="998"/>
      <c r="TIB320" s="998"/>
      <c r="TIC320" s="998"/>
      <c r="TID320" s="998"/>
      <c r="TIE320" s="998"/>
      <c r="TIF320" s="998"/>
      <c r="TIG320" s="998"/>
      <c r="TIH320" s="998"/>
      <c r="TII320" s="998"/>
      <c r="TIJ320" s="998"/>
      <c r="TIK320" s="998"/>
      <c r="TIL320" s="998"/>
      <c r="TIM320" s="998"/>
      <c r="TIN320" s="998"/>
      <c r="TIO320" s="998"/>
      <c r="TIP320" s="998"/>
      <c r="TIQ320" s="998"/>
      <c r="TIR320" s="998"/>
      <c r="TIS320" s="998"/>
      <c r="TIT320" s="998"/>
      <c r="TIU320" s="998"/>
      <c r="TIV320" s="998"/>
      <c r="TIW320" s="998"/>
      <c r="TIX320" s="998"/>
      <c r="TIY320" s="998"/>
      <c r="TIZ320" s="998"/>
      <c r="TJA320" s="998"/>
      <c r="TJB320" s="998"/>
      <c r="TJC320" s="998"/>
      <c r="TJD320" s="998"/>
      <c r="TJE320" s="998"/>
      <c r="TJF320" s="998"/>
      <c r="TJG320" s="998"/>
      <c r="TJH320" s="998"/>
      <c r="TJI320" s="998"/>
      <c r="TJJ320" s="998"/>
      <c r="TJK320" s="998"/>
      <c r="TJL320" s="998"/>
      <c r="TJM320" s="998"/>
      <c r="TJN320" s="998"/>
      <c r="TJO320" s="998"/>
      <c r="TJP320" s="998"/>
      <c r="TJQ320" s="998"/>
      <c r="TJR320" s="998"/>
      <c r="TJS320" s="998"/>
      <c r="TJT320" s="998"/>
      <c r="TJU320" s="998"/>
      <c r="TJV320" s="998"/>
      <c r="TJW320" s="998"/>
      <c r="TJX320" s="998"/>
      <c r="TJY320" s="998"/>
      <c r="TJZ320" s="998"/>
      <c r="TKA320" s="998"/>
      <c r="TKB320" s="998"/>
      <c r="TKC320" s="998"/>
      <c r="TKD320" s="998"/>
      <c r="TKE320" s="998"/>
      <c r="TKF320" s="998"/>
      <c r="TKG320" s="998"/>
      <c r="TKH320" s="998"/>
      <c r="TKI320" s="998"/>
      <c r="TKJ320" s="998"/>
      <c r="TKK320" s="998"/>
      <c r="TKL320" s="998"/>
      <c r="TKM320" s="998"/>
      <c r="TKN320" s="998"/>
      <c r="TKO320" s="998"/>
      <c r="TKP320" s="998"/>
      <c r="TKQ320" s="998"/>
      <c r="TKR320" s="998"/>
      <c r="TKS320" s="998"/>
      <c r="TKT320" s="998"/>
      <c r="TKU320" s="998"/>
      <c r="TKV320" s="998"/>
      <c r="TKW320" s="998"/>
      <c r="TKX320" s="998"/>
      <c r="TKY320" s="998"/>
      <c r="TKZ320" s="998"/>
      <c r="TLA320" s="998"/>
      <c r="TLB320" s="998"/>
      <c r="TLC320" s="998"/>
      <c r="TLD320" s="998"/>
      <c r="TLE320" s="998"/>
      <c r="TLF320" s="998"/>
      <c r="TLG320" s="998"/>
      <c r="TLH320" s="998"/>
      <c r="TLI320" s="998"/>
      <c r="TLJ320" s="998"/>
      <c r="TLK320" s="998"/>
      <c r="TLL320" s="998"/>
      <c r="TLM320" s="998"/>
      <c r="TLN320" s="998"/>
      <c r="TLO320" s="998"/>
      <c r="TLP320" s="998"/>
      <c r="TLQ320" s="998"/>
      <c r="TLR320" s="998"/>
      <c r="TLS320" s="998"/>
      <c r="TLT320" s="998"/>
      <c r="TLU320" s="998"/>
      <c r="TLV320" s="998"/>
      <c r="TLW320" s="998"/>
      <c r="TLX320" s="998"/>
      <c r="TLY320" s="998"/>
      <c r="TLZ320" s="998"/>
      <c r="TMA320" s="998"/>
      <c r="TMB320" s="998"/>
      <c r="TMC320" s="998"/>
      <c r="TMD320" s="998"/>
      <c r="TME320" s="998"/>
      <c r="TMF320" s="998"/>
      <c r="TMG320" s="998"/>
      <c r="TMH320" s="998"/>
      <c r="TMI320" s="998"/>
      <c r="TMJ320" s="998"/>
      <c r="TMK320" s="998"/>
      <c r="TML320" s="998"/>
      <c r="TMM320" s="998"/>
      <c r="TMN320" s="998"/>
      <c r="TMO320" s="998"/>
      <c r="TMP320" s="998"/>
      <c r="TMQ320" s="998"/>
      <c r="TMR320" s="998"/>
      <c r="TMS320" s="998"/>
      <c r="TMT320" s="998"/>
      <c r="TMU320" s="998"/>
      <c r="TMV320" s="998"/>
      <c r="TMW320" s="998"/>
      <c r="TMX320" s="998"/>
      <c r="TMY320" s="998"/>
      <c r="TMZ320" s="998"/>
      <c r="TNA320" s="998"/>
      <c r="TNB320" s="998"/>
      <c r="TNC320" s="998"/>
      <c r="TND320" s="998"/>
      <c r="TNE320" s="998"/>
      <c r="TNF320" s="998"/>
      <c r="TNG320" s="998"/>
      <c r="TNH320" s="998"/>
      <c r="TNI320" s="998"/>
      <c r="TNJ320" s="998"/>
      <c r="TNK320" s="998"/>
      <c r="TNL320" s="998"/>
      <c r="TNM320" s="998"/>
      <c r="TNN320" s="998"/>
      <c r="TNO320" s="998"/>
      <c r="TNP320" s="998"/>
      <c r="TNQ320" s="998"/>
      <c r="TNR320" s="998"/>
      <c r="TNS320" s="998"/>
      <c r="TNT320" s="998"/>
      <c r="TNU320" s="998"/>
      <c r="TNV320" s="998"/>
      <c r="TNW320" s="998"/>
      <c r="TNX320" s="998"/>
      <c r="TNY320" s="998"/>
      <c r="TNZ320" s="998"/>
      <c r="TOA320" s="998"/>
      <c r="TOB320" s="998"/>
      <c r="TOC320" s="998"/>
      <c r="TOD320" s="998"/>
      <c r="TOE320" s="998"/>
      <c r="TOF320" s="998"/>
      <c r="TOG320" s="998"/>
      <c r="TOH320" s="998"/>
      <c r="TOI320" s="998"/>
      <c r="TOJ320" s="998"/>
      <c r="TOK320" s="998"/>
      <c r="TOL320" s="998"/>
      <c r="TOM320" s="998"/>
      <c r="TON320" s="998"/>
      <c r="TOO320" s="998"/>
      <c r="TOP320" s="998"/>
      <c r="TOQ320" s="998"/>
      <c r="TOR320" s="998"/>
      <c r="TOS320" s="998"/>
      <c r="TOT320" s="998"/>
      <c r="TOU320" s="998"/>
      <c r="TOV320" s="998"/>
      <c r="TOW320" s="998"/>
      <c r="TOX320" s="998"/>
      <c r="TOY320" s="998"/>
      <c r="TOZ320" s="998"/>
      <c r="TPA320" s="998"/>
      <c r="TPB320" s="998"/>
      <c r="TPC320" s="998"/>
      <c r="TPD320" s="998"/>
      <c r="TPE320" s="998"/>
      <c r="TPF320" s="998"/>
      <c r="TPG320" s="998"/>
      <c r="TPH320" s="998"/>
      <c r="TPI320" s="998"/>
      <c r="TPJ320" s="998"/>
      <c r="TPK320" s="998"/>
      <c r="TPL320" s="998"/>
      <c r="TPM320" s="998"/>
      <c r="TPN320" s="998"/>
      <c r="TPO320" s="998"/>
      <c r="TPP320" s="998"/>
      <c r="TPQ320" s="998"/>
      <c r="TPR320" s="998"/>
      <c r="TPS320" s="998"/>
      <c r="TPT320" s="998"/>
      <c r="TPU320" s="998"/>
      <c r="TPV320" s="998"/>
      <c r="TPW320" s="998"/>
      <c r="TPX320" s="998"/>
      <c r="TPY320" s="998"/>
      <c r="TPZ320" s="998"/>
      <c r="TQA320" s="998"/>
      <c r="TQB320" s="998"/>
      <c r="TQC320" s="998"/>
      <c r="TQD320" s="998"/>
      <c r="TQE320" s="998"/>
      <c r="TQF320" s="998"/>
      <c r="TQG320" s="998"/>
      <c r="TQH320" s="998"/>
      <c r="TQI320" s="998"/>
      <c r="TQJ320" s="998"/>
      <c r="TQK320" s="998"/>
      <c r="TQL320" s="998"/>
      <c r="TQM320" s="998"/>
      <c r="TQN320" s="998"/>
      <c r="TQO320" s="998"/>
      <c r="TQP320" s="998"/>
      <c r="TQQ320" s="998"/>
      <c r="TQR320" s="998"/>
      <c r="TQS320" s="998"/>
      <c r="TQT320" s="998"/>
      <c r="TQU320" s="998"/>
      <c r="TQV320" s="998"/>
      <c r="TQW320" s="998"/>
      <c r="TQX320" s="998"/>
      <c r="TQY320" s="998"/>
      <c r="TQZ320" s="998"/>
      <c r="TRA320" s="998"/>
      <c r="TRB320" s="998"/>
      <c r="TRC320" s="998"/>
      <c r="TRD320" s="998"/>
      <c r="TRE320" s="998"/>
      <c r="TRF320" s="998"/>
      <c r="TRG320" s="998"/>
      <c r="TRH320" s="998"/>
      <c r="TRI320" s="998"/>
      <c r="TRJ320" s="998"/>
      <c r="TRK320" s="998"/>
      <c r="TRL320" s="998"/>
      <c r="TRM320" s="998"/>
      <c r="TRN320" s="998"/>
      <c r="TRO320" s="998"/>
      <c r="TRP320" s="998"/>
      <c r="TRQ320" s="998"/>
      <c r="TRR320" s="998"/>
      <c r="TRS320" s="998"/>
      <c r="TRT320" s="998"/>
      <c r="TRU320" s="998"/>
      <c r="TRV320" s="998"/>
      <c r="TRW320" s="998"/>
      <c r="TRX320" s="998"/>
      <c r="TRY320" s="998"/>
      <c r="TRZ320" s="998"/>
      <c r="TSA320" s="998"/>
      <c r="TSB320" s="998"/>
      <c r="TSC320" s="998"/>
      <c r="TSD320" s="998"/>
      <c r="TSE320" s="998"/>
      <c r="TSF320" s="998"/>
      <c r="TSG320" s="998"/>
      <c r="TSH320" s="998"/>
      <c r="TSI320" s="998"/>
      <c r="TSJ320" s="998"/>
      <c r="TSK320" s="998"/>
      <c r="TSL320" s="998"/>
      <c r="TSM320" s="998"/>
      <c r="TSN320" s="998"/>
      <c r="TSO320" s="998"/>
      <c r="TSP320" s="998"/>
      <c r="TSQ320" s="998"/>
      <c r="TSR320" s="998"/>
      <c r="TSS320" s="998"/>
      <c r="TST320" s="998"/>
      <c r="TSU320" s="998"/>
      <c r="TSV320" s="998"/>
      <c r="TSW320" s="998"/>
      <c r="TSX320" s="998"/>
      <c r="TSY320" s="998"/>
      <c r="TSZ320" s="998"/>
      <c r="TTA320" s="998"/>
      <c r="TTB320" s="998"/>
      <c r="TTC320" s="998"/>
      <c r="TTD320" s="998"/>
      <c r="TTE320" s="998"/>
      <c r="TTF320" s="998"/>
      <c r="TTG320" s="998"/>
      <c r="TTH320" s="998"/>
      <c r="TTI320" s="998"/>
      <c r="TTJ320" s="998"/>
      <c r="TTK320" s="998"/>
      <c r="TTL320" s="998"/>
      <c r="TTM320" s="998"/>
      <c r="TTN320" s="998"/>
      <c r="TTO320" s="998"/>
      <c r="TTP320" s="998"/>
      <c r="TTQ320" s="998"/>
      <c r="TTR320" s="998"/>
      <c r="TTS320" s="998"/>
      <c r="TTT320" s="998"/>
      <c r="TTU320" s="998"/>
      <c r="TTV320" s="998"/>
      <c r="TTW320" s="998"/>
      <c r="TTX320" s="998"/>
      <c r="TTY320" s="998"/>
      <c r="TTZ320" s="998"/>
      <c r="TUA320" s="998"/>
      <c r="TUB320" s="998"/>
      <c r="TUC320" s="998"/>
      <c r="TUD320" s="998"/>
      <c r="TUE320" s="998"/>
      <c r="TUF320" s="998"/>
      <c r="TUG320" s="998"/>
      <c r="TUH320" s="998"/>
      <c r="TUI320" s="998"/>
      <c r="TUJ320" s="998"/>
      <c r="TUK320" s="998"/>
      <c r="TUL320" s="998"/>
      <c r="TUM320" s="998"/>
      <c r="TUN320" s="998"/>
      <c r="TUO320" s="998"/>
      <c r="TUP320" s="998"/>
      <c r="TUQ320" s="998"/>
      <c r="TUR320" s="998"/>
      <c r="TUS320" s="998"/>
      <c r="TUT320" s="998"/>
      <c r="TUU320" s="998"/>
      <c r="TUV320" s="998"/>
      <c r="TUW320" s="998"/>
      <c r="TUX320" s="998"/>
      <c r="TUY320" s="998"/>
      <c r="TUZ320" s="998"/>
      <c r="TVA320" s="998"/>
      <c r="TVB320" s="998"/>
      <c r="TVC320" s="998"/>
      <c r="TVD320" s="998"/>
      <c r="TVE320" s="998"/>
      <c r="TVF320" s="998"/>
      <c r="TVG320" s="998"/>
      <c r="TVH320" s="998"/>
      <c r="TVI320" s="998"/>
      <c r="TVJ320" s="998"/>
      <c r="TVK320" s="998"/>
      <c r="TVL320" s="998"/>
      <c r="TVM320" s="998"/>
      <c r="TVN320" s="998"/>
      <c r="TVO320" s="998"/>
      <c r="TVP320" s="998"/>
      <c r="TVQ320" s="998"/>
      <c r="TVR320" s="998"/>
      <c r="TVS320" s="998"/>
      <c r="TVT320" s="998"/>
      <c r="TVU320" s="998"/>
      <c r="TVV320" s="998"/>
      <c r="TVW320" s="998"/>
      <c r="TVX320" s="998"/>
      <c r="TVY320" s="998"/>
      <c r="TVZ320" s="998"/>
      <c r="TWA320" s="998"/>
      <c r="TWB320" s="998"/>
      <c r="TWC320" s="998"/>
      <c r="TWD320" s="998"/>
      <c r="TWE320" s="998"/>
      <c r="TWF320" s="998"/>
      <c r="TWG320" s="998"/>
      <c r="TWH320" s="998"/>
      <c r="TWI320" s="998"/>
      <c r="TWJ320" s="998"/>
      <c r="TWK320" s="998"/>
      <c r="TWL320" s="998"/>
      <c r="TWM320" s="998"/>
      <c r="TWN320" s="998"/>
      <c r="TWO320" s="998"/>
      <c r="TWP320" s="998"/>
      <c r="TWQ320" s="998"/>
      <c r="TWR320" s="998"/>
      <c r="TWS320" s="998"/>
      <c r="TWT320" s="998"/>
      <c r="TWU320" s="998"/>
      <c r="TWV320" s="998"/>
      <c r="TWW320" s="998"/>
      <c r="TWX320" s="998"/>
      <c r="TWY320" s="998"/>
      <c r="TWZ320" s="998"/>
      <c r="TXA320" s="998"/>
      <c r="TXB320" s="998"/>
      <c r="TXC320" s="998"/>
      <c r="TXD320" s="998"/>
      <c r="TXE320" s="998"/>
      <c r="TXF320" s="998"/>
      <c r="TXG320" s="998"/>
      <c r="TXH320" s="998"/>
      <c r="TXI320" s="998"/>
      <c r="TXJ320" s="998"/>
      <c r="TXK320" s="998"/>
      <c r="TXL320" s="998"/>
      <c r="TXM320" s="998"/>
      <c r="TXN320" s="998"/>
      <c r="TXO320" s="998"/>
      <c r="TXP320" s="998"/>
      <c r="TXQ320" s="998"/>
      <c r="TXR320" s="998"/>
      <c r="TXS320" s="998"/>
      <c r="TXT320" s="998"/>
      <c r="TXU320" s="998"/>
      <c r="TXV320" s="998"/>
      <c r="TXW320" s="998"/>
      <c r="TXX320" s="998"/>
      <c r="TXY320" s="998"/>
      <c r="TXZ320" s="998"/>
      <c r="TYA320" s="998"/>
      <c r="TYB320" s="998"/>
      <c r="TYC320" s="998"/>
      <c r="TYD320" s="998"/>
      <c r="TYE320" s="998"/>
      <c r="TYF320" s="998"/>
      <c r="TYG320" s="998"/>
      <c r="TYH320" s="998"/>
      <c r="TYI320" s="998"/>
      <c r="TYJ320" s="998"/>
      <c r="TYK320" s="998"/>
      <c r="TYL320" s="998"/>
      <c r="TYM320" s="998"/>
      <c r="TYN320" s="998"/>
      <c r="TYO320" s="998"/>
      <c r="TYP320" s="998"/>
      <c r="TYQ320" s="998"/>
      <c r="TYR320" s="998"/>
      <c r="TYS320" s="998"/>
      <c r="TYT320" s="998"/>
      <c r="TYU320" s="998"/>
      <c r="TYV320" s="998"/>
      <c r="TYW320" s="998"/>
      <c r="TYX320" s="998"/>
      <c r="TYY320" s="998"/>
      <c r="TYZ320" s="998"/>
      <c r="TZA320" s="998"/>
      <c r="TZB320" s="998"/>
      <c r="TZC320" s="998"/>
      <c r="TZD320" s="998"/>
      <c r="TZE320" s="998"/>
      <c r="TZF320" s="998"/>
      <c r="TZG320" s="998"/>
      <c r="TZH320" s="998"/>
      <c r="TZI320" s="998"/>
      <c r="TZJ320" s="998"/>
      <c r="TZK320" s="998"/>
      <c r="TZL320" s="998"/>
      <c r="TZM320" s="998"/>
      <c r="TZN320" s="998"/>
      <c r="TZO320" s="998"/>
      <c r="TZP320" s="998"/>
      <c r="TZQ320" s="998"/>
      <c r="TZR320" s="998"/>
      <c r="TZS320" s="998"/>
      <c r="TZT320" s="998"/>
      <c r="TZU320" s="998"/>
      <c r="TZV320" s="998"/>
      <c r="TZW320" s="998"/>
      <c r="TZX320" s="998"/>
      <c r="TZY320" s="998"/>
      <c r="TZZ320" s="998"/>
      <c r="UAA320" s="998"/>
      <c r="UAB320" s="998"/>
      <c r="UAC320" s="998"/>
      <c r="UAD320" s="998"/>
      <c r="UAE320" s="998"/>
      <c r="UAF320" s="998"/>
      <c r="UAG320" s="998"/>
      <c r="UAH320" s="998"/>
      <c r="UAI320" s="998"/>
      <c r="UAJ320" s="998"/>
      <c r="UAK320" s="998"/>
      <c r="UAL320" s="998"/>
      <c r="UAM320" s="998"/>
      <c r="UAN320" s="998"/>
      <c r="UAO320" s="998"/>
      <c r="UAP320" s="998"/>
      <c r="UAQ320" s="998"/>
      <c r="UAR320" s="998"/>
      <c r="UAS320" s="998"/>
      <c r="UAT320" s="998"/>
      <c r="UAU320" s="998"/>
      <c r="UAV320" s="998"/>
      <c r="UAW320" s="998"/>
      <c r="UAX320" s="998"/>
      <c r="UAY320" s="998"/>
      <c r="UAZ320" s="998"/>
      <c r="UBA320" s="998"/>
      <c r="UBB320" s="998"/>
      <c r="UBC320" s="998"/>
      <c r="UBD320" s="998"/>
      <c r="UBE320" s="998"/>
      <c r="UBF320" s="998"/>
      <c r="UBG320" s="998"/>
      <c r="UBH320" s="998"/>
      <c r="UBI320" s="998"/>
      <c r="UBJ320" s="998"/>
      <c r="UBK320" s="998"/>
      <c r="UBL320" s="998"/>
      <c r="UBM320" s="998"/>
      <c r="UBN320" s="998"/>
      <c r="UBO320" s="998"/>
      <c r="UBP320" s="998"/>
      <c r="UBQ320" s="998"/>
      <c r="UBR320" s="998"/>
      <c r="UBS320" s="998"/>
      <c r="UBT320" s="998"/>
      <c r="UBU320" s="998"/>
      <c r="UBV320" s="998"/>
      <c r="UBW320" s="998"/>
      <c r="UBX320" s="998"/>
      <c r="UBY320" s="998"/>
      <c r="UBZ320" s="998"/>
      <c r="UCA320" s="998"/>
      <c r="UCB320" s="998"/>
      <c r="UCC320" s="998"/>
      <c r="UCD320" s="998"/>
      <c r="UCE320" s="998"/>
      <c r="UCF320" s="998"/>
      <c r="UCG320" s="998"/>
      <c r="UCH320" s="998"/>
      <c r="UCI320" s="998"/>
      <c r="UCJ320" s="998"/>
      <c r="UCK320" s="998"/>
      <c r="UCL320" s="998"/>
      <c r="UCM320" s="998"/>
      <c r="UCN320" s="998"/>
      <c r="UCO320" s="998"/>
      <c r="UCP320" s="998"/>
      <c r="UCQ320" s="998"/>
      <c r="UCR320" s="998"/>
      <c r="UCS320" s="998"/>
      <c r="UCT320" s="998"/>
      <c r="UCU320" s="998"/>
      <c r="UCV320" s="998"/>
      <c r="UCW320" s="998"/>
      <c r="UCX320" s="998"/>
      <c r="UCY320" s="998"/>
      <c r="UCZ320" s="998"/>
      <c r="UDA320" s="998"/>
      <c r="UDB320" s="998"/>
      <c r="UDC320" s="998"/>
      <c r="UDD320" s="998"/>
      <c r="UDE320" s="998"/>
      <c r="UDF320" s="998"/>
      <c r="UDG320" s="998"/>
      <c r="UDH320" s="998"/>
      <c r="UDI320" s="998"/>
      <c r="UDJ320" s="998"/>
      <c r="UDK320" s="998"/>
      <c r="UDL320" s="998"/>
      <c r="UDM320" s="998"/>
      <c r="UDN320" s="998"/>
      <c r="UDO320" s="998"/>
      <c r="UDP320" s="998"/>
      <c r="UDQ320" s="998"/>
      <c r="UDR320" s="998"/>
      <c r="UDS320" s="998"/>
      <c r="UDT320" s="998"/>
      <c r="UDU320" s="998"/>
      <c r="UDV320" s="998"/>
      <c r="UDW320" s="998"/>
      <c r="UDX320" s="998"/>
      <c r="UDY320" s="998"/>
      <c r="UDZ320" s="998"/>
      <c r="UEA320" s="998"/>
      <c r="UEB320" s="998"/>
      <c r="UEC320" s="998"/>
      <c r="UED320" s="998"/>
      <c r="UEE320" s="998"/>
      <c r="UEF320" s="998"/>
      <c r="UEG320" s="998"/>
      <c r="UEH320" s="998"/>
      <c r="UEI320" s="998"/>
      <c r="UEJ320" s="998"/>
      <c r="UEK320" s="998"/>
      <c r="UEL320" s="998"/>
      <c r="UEM320" s="998"/>
      <c r="UEN320" s="998"/>
      <c r="UEO320" s="998"/>
      <c r="UEP320" s="998"/>
      <c r="UEQ320" s="998"/>
      <c r="UER320" s="998"/>
      <c r="UES320" s="998"/>
      <c r="UET320" s="998"/>
      <c r="UEU320" s="998"/>
      <c r="UEV320" s="998"/>
      <c r="UEW320" s="998"/>
      <c r="UEX320" s="998"/>
      <c r="UEY320" s="998"/>
      <c r="UEZ320" s="998"/>
      <c r="UFA320" s="998"/>
      <c r="UFB320" s="998"/>
      <c r="UFC320" s="998"/>
      <c r="UFD320" s="998"/>
      <c r="UFE320" s="998"/>
      <c r="UFF320" s="998"/>
      <c r="UFG320" s="998"/>
      <c r="UFH320" s="998"/>
      <c r="UFI320" s="998"/>
      <c r="UFJ320" s="998"/>
      <c r="UFK320" s="998"/>
      <c r="UFL320" s="998"/>
      <c r="UFM320" s="998"/>
      <c r="UFN320" s="998"/>
      <c r="UFO320" s="998"/>
      <c r="UFP320" s="998"/>
      <c r="UFQ320" s="998"/>
      <c r="UFR320" s="998"/>
      <c r="UFS320" s="998"/>
      <c r="UFT320" s="998"/>
      <c r="UFU320" s="998"/>
      <c r="UFV320" s="998"/>
      <c r="UFW320" s="998"/>
      <c r="UFX320" s="998"/>
      <c r="UFY320" s="998"/>
      <c r="UFZ320" s="998"/>
      <c r="UGA320" s="998"/>
      <c r="UGB320" s="998"/>
      <c r="UGC320" s="998"/>
      <c r="UGD320" s="998"/>
      <c r="UGE320" s="998"/>
      <c r="UGF320" s="998"/>
      <c r="UGG320" s="998"/>
      <c r="UGH320" s="998"/>
      <c r="UGI320" s="998"/>
      <c r="UGJ320" s="998"/>
      <c r="UGK320" s="998"/>
      <c r="UGL320" s="998"/>
      <c r="UGM320" s="998"/>
      <c r="UGN320" s="998"/>
      <c r="UGO320" s="998"/>
      <c r="UGP320" s="998"/>
      <c r="UGQ320" s="998"/>
      <c r="UGR320" s="998"/>
      <c r="UGS320" s="998"/>
      <c r="UGT320" s="998"/>
      <c r="UGU320" s="998"/>
      <c r="UGV320" s="998"/>
      <c r="UGW320" s="998"/>
      <c r="UGX320" s="998"/>
      <c r="UGY320" s="998"/>
      <c r="UGZ320" s="998"/>
      <c r="UHA320" s="998"/>
      <c r="UHB320" s="998"/>
      <c r="UHC320" s="998"/>
      <c r="UHD320" s="998"/>
      <c r="UHE320" s="998"/>
      <c r="UHF320" s="998"/>
      <c r="UHG320" s="998"/>
      <c r="UHH320" s="998"/>
      <c r="UHI320" s="998"/>
      <c r="UHJ320" s="998"/>
      <c r="UHK320" s="998"/>
      <c r="UHL320" s="998"/>
      <c r="UHM320" s="998"/>
      <c r="UHN320" s="998"/>
      <c r="UHO320" s="998"/>
      <c r="UHP320" s="998"/>
      <c r="UHQ320" s="998"/>
      <c r="UHR320" s="998"/>
      <c r="UHS320" s="998"/>
      <c r="UHT320" s="998"/>
      <c r="UHU320" s="998"/>
      <c r="UHV320" s="998"/>
      <c r="UHW320" s="998"/>
      <c r="UHX320" s="998"/>
      <c r="UHY320" s="998"/>
      <c r="UHZ320" s="998"/>
      <c r="UIA320" s="998"/>
      <c r="UIB320" s="998"/>
      <c r="UIC320" s="998"/>
      <c r="UID320" s="998"/>
      <c r="UIE320" s="998"/>
      <c r="UIF320" s="998"/>
      <c r="UIG320" s="998"/>
      <c r="UIH320" s="998"/>
      <c r="UII320" s="998"/>
      <c r="UIJ320" s="998"/>
      <c r="UIK320" s="998"/>
      <c r="UIL320" s="998"/>
      <c r="UIM320" s="998"/>
      <c r="UIN320" s="998"/>
      <c r="UIO320" s="998"/>
      <c r="UIP320" s="998"/>
      <c r="UIQ320" s="998"/>
      <c r="UIR320" s="998"/>
      <c r="UIS320" s="998"/>
      <c r="UIT320" s="998"/>
      <c r="UIU320" s="998"/>
      <c r="UIV320" s="998"/>
      <c r="UIW320" s="998"/>
      <c r="UIX320" s="998"/>
      <c r="UIY320" s="998"/>
      <c r="UIZ320" s="998"/>
      <c r="UJA320" s="998"/>
      <c r="UJB320" s="998"/>
      <c r="UJC320" s="998"/>
      <c r="UJD320" s="998"/>
      <c r="UJE320" s="998"/>
      <c r="UJF320" s="998"/>
      <c r="UJG320" s="998"/>
      <c r="UJH320" s="998"/>
      <c r="UJI320" s="998"/>
      <c r="UJJ320" s="998"/>
      <c r="UJK320" s="998"/>
      <c r="UJL320" s="998"/>
      <c r="UJM320" s="998"/>
      <c r="UJN320" s="998"/>
      <c r="UJO320" s="998"/>
      <c r="UJP320" s="998"/>
      <c r="UJQ320" s="998"/>
      <c r="UJR320" s="998"/>
      <c r="UJS320" s="998"/>
      <c r="UJT320" s="998"/>
      <c r="UJU320" s="998"/>
      <c r="UJV320" s="998"/>
      <c r="UJW320" s="998"/>
      <c r="UJX320" s="998"/>
      <c r="UJY320" s="998"/>
      <c r="UJZ320" s="998"/>
      <c r="UKA320" s="998"/>
      <c r="UKB320" s="998"/>
      <c r="UKC320" s="998"/>
      <c r="UKD320" s="998"/>
      <c r="UKE320" s="998"/>
      <c r="UKF320" s="998"/>
      <c r="UKG320" s="998"/>
      <c r="UKH320" s="998"/>
      <c r="UKI320" s="998"/>
      <c r="UKJ320" s="998"/>
      <c r="UKK320" s="998"/>
      <c r="UKL320" s="998"/>
      <c r="UKM320" s="998"/>
      <c r="UKN320" s="998"/>
      <c r="UKO320" s="998"/>
      <c r="UKP320" s="998"/>
      <c r="UKQ320" s="998"/>
      <c r="UKR320" s="998"/>
      <c r="UKS320" s="998"/>
      <c r="UKT320" s="998"/>
      <c r="UKU320" s="998"/>
      <c r="UKV320" s="998"/>
      <c r="UKW320" s="998"/>
      <c r="UKX320" s="998"/>
      <c r="UKY320" s="998"/>
      <c r="UKZ320" s="998"/>
      <c r="ULA320" s="998"/>
      <c r="ULB320" s="998"/>
      <c r="ULC320" s="998"/>
      <c r="ULD320" s="998"/>
      <c r="ULE320" s="998"/>
      <c r="ULF320" s="998"/>
      <c r="ULG320" s="998"/>
      <c r="ULH320" s="998"/>
      <c r="ULI320" s="998"/>
      <c r="ULJ320" s="998"/>
      <c r="ULK320" s="998"/>
      <c r="ULL320" s="998"/>
      <c r="ULM320" s="998"/>
      <c r="ULN320" s="998"/>
      <c r="ULO320" s="998"/>
      <c r="ULP320" s="998"/>
      <c r="ULQ320" s="998"/>
      <c r="ULR320" s="998"/>
      <c r="ULS320" s="998"/>
      <c r="ULT320" s="998"/>
      <c r="ULU320" s="998"/>
      <c r="ULV320" s="998"/>
      <c r="ULW320" s="998"/>
      <c r="ULX320" s="998"/>
      <c r="ULY320" s="998"/>
      <c r="ULZ320" s="998"/>
      <c r="UMA320" s="998"/>
      <c r="UMB320" s="998"/>
      <c r="UMC320" s="998"/>
      <c r="UMD320" s="998"/>
      <c r="UME320" s="998"/>
      <c r="UMF320" s="998"/>
      <c r="UMG320" s="998"/>
      <c r="UMH320" s="998"/>
      <c r="UMI320" s="998"/>
      <c r="UMJ320" s="998"/>
      <c r="UMK320" s="998"/>
      <c r="UML320" s="998"/>
      <c r="UMM320" s="998"/>
      <c r="UMN320" s="998"/>
      <c r="UMO320" s="998"/>
      <c r="UMP320" s="998"/>
      <c r="UMQ320" s="998"/>
      <c r="UMR320" s="998"/>
      <c r="UMS320" s="998"/>
      <c r="UMT320" s="998"/>
      <c r="UMU320" s="998"/>
      <c r="UMV320" s="998"/>
      <c r="UMW320" s="998"/>
      <c r="UMX320" s="998"/>
      <c r="UMY320" s="998"/>
      <c r="UMZ320" s="998"/>
      <c r="UNA320" s="998"/>
      <c r="UNB320" s="998"/>
      <c r="UNC320" s="998"/>
      <c r="UND320" s="998"/>
      <c r="UNE320" s="998"/>
      <c r="UNF320" s="998"/>
      <c r="UNG320" s="998"/>
      <c r="UNH320" s="998"/>
      <c r="UNI320" s="998"/>
      <c r="UNJ320" s="998"/>
      <c r="UNK320" s="998"/>
      <c r="UNL320" s="998"/>
      <c r="UNM320" s="998"/>
      <c r="UNN320" s="998"/>
      <c r="UNO320" s="998"/>
      <c r="UNP320" s="998"/>
      <c r="UNQ320" s="998"/>
      <c r="UNR320" s="998"/>
      <c r="UNS320" s="998"/>
      <c r="UNT320" s="998"/>
      <c r="UNU320" s="998"/>
      <c r="UNV320" s="998"/>
      <c r="UNW320" s="998"/>
      <c r="UNX320" s="998"/>
      <c r="UNY320" s="998"/>
      <c r="UNZ320" s="998"/>
      <c r="UOA320" s="998"/>
      <c r="UOB320" s="998"/>
      <c r="UOC320" s="998"/>
      <c r="UOD320" s="998"/>
      <c r="UOE320" s="998"/>
      <c r="UOF320" s="998"/>
      <c r="UOG320" s="998"/>
      <c r="UOH320" s="998"/>
      <c r="UOI320" s="998"/>
      <c r="UOJ320" s="998"/>
      <c r="UOK320" s="998"/>
      <c r="UOL320" s="998"/>
      <c r="UOM320" s="998"/>
      <c r="UON320" s="998"/>
      <c r="UOO320" s="998"/>
      <c r="UOP320" s="998"/>
      <c r="UOQ320" s="998"/>
      <c r="UOR320" s="998"/>
      <c r="UOS320" s="998"/>
      <c r="UOT320" s="998"/>
      <c r="UOU320" s="998"/>
      <c r="UOV320" s="998"/>
      <c r="UOW320" s="998"/>
      <c r="UOX320" s="998"/>
      <c r="UOY320" s="998"/>
      <c r="UOZ320" s="998"/>
      <c r="UPA320" s="998"/>
      <c r="UPB320" s="998"/>
      <c r="UPC320" s="998"/>
      <c r="UPD320" s="998"/>
      <c r="UPE320" s="998"/>
      <c r="UPF320" s="998"/>
      <c r="UPG320" s="998"/>
      <c r="UPH320" s="998"/>
      <c r="UPI320" s="998"/>
      <c r="UPJ320" s="998"/>
      <c r="UPK320" s="998"/>
      <c r="UPL320" s="998"/>
      <c r="UPM320" s="998"/>
      <c r="UPN320" s="998"/>
      <c r="UPO320" s="998"/>
      <c r="UPP320" s="998"/>
      <c r="UPQ320" s="998"/>
      <c r="UPR320" s="998"/>
      <c r="UPS320" s="998"/>
      <c r="UPT320" s="998"/>
      <c r="UPU320" s="998"/>
      <c r="UPV320" s="998"/>
      <c r="UPW320" s="998"/>
      <c r="UPX320" s="998"/>
      <c r="UPY320" s="998"/>
      <c r="UPZ320" s="998"/>
      <c r="UQA320" s="998"/>
      <c r="UQB320" s="998"/>
      <c r="UQC320" s="998"/>
      <c r="UQD320" s="998"/>
      <c r="UQE320" s="998"/>
      <c r="UQF320" s="998"/>
      <c r="UQG320" s="998"/>
      <c r="UQH320" s="998"/>
      <c r="UQI320" s="998"/>
      <c r="UQJ320" s="998"/>
      <c r="UQK320" s="998"/>
      <c r="UQL320" s="998"/>
      <c r="UQM320" s="998"/>
      <c r="UQN320" s="998"/>
      <c r="UQO320" s="998"/>
      <c r="UQP320" s="998"/>
      <c r="UQQ320" s="998"/>
      <c r="UQR320" s="998"/>
      <c r="UQS320" s="998"/>
      <c r="UQT320" s="998"/>
      <c r="UQU320" s="998"/>
      <c r="UQV320" s="998"/>
      <c r="UQW320" s="998"/>
      <c r="UQX320" s="998"/>
      <c r="UQY320" s="998"/>
      <c r="UQZ320" s="998"/>
      <c r="URA320" s="998"/>
      <c r="URB320" s="998"/>
      <c r="URC320" s="998"/>
      <c r="URD320" s="998"/>
      <c r="URE320" s="998"/>
      <c r="URF320" s="998"/>
      <c r="URG320" s="998"/>
      <c r="URH320" s="998"/>
      <c r="URI320" s="998"/>
      <c r="URJ320" s="998"/>
      <c r="URK320" s="998"/>
      <c r="URL320" s="998"/>
      <c r="URM320" s="998"/>
      <c r="URN320" s="998"/>
      <c r="URO320" s="998"/>
      <c r="URP320" s="998"/>
      <c r="URQ320" s="998"/>
      <c r="URR320" s="998"/>
      <c r="URS320" s="998"/>
      <c r="URT320" s="998"/>
      <c r="URU320" s="998"/>
      <c r="URV320" s="998"/>
      <c r="URW320" s="998"/>
      <c r="URX320" s="998"/>
      <c r="URY320" s="998"/>
      <c r="URZ320" s="998"/>
      <c r="USA320" s="998"/>
      <c r="USB320" s="998"/>
      <c r="USC320" s="998"/>
      <c r="USD320" s="998"/>
      <c r="USE320" s="998"/>
      <c r="USF320" s="998"/>
      <c r="USG320" s="998"/>
      <c r="USH320" s="998"/>
      <c r="USI320" s="998"/>
      <c r="USJ320" s="998"/>
      <c r="USK320" s="998"/>
      <c r="USL320" s="998"/>
      <c r="USM320" s="998"/>
      <c r="USN320" s="998"/>
      <c r="USO320" s="998"/>
      <c r="USP320" s="998"/>
      <c r="USQ320" s="998"/>
      <c r="USR320" s="998"/>
      <c r="USS320" s="998"/>
      <c r="UST320" s="998"/>
      <c r="USU320" s="998"/>
      <c r="USV320" s="998"/>
      <c r="USW320" s="998"/>
      <c r="USX320" s="998"/>
      <c r="USY320" s="998"/>
      <c r="USZ320" s="998"/>
      <c r="UTA320" s="998"/>
      <c r="UTB320" s="998"/>
      <c r="UTC320" s="998"/>
      <c r="UTD320" s="998"/>
      <c r="UTE320" s="998"/>
      <c r="UTF320" s="998"/>
      <c r="UTG320" s="998"/>
      <c r="UTH320" s="998"/>
      <c r="UTI320" s="998"/>
      <c r="UTJ320" s="998"/>
      <c r="UTK320" s="998"/>
      <c r="UTL320" s="998"/>
      <c r="UTM320" s="998"/>
      <c r="UTN320" s="998"/>
      <c r="UTO320" s="998"/>
      <c r="UTP320" s="998"/>
      <c r="UTQ320" s="998"/>
      <c r="UTR320" s="998"/>
      <c r="UTS320" s="998"/>
      <c r="UTT320" s="998"/>
      <c r="UTU320" s="998"/>
      <c r="UTV320" s="998"/>
      <c r="UTW320" s="998"/>
      <c r="UTX320" s="998"/>
      <c r="UTY320" s="998"/>
      <c r="UTZ320" s="998"/>
      <c r="UUA320" s="998"/>
      <c r="UUB320" s="998"/>
      <c r="UUC320" s="998"/>
      <c r="UUD320" s="998"/>
      <c r="UUE320" s="998"/>
      <c r="UUF320" s="998"/>
      <c r="UUG320" s="998"/>
      <c r="UUH320" s="998"/>
      <c r="UUI320" s="998"/>
      <c r="UUJ320" s="998"/>
      <c r="UUK320" s="998"/>
      <c r="UUL320" s="998"/>
      <c r="UUM320" s="998"/>
      <c r="UUN320" s="998"/>
      <c r="UUO320" s="998"/>
      <c r="UUP320" s="998"/>
      <c r="UUQ320" s="998"/>
      <c r="UUR320" s="998"/>
      <c r="UUS320" s="998"/>
      <c r="UUT320" s="998"/>
      <c r="UUU320" s="998"/>
      <c r="UUV320" s="998"/>
      <c r="UUW320" s="998"/>
      <c r="UUX320" s="998"/>
      <c r="UUY320" s="998"/>
      <c r="UUZ320" s="998"/>
      <c r="UVA320" s="998"/>
      <c r="UVB320" s="998"/>
      <c r="UVC320" s="998"/>
      <c r="UVD320" s="998"/>
      <c r="UVE320" s="998"/>
      <c r="UVF320" s="998"/>
      <c r="UVG320" s="998"/>
      <c r="UVH320" s="998"/>
      <c r="UVI320" s="998"/>
      <c r="UVJ320" s="998"/>
      <c r="UVK320" s="998"/>
      <c r="UVL320" s="998"/>
      <c r="UVM320" s="998"/>
      <c r="UVN320" s="998"/>
      <c r="UVO320" s="998"/>
      <c r="UVP320" s="998"/>
      <c r="UVQ320" s="998"/>
      <c r="UVR320" s="998"/>
      <c r="UVS320" s="998"/>
      <c r="UVT320" s="998"/>
      <c r="UVU320" s="998"/>
      <c r="UVV320" s="998"/>
      <c r="UVW320" s="998"/>
      <c r="UVX320" s="998"/>
      <c r="UVY320" s="998"/>
      <c r="UVZ320" s="998"/>
      <c r="UWA320" s="998"/>
      <c r="UWB320" s="998"/>
      <c r="UWC320" s="998"/>
      <c r="UWD320" s="998"/>
      <c r="UWE320" s="998"/>
      <c r="UWF320" s="998"/>
      <c r="UWG320" s="998"/>
      <c r="UWH320" s="998"/>
      <c r="UWI320" s="998"/>
      <c r="UWJ320" s="998"/>
      <c r="UWK320" s="998"/>
      <c r="UWL320" s="998"/>
      <c r="UWM320" s="998"/>
      <c r="UWN320" s="998"/>
      <c r="UWO320" s="998"/>
      <c r="UWP320" s="998"/>
      <c r="UWQ320" s="998"/>
      <c r="UWR320" s="998"/>
      <c r="UWS320" s="998"/>
      <c r="UWT320" s="998"/>
      <c r="UWU320" s="998"/>
      <c r="UWV320" s="998"/>
      <c r="UWW320" s="998"/>
      <c r="UWX320" s="998"/>
      <c r="UWY320" s="998"/>
      <c r="UWZ320" s="998"/>
      <c r="UXA320" s="998"/>
      <c r="UXB320" s="998"/>
      <c r="UXC320" s="998"/>
      <c r="UXD320" s="998"/>
      <c r="UXE320" s="998"/>
      <c r="UXF320" s="998"/>
      <c r="UXG320" s="998"/>
      <c r="UXH320" s="998"/>
      <c r="UXI320" s="998"/>
      <c r="UXJ320" s="998"/>
      <c r="UXK320" s="998"/>
      <c r="UXL320" s="998"/>
      <c r="UXM320" s="998"/>
      <c r="UXN320" s="998"/>
      <c r="UXO320" s="998"/>
      <c r="UXP320" s="998"/>
      <c r="UXQ320" s="998"/>
      <c r="UXR320" s="998"/>
      <c r="UXS320" s="998"/>
      <c r="UXT320" s="998"/>
      <c r="UXU320" s="998"/>
      <c r="UXV320" s="998"/>
      <c r="UXW320" s="998"/>
      <c r="UXX320" s="998"/>
      <c r="UXY320" s="998"/>
      <c r="UXZ320" s="998"/>
      <c r="UYA320" s="998"/>
      <c r="UYB320" s="998"/>
      <c r="UYC320" s="998"/>
      <c r="UYD320" s="998"/>
      <c r="UYE320" s="998"/>
      <c r="UYF320" s="998"/>
      <c r="UYG320" s="998"/>
      <c r="UYH320" s="998"/>
      <c r="UYI320" s="998"/>
      <c r="UYJ320" s="998"/>
      <c r="UYK320" s="998"/>
      <c r="UYL320" s="998"/>
      <c r="UYM320" s="998"/>
      <c r="UYN320" s="998"/>
      <c r="UYO320" s="998"/>
      <c r="UYP320" s="998"/>
      <c r="UYQ320" s="998"/>
      <c r="UYR320" s="998"/>
      <c r="UYS320" s="998"/>
      <c r="UYT320" s="998"/>
      <c r="UYU320" s="998"/>
      <c r="UYV320" s="998"/>
      <c r="UYW320" s="998"/>
      <c r="UYX320" s="998"/>
      <c r="UYY320" s="998"/>
      <c r="UYZ320" s="998"/>
      <c r="UZA320" s="998"/>
      <c r="UZB320" s="998"/>
      <c r="UZC320" s="998"/>
      <c r="UZD320" s="998"/>
      <c r="UZE320" s="998"/>
      <c r="UZF320" s="998"/>
      <c r="UZG320" s="998"/>
      <c r="UZH320" s="998"/>
      <c r="UZI320" s="998"/>
      <c r="UZJ320" s="998"/>
      <c r="UZK320" s="998"/>
      <c r="UZL320" s="998"/>
      <c r="UZM320" s="998"/>
      <c r="UZN320" s="998"/>
      <c r="UZO320" s="998"/>
      <c r="UZP320" s="998"/>
      <c r="UZQ320" s="998"/>
      <c r="UZR320" s="998"/>
      <c r="UZS320" s="998"/>
      <c r="UZT320" s="998"/>
      <c r="UZU320" s="998"/>
      <c r="UZV320" s="998"/>
      <c r="UZW320" s="998"/>
      <c r="UZX320" s="998"/>
      <c r="UZY320" s="998"/>
      <c r="UZZ320" s="998"/>
      <c r="VAA320" s="998"/>
      <c r="VAB320" s="998"/>
      <c r="VAC320" s="998"/>
      <c r="VAD320" s="998"/>
      <c r="VAE320" s="998"/>
      <c r="VAF320" s="998"/>
      <c r="VAG320" s="998"/>
      <c r="VAH320" s="998"/>
      <c r="VAI320" s="998"/>
      <c r="VAJ320" s="998"/>
      <c r="VAK320" s="998"/>
      <c r="VAL320" s="998"/>
      <c r="VAM320" s="998"/>
      <c r="VAN320" s="998"/>
      <c r="VAO320" s="998"/>
      <c r="VAP320" s="998"/>
      <c r="VAQ320" s="998"/>
      <c r="VAR320" s="998"/>
      <c r="VAS320" s="998"/>
      <c r="VAT320" s="998"/>
      <c r="VAU320" s="998"/>
      <c r="VAV320" s="998"/>
      <c r="VAW320" s="998"/>
      <c r="VAX320" s="998"/>
      <c r="VAY320" s="998"/>
      <c r="VAZ320" s="998"/>
      <c r="VBA320" s="998"/>
      <c r="VBB320" s="998"/>
      <c r="VBC320" s="998"/>
      <c r="VBD320" s="998"/>
      <c r="VBE320" s="998"/>
      <c r="VBF320" s="998"/>
      <c r="VBG320" s="998"/>
      <c r="VBH320" s="998"/>
      <c r="VBI320" s="998"/>
      <c r="VBJ320" s="998"/>
      <c r="VBK320" s="998"/>
      <c r="VBL320" s="998"/>
      <c r="VBM320" s="998"/>
      <c r="VBN320" s="998"/>
      <c r="VBO320" s="998"/>
      <c r="VBP320" s="998"/>
      <c r="VBQ320" s="998"/>
      <c r="VBR320" s="998"/>
      <c r="VBS320" s="998"/>
      <c r="VBT320" s="998"/>
      <c r="VBU320" s="998"/>
      <c r="VBV320" s="998"/>
      <c r="VBW320" s="998"/>
      <c r="VBX320" s="998"/>
      <c r="VBY320" s="998"/>
      <c r="VBZ320" s="998"/>
      <c r="VCA320" s="998"/>
      <c r="VCB320" s="998"/>
      <c r="VCC320" s="998"/>
      <c r="VCD320" s="998"/>
      <c r="VCE320" s="998"/>
      <c r="VCF320" s="998"/>
      <c r="VCG320" s="998"/>
      <c r="VCH320" s="998"/>
      <c r="VCI320" s="998"/>
      <c r="VCJ320" s="998"/>
      <c r="VCK320" s="998"/>
      <c r="VCL320" s="998"/>
      <c r="VCM320" s="998"/>
      <c r="VCN320" s="998"/>
      <c r="VCO320" s="998"/>
      <c r="VCP320" s="998"/>
      <c r="VCQ320" s="998"/>
      <c r="VCR320" s="998"/>
      <c r="VCS320" s="998"/>
      <c r="VCT320" s="998"/>
      <c r="VCU320" s="998"/>
      <c r="VCV320" s="998"/>
      <c r="VCW320" s="998"/>
      <c r="VCX320" s="998"/>
      <c r="VCY320" s="998"/>
      <c r="VCZ320" s="998"/>
      <c r="VDA320" s="998"/>
      <c r="VDB320" s="998"/>
      <c r="VDC320" s="998"/>
      <c r="VDD320" s="998"/>
      <c r="VDE320" s="998"/>
      <c r="VDF320" s="998"/>
      <c r="VDG320" s="998"/>
      <c r="VDH320" s="998"/>
      <c r="VDI320" s="998"/>
      <c r="VDJ320" s="998"/>
      <c r="VDK320" s="998"/>
      <c r="VDL320" s="998"/>
      <c r="VDM320" s="998"/>
      <c r="VDN320" s="998"/>
      <c r="VDO320" s="998"/>
      <c r="VDP320" s="998"/>
      <c r="VDQ320" s="998"/>
      <c r="VDR320" s="998"/>
      <c r="VDS320" s="998"/>
      <c r="VDT320" s="998"/>
      <c r="VDU320" s="998"/>
      <c r="VDV320" s="998"/>
      <c r="VDW320" s="998"/>
      <c r="VDX320" s="998"/>
      <c r="VDY320" s="998"/>
      <c r="VDZ320" s="998"/>
      <c r="VEA320" s="998"/>
      <c r="VEB320" s="998"/>
      <c r="VEC320" s="998"/>
      <c r="VED320" s="998"/>
      <c r="VEE320" s="998"/>
      <c r="VEF320" s="998"/>
      <c r="VEG320" s="998"/>
      <c r="VEH320" s="998"/>
      <c r="VEI320" s="998"/>
      <c r="VEJ320" s="998"/>
      <c r="VEK320" s="998"/>
      <c r="VEL320" s="998"/>
      <c r="VEM320" s="998"/>
      <c r="VEN320" s="998"/>
      <c r="VEO320" s="998"/>
      <c r="VEP320" s="998"/>
      <c r="VEQ320" s="998"/>
      <c r="VER320" s="998"/>
      <c r="VES320" s="998"/>
      <c r="VET320" s="998"/>
      <c r="VEU320" s="998"/>
      <c r="VEV320" s="998"/>
      <c r="VEW320" s="998"/>
      <c r="VEX320" s="998"/>
      <c r="VEY320" s="998"/>
      <c r="VEZ320" s="998"/>
      <c r="VFA320" s="998"/>
      <c r="VFB320" s="998"/>
      <c r="VFC320" s="998"/>
      <c r="VFD320" s="998"/>
      <c r="VFE320" s="998"/>
      <c r="VFF320" s="998"/>
      <c r="VFG320" s="998"/>
      <c r="VFH320" s="998"/>
      <c r="VFI320" s="998"/>
      <c r="VFJ320" s="998"/>
      <c r="VFK320" s="998"/>
      <c r="VFL320" s="998"/>
      <c r="VFM320" s="998"/>
      <c r="VFN320" s="998"/>
      <c r="VFO320" s="998"/>
      <c r="VFP320" s="998"/>
      <c r="VFQ320" s="998"/>
      <c r="VFR320" s="998"/>
      <c r="VFS320" s="998"/>
      <c r="VFT320" s="998"/>
      <c r="VFU320" s="998"/>
      <c r="VFV320" s="998"/>
      <c r="VFW320" s="998"/>
      <c r="VFX320" s="998"/>
      <c r="VFY320" s="998"/>
      <c r="VFZ320" s="998"/>
      <c r="VGA320" s="998"/>
      <c r="VGB320" s="998"/>
      <c r="VGC320" s="998"/>
      <c r="VGD320" s="998"/>
      <c r="VGE320" s="998"/>
      <c r="VGF320" s="998"/>
      <c r="VGG320" s="998"/>
      <c r="VGH320" s="998"/>
      <c r="VGI320" s="998"/>
      <c r="VGJ320" s="998"/>
      <c r="VGK320" s="998"/>
      <c r="VGL320" s="998"/>
      <c r="VGM320" s="998"/>
      <c r="VGN320" s="998"/>
      <c r="VGO320" s="998"/>
      <c r="VGP320" s="998"/>
      <c r="VGQ320" s="998"/>
      <c r="VGR320" s="998"/>
      <c r="VGS320" s="998"/>
      <c r="VGT320" s="998"/>
      <c r="VGU320" s="998"/>
      <c r="VGV320" s="998"/>
      <c r="VGW320" s="998"/>
      <c r="VGX320" s="998"/>
      <c r="VGY320" s="998"/>
      <c r="VGZ320" s="998"/>
      <c r="VHA320" s="998"/>
      <c r="VHB320" s="998"/>
      <c r="VHC320" s="998"/>
      <c r="VHD320" s="998"/>
      <c r="VHE320" s="998"/>
      <c r="VHF320" s="998"/>
      <c r="VHG320" s="998"/>
      <c r="VHH320" s="998"/>
      <c r="VHI320" s="998"/>
      <c r="VHJ320" s="998"/>
      <c r="VHK320" s="998"/>
      <c r="VHL320" s="998"/>
      <c r="VHM320" s="998"/>
      <c r="VHN320" s="998"/>
      <c r="VHO320" s="998"/>
      <c r="VHP320" s="998"/>
      <c r="VHQ320" s="998"/>
      <c r="VHR320" s="998"/>
      <c r="VHS320" s="998"/>
      <c r="VHT320" s="998"/>
      <c r="VHU320" s="998"/>
      <c r="VHV320" s="998"/>
      <c r="VHW320" s="998"/>
      <c r="VHX320" s="998"/>
      <c r="VHY320" s="998"/>
      <c r="VHZ320" s="998"/>
      <c r="VIA320" s="998"/>
      <c r="VIB320" s="998"/>
      <c r="VIC320" s="998"/>
      <c r="VID320" s="998"/>
      <c r="VIE320" s="998"/>
      <c r="VIF320" s="998"/>
      <c r="VIG320" s="998"/>
      <c r="VIH320" s="998"/>
      <c r="VII320" s="998"/>
      <c r="VIJ320" s="998"/>
      <c r="VIK320" s="998"/>
      <c r="VIL320" s="998"/>
      <c r="VIM320" s="998"/>
      <c r="VIN320" s="998"/>
      <c r="VIO320" s="998"/>
      <c r="VIP320" s="998"/>
      <c r="VIQ320" s="998"/>
      <c r="VIR320" s="998"/>
      <c r="VIS320" s="998"/>
      <c r="VIT320" s="998"/>
      <c r="VIU320" s="998"/>
      <c r="VIV320" s="998"/>
      <c r="VIW320" s="998"/>
      <c r="VIX320" s="998"/>
      <c r="VIY320" s="998"/>
      <c r="VIZ320" s="998"/>
      <c r="VJA320" s="998"/>
      <c r="VJB320" s="998"/>
      <c r="VJC320" s="998"/>
      <c r="VJD320" s="998"/>
      <c r="VJE320" s="998"/>
      <c r="VJF320" s="998"/>
      <c r="VJG320" s="998"/>
      <c r="VJH320" s="998"/>
      <c r="VJI320" s="998"/>
      <c r="VJJ320" s="998"/>
      <c r="VJK320" s="998"/>
      <c r="VJL320" s="998"/>
      <c r="VJM320" s="998"/>
      <c r="VJN320" s="998"/>
      <c r="VJO320" s="998"/>
      <c r="VJP320" s="998"/>
      <c r="VJQ320" s="998"/>
      <c r="VJR320" s="998"/>
      <c r="VJS320" s="998"/>
      <c r="VJT320" s="998"/>
      <c r="VJU320" s="998"/>
      <c r="VJV320" s="998"/>
      <c r="VJW320" s="998"/>
      <c r="VJX320" s="998"/>
      <c r="VJY320" s="998"/>
      <c r="VJZ320" s="998"/>
      <c r="VKA320" s="998"/>
      <c r="VKB320" s="998"/>
      <c r="VKC320" s="998"/>
      <c r="VKD320" s="998"/>
      <c r="VKE320" s="998"/>
      <c r="VKF320" s="998"/>
      <c r="VKG320" s="998"/>
      <c r="VKH320" s="998"/>
      <c r="VKI320" s="998"/>
      <c r="VKJ320" s="998"/>
      <c r="VKK320" s="998"/>
      <c r="VKL320" s="998"/>
      <c r="VKM320" s="998"/>
      <c r="VKN320" s="998"/>
      <c r="VKO320" s="998"/>
      <c r="VKP320" s="998"/>
      <c r="VKQ320" s="998"/>
      <c r="VKR320" s="998"/>
      <c r="VKS320" s="998"/>
      <c r="VKT320" s="998"/>
      <c r="VKU320" s="998"/>
      <c r="VKV320" s="998"/>
      <c r="VKW320" s="998"/>
      <c r="VKX320" s="998"/>
      <c r="VKY320" s="998"/>
      <c r="VKZ320" s="998"/>
      <c r="VLA320" s="998"/>
      <c r="VLB320" s="998"/>
      <c r="VLC320" s="998"/>
      <c r="VLD320" s="998"/>
      <c r="VLE320" s="998"/>
      <c r="VLF320" s="998"/>
      <c r="VLG320" s="998"/>
      <c r="VLH320" s="998"/>
      <c r="VLI320" s="998"/>
      <c r="VLJ320" s="998"/>
      <c r="VLK320" s="998"/>
      <c r="VLL320" s="998"/>
      <c r="VLM320" s="998"/>
      <c r="VLN320" s="998"/>
      <c r="VLO320" s="998"/>
      <c r="VLP320" s="998"/>
      <c r="VLQ320" s="998"/>
      <c r="VLR320" s="998"/>
      <c r="VLS320" s="998"/>
      <c r="VLT320" s="998"/>
      <c r="VLU320" s="998"/>
      <c r="VLV320" s="998"/>
      <c r="VLW320" s="998"/>
      <c r="VLX320" s="998"/>
      <c r="VLY320" s="998"/>
      <c r="VLZ320" s="998"/>
      <c r="VMA320" s="998"/>
      <c r="VMB320" s="998"/>
      <c r="VMC320" s="998"/>
      <c r="VMD320" s="998"/>
      <c r="VME320" s="998"/>
      <c r="VMF320" s="998"/>
      <c r="VMG320" s="998"/>
      <c r="VMH320" s="998"/>
      <c r="VMI320" s="998"/>
      <c r="VMJ320" s="998"/>
      <c r="VMK320" s="998"/>
      <c r="VML320" s="998"/>
      <c r="VMM320" s="998"/>
      <c r="VMN320" s="998"/>
      <c r="VMO320" s="998"/>
      <c r="VMP320" s="998"/>
      <c r="VMQ320" s="998"/>
      <c r="VMR320" s="998"/>
      <c r="VMS320" s="998"/>
      <c r="VMT320" s="998"/>
      <c r="VMU320" s="998"/>
      <c r="VMV320" s="998"/>
      <c r="VMW320" s="998"/>
      <c r="VMX320" s="998"/>
      <c r="VMY320" s="998"/>
      <c r="VMZ320" s="998"/>
      <c r="VNA320" s="998"/>
      <c r="VNB320" s="998"/>
      <c r="VNC320" s="998"/>
      <c r="VND320" s="998"/>
      <c r="VNE320" s="998"/>
      <c r="VNF320" s="998"/>
      <c r="VNG320" s="998"/>
      <c r="VNH320" s="998"/>
      <c r="VNI320" s="998"/>
      <c r="VNJ320" s="998"/>
      <c r="VNK320" s="998"/>
      <c r="VNL320" s="998"/>
      <c r="VNM320" s="998"/>
      <c r="VNN320" s="998"/>
      <c r="VNO320" s="998"/>
      <c r="VNP320" s="998"/>
      <c r="VNQ320" s="998"/>
      <c r="VNR320" s="998"/>
      <c r="VNS320" s="998"/>
      <c r="VNT320" s="998"/>
      <c r="VNU320" s="998"/>
      <c r="VNV320" s="998"/>
      <c r="VNW320" s="998"/>
      <c r="VNX320" s="998"/>
      <c r="VNY320" s="998"/>
      <c r="VNZ320" s="998"/>
      <c r="VOA320" s="998"/>
      <c r="VOB320" s="998"/>
      <c r="VOC320" s="998"/>
      <c r="VOD320" s="998"/>
      <c r="VOE320" s="998"/>
      <c r="VOF320" s="998"/>
      <c r="VOG320" s="998"/>
      <c r="VOH320" s="998"/>
      <c r="VOI320" s="998"/>
      <c r="VOJ320" s="998"/>
      <c r="VOK320" s="998"/>
      <c r="VOL320" s="998"/>
      <c r="VOM320" s="998"/>
      <c r="VON320" s="998"/>
      <c r="VOO320" s="998"/>
      <c r="VOP320" s="998"/>
      <c r="VOQ320" s="998"/>
      <c r="VOR320" s="998"/>
      <c r="VOS320" s="998"/>
      <c r="VOT320" s="998"/>
      <c r="VOU320" s="998"/>
      <c r="VOV320" s="998"/>
      <c r="VOW320" s="998"/>
      <c r="VOX320" s="998"/>
      <c r="VOY320" s="998"/>
      <c r="VOZ320" s="998"/>
      <c r="VPA320" s="998"/>
      <c r="VPB320" s="998"/>
      <c r="VPC320" s="998"/>
      <c r="VPD320" s="998"/>
      <c r="VPE320" s="998"/>
      <c r="VPF320" s="998"/>
      <c r="VPG320" s="998"/>
      <c r="VPH320" s="998"/>
      <c r="VPI320" s="998"/>
      <c r="VPJ320" s="998"/>
      <c r="VPK320" s="998"/>
      <c r="VPL320" s="998"/>
      <c r="VPM320" s="998"/>
      <c r="VPN320" s="998"/>
      <c r="VPO320" s="998"/>
      <c r="VPP320" s="998"/>
      <c r="VPQ320" s="998"/>
      <c r="VPR320" s="998"/>
      <c r="VPS320" s="998"/>
      <c r="VPT320" s="998"/>
      <c r="VPU320" s="998"/>
      <c r="VPV320" s="998"/>
      <c r="VPW320" s="998"/>
      <c r="VPX320" s="998"/>
      <c r="VPY320" s="998"/>
      <c r="VPZ320" s="998"/>
      <c r="VQA320" s="998"/>
      <c r="VQB320" s="998"/>
      <c r="VQC320" s="998"/>
      <c r="VQD320" s="998"/>
      <c r="VQE320" s="998"/>
      <c r="VQF320" s="998"/>
      <c r="VQG320" s="998"/>
      <c r="VQH320" s="998"/>
      <c r="VQI320" s="998"/>
      <c r="VQJ320" s="998"/>
      <c r="VQK320" s="998"/>
      <c r="VQL320" s="998"/>
      <c r="VQM320" s="998"/>
      <c r="VQN320" s="998"/>
      <c r="VQO320" s="998"/>
      <c r="VQP320" s="998"/>
      <c r="VQQ320" s="998"/>
      <c r="VQR320" s="998"/>
      <c r="VQS320" s="998"/>
      <c r="VQT320" s="998"/>
      <c r="VQU320" s="998"/>
      <c r="VQV320" s="998"/>
      <c r="VQW320" s="998"/>
      <c r="VQX320" s="998"/>
      <c r="VQY320" s="998"/>
      <c r="VQZ320" s="998"/>
      <c r="VRA320" s="998"/>
      <c r="VRB320" s="998"/>
      <c r="VRC320" s="998"/>
      <c r="VRD320" s="998"/>
      <c r="VRE320" s="998"/>
      <c r="VRF320" s="998"/>
      <c r="VRG320" s="998"/>
      <c r="VRH320" s="998"/>
      <c r="VRI320" s="998"/>
      <c r="VRJ320" s="998"/>
      <c r="VRK320" s="998"/>
      <c r="VRL320" s="998"/>
      <c r="VRM320" s="998"/>
      <c r="VRN320" s="998"/>
      <c r="VRO320" s="998"/>
      <c r="VRP320" s="998"/>
      <c r="VRQ320" s="998"/>
      <c r="VRR320" s="998"/>
      <c r="VRS320" s="998"/>
      <c r="VRT320" s="998"/>
      <c r="VRU320" s="998"/>
      <c r="VRV320" s="998"/>
      <c r="VRW320" s="998"/>
      <c r="VRX320" s="998"/>
      <c r="VRY320" s="998"/>
      <c r="VRZ320" s="998"/>
      <c r="VSA320" s="998"/>
      <c r="VSB320" s="998"/>
      <c r="VSC320" s="998"/>
      <c r="VSD320" s="998"/>
      <c r="VSE320" s="998"/>
      <c r="VSF320" s="998"/>
      <c r="VSG320" s="998"/>
      <c r="VSH320" s="998"/>
      <c r="VSI320" s="998"/>
      <c r="VSJ320" s="998"/>
      <c r="VSK320" s="998"/>
      <c r="VSL320" s="998"/>
      <c r="VSM320" s="998"/>
      <c r="VSN320" s="998"/>
      <c r="VSO320" s="998"/>
      <c r="VSP320" s="998"/>
      <c r="VSQ320" s="998"/>
      <c r="VSR320" s="998"/>
      <c r="VSS320" s="998"/>
      <c r="VST320" s="998"/>
      <c r="VSU320" s="998"/>
      <c r="VSV320" s="998"/>
      <c r="VSW320" s="998"/>
      <c r="VSX320" s="998"/>
      <c r="VSY320" s="998"/>
      <c r="VSZ320" s="998"/>
      <c r="VTA320" s="998"/>
      <c r="VTB320" s="998"/>
      <c r="VTC320" s="998"/>
      <c r="VTD320" s="998"/>
      <c r="VTE320" s="998"/>
      <c r="VTF320" s="998"/>
      <c r="VTG320" s="998"/>
      <c r="VTH320" s="998"/>
      <c r="VTI320" s="998"/>
      <c r="VTJ320" s="998"/>
      <c r="VTK320" s="998"/>
      <c r="VTL320" s="998"/>
      <c r="VTM320" s="998"/>
      <c r="VTN320" s="998"/>
      <c r="VTO320" s="998"/>
      <c r="VTP320" s="998"/>
      <c r="VTQ320" s="998"/>
      <c r="VTR320" s="998"/>
      <c r="VTS320" s="998"/>
      <c r="VTT320" s="998"/>
      <c r="VTU320" s="998"/>
      <c r="VTV320" s="998"/>
      <c r="VTW320" s="998"/>
      <c r="VTX320" s="998"/>
      <c r="VTY320" s="998"/>
      <c r="VTZ320" s="998"/>
      <c r="VUA320" s="998"/>
      <c r="VUB320" s="998"/>
      <c r="VUC320" s="998"/>
      <c r="VUD320" s="998"/>
      <c r="VUE320" s="998"/>
      <c r="VUF320" s="998"/>
      <c r="VUG320" s="998"/>
      <c r="VUH320" s="998"/>
      <c r="VUI320" s="998"/>
      <c r="VUJ320" s="998"/>
      <c r="VUK320" s="998"/>
      <c r="VUL320" s="998"/>
      <c r="VUM320" s="998"/>
      <c r="VUN320" s="998"/>
      <c r="VUO320" s="998"/>
      <c r="VUP320" s="998"/>
      <c r="VUQ320" s="998"/>
      <c r="VUR320" s="998"/>
      <c r="VUS320" s="998"/>
      <c r="VUT320" s="998"/>
      <c r="VUU320" s="998"/>
      <c r="VUV320" s="998"/>
      <c r="VUW320" s="998"/>
      <c r="VUX320" s="998"/>
      <c r="VUY320" s="998"/>
      <c r="VUZ320" s="998"/>
      <c r="VVA320" s="998"/>
      <c r="VVB320" s="998"/>
      <c r="VVC320" s="998"/>
      <c r="VVD320" s="998"/>
      <c r="VVE320" s="998"/>
      <c r="VVF320" s="998"/>
      <c r="VVG320" s="998"/>
      <c r="VVH320" s="998"/>
      <c r="VVI320" s="998"/>
      <c r="VVJ320" s="998"/>
      <c r="VVK320" s="998"/>
      <c r="VVL320" s="998"/>
      <c r="VVM320" s="998"/>
      <c r="VVN320" s="998"/>
      <c r="VVO320" s="998"/>
      <c r="VVP320" s="998"/>
      <c r="VVQ320" s="998"/>
      <c r="VVR320" s="998"/>
      <c r="VVS320" s="998"/>
      <c r="VVT320" s="998"/>
      <c r="VVU320" s="998"/>
      <c r="VVV320" s="998"/>
      <c r="VVW320" s="998"/>
      <c r="VVX320" s="998"/>
      <c r="VVY320" s="998"/>
      <c r="VVZ320" s="998"/>
      <c r="VWA320" s="998"/>
      <c r="VWB320" s="998"/>
      <c r="VWC320" s="998"/>
      <c r="VWD320" s="998"/>
      <c r="VWE320" s="998"/>
      <c r="VWF320" s="998"/>
      <c r="VWG320" s="998"/>
      <c r="VWH320" s="998"/>
      <c r="VWI320" s="998"/>
      <c r="VWJ320" s="998"/>
      <c r="VWK320" s="998"/>
      <c r="VWL320" s="998"/>
      <c r="VWM320" s="998"/>
      <c r="VWN320" s="998"/>
      <c r="VWO320" s="998"/>
      <c r="VWP320" s="998"/>
      <c r="VWQ320" s="998"/>
      <c r="VWR320" s="998"/>
      <c r="VWS320" s="998"/>
      <c r="VWT320" s="998"/>
      <c r="VWU320" s="998"/>
      <c r="VWV320" s="998"/>
      <c r="VWW320" s="998"/>
      <c r="VWX320" s="998"/>
      <c r="VWY320" s="998"/>
      <c r="VWZ320" s="998"/>
      <c r="VXA320" s="998"/>
      <c r="VXB320" s="998"/>
      <c r="VXC320" s="998"/>
      <c r="VXD320" s="998"/>
      <c r="VXE320" s="998"/>
      <c r="VXF320" s="998"/>
      <c r="VXG320" s="998"/>
      <c r="VXH320" s="998"/>
      <c r="VXI320" s="998"/>
      <c r="VXJ320" s="998"/>
      <c r="VXK320" s="998"/>
      <c r="VXL320" s="998"/>
      <c r="VXM320" s="998"/>
      <c r="VXN320" s="998"/>
      <c r="VXO320" s="998"/>
      <c r="VXP320" s="998"/>
      <c r="VXQ320" s="998"/>
      <c r="VXR320" s="998"/>
      <c r="VXS320" s="998"/>
      <c r="VXT320" s="998"/>
      <c r="VXU320" s="998"/>
      <c r="VXV320" s="998"/>
      <c r="VXW320" s="998"/>
      <c r="VXX320" s="998"/>
      <c r="VXY320" s="998"/>
      <c r="VXZ320" s="998"/>
      <c r="VYA320" s="998"/>
      <c r="VYB320" s="998"/>
      <c r="VYC320" s="998"/>
      <c r="VYD320" s="998"/>
      <c r="VYE320" s="998"/>
      <c r="VYF320" s="998"/>
      <c r="VYG320" s="998"/>
      <c r="VYH320" s="998"/>
      <c r="VYI320" s="998"/>
      <c r="VYJ320" s="998"/>
      <c r="VYK320" s="998"/>
      <c r="VYL320" s="998"/>
      <c r="VYM320" s="998"/>
      <c r="VYN320" s="998"/>
      <c r="VYO320" s="998"/>
      <c r="VYP320" s="998"/>
      <c r="VYQ320" s="998"/>
      <c r="VYR320" s="998"/>
      <c r="VYS320" s="998"/>
      <c r="VYT320" s="998"/>
      <c r="VYU320" s="998"/>
      <c r="VYV320" s="998"/>
      <c r="VYW320" s="998"/>
      <c r="VYX320" s="998"/>
      <c r="VYY320" s="998"/>
      <c r="VYZ320" s="998"/>
      <c r="VZA320" s="998"/>
      <c r="VZB320" s="998"/>
      <c r="VZC320" s="998"/>
      <c r="VZD320" s="998"/>
      <c r="VZE320" s="998"/>
      <c r="VZF320" s="998"/>
      <c r="VZG320" s="998"/>
      <c r="VZH320" s="998"/>
      <c r="VZI320" s="998"/>
      <c r="VZJ320" s="998"/>
      <c r="VZK320" s="998"/>
      <c r="VZL320" s="998"/>
      <c r="VZM320" s="998"/>
      <c r="VZN320" s="998"/>
      <c r="VZO320" s="998"/>
      <c r="VZP320" s="998"/>
      <c r="VZQ320" s="998"/>
      <c r="VZR320" s="998"/>
      <c r="VZS320" s="998"/>
      <c r="VZT320" s="998"/>
      <c r="VZU320" s="998"/>
      <c r="VZV320" s="998"/>
      <c r="VZW320" s="998"/>
      <c r="VZX320" s="998"/>
      <c r="VZY320" s="998"/>
      <c r="VZZ320" s="998"/>
      <c r="WAA320" s="998"/>
      <c r="WAB320" s="998"/>
      <c r="WAC320" s="998"/>
      <c r="WAD320" s="998"/>
      <c r="WAE320" s="998"/>
      <c r="WAF320" s="998"/>
      <c r="WAG320" s="998"/>
      <c r="WAH320" s="998"/>
      <c r="WAI320" s="998"/>
      <c r="WAJ320" s="998"/>
      <c r="WAK320" s="998"/>
      <c r="WAL320" s="998"/>
      <c r="WAM320" s="998"/>
      <c r="WAN320" s="998"/>
      <c r="WAO320" s="998"/>
      <c r="WAP320" s="998"/>
      <c r="WAQ320" s="998"/>
      <c r="WAR320" s="998"/>
      <c r="WAS320" s="998"/>
      <c r="WAT320" s="998"/>
      <c r="WAU320" s="998"/>
      <c r="WAV320" s="998"/>
      <c r="WAW320" s="998"/>
      <c r="WAX320" s="998"/>
      <c r="WAY320" s="998"/>
      <c r="WAZ320" s="998"/>
      <c r="WBA320" s="998"/>
      <c r="WBB320" s="998"/>
      <c r="WBC320" s="998"/>
      <c r="WBD320" s="998"/>
      <c r="WBE320" s="998"/>
      <c r="WBF320" s="998"/>
      <c r="WBG320" s="998"/>
      <c r="WBH320" s="998"/>
      <c r="WBI320" s="998"/>
      <c r="WBJ320" s="998"/>
      <c r="WBK320" s="998"/>
      <c r="WBL320" s="998"/>
      <c r="WBM320" s="998"/>
      <c r="WBN320" s="998"/>
      <c r="WBO320" s="998"/>
      <c r="WBP320" s="998"/>
      <c r="WBQ320" s="998"/>
      <c r="WBR320" s="998"/>
      <c r="WBS320" s="998"/>
      <c r="WBT320" s="998"/>
      <c r="WBU320" s="998"/>
      <c r="WBV320" s="998"/>
      <c r="WBW320" s="998"/>
      <c r="WBX320" s="998"/>
      <c r="WBY320" s="998"/>
      <c r="WBZ320" s="998"/>
      <c r="WCA320" s="998"/>
      <c r="WCB320" s="998"/>
      <c r="WCC320" s="998"/>
      <c r="WCD320" s="998"/>
      <c r="WCE320" s="998"/>
      <c r="WCF320" s="998"/>
      <c r="WCG320" s="998"/>
      <c r="WCH320" s="998"/>
      <c r="WCI320" s="998"/>
      <c r="WCJ320" s="998"/>
      <c r="WCK320" s="998"/>
      <c r="WCL320" s="998"/>
      <c r="WCM320" s="998"/>
      <c r="WCN320" s="998"/>
      <c r="WCO320" s="998"/>
      <c r="WCP320" s="998"/>
      <c r="WCQ320" s="998"/>
      <c r="WCR320" s="998"/>
      <c r="WCS320" s="998"/>
      <c r="WCT320" s="998"/>
      <c r="WCU320" s="998"/>
      <c r="WCV320" s="998"/>
      <c r="WCW320" s="998"/>
      <c r="WCX320" s="998"/>
      <c r="WCY320" s="998"/>
      <c r="WCZ320" s="998"/>
      <c r="WDA320" s="998"/>
      <c r="WDB320" s="998"/>
      <c r="WDC320" s="998"/>
      <c r="WDD320" s="998"/>
      <c r="WDE320" s="998"/>
      <c r="WDF320" s="998"/>
      <c r="WDG320" s="998"/>
      <c r="WDH320" s="998"/>
      <c r="WDI320" s="998"/>
      <c r="WDJ320" s="998"/>
      <c r="WDK320" s="998"/>
      <c r="WDL320" s="998"/>
      <c r="WDM320" s="998"/>
      <c r="WDN320" s="998"/>
      <c r="WDO320" s="998"/>
      <c r="WDP320" s="998"/>
      <c r="WDQ320" s="998"/>
      <c r="WDR320" s="998"/>
      <c r="WDS320" s="998"/>
      <c r="WDT320" s="998"/>
      <c r="WDU320" s="998"/>
      <c r="WDV320" s="998"/>
      <c r="WDW320" s="998"/>
      <c r="WDX320" s="998"/>
      <c r="WDY320" s="998"/>
      <c r="WDZ320" s="998"/>
      <c r="WEA320" s="998"/>
      <c r="WEB320" s="998"/>
      <c r="WEC320" s="998"/>
      <c r="WED320" s="998"/>
      <c r="WEE320" s="998"/>
      <c r="WEF320" s="998"/>
      <c r="WEG320" s="998"/>
      <c r="WEH320" s="998"/>
      <c r="WEI320" s="998"/>
      <c r="WEJ320" s="998"/>
      <c r="WEK320" s="998"/>
      <c r="WEL320" s="998"/>
      <c r="WEM320" s="998"/>
      <c r="WEN320" s="998"/>
      <c r="WEO320" s="998"/>
      <c r="WEP320" s="998"/>
      <c r="WEQ320" s="998"/>
      <c r="WER320" s="998"/>
      <c r="WES320" s="998"/>
      <c r="WET320" s="998"/>
      <c r="WEU320" s="998"/>
      <c r="WEV320" s="998"/>
      <c r="WEW320" s="998"/>
      <c r="WEX320" s="998"/>
      <c r="WEY320" s="998"/>
      <c r="WEZ320" s="998"/>
      <c r="WFA320" s="998"/>
      <c r="WFB320" s="998"/>
      <c r="WFC320" s="998"/>
      <c r="WFD320" s="998"/>
      <c r="WFE320" s="998"/>
      <c r="WFF320" s="998"/>
      <c r="WFG320" s="998"/>
      <c r="WFH320" s="998"/>
      <c r="WFI320" s="998"/>
      <c r="WFJ320" s="998"/>
      <c r="WFK320" s="998"/>
      <c r="WFL320" s="998"/>
      <c r="WFM320" s="998"/>
      <c r="WFN320" s="998"/>
      <c r="WFO320" s="998"/>
      <c r="WFP320" s="998"/>
      <c r="WFQ320" s="998"/>
      <c r="WFR320" s="998"/>
      <c r="WFS320" s="998"/>
      <c r="WFT320" s="998"/>
      <c r="WFU320" s="998"/>
      <c r="WFV320" s="998"/>
      <c r="WFW320" s="998"/>
      <c r="WFX320" s="998"/>
      <c r="WFY320" s="998"/>
      <c r="WFZ320" s="998"/>
      <c r="WGA320" s="998"/>
      <c r="WGB320" s="998"/>
      <c r="WGC320" s="998"/>
      <c r="WGD320" s="998"/>
      <c r="WGE320" s="998"/>
      <c r="WGF320" s="998"/>
      <c r="WGG320" s="998"/>
      <c r="WGH320" s="998"/>
      <c r="WGI320" s="998"/>
      <c r="WGJ320" s="998"/>
      <c r="WGK320" s="998"/>
      <c r="WGL320" s="998"/>
      <c r="WGM320" s="998"/>
      <c r="WGN320" s="998"/>
      <c r="WGO320" s="998"/>
      <c r="WGP320" s="998"/>
      <c r="WGQ320" s="998"/>
      <c r="WGR320" s="998"/>
      <c r="WGS320" s="998"/>
      <c r="WGT320" s="998"/>
      <c r="WGU320" s="998"/>
      <c r="WGV320" s="998"/>
      <c r="WGW320" s="998"/>
      <c r="WGX320" s="998"/>
      <c r="WGY320" s="998"/>
      <c r="WGZ320" s="998"/>
      <c r="WHA320" s="998"/>
      <c r="WHB320" s="998"/>
      <c r="WHC320" s="998"/>
      <c r="WHD320" s="998"/>
      <c r="WHE320" s="998"/>
      <c r="WHF320" s="998"/>
      <c r="WHG320" s="998"/>
      <c r="WHH320" s="998"/>
      <c r="WHI320" s="998"/>
      <c r="WHJ320" s="998"/>
      <c r="WHK320" s="998"/>
      <c r="WHL320" s="998"/>
      <c r="WHM320" s="998"/>
      <c r="WHN320" s="998"/>
      <c r="WHO320" s="998"/>
      <c r="WHP320" s="998"/>
      <c r="WHQ320" s="998"/>
      <c r="WHR320" s="998"/>
      <c r="WHS320" s="998"/>
      <c r="WHT320" s="998"/>
      <c r="WHU320" s="998"/>
      <c r="WHV320" s="998"/>
      <c r="WHW320" s="998"/>
      <c r="WHX320" s="998"/>
      <c r="WHY320" s="998"/>
      <c r="WHZ320" s="998"/>
      <c r="WIA320" s="998"/>
      <c r="WIB320" s="998"/>
      <c r="WIC320" s="998"/>
      <c r="WID320" s="998"/>
      <c r="WIE320" s="998"/>
      <c r="WIF320" s="998"/>
      <c r="WIG320" s="998"/>
      <c r="WIH320" s="998"/>
      <c r="WII320" s="998"/>
      <c r="WIJ320" s="998"/>
      <c r="WIK320" s="998"/>
      <c r="WIL320" s="998"/>
      <c r="WIM320" s="998"/>
      <c r="WIN320" s="998"/>
      <c r="WIO320" s="998"/>
      <c r="WIP320" s="998"/>
      <c r="WIQ320" s="998"/>
      <c r="WIR320" s="998"/>
      <c r="WIS320" s="998"/>
      <c r="WIT320" s="998"/>
      <c r="WIU320" s="998"/>
      <c r="WIV320" s="998"/>
      <c r="WIW320" s="998"/>
      <c r="WIX320" s="998"/>
      <c r="WIY320" s="998"/>
      <c r="WIZ320" s="998"/>
      <c r="WJA320" s="998"/>
      <c r="WJB320" s="998"/>
      <c r="WJC320" s="998"/>
      <c r="WJD320" s="998"/>
      <c r="WJE320" s="998"/>
      <c r="WJF320" s="998"/>
      <c r="WJG320" s="998"/>
      <c r="WJH320" s="998"/>
      <c r="WJI320" s="998"/>
      <c r="WJJ320" s="998"/>
      <c r="WJK320" s="998"/>
      <c r="WJL320" s="998"/>
      <c r="WJM320" s="998"/>
      <c r="WJN320" s="998"/>
      <c r="WJO320" s="998"/>
      <c r="WJP320" s="998"/>
      <c r="WJQ320" s="998"/>
      <c r="WJR320" s="998"/>
      <c r="WJS320" s="998"/>
      <c r="WJT320" s="998"/>
      <c r="WJU320" s="998"/>
      <c r="WJV320" s="998"/>
      <c r="WJW320" s="998"/>
      <c r="WJX320" s="998"/>
      <c r="WJY320" s="998"/>
      <c r="WJZ320" s="998"/>
      <c r="WKA320" s="998"/>
      <c r="WKB320" s="998"/>
      <c r="WKC320" s="998"/>
      <c r="WKD320" s="998"/>
      <c r="WKE320" s="998"/>
      <c r="WKF320" s="998"/>
      <c r="WKG320" s="998"/>
      <c r="WKH320" s="998"/>
      <c r="WKI320" s="998"/>
      <c r="WKJ320" s="998"/>
      <c r="WKK320" s="998"/>
      <c r="WKL320" s="998"/>
      <c r="WKM320" s="998"/>
      <c r="WKN320" s="998"/>
      <c r="WKO320" s="998"/>
      <c r="WKP320" s="998"/>
      <c r="WKQ320" s="998"/>
      <c r="WKR320" s="998"/>
      <c r="WKS320" s="998"/>
      <c r="WKT320" s="998"/>
      <c r="WKU320" s="998"/>
      <c r="WKV320" s="998"/>
      <c r="WKW320" s="998"/>
      <c r="WKX320" s="998"/>
      <c r="WKY320" s="998"/>
      <c r="WKZ320" s="998"/>
      <c r="WLA320" s="998"/>
      <c r="WLB320" s="998"/>
      <c r="WLC320" s="998"/>
      <c r="WLD320" s="998"/>
      <c r="WLE320" s="998"/>
      <c r="WLF320" s="998"/>
      <c r="WLG320" s="998"/>
      <c r="WLH320" s="998"/>
      <c r="WLI320" s="998"/>
      <c r="WLJ320" s="998"/>
      <c r="WLK320" s="998"/>
      <c r="WLL320" s="998"/>
      <c r="WLM320" s="998"/>
      <c r="WLN320" s="998"/>
      <c r="WLO320" s="998"/>
      <c r="WLP320" s="998"/>
      <c r="WLQ320" s="998"/>
      <c r="WLR320" s="998"/>
      <c r="WLS320" s="998"/>
      <c r="WLT320" s="998"/>
      <c r="WLU320" s="998"/>
      <c r="WLV320" s="998"/>
      <c r="WLW320" s="998"/>
      <c r="WLX320" s="998"/>
      <c r="WLY320" s="998"/>
      <c r="WLZ320" s="998"/>
      <c r="WMA320" s="998"/>
      <c r="WMB320" s="998"/>
      <c r="WMC320" s="998"/>
      <c r="WMD320" s="998"/>
      <c r="WME320" s="998"/>
      <c r="WMF320" s="998"/>
      <c r="WMG320" s="998"/>
      <c r="WMH320" s="998"/>
      <c r="WMI320" s="998"/>
      <c r="WMJ320" s="998"/>
      <c r="WMK320" s="998"/>
      <c r="WML320" s="998"/>
      <c r="WMM320" s="998"/>
      <c r="WMN320" s="998"/>
      <c r="WMO320" s="998"/>
      <c r="WMP320" s="998"/>
      <c r="WMQ320" s="998"/>
      <c r="WMR320" s="998"/>
      <c r="WMS320" s="998"/>
      <c r="WMT320" s="998"/>
      <c r="WMU320" s="998"/>
      <c r="WMV320" s="998"/>
      <c r="WMW320" s="998"/>
      <c r="WMX320" s="998"/>
      <c r="WMY320" s="998"/>
      <c r="WMZ320" s="998"/>
      <c r="WNA320" s="998"/>
      <c r="WNB320" s="998"/>
      <c r="WNC320" s="998"/>
      <c r="WND320" s="998"/>
      <c r="WNE320" s="998"/>
      <c r="WNF320" s="998"/>
      <c r="WNG320" s="998"/>
      <c r="WNH320" s="998"/>
      <c r="WNI320" s="998"/>
      <c r="WNJ320" s="998"/>
      <c r="WNK320" s="998"/>
      <c r="WNL320" s="998"/>
      <c r="WNM320" s="998"/>
      <c r="WNN320" s="998"/>
      <c r="WNO320" s="998"/>
      <c r="WNP320" s="998"/>
      <c r="WNQ320" s="998"/>
      <c r="WNR320" s="998"/>
      <c r="WNS320" s="998"/>
      <c r="WNT320" s="998"/>
      <c r="WNU320" s="998"/>
      <c r="WNV320" s="998"/>
      <c r="WNW320" s="998"/>
      <c r="WNX320" s="998"/>
      <c r="WNY320" s="998"/>
      <c r="WNZ320" s="998"/>
      <c r="WOA320" s="998"/>
      <c r="WOB320" s="998"/>
      <c r="WOC320" s="998"/>
      <c r="WOD320" s="998"/>
      <c r="WOE320" s="998"/>
      <c r="WOF320" s="998"/>
      <c r="WOG320" s="998"/>
      <c r="WOH320" s="998"/>
      <c r="WOI320" s="998"/>
      <c r="WOJ320" s="998"/>
      <c r="WOK320" s="998"/>
      <c r="WOL320" s="998"/>
      <c r="WOM320" s="998"/>
      <c r="WON320" s="998"/>
      <c r="WOO320" s="998"/>
      <c r="WOP320" s="998"/>
      <c r="WOQ320" s="998"/>
      <c r="WOR320" s="998"/>
      <c r="WOS320" s="998"/>
      <c r="WOT320" s="998"/>
      <c r="WOU320" s="998"/>
      <c r="WOV320" s="998"/>
      <c r="WOW320" s="998"/>
      <c r="WOX320" s="998"/>
      <c r="WOY320" s="998"/>
      <c r="WOZ320" s="998"/>
      <c r="WPA320" s="998"/>
      <c r="WPB320" s="998"/>
      <c r="WPC320" s="998"/>
      <c r="WPD320" s="998"/>
      <c r="WPE320" s="998"/>
      <c r="WPF320" s="998"/>
      <c r="WPG320" s="998"/>
      <c r="WPH320" s="998"/>
      <c r="WPI320" s="998"/>
      <c r="WPJ320" s="998"/>
      <c r="WPK320" s="998"/>
      <c r="WPL320" s="998"/>
      <c r="WPM320" s="998"/>
      <c r="WPN320" s="998"/>
      <c r="WPO320" s="998"/>
      <c r="WPP320" s="998"/>
      <c r="WPQ320" s="998"/>
      <c r="WPR320" s="998"/>
      <c r="WPS320" s="998"/>
      <c r="WPT320" s="998"/>
      <c r="WPU320" s="998"/>
      <c r="WPV320" s="998"/>
      <c r="WPW320" s="998"/>
      <c r="WPX320" s="998"/>
      <c r="WPY320" s="998"/>
      <c r="WPZ320" s="998"/>
      <c r="WQA320" s="998"/>
      <c r="WQB320" s="998"/>
      <c r="WQC320" s="998"/>
      <c r="WQD320" s="998"/>
      <c r="WQE320" s="998"/>
      <c r="WQF320" s="998"/>
      <c r="WQG320" s="998"/>
      <c r="WQH320" s="998"/>
      <c r="WQI320" s="998"/>
      <c r="WQJ320" s="998"/>
      <c r="WQK320" s="998"/>
      <c r="WQL320" s="998"/>
      <c r="WQM320" s="998"/>
      <c r="WQN320" s="998"/>
      <c r="WQO320" s="998"/>
      <c r="WQP320" s="998"/>
      <c r="WQQ320" s="998"/>
      <c r="WQR320" s="998"/>
      <c r="WQS320" s="998"/>
      <c r="WQT320" s="998"/>
      <c r="WQU320" s="998"/>
      <c r="WQV320" s="998"/>
      <c r="WQW320" s="998"/>
      <c r="WQX320" s="998"/>
      <c r="WQY320" s="998"/>
      <c r="WQZ320" s="998"/>
      <c r="WRA320" s="998"/>
      <c r="WRB320" s="998"/>
      <c r="WRC320" s="998"/>
      <c r="WRD320" s="998"/>
      <c r="WRE320" s="998"/>
      <c r="WRF320" s="998"/>
      <c r="WRG320" s="998"/>
      <c r="WRH320" s="998"/>
      <c r="WRI320" s="998"/>
      <c r="WRJ320" s="998"/>
      <c r="WRK320" s="998"/>
      <c r="WRL320" s="998"/>
      <c r="WRM320" s="998"/>
      <c r="WRN320" s="998"/>
      <c r="WRO320" s="998"/>
      <c r="WRP320" s="998"/>
      <c r="WRQ320" s="998"/>
      <c r="WRR320" s="998"/>
      <c r="WRS320" s="998"/>
      <c r="WRT320" s="998"/>
      <c r="WRU320" s="998"/>
      <c r="WRV320" s="998"/>
      <c r="WRW320" s="998"/>
      <c r="WRX320" s="998"/>
      <c r="WRY320" s="998"/>
      <c r="WRZ320" s="998"/>
      <c r="WSA320" s="998"/>
      <c r="WSB320" s="998"/>
      <c r="WSC320" s="998"/>
      <c r="WSD320" s="998"/>
      <c r="WSE320" s="998"/>
      <c r="WSF320" s="998"/>
      <c r="WSG320" s="998"/>
      <c r="WSH320" s="998"/>
      <c r="WSI320" s="998"/>
      <c r="WSJ320" s="998"/>
      <c r="WSK320" s="998"/>
      <c r="WSL320" s="998"/>
      <c r="WSM320" s="998"/>
      <c r="WSN320" s="998"/>
      <c r="WSO320" s="998"/>
      <c r="WSP320" s="998"/>
      <c r="WSQ320" s="998"/>
      <c r="WSR320" s="998"/>
      <c r="WSS320" s="998"/>
      <c r="WST320" s="998"/>
      <c r="WSU320" s="998"/>
      <c r="WSV320" s="998"/>
      <c r="WSW320" s="998"/>
      <c r="WSX320" s="998"/>
      <c r="WSY320" s="998"/>
      <c r="WSZ320" s="998"/>
      <c r="WTA320" s="998"/>
      <c r="WTB320" s="998"/>
      <c r="WTC320" s="998"/>
      <c r="WTD320" s="998"/>
      <c r="WTE320" s="998"/>
      <c r="WTF320" s="998"/>
      <c r="WTG320" s="998"/>
      <c r="WTH320" s="998"/>
      <c r="WTI320" s="998"/>
      <c r="WTJ320" s="998"/>
      <c r="WTK320" s="998"/>
      <c r="WTL320" s="998"/>
      <c r="WTM320" s="998"/>
      <c r="WTN320" s="998"/>
      <c r="WTO320" s="998"/>
      <c r="WTP320" s="998"/>
      <c r="WTQ320" s="998"/>
      <c r="WTR320" s="998"/>
      <c r="WTS320" s="998"/>
      <c r="WTT320" s="998"/>
      <c r="WTU320" s="998"/>
      <c r="WTV320" s="998"/>
      <c r="WTW320" s="998"/>
      <c r="WTX320" s="998"/>
      <c r="WTY320" s="998"/>
      <c r="WTZ320" s="998"/>
      <c r="WUA320" s="998"/>
      <c r="WUB320" s="998"/>
      <c r="WUC320" s="998"/>
      <c r="WUD320" s="998"/>
      <c r="WUE320" s="998"/>
      <c r="WUF320" s="998"/>
      <c r="WUG320" s="998"/>
      <c r="WUH320" s="998"/>
      <c r="WUI320" s="998"/>
      <c r="WUJ320" s="998"/>
      <c r="WUK320" s="998"/>
      <c r="WUL320" s="998"/>
      <c r="WUM320" s="998"/>
      <c r="WUN320" s="998"/>
      <c r="WUO320" s="998"/>
      <c r="WUP320" s="998"/>
      <c r="WUQ320" s="998"/>
      <c r="WUR320" s="998"/>
      <c r="WUS320" s="998"/>
      <c r="WUT320" s="998"/>
      <c r="WUU320" s="998"/>
      <c r="WUV320" s="998"/>
      <c r="WUW320" s="998"/>
      <c r="WUX320" s="998"/>
      <c r="WUY320" s="998"/>
      <c r="WUZ320" s="998"/>
      <c r="WVA320" s="998"/>
      <c r="WVB320" s="998"/>
      <c r="WVC320" s="998"/>
      <c r="WVD320" s="998"/>
      <c r="WVE320" s="998"/>
      <c r="WVF320" s="998"/>
      <c r="WVG320" s="998"/>
      <c r="WVH320" s="998"/>
      <c r="WVI320" s="998"/>
      <c r="WVJ320" s="998"/>
      <c r="WVK320" s="998"/>
      <c r="WVL320" s="998"/>
      <c r="WVM320" s="998"/>
      <c r="WVN320" s="998"/>
      <c r="WVO320" s="998"/>
      <c r="WVP320" s="998"/>
      <c r="WVQ320" s="998"/>
      <c r="WVR320" s="998"/>
      <c r="WVS320" s="998"/>
      <c r="WVT320" s="998"/>
      <c r="WVU320" s="998"/>
      <c r="WVV320" s="998"/>
      <c r="WVW320" s="998"/>
      <c r="WVX320" s="998"/>
      <c r="WVY320" s="998"/>
      <c r="WVZ320" s="998"/>
      <c r="WWA320" s="998"/>
      <c r="WWB320" s="998"/>
      <c r="WWC320" s="998"/>
      <c r="WWD320" s="998"/>
      <c r="WWE320" s="998"/>
      <c r="WWF320" s="998"/>
      <c r="WWG320" s="998"/>
      <c r="WWH320" s="998"/>
      <c r="WWI320" s="998"/>
      <c r="WWJ320" s="998"/>
      <c r="WWK320" s="998"/>
      <c r="WWL320" s="998"/>
      <c r="WWM320" s="998"/>
      <c r="WWN320" s="998"/>
      <c r="WWO320" s="998"/>
      <c r="WWP320" s="998"/>
      <c r="WWQ320" s="998"/>
      <c r="WWR320" s="998"/>
      <c r="WWS320" s="998"/>
      <c r="WWT320" s="998"/>
      <c r="WWU320" s="998"/>
      <c r="WWV320" s="998"/>
      <c r="WWW320" s="998"/>
      <c r="WWX320" s="998"/>
      <c r="WWY320" s="998"/>
      <c r="WWZ320" s="998"/>
      <c r="WXA320" s="998"/>
      <c r="WXB320" s="998"/>
      <c r="WXC320" s="998"/>
      <c r="WXD320" s="998"/>
      <c r="WXE320" s="998"/>
      <c r="WXF320" s="998"/>
      <c r="WXG320" s="998"/>
      <c r="WXH320" s="998"/>
      <c r="WXI320" s="998"/>
      <c r="WXJ320" s="998"/>
      <c r="WXK320" s="998"/>
      <c r="WXL320" s="998"/>
      <c r="WXM320" s="998"/>
      <c r="WXN320" s="998"/>
      <c r="WXO320" s="998"/>
      <c r="WXP320" s="998"/>
      <c r="WXQ320" s="998"/>
      <c r="WXR320" s="998"/>
      <c r="WXS320" s="998"/>
      <c r="WXT320" s="998"/>
      <c r="WXU320" s="998"/>
      <c r="WXV320" s="998"/>
      <c r="WXW320" s="998"/>
      <c r="WXX320" s="998"/>
      <c r="WXY320" s="998"/>
      <c r="WXZ320" s="998"/>
      <c r="WYA320" s="998"/>
      <c r="WYB320" s="998"/>
      <c r="WYC320" s="998"/>
      <c r="WYD320" s="998"/>
      <c r="WYE320" s="998"/>
      <c r="WYF320" s="998"/>
      <c r="WYG320" s="998"/>
      <c r="WYH320" s="998"/>
      <c r="WYI320" s="998"/>
      <c r="WYJ320" s="998"/>
      <c r="WYK320" s="998"/>
      <c r="WYL320" s="998"/>
      <c r="WYM320" s="998"/>
      <c r="WYN320" s="998"/>
      <c r="WYO320" s="998"/>
      <c r="WYP320" s="998"/>
      <c r="WYQ320" s="998"/>
      <c r="WYR320" s="998"/>
      <c r="WYS320" s="998"/>
      <c r="WYT320" s="998"/>
      <c r="WYU320" s="998"/>
      <c r="WYV320" s="998"/>
      <c r="WYW320" s="998"/>
      <c r="WYX320" s="998"/>
      <c r="WYY320" s="998"/>
      <c r="WYZ320" s="998"/>
      <c r="WZA320" s="998"/>
      <c r="WZB320" s="998"/>
      <c r="WZC320" s="998"/>
      <c r="WZD320" s="998"/>
      <c r="WZE320" s="998"/>
      <c r="WZF320" s="998"/>
      <c r="WZG320" s="998"/>
      <c r="WZH320" s="998"/>
      <c r="WZI320" s="998"/>
      <c r="WZJ320" s="998"/>
      <c r="WZK320" s="998"/>
      <c r="WZL320" s="998"/>
      <c r="WZM320" s="998"/>
      <c r="WZN320" s="998"/>
      <c r="WZO320" s="998"/>
      <c r="WZP320" s="998"/>
      <c r="WZQ320" s="998"/>
      <c r="WZR320" s="998"/>
      <c r="WZS320" s="998"/>
      <c r="WZT320" s="998"/>
      <c r="WZU320" s="998"/>
      <c r="WZV320" s="998"/>
      <c r="WZW320" s="998"/>
      <c r="WZX320" s="998"/>
      <c r="WZY320" s="998"/>
      <c r="WZZ320" s="998"/>
      <c r="XAA320" s="998"/>
      <c r="XAB320" s="998"/>
      <c r="XAC320" s="998"/>
      <c r="XAD320" s="998"/>
      <c r="XAE320" s="998"/>
      <c r="XAF320" s="998"/>
      <c r="XAG320" s="998"/>
      <c r="XAH320" s="998"/>
      <c r="XAI320" s="998"/>
      <c r="XAJ320" s="998"/>
      <c r="XAK320" s="998"/>
      <c r="XAL320" s="998"/>
      <c r="XAM320" s="998"/>
      <c r="XAN320" s="998"/>
      <c r="XAO320" s="998"/>
      <c r="XAP320" s="998"/>
      <c r="XAQ320" s="998"/>
      <c r="XAR320" s="998"/>
      <c r="XAS320" s="998"/>
      <c r="XAT320" s="998"/>
      <c r="XAU320" s="998"/>
      <c r="XAV320" s="998"/>
      <c r="XAW320" s="998"/>
      <c r="XAX320" s="998"/>
      <c r="XAY320" s="998"/>
      <c r="XAZ320" s="998"/>
      <c r="XBA320" s="998"/>
      <c r="XBB320" s="998"/>
      <c r="XBC320" s="998"/>
      <c r="XBD320" s="998"/>
      <c r="XBE320" s="998"/>
      <c r="XBF320" s="998"/>
      <c r="XBG320" s="998"/>
      <c r="XBH320" s="998"/>
      <c r="XBI320" s="998"/>
      <c r="XBJ320" s="998"/>
      <c r="XBK320" s="998"/>
      <c r="XBL320" s="998"/>
      <c r="XBM320" s="998"/>
      <c r="XBN320" s="998"/>
      <c r="XBO320" s="998"/>
      <c r="XBP320" s="998"/>
      <c r="XBQ320" s="998"/>
      <c r="XBR320" s="998"/>
      <c r="XBS320" s="998"/>
      <c r="XBT320" s="998"/>
      <c r="XBU320" s="998"/>
      <c r="XBV320" s="998"/>
      <c r="XBW320" s="998"/>
      <c r="XBX320" s="998"/>
      <c r="XBY320" s="998"/>
      <c r="XBZ320" s="998"/>
      <c r="XCA320" s="998"/>
      <c r="XCB320" s="998"/>
      <c r="XCC320" s="998"/>
      <c r="XCD320" s="998"/>
      <c r="XCE320" s="998"/>
      <c r="XCF320" s="998"/>
      <c r="XCG320" s="998"/>
      <c r="XCH320" s="998"/>
      <c r="XCI320" s="998"/>
      <c r="XCJ320" s="998"/>
      <c r="XCK320" s="998"/>
      <c r="XCL320" s="998"/>
      <c r="XCM320" s="998"/>
      <c r="XCN320" s="998"/>
      <c r="XCO320" s="998"/>
      <c r="XCP320" s="998"/>
      <c r="XCQ320" s="998"/>
      <c r="XCR320" s="998"/>
      <c r="XCS320" s="998"/>
      <c r="XCT320" s="998"/>
      <c r="XCU320" s="998"/>
      <c r="XCV320" s="998"/>
      <c r="XCW320" s="998"/>
      <c r="XCX320" s="998"/>
      <c r="XCY320" s="998"/>
      <c r="XCZ320" s="998"/>
      <c r="XDA320" s="998"/>
      <c r="XDB320" s="998"/>
      <c r="XDC320" s="998"/>
      <c r="XDD320" s="998"/>
      <c r="XDE320" s="998"/>
      <c r="XDF320" s="998"/>
      <c r="XDG320" s="998"/>
      <c r="XDH320" s="998"/>
      <c r="XDI320" s="998"/>
      <c r="XDJ320" s="998"/>
      <c r="XDK320" s="998"/>
      <c r="XDL320" s="998"/>
      <c r="XDM320" s="998"/>
      <c r="XDN320" s="998"/>
      <c r="XDO320" s="998"/>
      <c r="XDP320" s="998"/>
      <c r="XDQ320" s="998"/>
      <c r="XDR320" s="998"/>
      <c r="XDS320" s="998"/>
      <c r="XDT320" s="998"/>
      <c r="XDU320" s="998"/>
      <c r="XDV320" s="998"/>
      <c r="XDW320" s="998"/>
      <c r="XDX320" s="998"/>
      <c r="XDY320" s="998"/>
      <c r="XDZ320" s="998"/>
      <c r="XEA320" s="998"/>
      <c r="XEB320" s="998"/>
      <c r="XEC320" s="998"/>
      <c r="XED320" s="998"/>
      <c r="XEE320" s="998"/>
      <c r="XEF320" s="998"/>
      <c r="XEG320" s="998"/>
      <c r="XEH320" s="998"/>
      <c r="XEI320" s="998"/>
      <c r="XEJ320" s="998"/>
    </row>
    <row r="321" spans="1:8" ht="30" customHeight="1">
      <c r="A321" s="999" t="s">
        <v>547</v>
      </c>
      <c r="B321" s="999"/>
      <c r="C321" s="999"/>
      <c r="D321" s="999"/>
      <c r="E321" s="999"/>
      <c r="F321" s="999"/>
      <c r="G321" s="999"/>
      <c r="H321" s="999"/>
    </row>
    <row r="322" spans="1:8" ht="27" customHeight="1">
      <c r="B322" s="903"/>
      <c r="C322" s="903"/>
      <c r="D322" s="903"/>
      <c r="E322" s="903"/>
      <c r="F322" s="903"/>
    </row>
  </sheetData>
  <mergeCells count="2058">
    <mergeCell ref="XDE320:XDL320"/>
    <mergeCell ref="XDM320:XDT320"/>
    <mergeCell ref="XDU320:XEB320"/>
    <mergeCell ref="XEC320:XEJ320"/>
    <mergeCell ref="A321:H321"/>
    <mergeCell ref="A314:E314"/>
    <mergeCell ref="XBI320:XBP320"/>
    <mergeCell ref="XBQ320:XBX320"/>
    <mergeCell ref="XBY320:XCF320"/>
    <mergeCell ref="XCG320:XCN320"/>
    <mergeCell ref="XCO320:XCV320"/>
    <mergeCell ref="XCW320:XDD320"/>
    <mergeCell ref="WZM320:WZT320"/>
    <mergeCell ref="WZU320:XAB320"/>
    <mergeCell ref="XAC320:XAJ320"/>
    <mergeCell ref="XAK320:XAR320"/>
    <mergeCell ref="XAS320:XAZ320"/>
    <mergeCell ref="XBA320:XBH320"/>
    <mergeCell ref="WXQ320:WXX320"/>
    <mergeCell ref="WXY320:WYF320"/>
    <mergeCell ref="WYG320:WYN320"/>
    <mergeCell ref="WYO320:WYV320"/>
    <mergeCell ref="WYW320:WZD320"/>
    <mergeCell ref="WZE320:WZL320"/>
    <mergeCell ref="WVU320:WWB320"/>
    <mergeCell ref="WWC320:WWJ320"/>
    <mergeCell ref="WWK320:WWR320"/>
    <mergeCell ref="WWS320:WWZ320"/>
    <mergeCell ref="WXA320:WXH320"/>
    <mergeCell ref="WXI320:WXP320"/>
    <mergeCell ref="WTY320:WUF320"/>
    <mergeCell ref="WUG320:WUN320"/>
    <mergeCell ref="WUO320:WUV320"/>
    <mergeCell ref="WUW320:WVD320"/>
    <mergeCell ref="WVE320:WVL320"/>
    <mergeCell ref="WVM320:WVT320"/>
    <mergeCell ref="WSC320:WSJ320"/>
    <mergeCell ref="WSK320:WSR320"/>
    <mergeCell ref="WSS320:WSZ320"/>
    <mergeCell ref="WTA320:WTH320"/>
    <mergeCell ref="WTI320:WTP320"/>
    <mergeCell ref="WTQ320:WTX320"/>
    <mergeCell ref="WQG320:WQN320"/>
    <mergeCell ref="WQO320:WQV320"/>
    <mergeCell ref="WQW320:WRD320"/>
    <mergeCell ref="WRE320:WRL320"/>
    <mergeCell ref="WRM320:WRT320"/>
    <mergeCell ref="WRU320:WSB320"/>
    <mergeCell ref="WOK320:WOR320"/>
    <mergeCell ref="WOS320:WOZ320"/>
    <mergeCell ref="WPA320:WPH320"/>
    <mergeCell ref="WPI320:WPP320"/>
    <mergeCell ref="WPQ320:WPX320"/>
    <mergeCell ref="WPY320:WQF320"/>
    <mergeCell ref="WMO320:WMV320"/>
    <mergeCell ref="WMW320:WND320"/>
    <mergeCell ref="WNE320:WNL320"/>
    <mergeCell ref="WNM320:WNT320"/>
    <mergeCell ref="WNU320:WOB320"/>
    <mergeCell ref="WOC320:WOJ320"/>
    <mergeCell ref="WKS320:WKZ320"/>
    <mergeCell ref="WLA320:WLH320"/>
    <mergeCell ref="WLI320:WLP320"/>
    <mergeCell ref="WLQ320:WLX320"/>
    <mergeCell ref="WLY320:WMF320"/>
    <mergeCell ref="WMG320:WMN320"/>
    <mergeCell ref="WIW320:WJD320"/>
    <mergeCell ref="WJE320:WJL320"/>
    <mergeCell ref="WJM320:WJT320"/>
    <mergeCell ref="WJU320:WKB320"/>
    <mergeCell ref="WKC320:WKJ320"/>
    <mergeCell ref="WKK320:WKR320"/>
    <mergeCell ref="WHA320:WHH320"/>
    <mergeCell ref="WHI320:WHP320"/>
    <mergeCell ref="WHQ320:WHX320"/>
    <mergeCell ref="WHY320:WIF320"/>
    <mergeCell ref="WIG320:WIN320"/>
    <mergeCell ref="WIO320:WIV320"/>
    <mergeCell ref="WFE320:WFL320"/>
    <mergeCell ref="WFM320:WFT320"/>
    <mergeCell ref="WFU320:WGB320"/>
    <mergeCell ref="WGC320:WGJ320"/>
    <mergeCell ref="WGK320:WGR320"/>
    <mergeCell ref="WGS320:WGZ320"/>
    <mergeCell ref="WDI320:WDP320"/>
    <mergeCell ref="WDQ320:WDX320"/>
    <mergeCell ref="WDY320:WEF320"/>
    <mergeCell ref="WEG320:WEN320"/>
    <mergeCell ref="WEO320:WEV320"/>
    <mergeCell ref="WEW320:WFD320"/>
    <mergeCell ref="WBM320:WBT320"/>
    <mergeCell ref="WBU320:WCB320"/>
    <mergeCell ref="WCC320:WCJ320"/>
    <mergeCell ref="WCK320:WCR320"/>
    <mergeCell ref="WCS320:WCZ320"/>
    <mergeCell ref="WDA320:WDH320"/>
    <mergeCell ref="VZQ320:VZX320"/>
    <mergeCell ref="VZY320:WAF320"/>
    <mergeCell ref="WAG320:WAN320"/>
    <mergeCell ref="WAO320:WAV320"/>
    <mergeCell ref="WAW320:WBD320"/>
    <mergeCell ref="WBE320:WBL320"/>
    <mergeCell ref="VXU320:VYB320"/>
    <mergeCell ref="VYC320:VYJ320"/>
    <mergeCell ref="VYK320:VYR320"/>
    <mergeCell ref="VYS320:VYZ320"/>
    <mergeCell ref="VZA320:VZH320"/>
    <mergeCell ref="VZI320:VZP320"/>
    <mergeCell ref="VVY320:VWF320"/>
    <mergeCell ref="VWG320:VWN320"/>
    <mergeCell ref="VWO320:VWV320"/>
    <mergeCell ref="VWW320:VXD320"/>
    <mergeCell ref="VXE320:VXL320"/>
    <mergeCell ref="VXM320:VXT320"/>
    <mergeCell ref="VUC320:VUJ320"/>
    <mergeCell ref="VUK320:VUR320"/>
    <mergeCell ref="VUS320:VUZ320"/>
    <mergeCell ref="VVA320:VVH320"/>
    <mergeCell ref="VVI320:VVP320"/>
    <mergeCell ref="VVQ320:VVX320"/>
    <mergeCell ref="VSG320:VSN320"/>
    <mergeCell ref="VSO320:VSV320"/>
    <mergeCell ref="VSW320:VTD320"/>
    <mergeCell ref="VTE320:VTL320"/>
    <mergeCell ref="VTM320:VTT320"/>
    <mergeCell ref="VTU320:VUB320"/>
    <mergeCell ref="VQK320:VQR320"/>
    <mergeCell ref="VQS320:VQZ320"/>
    <mergeCell ref="VRA320:VRH320"/>
    <mergeCell ref="VRI320:VRP320"/>
    <mergeCell ref="VRQ320:VRX320"/>
    <mergeCell ref="VRY320:VSF320"/>
    <mergeCell ref="VOO320:VOV320"/>
    <mergeCell ref="VOW320:VPD320"/>
    <mergeCell ref="VPE320:VPL320"/>
    <mergeCell ref="VPM320:VPT320"/>
    <mergeCell ref="VPU320:VQB320"/>
    <mergeCell ref="VQC320:VQJ320"/>
    <mergeCell ref="VMS320:VMZ320"/>
    <mergeCell ref="VNA320:VNH320"/>
    <mergeCell ref="VNI320:VNP320"/>
    <mergeCell ref="VNQ320:VNX320"/>
    <mergeCell ref="VNY320:VOF320"/>
    <mergeCell ref="VOG320:VON320"/>
    <mergeCell ref="VKW320:VLD320"/>
    <mergeCell ref="VLE320:VLL320"/>
    <mergeCell ref="VLM320:VLT320"/>
    <mergeCell ref="VLU320:VMB320"/>
    <mergeCell ref="VMC320:VMJ320"/>
    <mergeCell ref="VMK320:VMR320"/>
    <mergeCell ref="VJA320:VJH320"/>
    <mergeCell ref="VJI320:VJP320"/>
    <mergeCell ref="VJQ320:VJX320"/>
    <mergeCell ref="VJY320:VKF320"/>
    <mergeCell ref="VKG320:VKN320"/>
    <mergeCell ref="VKO320:VKV320"/>
    <mergeCell ref="VHE320:VHL320"/>
    <mergeCell ref="VHM320:VHT320"/>
    <mergeCell ref="VHU320:VIB320"/>
    <mergeCell ref="VIC320:VIJ320"/>
    <mergeCell ref="VIK320:VIR320"/>
    <mergeCell ref="VIS320:VIZ320"/>
    <mergeCell ref="VFI320:VFP320"/>
    <mergeCell ref="VFQ320:VFX320"/>
    <mergeCell ref="VFY320:VGF320"/>
    <mergeCell ref="VGG320:VGN320"/>
    <mergeCell ref="VGO320:VGV320"/>
    <mergeCell ref="VGW320:VHD320"/>
    <mergeCell ref="VDM320:VDT320"/>
    <mergeCell ref="VDU320:VEB320"/>
    <mergeCell ref="VEC320:VEJ320"/>
    <mergeCell ref="VEK320:VER320"/>
    <mergeCell ref="VES320:VEZ320"/>
    <mergeCell ref="VFA320:VFH320"/>
    <mergeCell ref="VBQ320:VBX320"/>
    <mergeCell ref="VBY320:VCF320"/>
    <mergeCell ref="VCG320:VCN320"/>
    <mergeCell ref="VCO320:VCV320"/>
    <mergeCell ref="VCW320:VDD320"/>
    <mergeCell ref="VDE320:VDL320"/>
    <mergeCell ref="UZU320:VAB320"/>
    <mergeCell ref="VAC320:VAJ320"/>
    <mergeCell ref="VAK320:VAR320"/>
    <mergeCell ref="VAS320:VAZ320"/>
    <mergeCell ref="VBA320:VBH320"/>
    <mergeCell ref="VBI320:VBP320"/>
    <mergeCell ref="UXY320:UYF320"/>
    <mergeCell ref="UYG320:UYN320"/>
    <mergeCell ref="UYO320:UYV320"/>
    <mergeCell ref="UYW320:UZD320"/>
    <mergeCell ref="UZE320:UZL320"/>
    <mergeCell ref="UZM320:UZT320"/>
    <mergeCell ref="UWC320:UWJ320"/>
    <mergeCell ref="UWK320:UWR320"/>
    <mergeCell ref="UWS320:UWZ320"/>
    <mergeCell ref="UXA320:UXH320"/>
    <mergeCell ref="UXI320:UXP320"/>
    <mergeCell ref="UXQ320:UXX320"/>
    <mergeCell ref="UUG320:UUN320"/>
    <mergeCell ref="UUO320:UUV320"/>
    <mergeCell ref="UUW320:UVD320"/>
    <mergeCell ref="UVE320:UVL320"/>
    <mergeCell ref="UVM320:UVT320"/>
    <mergeCell ref="UVU320:UWB320"/>
    <mergeCell ref="USK320:USR320"/>
    <mergeCell ref="USS320:USZ320"/>
    <mergeCell ref="UTA320:UTH320"/>
    <mergeCell ref="UTI320:UTP320"/>
    <mergeCell ref="UTQ320:UTX320"/>
    <mergeCell ref="UTY320:UUF320"/>
    <mergeCell ref="UQO320:UQV320"/>
    <mergeCell ref="UQW320:URD320"/>
    <mergeCell ref="URE320:URL320"/>
    <mergeCell ref="URM320:URT320"/>
    <mergeCell ref="URU320:USB320"/>
    <mergeCell ref="USC320:USJ320"/>
    <mergeCell ref="UOS320:UOZ320"/>
    <mergeCell ref="UPA320:UPH320"/>
    <mergeCell ref="UPI320:UPP320"/>
    <mergeCell ref="UPQ320:UPX320"/>
    <mergeCell ref="UPY320:UQF320"/>
    <mergeCell ref="UQG320:UQN320"/>
    <mergeCell ref="UMW320:UND320"/>
    <mergeCell ref="UNE320:UNL320"/>
    <mergeCell ref="UNM320:UNT320"/>
    <mergeCell ref="UNU320:UOB320"/>
    <mergeCell ref="UOC320:UOJ320"/>
    <mergeCell ref="UOK320:UOR320"/>
    <mergeCell ref="ULA320:ULH320"/>
    <mergeCell ref="ULI320:ULP320"/>
    <mergeCell ref="ULQ320:ULX320"/>
    <mergeCell ref="ULY320:UMF320"/>
    <mergeCell ref="UMG320:UMN320"/>
    <mergeCell ref="UMO320:UMV320"/>
    <mergeCell ref="UJE320:UJL320"/>
    <mergeCell ref="UJM320:UJT320"/>
    <mergeCell ref="UJU320:UKB320"/>
    <mergeCell ref="UKC320:UKJ320"/>
    <mergeCell ref="UKK320:UKR320"/>
    <mergeCell ref="UKS320:UKZ320"/>
    <mergeCell ref="UHI320:UHP320"/>
    <mergeCell ref="UHQ320:UHX320"/>
    <mergeCell ref="UHY320:UIF320"/>
    <mergeCell ref="UIG320:UIN320"/>
    <mergeCell ref="UIO320:UIV320"/>
    <mergeCell ref="UIW320:UJD320"/>
    <mergeCell ref="UFM320:UFT320"/>
    <mergeCell ref="UFU320:UGB320"/>
    <mergeCell ref="UGC320:UGJ320"/>
    <mergeCell ref="UGK320:UGR320"/>
    <mergeCell ref="UGS320:UGZ320"/>
    <mergeCell ref="UHA320:UHH320"/>
    <mergeCell ref="UDQ320:UDX320"/>
    <mergeCell ref="UDY320:UEF320"/>
    <mergeCell ref="UEG320:UEN320"/>
    <mergeCell ref="UEO320:UEV320"/>
    <mergeCell ref="UEW320:UFD320"/>
    <mergeCell ref="UFE320:UFL320"/>
    <mergeCell ref="UBU320:UCB320"/>
    <mergeCell ref="UCC320:UCJ320"/>
    <mergeCell ref="UCK320:UCR320"/>
    <mergeCell ref="UCS320:UCZ320"/>
    <mergeCell ref="UDA320:UDH320"/>
    <mergeCell ref="UDI320:UDP320"/>
    <mergeCell ref="TZY320:UAF320"/>
    <mergeCell ref="UAG320:UAN320"/>
    <mergeCell ref="UAO320:UAV320"/>
    <mergeCell ref="UAW320:UBD320"/>
    <mergeCell ref="UBE320:UBL320"/>
    <mergeCell ref="UBM320:UBT320"/>
    <mergeCell ref="TYC320:TYJ320"/>
    <mergeCell ref="TYK320:TYR320"/>
    <mergeCell ref="TYS320:TYZ320"/>
    <mergeCell ref="TZA320:TZH320"/>
    <mergeCell ref="TZI320:TZP320"/>
    <mergeCell ref="TZQ320:TZX320"/>
    <mergeCell ref="TWG320:TWN320"/>
    <mergeCell ref="TWO320:TWV320"/>
    <mergeCell ref="TWW320:TXD320"/>
    <mergeCell ref="TXE320:TXL320"/>
    <mergeCell ref="TXM320:TXT320"/>
    <mergeCell ref="TXU320:TYB320"/>
    <mergeCell ref="TUK320:TUR320"/>
    <mergeCell ref="TUS320:TUZ320"/>
    <mergeCell ref="TVA320:TVH320"/>
    <mergeCell ref="TVI320:TVP320"/>
    <mergeCell ref="TVQ320:TVX320"/>
    <mergeCell ref="TVY320:TWF320"/>
    <mergeCell ref="TSO320:TSV320"/>
    <mergeCell ref="TSW320:TTD320"/>
    <mergeCell ref="TTE320:TTL320"/>
    <mergeCell ref="TTM320:TTT320"/>
    <mergeCell ref="TTU320:TUB320"/>
    <mergeCell ref="TUC320:TUJ320"/>
    <mergeCell ref="TQS320:TQZ320"/>
    <mergeCell ref="TRA320:TRH320"/>
    <mergeCell ref="TRI320:TRP320"/>
    <mergeCell ref="TRQ320:TRX320"/>
    <mergeCell ref="TRY320:TSF320"/>
    <mergeCell ref="TSG320:TSN320"/>
    <mergeCell ref="TOW320:TPD320"/>
    <mergeCell ref="TPE320:TPL320"/>
    <mergeCell ref="TPM320:TPT320"/>
    <mergeCell ref="TPU320:TQB320"/>
    <mergeCell ref="TQC320:TQJ320"/>
    <mergeCell ref="TQK320:TQR320"/>
    <mergeCell ref="TNA320:TNH320"/>
    <mergeCell ref="TNI320:TNP320"/>
    <mergeCell ref="TNQ320:TNX320"/>
    <mergeCell ref="TNY320:TOF320"/>
    <mergeCell ref="TOG320:TON320"/>
    <mergeCell ref="TOO320:TOV320"/>
    <mergeCell ref="TLE320:TLL320"/>
    <mergeCell ref="TLM320:TLT320"/>
    <mergeCell ref="TLU320:TMB320"/>
    <mergeCell ref="TMC320:TMJ320"/>
    <mergeCell ref="TMK320:TMR320"/>
    <mergeCell ref="TMS320:TMZ320"/>
    <mergeCell ref="TJI320:TJP320"/>
    <mergeCell ref="TJQ320:TJX320"/>
    <mergeCell ref="TJY320:TKF320"/>
    <mergeCell ref="TKG320:TKN320"/>
    <mergeCell ref="TKO320:TKV320"/>
    <mergeCell ref="TKW320:TLD320"/>
    <mergeCell ref="THM320:THT320"/>
    <mergeCell ref="THU320:TIB320"/>
    <mergeCell ref="TIC320:TIJ320"/>
    <mergeCell ref="TIK320:TIR320"/>
    <mergeCell ref="TIS320:TIZ320"/>
    <mergeCell ref="TJA320:TJH320"/>
    <mergeCell ref="TFQ320:TFX320"/>
    <mergeCell ref="TFY320:TGF320"/>
    <mergeCell ref="TGG320:TGN320"/>
    <mergeCell ref="TGO320:TGV320"/>
    <mergeCell ref="TGW320:THD320"/>
    <mergeCell ref="THE320:THL320"/>
    <mergeCell ref="TDU320:TEB320"/>
    <mergeCell ref="TEC320:TEJ320"/>
    <mergeCell ref="TEK320:TER320"/>
    <mergeCell ref="TES320:TEZ320"/>
    <mergeCell ref="TFA320:TFH320"/>
    <mergeCell ref="TFI320:TFP320"/>
    <mergeCell ref="TBY320:TCF320"/>
    <mergeCell ref="TCG320:TCN320"/>
    <mergeCell ref="TCO320:TCV320"/>
    <mergeCell ref="TCW320:TDD320"/>
    <mergeCell ref="TDE320:TDL320"/>
    <mergeCell ref="TDM320:TDT320"/>
    <mergeCell ref="TAC320:TAJ320"/>
    <mergeCell ref="TAK320:TAR320"/>
    <mergeCell ref="TAS320:TAZ320"/>
    <mergeCell ref="TBA320:TBH320"/>
    <mergeCell ref="TBI320:TBP320"/>
    <mergeCell ref="TBQ320:TBX320"/>
    <mergeCell ref="SYG320:SYN320"/>
    <mergeCell ref="SYO320:SYV320"/>
    <mergeCell ref="SYW320:SZD320"/>
    <mergeCell ref="SZE320:SZL320"/>
    <mergeCell ref="SZM320:SZT320"/>
    <mergeCell ref="SZU320:TAB320"/>
    <mergeCell ref="SWK320:SWR320"/>
    <mergeCell ref="SWS320:SWZ320"/>
    <mergeCell ref="SXA320:SXH320"/>
    <mergeCell ref="SXI320:SXP320"/>
    <mergeCell ref="SXQ320:SXX320"/>
    <mergeCell ref="SXY320:SYF320"/>
    <mergeCell ref="SUO320:SUV320"/>
    <mergeCell ref="SUW320:SVD320"/>
    <mergeCell ref="SVE320:SVL320"/>
    <mergeCell ref="SVM320:SVT320"/>
    <mergeCell ref="SVU320:SWB320"/>
    <mergeCell ref="SWC320:SWJ320"/>
    <mergeCell ref="SSS320:SSZ320"/>
    <mergeCell ref="STA320:STH320"/>
    <mergeCell ref="STI320:STP320"/>
    <mergeCell ref="STQ320:STX320"/>
    <mergeCell ref="STY320:SUF320"/>
    <mergeCell ref="SUG320:SUN320"/>
    <mergeCell ref="SQW320:SRD320"/>
    <mergeCell ref="SRE320:SRL320"/>
    <mergeCell ref="SRM320:SRT320"/>
    <mergeCell ref="SRU320:SSB320"/>
    <mergeCell ref="SSC320:SSJ320"/>
    <mergeCell ref="SSK320:SSR320"/>
    <mergeCell ref="SPA320:SPH320"/>
    <mergeCell ref="SPI320:SPP320"/>
    <mergeCell ref="SPQ320:SPX320"/>
    <mergeCell ref="SPY320:SQF320"/>
    <mergeCell ref="SQG320:SQN320"/>
    <mergeCell ref="SQO320:SQV320"/>
    <mergeCell ref="SNE320:SNL320"/>
    <mergeCell ref="SNM320:SNT320"/>
    <mergeCell ref="SNU320:SOB320"/>
    <mergeCell ref="SOC320:SOJ320"/>
    <mergeCell ref="SOK320:SOR320"/>
    <mergeCell ref="SOS320:SOZ320"/>
    <mergeCell ref="SLI320:SLP320"/>
    <mergeCell ref="SLQ320:SLX320"/>
    <mergeCell ref="SLY320:SMF320"/>
    <mergeCell ref="SMG320:SMN320"/>
    <mergeCell ref="SMO320:SMV320"/>
    <mergeCell ref="SMW320:SND320"/>
    <mergeCell ref="SJM320:SJT320"/>
    <mergeCell ref="SJU320:SKB320"/>
    <mergeCell ref="SKC320:SKJ320"/>
    <mergeCell ref="SKK320:SKR320"/>
    <mergeCell ref="SKS320:SKZ320"/>
    <mergeCell ref="SLA320:SLH320"/>
    <mergeCell ref="SHQ320:SHX320"/>
    <mergeCell ref="SHY320:SIF320"/>
    <mergeCell ref="SIG320:SIN320"/>
    <mergeCell ref="SIO320:SIV320"/>
    <mergeCell ref="SIW320:SJD320"/>
    <mergeCell ref="SJE320:SJL320"/>
    <mergeCell ref="SFU320:SGB320"/>
    <mergeCell ref="SGC320:SGJ320"/>
    <mergeCell ref="SGK320:SGR320"/>
    <mergeCell ref="SGS320:SGZ320"/>
    <mergeCell ref="SHA320:SHH320"/>
    <mergeCell ref="SHI320:SHP320"/>
    <mergeCell ref="SDY320:SEF320"/>
    <mergeCell ref="SEG320:SEN320"/>
    <mergeCell ref="SEO320:SEV320"/>
    <mergeCell ref="SEW320:SFD320"/>
    <mergeCell ref="SFE320:SFL320"/>
    <mergeCell ref="SFM320:SFT320"/>
    <mergeCell ref="SCC320:SCJ320"/>
    <mergeCell ref="SCK320:SCR320"/>
    <mergeCell ref="SCS320:SCZ320"/>
    <mergeCell ref="SDA320:SDH320"/>
    <mergeCell ref="SDI320:SDP320"/>
    <mergeCell ref="SDQ320:SDX320"/>
    <mergeCell ref="SAG320:SAN320"/>
    <mergeCell ref="SAO320:SAV320"/>
    <mergeCell ref="SAW320:SBD320"/>
    <mergeCell ref="SBE320:SBL320"/>
    <mergeCell ref="SBM320:SBT320"/>
    <mergeCell ref="SBU320:SCB320"/>
    <mergeCell ref="RYK320:RYR320"/>
    <mergeCell ref="RYS320:RYZ320"/>
    <mergeCell ref="RZA320:RZH320"/>
    <mergeCell ref="RZI320:RZP320"/>
    <mergeCell ref="RZQ320:RZX320"/>
    <mergeCell ref="RZY320:SAF320"/>
    <mergeCell ref="RWO320:RWV320"/>
    <mergeCell ref="RWW320:RXD320"/>
    <mergeCell ref="RXE320:RXL320"/>
    <mergeCell ref="RXM320:RXT320"/>
    <mergeCell ref="RXU320:RYB320"/>
    <mergeCell ref="RYC320:RYJ320"/>
    <mergeCell ref="RUS320:RUZ320"/>
    <mergeCell ref="RVA320:RVH320"/>
    <mergeCell ref="RVI320:RVP320"/>
    <mergeCell ref="RVQ320:RVX320"/>
    <mergeCell ref="RVY320:RWF320"/>
    <mergeCell ref="RWG320:RWN320"/>
    <mergeCell ref="RSW320:RTD320"/>
    <mergeCell ref="RTE320:RTL320"/>
    <mergeCell ref="RTM320:RTT320"/>
    <mergeCell ref="RTU320:RUB320"/>
    <mergeCell ref="RUC320:RUJ320"/>
    <mergeCell ref="RUK320:RUR320"/>
    <mergeCell ref="RRA320:RRH320"/>
    <mergeCell ref="RRI320:RRP320"/>
    <mergeCell ref="RRQ320:RRX320"/>
    <mergeCell ref="RRY320:RSF320"/>
    <mergeCell ref="RSG320:RSN320"/>
    <mergeCell ref="RSO320:RSV320"/>
    <mergeCell ref="RPE320:RPL320"/>
    <mergeCell ref="RPM320:RPT320"/>
    <mergeCell ref="RPU320:RQB320"/>
    <mergeCell ref="RQC320:RQJ320"/>
    <mergeCell ref="RQK320:RQR320"/>
    <mergeCell ref="RQS320:RQZ320"/>
    <mergeCell ref="RNI320:RNP320"/>
    <mergeCell ref="RNQ320:RNX320"/>
    <mergeCell ref="RNY320:ROF320"/>
    <mergeCell ref="ROG320:RON320"/>
    <mergeCell ref="ROO320:ROV320"/>
    <mergeCell ref="ROW320:RPD320"/>
    <mergeCell ref="RLM320:RLT320"/>
    <mergeCell ref="RLU320:RMB320"/>
    <mergeCell ref="RMC320:RMJ320"/>
    <mergeCell ref="RMK320:RMR320"/>
    <mergeCell ref="RMS320:RMZ320"/>
    <mergeCell ref="RNA320:RNH320"/>
    <mergeCell ref="RJQ320:RJX320"/>
    <mergeCell ref="RJY320:RKF320"/>
    <mergeCell ref="RKG320:RKN320"/>
    <mergeCell ref="RKO320:RKV320"/>
    <mergeCell ref="RKW320:RLD320"/>
    <mergeCell ref="RLE320:RLL320"/>
    <mergeCell ref="RHU320:RIB320"/>
    <mergeCell ref="RIC320:RIJ320"/>
    <mergeCell ref="RIK320:RIR320"/>
    <mergeCell ref="RIS320:RIZ320"/>
    <mergeCell ref="RJA320:RJH320"/>
    <mergeCell ref="RJI320:RJP320"/>
    <mergeCell ref="RFY320:RGF320"/>
    <mergeCell ref="RGG320:RGN320"/>
    <mergeCell ref="RGO320:RGV320"/>
    <mergeCell ref="RGW320:RHD320"/>
    <mergeCell ref="RHE320:RHL320"/>
    <mergeCell ref="RHM320:RHT320"/>
    <mergeCell ref="REC320:REJ320"/>
    <mergeCell ref="REK320:RER320"/>
    <mergeCell ref="RES320:REZ320"/>
    <mergeCell ref="RFA320:RFH320"/>
    <mergeCell ref="RFI320:RFP320"/>
    <mergeCell ref="RFQ320:RFX320"/>
    <mergeCell ref="RCG320:RCN320"/>
    <mergeCell ref="RCO320:RCV320"/>
    <mergeCell ref="RCW320:RDD320"/>
    <mergeCell ref="RDE320:RDL320"/>
    <mergeCell ref="RDM320:RDT320"/>
    <mergeCell ref="RDU320:REB320"/>
    <mergeCell ref="RAK320:RAR320"/>
    <mergeCell ref="RAS320:RAZ320"/>
    <mergeCell ref="RBA320:RBH320"/>
    <mergeCell ref="RBI320:RBP320"/>
    <mergeCell ref="RBQ320:RBX320"/>
    <mergeCell ref="RBY320:RCF320"/>
    <mergeCell ref="QYO320:QYV320"/>
    <mergeCell ref="QYW320:QZD320"/>
    <mergeCell ref="QZE320:QZL320"/>
    <mergeCell ref="QZM320:QZT320"/>
    <mergeCell ref="QZU320:RAB320"/>
    <mergeCell ref="RAC320:RAJ320"/>
    <mergeCell ref="QWS320:QWZ320"/>
    <mergeCell ref="QXA320:QXH320"/>
    <mergeCell ref="QXI320:QXP320"/>
    <mergeCell ref="QXQ320:QXX320"/>
    <mergeCell ref="QXY320:QYF320"/>
    <mergeCell ref="QYG320:QYN320"/>
    <mergeCell ref="QUW320:QVD320"/>
    <mergeCell ref="QVE320:QVL320"/>
    <mergeCell ref="QVM320:QVT320"/>
    <mergeCell ref="QVU320:QWB320"/>
    <mergeCell ref="QWC320:QWJ320"/>
    <mergeCell ref="QWK320:QWR320"/>
    <mergeCell ref="QTA320:QTH320"/>
    <mergeCell ref="QTI320:QTP320"/>
    <mergeCell ref="QTQ320:QTX320"/>
    <mergeCell ref="QTY320:QUF320"/>
    <mergeCell ref="QUG320:QUN320"/>
    <mergeCell ref="QUO320:QUV320"/>
    <mergeCell ref="QRE320:QRL320"/>
    <mergeCell ref="QRM320:QRT320"/>
    <mergeCell ref="QRU320:QSB320"/>
    <mergeCell ref="QSC320:QSJ320"/>
    <mergeCell ref="QSK320:QSR320"/>
    <mergeCell ref="QSS320:QSZ320"/>
    <mergeCell ref="QPI320:QPP320"/>
    <mergeCell ref="QPQ320:QPX320"/>
    <mergeCell ref="QPY320:QQF320"/>
    <mergeCell ref="QQG320:QQN320"/>
    <mergeCell ref="QQO320:QQV320"/>
    <mergeCell ref="QQW320:QRD320"/>
    <mergeCell ref="QNM320:QNT320"/>
    <mergeCell ref="QNU320:QOB320"/>
    <mergeCell ref="QOC320:QOJ320"/>
    <mergeCell ref="QOK320:QOR320"/>
    <mergeCell ref="QOS320:QOZ320"/>
    <mergeCell ref="QPA320:QPH320"/>
    <mergeCell ref="QLQ320:QLX320"/>
    <mergeCell ref="QLY320:QMF320"/>
    <mergeCell ref="QMG320:QMN320"/>
    <mergeCell ref="QMO320:QMV320"/>
    <mergeCell ref="QMW320:QND320"/>
    <mergeCell ref="QNE320:QNL320"/>
    <mergeCell ref="QJU320:QKB320"/>
    <mergeCell ref="QKC320:QKJ320"/>
    <mergeCell ref="QKK320:QKR320"/>
    <mergeCell ref="QKS320:QKZ320"/>
    <mergeCell ref="QLA320:QLH320"/>
    <mergeCell ref="QLI320:QLP320"/>
    <mergeCell ref="QHY320:QIF320"/>
    <mergeCell ref="QIG320:QIN320"/>
    <mergeCell ref="QIO320:QIV320"/>
    <mergeCell ref="QIW320:QJD320"/>
    <mergeCell ref="QJE320:QJL320"/>
    <mergeCell ref="QJM320:QJT320"/>
    <mergeCell ref="QGC320:QGJ320"/>
    <mergeCell ref="QGK320:QGR320"/>
    <mergeCell ref="QGS320:QGZ320"/>
    <mergeCell ref="QHA320:QHH320"/>
    <mergeCell ref="QHI320:QHP320"/>
    <mergeCell ref="QHQ320:QHX320"/>
    <mergeCell ref="QEG320:QEN320"/>
    <mergeCell ref="QEO320:QEV320"/>
    <mergeCell ref="QEW320:QFD320"/>
    <mergeCell ref="QFE320:QFL320"/>
    <mergeCell ref="QFM320:QFT320"/>
    <mergeCell ref="QFU320:QGB320"/>
    <mergeCell ref="QCK320:QCR320"/>
    <mergeCell ref="QCS320:QCZ320"/>
    <mergeCell ref="QDA320:QDH320"/>
    <mergeCell ref="QDI320:QDP320"/>
    <mergeCell ref="QDQ320:QDX320"/>
    <mergeCell ref="QDY320:QEF320"/>
    <mergeCell ref="QAO320:QAV320"/>
    <mergeCell ref="QAW320:QBD320"/>
    <mergeCell ref="QBE320:QBL320"/>
    <mergeCell ref="QBM320:QBT320"/>
    <mergeCell ref="QBU320:QCB320"/>
    <mergeCell ref="QCC320:QCJ320"/>
    <mergeCell ref="PYS320:PYZ320"/>
    <mergeCell ref="PZA320:PZH320"/>
    <mergeCell ref="PZI320:PZP320"/>
    <mergeCell ref="PZQ320:PZX320"/>
    <mergeCell ref="PZY320:QAF320"/>
    <mergeCell ref="QAG320:QAN320"/>
    <mergeCell ref="PWW320:PXD320"/>
    <mergeCell ref="PXE320:PXL320"/>
    <mergeCell ref="PXM320:PXT320"/>
    <mergeCell ref="PXU320:PYB320"/>
    <mergeCell ref="PYC320:PYJ320"/>
    <mergeCell ref="PYK320:PYR320"/>
    <mergeCell ref="PVA320:PVH320"/>
    <mergeCell ref="PVI320:PVP320"/>
    <mergeCell ref="PVQ320:PVX320"/>
    <mergeCell ref="PVY320:PWF320"/>
    <mergeCell ref="PWG320:PWN320"/>
    <mergeCell ref="PWO320:PWV320"/>
    <mergeCell ref="PTE320:PTL320"/>
    <mergeCell ref="PTM320:PTT320"/>
    <mergeCell ref="PTU320:PUB320"/>
    <mergeCell ref="PUC320:PUJ320"/>
    <mergeCell ref="PUK320:PUR320"/>
    <mergeCell ref="PUS320:PUZ320"/>
    <mergeCell ref="PRI320:PRP320"/>
    <mergeCell ref="PRQ320:PRX320"/>
    <mergeCell ref="PRY320:PSF320"/>
    <mergeCell ref="PSG320:PSN320"/>
    <mergeCell ref="PSO320:PSV320"/>
    <mergeCell ref="PSW320:PTD320"/>
    <mergeCell ref="PPM320:PPT320"/>
    <mergeCell ref="PPU320:PQB320"/>
    <mergeCell ref="PQC320:PQJ320"/>
    <mergeCell ref="PQK320:PQR320"/>
    <mergeCell ref="PQS320:PQZ320"/>
    <mergeCell ref="PRA320:PRH320"/>
    <mergeCell ref="PNQ320:PNX320"/>
    <mergeCell ref="PNY320:POF320"/>
    <mergeCell ref="POG320:PON320"/>
    <mergeCell ref="POO320:POV320"/>
    <mergeCell ref="POW320:PPD320"/>
    <mergeCell ref="PPE320:PPL320"/>
    <mergeCell ref="PLU320:PMB320"/>
    <mergeCell ref="PMC320:PMJ320"/>
    <mergeCell ref="PMK320:PMR320"/>
    <mergeCell ref="PMS320:PMZ320"/>
    <mergeCell ref="PNA320:PNH320"/>
    <mergeCell ref="PNI320:PNP320"/>
    <mergeCell ref="PJY320:PKF320"/>
    <mergeCell ref="PKG320:PKN320"/>
    <mergeCell ref="PKO320:PKV320"/>
    <mergeCell ref="PKW320:PLD320"/>
    <mergeCell ref="PLE320:PLL320"/>
    <mergeCell ref="PLM320:PLT320"/>
    <mergeCell ref="PIC320:PIJ320"/>
    <mergeCell ref="PIK320:PIR320"/>
    <mergeCell ref="PIS320:PIZ320"/>
    <mergeCell ref="PJA320:PJH320"/>
    <mergeCell ref="PJI320:PJP320"/>
    <mergeCell ref="PJQ320:PJX320"/>
    <mergeCell ref="PGG320:PGN320"/>
    <mergeCell ref="PGO320:PGV320"/>
    <mergeCell ref="PGW320:PHD320"/>
    <mergeCell ref="PHE320:PHL320"/>
    <mergeCell ref="PHM320:PHT320"/>
    <mergeCell ref="PHU320:PIB320"/>
    <mergeCell ref="PEK320:PER320"/>
    <mergeCell ref="PES320:PEZ320"/>
    <mergeCell ref="PFA320:PFH320"/>
    <mergeCell ref="PFI320:PFP320"/>
    <mergeCell ref="PFQ320:PFX320"/>
    <mergeCell ref="PFY320:PGF320"/>
    <mergeCell ref="PCO320:PCV320"/>
    <mergeCell ref="PCW320:PDD320"/>
    <mergeCell ref="PDE320:PDL320"/>
    <mergeCell ref="PDM320:PDT320"/>
    <mergeCell ref="PDU320:PEB320"/>
    <mergeCell ref="PEC320:PEJ320"/>
    <mergeCell ref="PAS320:PAZ320"/>
    <mergeCell ref="PBA320:PBH320"/>
    <mergeCell ref="PBI320:PBP320"/>
    <mergeCell ref="PBQ320:PBX320"/>
    <mergeCell ref="PBY320:PCF320"/>
    <mergeCell ref="PCG320:PCN320"/>
    <mergeCell ref="OYW320:OZD320"/>
    <mergeCell ref="OZE320:OZL320"/>
    <mergeCell ref="OZM320:OZT320"/>
    <mergeCell ref="OZU320:PAB320"/>
    <mergeCell ref="PAC320:PAJ320"/>
    <mergeCell ref="PAK320:PAR320"/>
    <mergeCell ref="OXA320:OXH320"/>
    <mergeCell ref="OXI320:OXP320"/>
    <mergeCell ref="OXQ320:OXX320"/>
    <mergeCell ref="OXY320:OYF320"/>
    <mergeCell ref="OYG320:OYN320"/>
    <mergeCell ref="OYO320:OYV320"/>
    <mergeCell ref="OVE320:OVL320"/>
    <mergeCell ref="OVM320:OVT320"/>
    <mergeCell ref="OVU320:OWB320"/>
    <mergeCell ref="OWC320:OWJ320"/>
    <mergeCell ref="OWK320:OWR320"/>
    <mergeCell ref="OWS320:OWZ320"/>
    <mergeCell ref="OTI320:OTP320"/>
    <mergeCell ref="OTQ320:OTX320"/>
    <mergeCell ref="OTY320:OUF320"/>
    <mergeCell ref="OUG320:OUN320"/>
    <mergeCell ref="OUO320:OUV320"/>
    <mergeCell ref="OUW320:OVD320"/>
    <mergeCell ref="ORM320:ORT320"/>
    <mergeCell ref="ORU320:OSB320"/>
    <mergeCell ref="OSC320:OSJ320"/>
    <mergeCell ref="OSK320:OSR320"/>
    <mergeCell ref="OSS320:OSZ320"/>
    <mergeCell ref="OTA320:OTH320"/>
    <mergeCell ref="OPQ320:OPX320"/>
    <mergeCell ref="OPY320:OQF320"/>
    <mergeCell ref="OQG320:OQN320"/>
    <mergeCell ref="OQO320:OQV320"/>
    <mergeCell ref="OQW320:ORD320"/>
    <mergeCell ref="ORE320:ORL320"/>
    <mergeCell ref="ONU320:OOB320"/>
    <mergeCell ref="OOC320:OOJ320"/>
    <mergeCell ref="OOK320:OOR320"/>
    <mergeCell ref="OOS320:OOZ320"/>
    <mergeCell ref="OPA320:OPH320"/>
    <mergeCell ref="OPI320:OPP320"/>
    <mergeCell ref="OLY320:OMF320"/>
    <mergeCell ref="OMG320:OMN320"/>
    <mergeCell ref="OMO320:OMV320"/>
    <mergeCell ref="OMW320:OND320"/>
    <mergeCell ref="ONE320:ONL320"/>
    <mergeCell ref="ONM320:ONT320"/>
    <mergeCell ref="OKC320:OKJ320"/>
    <mergeCell ref="OKK320:OKR320"/>
    <mergeCell ref="OKS320:OKZ320"/>
    <mergeCell ref="OLA320:OLH320"/>
    <mergeCell ref="OLI320:OLP320"/>
    <mergeCell ref="OLQ320:OLX320"/>
    <mergeCell ref="OIG320:OIN320"/>
    <mergeCell ref="OIO320:OIV320"/>
    <mergeCell ref="OIW320:OJD320"/>
    <mergeCell ref="OJE320:OJL320"/>
    <mergeCell ref="OJM320:OJT320"/>
    <mergeCell ref="OJU320:OKB320"/>
    <mergeCell ref="OGK320:OGR320"/>
    <mergeCell ref="OGS320:OGZ320"/>
    <mergeCell ref="OHA320:OHH320"/>
    <mergeCell ref="OHI320:OHP320"/>
    <mergeCell ref="OHQ320:OHX320"/>
    <mergeCell ref="OHY320:OIF320"/>
    <mergeCell ref="OEO320:OEV320"/>
    <mergeCell ref="OEW320:OFD320"/>
    <mergeCell ref="OFE320:OFL320"/>
    <mergeCell ref="OFM320:OFT320"/>
    <mergeCell ref="OFU320:OGB320"/>
    <mergeCell ref="OGC320:OGJ320"/>
    <mergeCell ref="OCS320:OCZ320"/>
    <mergeCell ref="ODA320:ODH320"/>
    <mergeCell ref="ODI320:ODP320"/>
    <mergeCell ref="ODQ320:ODX320"/>
    <mergeCell ref="ODY320:OEF320"/>
    <mergeCell ref="OEG320:OEN320"/>
    <mergeCell ref="OAW320:OBD320"/>
    <mergeCell ref="OBE320:OBL320"/>
    <mergeCell ref="OBM320:OBT320"/>
    <mergeCell ref="OBU320:OCB320"/>
    <mergeCell ref="OCC320:OCJ320"/>
    <mergeCell ref="OCK320:OCR320"/>
    <mergeCell ref="NZA320:NZH320"/>
    <mergeCell ref="NZI320:NZP320"/>
    <mergeCell ref="NZQ320:NZX320"/>
    <mergeCell ref="NZY320:OAF320"/>
    <mergeCell ref="OAG320:OAN320"/>
    <mergeCell ref="OAO320:OAV320"/>
    <mergeCell ref="NXE320:NXL320"/>
    <mergeCell ref="NXM320:NXT320"/>
    <mergeCell ref="NXU320:NYB320"/>
    <mergeCell ref="NYC320:NYJ320"/>
    <mergeCell ref="NYK320:NYR320"/>
    <mergeCell ref="NYS320:NYZ320"/>
    <mergeCell ref="NVI320:NVP320"/>
    <mergeCell ref="NVQ320:NVX320"/>
    <mergeCell ref="NVY320:NWF320"/>
    <mergeCell ref="NWG320:NWN320"/>
    <mergeCell ref="NWO320:NWV320"/>
    <mergeCell ref="NWW320:NXD320"/>
    <mergeCell ref="NTM320:NTT320"/>
    <mergeCell ref="NTU320:NUB320"/>
    <mergeCell ref="NUC320:NUJ320"/>
    <mergeCell ref="NUK320:NUR320"/>
    <mergeCell ref="NUS320:NUZ320"/>
    <mergeCell ref="NVA320:NVH320"/>
    <mergeCell ref="NRQ320:NRX320"/>
    <mergeCell ref="NRY320:NSF320"/>
    <mergeCell ref="NSG320:NSN320"/>
    <mergeCell ref="NSO320:NSV320"/>
    <mergeCell ref="NSW320:NTD320"/>
    <mergeCell ref="NTE320:NTL320"/>
    <mergeCell ref="NPU320:NQB320"/>
    <mergeCell ref="NQC320:NQJ320"/>
    <mergeCell ref="NQK320:NQR320"/>
    <mergeCell ref="NQS320:NQZ320"/>
    <mergeCell ref="NRA320:NRH320"/>
    <mergeCell ref="NRI320:NRP320"/>
    <mergeCell ref="NNY320:NOF320"/>
    <mergeCell ref="NOG320:NON320"/>
    <mergeCell ref="NOO320:NOV320"/>
    <mergeCell ref="NOW320:NPD320"/>
    <mergeCell ref="NPE320:NPL320"/>
    <mergeCell ref="NPM320:NPT320"/>
    <mergeCell ref="NMC320:NMJ320"/>
    <mergeCell ref="NMK320:NMR320"/>
    <mergeCell ref="NMS320:NMZ320"/>
    <mergeCell ref="NNA320:NNH320"/>
    <mergeCell ref="NNI320:NNP320"/>
    <mergeCell ref="NNQ320:NNX320"/>
    <mergeCell ref="NKG320:NKN320"/>
    <mergeCell ref="NKO320:NKV320"/>
    <mergeCell ref="NKW320:NLD320"/>
    <mergeCell ref="NLE320:NLL320"/>
    <mergeCell ref="NLM320:NLT320"/>
    <mergeCell ref="NLU320:NMB320"/>
    <mergeCell ref="NIK320:NIR320"/>
    <mergeCell ref="NIS320:NIZ320"/>
    <mergeCell ref="NJA320:NJH320"/>
    <mergeCell ref="NJI320:NJP320"/>
    <mergeCell ref="NJQ320:NJX320"/>
    <mergeCell ref="NJY320:NKF320"/>
    <mergeCell ref="NGO320:NGV320"/>
    <mergeCell ref="NGW320:NHD320"/>
    <mergeCell ref="NHE320:NHL320"/>
    <mergeCell ref="NHM320:NHT320"/>
    <mergeCell ref="NHU320:NIB320"/>
    <mergeCell ref="NIC320:NIJ320"/>
    <mergeCell ref="NES320:NEZ320"/>
    <mergeCell ref="NFA320:NFH320"/>
    <mergeCell ref="NFI320:NFP320"/>
    <mergeCell ref="NFQ320:NFX320"/>
    <mergeCell ref="NFY320:NGF320"/>
    <mergeCell ref="NGG320:NGN320"/>
    <mergeCell ref="NCW320:NDD320"/>
    <mergeCell ref="NDE320:NDL320"/>
    <mergeCell ref="NDM320:NDT320"/>
    <mergeCell ref="NDU320:NEB320"/>
    <mergeCell ref="NEC320:NEJ320"/>
    <mergeCell ref="NEK320:NER320"/>
    <mergeCell ref="NBA320:NBH320"/>
    <mergeCell ref="NBI320:NBP320"/>
    <mergeCell ref="NBQ320:NBX320"/>
    <mergeCell ref="NBY320:NCF320"/>
    <mergeCell ref="NCG320:NCN320"/>
    <mergeCell ref="NCO320:NCV320"/>
    <mergeCell ref="MZE320:MZL320"/>
    <mergeCell ref="MZM320:MZT320"/>
    <mergeCell ref="MZU320:NAB320"/>
    <mergeCell ref="NAC320:NAJ320"/>
    <mergeCell ref="NAK320:NAR320"/>
    <mergeCell ref="NAS320:NAZ320"/>
    <mergeCell ref="MXI320:MXP320"/>
    <mergeCell ref="MXQ320:MXX320"/>
    <mergeCell ref="MXY320:MYF320"/>
    <mergeCell ref="MYG320:MYN320"/>
    <mergeCell ref="MYO320:MYV320"/>
    <mergeCell ref="MYW320:MZD320"/>
    <mergeCell ref="MVM320:MVT320"/>
    <mergeCell ref="MVU320:MWB320"/>
    <mergeCell ref="MWC320:MWJ320"/>
    <mergeCell ref="MWK320:MWR320"/>
    <mergeCell ref="MWS320:MWZ320"/>
    <mergeCell ref="MXA320:MXH320"/>
    <mergeCell ref="MTQ320:MTX320"/>
    <mergeCell ref="MTY320:MUF320"/>
    <mergeCell ref="MUG320:MUN320"/>
    <mergeCell ref="MUO320:MUV320"/>
    <mergeCell ref="MUW320:MVD320"/>
    <mergeCell ref="MVE320:MVL320"/>
    <mergeCell ref="MRU320:MSB320"/>
    <mergeCell ref="MSC320:MSJ320"/>
    <mergeCell ref="MSK320:MSR320"/>
    <mergeCell ref="MSS320:MSZ320"/>
    <mergeCell ref="MTA320:MTH320"/>
    <mergeCell ref="MTI320:MTP320"/>
    <mergeCell ref="MPY320:MQF320"/>
    <mergeCell ref="MQG320:MQN320"/>
    <mergeCell ref="MQO320:MQV320"/>
    <mergeCell ref="MQW320:MRD320"/>
    <mergeCell ref="MRE320:MRL320"/>
    <mergeCell ref="MRM320:MRT320"/>
    <mergeCell ref="MOC320:MOJ320"/>
    <mergeCell ref="MOK320:MOR320"/>
    <mergeCell ref="MOS320:MOZ320"/>
    <mergeCell ref="MPA320:MPH320"/>
    <mergeCell ref="MPI320:MPP320"/>
    <mergeCell ref="MPQ320:MPX320"/>
    <mergeCell ref="MMG320:MMN320"/>
    <mergeCell ref="MMO320:MMV320"/>
    <mergeCell ref="MMW320:MND320"/>
    <mergeCell ref="MNE320:MNL320"/>
    <mergeCell ref="MNM320:MNT320"/>
    <mergeCell ref="MNU320:MOB320"/>
    <mergeCell ref="MKK320:MKR320"/>
    <mergeCell ref="MKS320:MKZ320"/>
    <mergeCell ref="MLA320:MLH320"/>
    <mergeCell ref="MLI320:MLP320"/>
    <mergeCell ref="MLQ320:MLX320"/>
    <mergeCell ref="MLY320:MMF320"/>
    <mergeCell ref="MIO320:MIV320"/>
    <mergeCell ref="MIW320:MJD320"/>
    <mergeCell ref="MJE320:MJL320"/>
    <mergeCell ref="MJM320:MJT320"/>
    <mergeCell ref="MJU320:MKB320"/>
    <mergeCell ref="MKC320:MKJ320"/>
    <mergeCell ref="MGS320:MGZ320"/>
    <mergeCell ref="MHA320:MHH320"/>
    <mergeCell ref="MHI320:MHP320"/>
    <mergeCell ref="MHQ320:MHX320"/>
    <mergeCell ref="MHY320:MIF320"/>
    <mergeCell ref="MIG320:MIN320"/>
    <mergeCell ref="MEW320:MFD320"/>
    <mergeCell ref="MFE320:MFL320"/>
    <mergeCell ref="MFM320:MFT320"/>
    <mergeCell ref="MFU320:MGB320"/>
    <mergeCell ref="MGC320:MGJ320"/>
    <mergeCell ref="MGK320:MGR320"/>
    <mergeCell ref="MDA320:MDH320"/>
    <mergeCell ref="MDI320:MDP320"/>
    <mergeCell ref="MDQ320:MDX320"/>
    <mergeCell ref="MDY320:MEF320"/>
    <mergeCell ref="MEG320:MEN320"/>
    <mergeCell ref="MEO320:MEV320"/>
    <mergeCell ref="MBE320:MBL320"/>
    <mergeCell ref="MBM320:MBT320"/>
    <mergeCell ref="MBU320:MCB320"/>
    <mergeCell ref="MCC320:MCJ320"/>
    <mergeCell ref="MCK320:MCR320"/>
    <mergeCell ref="MCS320:MCZ320"/>
    <mergeCell ref="LZI320:LZP320"/>
    <mergeCell ref="LZQ320:LZX320"/>
    <mergeCell ref="LZY320:MAF320"/>
    <mergeCell ref="MAG320:MAN320"/>
    <mergeCell ref="MAO320:MAV320"/>
    <mergeCell ref="MAW320:MBD320"/>
    <mergeCell ref="LXM320:LXT320"/>
    <mergeCell ref="LXU320:LYB320"/>
    <mergeCell ref="LYC320:LYJ320"/>
    <mergeCell ref="LYK320:LYR320"/>
    <mergeCell ref="LYS320:LYZ320"/>
    <mergeCell ref="LZA320:LZH320"/>
    <mergeCell ref="LVQ320:LVX320"/>
    <mergeCell ref="LVY320:LWF320"/>
    <mergeCell ref="LWG320:LWN320"/>
    <mergeCell ref="LWO320:LWV320"/>
    <mergeCell ref="LWW320:LXD320"/>
    <mergeCell ref="LXE320:LXL320"/>
    <mergeCell ref="LTU320:LUB320"/>
    <mergeCell ref="LUC320:LUJ320"/>
    <mergeCell ref="LUK320:LUR320"/>
    <mergeCell ref="LUS320:LUZ320"/>
    <mergeCell ref="LVA320:LVH320"/>
    <mergeCell ref="LVI320:LVP320"/>
    <mergeCell ref="LRY320:LSF320"/>
    <mergeCell ref="LSG320:LSN320"/>
    <mergeCell ref="LSO320:LSV320"/>
    <mergeCell ref="LSW320:LTD320"/>
    <mergeCell ref="LTE320:LTL320"/>
    <mergeCell ref="LTM320:LTT320"/>
    <mergeCell ref="LQC320:LQJ320"/>
    <mergeCell ref="LQK320:LQR320"/>
    <mergeCell ref="LQS320:LQZ320"/>
    <mergeCell ref="LRA320:LRH320"/>
    <mergeCell ref="LRI320:LRP320"/>
    <mergeCell ref="LRQ320:LRX320"/>
    <mergeCell ref="LOG320:LON320"/>
    <mergeCell ref="LOO320:LOV320"/>
    <mergeCell ref="LOW320:LPD320"/>
    <mergeCell ref="LPE320:LPL320"/>
    <mergeCell ref="LPM320:LPT320"/>
    <mergeCell ref="LPU320:LQB320"/>
    <mergeCell ref="LMK320:LMR320"/>
    <mergeCell ref="LMS320:LMZ320"/>
    <mergeCell ref="LNA320:LNH320"/>
    <mergeCell ref="LNI320:LNP320"/>
    <mergeCell ref="LNQ320:LNX320"/>
    <mergeCell ref="LNY320:LOF320"/>
    <mergeCell ref="LKO320:LKV320"/>
    <mergeCell ref="LKW320:LLD320"/>
    <mergeCell ref="LLE320:LLL320"/>
    <mergeCell ref="LLM320:LLT320"/>
    <mergeCell ref="LLU320:LMB320"/>
    <mergeCell ref="LMC320:LMJ320"/>
    <mergeCell ref="LIS320:LIZ320"/>
    <mergeCell ref="LJA320:LJH320"/>
    <mergeCell ref="LJI320:LJP320"/>
    <mergeCell ref="LJQ320:LJX320"/>
    <mergeCell ref="LJY320:LKF320"/>
    <mergeCell ref="LKG320:LKN320"/>
    <mergeCell ref="LGW320:LHD320"/>
    <mergeCell ref="LHE320:LHL320"/>
    <mergeCell ref="LHM320:LHT320"/>
    <mergeCell ref="LHU320:LIB320"/>
    <mergeCell ref="LIC320:LIJ320"/>
    <mergeCell ref="LIK320:LIR320"/>
    <mergeCell ref="LFA320:LFH320"/>
    <mergeCell ref="LFI320:LFP320"/>
    <mergeCell ref="LFQ320:LFX320"/>
    <mergeCell ref="LFY320:LGF320"/>
    <mergeCell ref="LGG320:LGN320"/>
    <mergeCell ref="LGO320:LGV320"/>
    <mergeCell ref="LDE320:LDL320"/>
    <mergeCell ref="LDM320:LDT320"/>
    <mergeCell ref="LDU320:LEB320"/>
    <mergeCell ref="LEC320:LEJ320"/>
    <mergeCell ref="LEK320:LER320"/>
    <mergeCell ref="LES320:LEZ320"/>
    <mergeCell ref="LBI320:LBP320"/>
    <mergeCell ref="LBQ320:LBX320"/>
    <mergeCell ref="LBY320:LCF320"/>
    <mergeCell ref="LCG320:LCN320"/>
    <mergeCell ref="LCO320:LCV320"/>
    <mergeCell ref="LCW320:LDD320"/>
    <mergeCell ref="KZM320:KZT320"/>
    <mergeCell ref="KZU320:LAB320"/>
    <mergeCell ref="LAC320:LAJ320"/>
    <mergeCell ref="LAK320:LAR320"/>
    <mergeCell ref="LAS320:LAZ320"/>
    <mergeCell ref="LBA320:LBH320"/>
    <mergeCell ref="KXQ320:KXX320"/>
    <mergeCell ref="KXY320:KYF320"/>
    <mergeCell ref="KYG320:KYN320"/>
    <mergeCell ref="KYO320:KYV320"/>
    <mergeCell ref="KYW320:KZD320"/>
    <mergeCell ref="KZE320:KZL320"/>
    <mergeCell ref="KVU320:KWB320"/>
    <mergeCell ref="KWC320:KWJ320"/>
    <mergeCell ref="KWK320:KWR320"/>
    <mergeCell ref="KWS320:KWZ320"/>
    <mergeCell ref="KXA320:KXH320"/>
    <mergeCell ref="KXI320:KXP320"/>
    <mergeCell ref="KTY320:KUF320"/>
    <mergeCell ref="KUG320:KUN320"/>
    <mergeCell ref="KUO320:KUV320"/>
    <mergeCell ref="KUW320:KVD320"/>
    <mergeCell ref="KVE320:KVL320"/>
    <mergeCell ref="KVM320:KVT320"/>
    <mergeCell ref="KSC320:KSJ320"/>
    <mergeCell ref="KSK320:KSR320"/>
    <mergeCell ref="KSS320:KSZ320"/>
    <mergeCell ref="KTA320:KTH320"/>
    <mergeCell ref="KTI320:KTP320"/>
    <mergeCell ref="KTQ320:KTX320"/>
    <mergeCell ref="KQG320:KQN320"/>
    <mergeCell ref="KQO320:KQV320"/>
    <mergeCell ref="KQW320:KRD320"/>
    <mergeCell ref="KRE320:KRL320"/>
    <mergeCell ref="KRM320:KRT320"/>
    <mergeCell ref="KRU320:KSB320"/>
    <mergeCell ref="KOK320:KOR320"/>
    <mergeCell ref="KOS320:KOZ320"/>
    <mergeCell ref="KPA320:KPH320"/>
    <mergeCell ref="KPI320:KPP320"/>
    <mergeCell ref="KPQ320:KPX320"/>
    <mergeCell ref="KPY320:KQF320"/>
    <mergeCell ref="KMO320:KMV320"/>
    <mergeCell ref="KMW320:KND320"/>
    <mergeCell ref="KNE320:KNL320"/>
    <mergeCell ref="KNM320:KNT320"/>
    <mergeCell ref="KNU320:KOB320"/>
    <mergeCell ref="KOC320:KOJ320"/>
    <mergeCell ref="KKS320:KKZ320"/>
    <mergeCell ref="KLA320:KLH320"/>
    <mergeCell ref="KLI320:KLP320"/>
    <mergeCell ref="KLQ320:KLX320"/>
    <mergeCell ref="KLY320:KMF320"/>
    <mergeCell ref="KMG320:KMN320"/>
    <mergeCell ref="KIW320:KJD320"/>
    <mergeCell ref="KJE320:KJL320"/>
    <mergeCell ref="KJM320:KJT320"/>
    <mergeCell ref="KJU320:KKB320"/>
    <mergeCell ref="KKC320:KKJ320"/>
    <mergeCell ref="KKK320:KKR320"/>
    <mergeCell ref="KHA320:KHH320"/>
    <mergeCell ref="KHI320:KHP320"/>
    <mergeCell ref="KHQ320:KHX320"/>
    <mergeCell ref="KHY320:KIF320"/>
    <mergeCell ref="KIG320:KIN320"/>
    <mergeCell ref="KIO320:KIV320"/>
    <mergeCell ref="KFE320:KFL320"/>
    <mergeCell ref="KFM320:KFT320"/>
    <mergeCell ref="KFU320:KGB320"/>
    <mergeCell ref="KGC320:KGJ320"/>
    <mergeCell ref="KGK320:KGR320"/>
    <mergeCell ref="KGS320:KGZ320"/>
    <mergeCell ref="KDI320:KDP320"/>
    <mergeCell ref="KDQ320:KDX320"/>
    <mergeCell ref="KDY320:KEF320"/>
    <mergeCell ref="KEG320:KEN320"/>
    <mergeCell ref="KEO320:KEV320"/>
    <mergeCell ref="KEW320:KFD320"/>
    <mergeCell ref="KBM320:KBT320"/>
    <mergeCell ref="KBU320:KCB320"/>
    <mergeCell ref="KCC320:KCJ320"/>
    <mergeCell ref="KCK320:KCR320"/>
    <mergeCell ref="KCS320:KCZ320"/>
    <mergeCell ref="KDA320:KDH320"/>
    <mergeCell ref="JZQ320:JZX320"/>
    <mergeCell ref="JZY320:KAF320"/>
    <mergeCell ref="KAG320:KAN320"/>
    <mergeCell ref="KAO320:KAV320"/>
    <mergeCell ref="KAW320:KBD320"/>
    <mergeCell ref="KBE320:KBL320"/>
    <mergeCell ref="JXU320:JYB320"/>
    <mergeCell ref="JYC320:JYJ320"/>
    <mergeCell ref="JYK320:JYR320"/>
    <mergeCell ref="JYS320:JYZ320"/>
    <mergeCell ref="JZA320:JZH320"/>
    <mergeCell ref="JZI320:JZP320"/>
    <mergeCell ref="JVY320:JWF320"/>
    <mergeCell ref="JWG320:JWN320"/>
    <mergeCell ref="JWO320:JWV320"/>
    <mergeCell ref="JWW320:JXD320"/>
    <mergeCell ref="JXE320:JXL320"/>
    <mergeCell ref="JXM320:JXT320"/>
    <mergeCell ref="JUC320:JUJ320"/>
    <mergeCell ref="JUK320:JUR320"/>
    <mergeCell ref="JUS320:JUZ320"/>
    <mergeCell ref="JVA320:JVH320"/>
    <mergeCell ref="JVI320:JVP320"/>
    <mergeCell ref="JVQ320:JVX320"/>
    <mergeCell ref="JSG320:JSN320"/>
    <mergeCell ref="JSO320:JSV320"/>
    <mergeCell ref="JSW320:JTD320"/>
    <mergeCell ref="JTE320:JTL320"/>
    <mergeCell ref="JTM320:JTT320"/>
    <mergeCell ref="JTU320:JUB320"/>
    <mergeCell ref="JQK320:JQR320"/>
    <mergeCell ref="JQS320:JQZ320"/>
    <mergeCell ref="JRA320:JRH320"/>
    <mergeCell ref="JRI320:JRP320"/>
    <mergeCell ref="JRQ320:JRX320"/>
    <mergeCell ref="JRY320:JSF320"/>
    <mergeCell ref="JOO320:JOV320"/>
    <mergeCell ref="JOW320:JPD320"/>
    <mergeCell ref="JPE320:JPL320"/>
    <mergeCell ref="JPM320:JPT320"/>
    <mergeCell ref="JPU320:JQB320"/>
    <mergeCell ref="JQC320:JQJ320"/>
    <mergeCell ref="JMS320:JMZ320"/>
    <mergeCell ref="JNA320:JNH320"/>
    <mergeCell ref="JNI320:JNP320"/>
    <mergeCell ref="JNQ320:JNX320"/>
    <mergeCell ref="JNY320:JOF320"/>
    <mergeCell ref="JOG320:JON320"/>
    <mergeCell ref="JKW320:JLD320"/>
    <mergeCell ref="JLE320:JLL320"/>
    <mergeCell ref="JLM320:JLT320"/>
    <mergeCell ref="JLU320:JMB320"/>
    <mergeCell ref="JMC320:JMJ320"/>
    <mergeCell ref="JMK320:JMR320"/>
    <mergeCell ref="JJA320:JJH320"/>
    <mergeCell ref="JJI320:JJP320"/>
    <mergeCell ref="JJQ320:JJX320"/>
    <mergeCell ref="JJY320:JKF320"/>
    <mergeCell ref="JKG320:JKN320"/>
    <mergeCell ref="JKO320:JKV320"/>
    <mergeCell ref="JHE320:JHL320"/>
    <mergeCell ref="JHM320:JHT320"/>
    <mergeCell ref="JHU320:JIB320"/>
    <mergeCell ref="JIC320:JIJ320"/>
    <mergeCell ref="JIK320:JIR320"/>
    <mergeCell ref="JIS320:JIZ320"/>
    <mergeCell ref="JFI320:JFP320"/>
    <mergeCell ref="JFQ320:JFX320"/>
    <mergeCell ref="JFY320:JGF320"/>
    <mergeCell ref="JGG320:JGN320"/>
    <mergeCell ref="JGO320:JGV320"/>
    <mergeCell ref="JGW320:JHD320"/>
    <mergeCell ref="JDM320:JDT320"/>
    <mergeCell ref="JDU320:JEB320"/>
    <mergeCell ref="JEC320:JEJ320"/>
    <mergeCell ref="JEK320:JER320"/>
    <mergeCell ref="JES320:JEZ320"/>
    <mergeCell ref="JFA320:JFH320"/>
    <mergeCell ref="JBQ320:JBX320"/>
    <mergeCell ref="JBY320:JCF320"/>
    <mergeCell ref="JCG320:JCN320"/>
    <mergeCell ref="JCO320:JCV320"/>
    <mergeCell ref="JCW320:JDD320"/>
    <mergeCell ref="JDE320:JDL320"/>
    <mergeCell ref="IZU320:JAB320"/>
    <mergeCell ref="JAC320:JAJ320"/>
    <mergeCell ref="JAK320:JAR320"/>
    <mergeCell ref="JAS320:JAZ320"/>
    <mergeCell ref="JBA320:JBH320"/>
    <mergeCell ref="JBI320:JBP320"/>
    <mergeCell ref="IXY320:IYF320"/>
    <mergeCell ref="IYG320:IYN320"/>
    <mergeCell ref="IYO320:IYV320"/>
    <mergeCell ref="IYW320:IZD320"/>
    <mergeCell ref="IZE320:IZL320"/>
    <mergeCell ref="IZM320:IZT320"/>
    <mergeCell ref="IWC320:IWJ320"/>
    <mergeCell ref="IWK320:IWR320"/>
    <mergeCell ref="IWS320:IWZ320"/>
    <mergeCell ref="IXA320:IXH320"/>
    <mergeCell ref="IXI320:IXP320"/>
    <mergeCell ref="IXQ320:IXX320"/>
    <mergeCell ref="IUG320:IUN320"/>
    <mergeCell ref="IUO320:IUV320"/>
    <mergeCell ref="IUW320:IVD320"/>
    <mergeCell ref="IVE320:IVL320"/>
    <mergeCell ref="IVM320:IVT320"/>
    <mergeCell ref="IVU320:IWB320"/>
    <mergeCell ref="ISK320:ISR320"/>
    <mergeCell ref="ISS320:ISZ320"/>
    <mergeCell ref="ITA320:ITH320"/>
    <mergeCell ref="ITI320:ITP320"/>
    <mergeCell ref="ITQ320:ITX320"/>
    <mergeCell ref="ITY320:IUF320"/>
    <mergeCell ref="IQO320:IQV320"/>
    <mergeCell ref="IQW320:IRD320"/>
    <mergeCell ref="IRE320:IRL320"/>
    <mergeCell ref="IRM320:IRT320"/>
    <mergeCell ref="IRU320:ISB320"/>
    <mergeCell ref="ISC320:ISJ320"/>
    <mergeCell ref="IOS320:IOZ320"/>
    <mergeCell ref="IPA320:IPH320"/>
    <mergeCell ref="IPI320:IPP320"/>
    <mergeCell ref="IPQ320:IPX320"/>
    <mergeCell ref="IPY320:IQF320"/>
    <mergeCell ref="IQG320:IQN320"/>
    <mergeCell ref="IMW320:IND320"/>
    <mergeCell ref="INE320:INL320"/>
    <mergeCell ref="INM320:INT320"/>
    <mergeCell ref="INU320:IOB320"/>
    <mergeCell ref="IOC320:IOJ320"/>
    <mergeCell ref="IOK320:IOR320"/>
    <mergeCell ref="ILA320:ILH320"/>
    <mergeCell ref="ILI320:ILP320"/>
    <mergeCell ref="ILQ320:ILX320"/>
    <mergeCell ref="ILY320:IMF320"/>
    <mergeCell ref="IMG320:IMN320"/>
    <mergeCell ref="IMO320:IMV320"/>
    <mergeCell ref="IJE320:IJL320"/>
    <mergeCell ref="IJM320:IJT320"/>
    <mergeCell ref="IJU320:IKB320"/>
    <mergeCell ref="IKC320:IKJ320"/>
    <mergeCell ref="IKK320:IKR320"/>
    <mergeCell ref="IKS320:IKZ320"/>
    <mergeCell ref="IHI320:IHP320"/>
    <mergeCell ref="IHQ320:IHX320"/>
    <mergeCell ref="IHY320:IIF320"/>
    <mergeCell ref="IIG320:IIN320"/>
    <mergeCell ref="IIO320:IIV320"/>
    <mergeCell ref="IIW320:IJD320"/>
    <mergeCell ref="IFM320:IFT320"/>
    <mergeCell ref="IFU320:IGB320"/>
    <mergeCell ref="IGC320:IGJ320"/>
    <mergeCell ref="IGK320:IGR320"/>
    <mergeCell ref="IGS320:IGZ320"/>
    <mergeCell ref="IHA320:IHH320"/>
    <mergeCell ref="IDQ320:IDX320"/>
    <mergeCell ref="IDY320:IEF320"/>
    <mergeCell ref="IEG320:IEN320"/>
    <mergeCell ref="IEO320:IEV320"/>
    <mergeCell ref="IEW320:IFD320"/>
    <mergeCell ref="IFE320:IFL320"/>
    <mergeCell ref="IBU320:ICB320"/>
    <mergeCell ref="ICC320:ICJ320"/>
    <mergeCell ref="ICK320:ICR320"/>
    <mergeCell ref="ICS320:ICZ320"/>
    <mergeCell ref="IDA320:IDH320"/>
    <mergeCell ref="IDI320:IDP320"/>
    <mergeCell ref="HZY320:IAF320"/>
    <mergeCell ref="IAG320:IAN320"/>
    <mergeCell ref="IAO320:IAV320"/>
    <mergeCell ref="IAW320:IBD320"/>
    <mergeCell ref="IBE320:IBL320"/>
    <mergeCell ref="IBM320:IBT320"/>
    <mergeCell ref="HYC320:HYJ320"/>
    <mergeCell ref="HYK320:HYR320"/>
    <mergeCell ref="HYS320:HYZ320"/>
    <mergeCell ref="HZA320:HZH320"/>
    <mergeCell ref="HZI320:HZP320"/>
    <mergeCell ref="HZQ320:HZX320"/>
    <mergeCell ref="HWG320:HWN320"/>
    <mergeCell ref="HWO320:HWV320"/>
    <mergeCell ref="HWW320:HXD320"/>
    <mergeCell ref="HXE320:HXL320"/>
    <mergeCell ref="HXM320:HXT320"/>
    <mergeCell ref="HXU320:HYB320"/>
    <mergeCell ref="HUK320:HUR320"/>
    <mergeCell ref="HUS320:HUZ320"/>
    <mergeCell ref="HVA320:HVH320"/>
    <mergeCell ref="HVI320:HVP320"/>
    <mergeCell ref="HVQ320:HVX320"/>
    <mergeCell ref="HVY320:HWF320"/>
    <mergeCell ref="HSO320:HSV320"/>
    <mergeCell ref="HSW320:HTD320"/>
    <mergeCell ref="HTE320:HTL320"/>
    <mergeCell ref="HTM320:HTT320"/>
    <mergeCell ref="HTU320:HUB320"/>
    <mergeCell ref="HUC320:HUJ320"/>
    <mergeCell ref="HQS320:HQZ320"/>
    <mergeCell ref="HRA320:HRH320"/>
    <mergeCell ref="HRI320:HRP320"/>
    <mergeCell ref="HRQ320:HRX320"/>
    <mergeCell ref="HRY320:HSF320"/>
    <mergeCell ref="HSG320:HSN320"/>
    <mergeCell ref="HOW320:HPD320"/>
    <mergeCell ref="HPE320:HPL320"/>
    <mergeCell ref="HPM320:HPT320"/>
    <mergeCell ref="HPU320:HQB320"/>
    <mergeCell ref="HQC320:HQJ320"/>
    <mergeCell ref="HQK320:HQR320"/>
    <mergeCell ref="HNA320:HNH320"/>
    <mergeCell ref="HNI320:HNP320"/>
    <mergeCell ref="HNQ320:HNX320"/>
    <mergeCell ref="HNY320:HOF320"/>
    <mergeCell ref="HOG320:HON320"/>
    <mergeCell ref="HOO320:HOV320"/>
    <mergeCell ref="HLE320:HLL320"/>
    <mergeCell ref="HLM320:HLT320"/>
    <mergeCell ref="HLU320:HMB320"/>
    <mergeCell ref="HMC320:HMJ320"/>
    <mergeCell ref="HMK320:HMR320"/>
    <mergeCell ref="HMS320:HMZ320"/>
    <mergeCell ref="HJI320:HJP320"/>
    <mergeCell ref="HJQ320:HJX320"/>
    <mergeCell ref="HJY320:HKF320"/>
    <mergeCell ref="HKG320:HKN320"/>
    <mergeCell ref="HKO320:HKV320"/>
    <mergeCell ref="HKW320:HLD320"/>
    <mergeCell ref="HHM320:HHT320"/>
    <mergeCell ref="HHU320:HIB320"/>
    <mergeCell ref="HIC320:HIJ320"/>
    <mergeCell ref="HIK320:HIR320"/>
    <mergeCell ref="HIS320:HIZ320"/>
    <mergeCell ref="HJA320:HJH320"/>
    <mergeCell ref="HFQ320:HFX320"/>
    <mergeCell ref="HFY320:HGF320"/>
    <mergeCell ref="HGG320:HGN320"/>
    <mergeCell ref="HGO320:HGV320"/>
    <mergeCell ref="HGW320:HHD320"/>
    <mergeCell ref="HHE320:HHL320"/>
    <mergeCell ref="HDU320:HEB320"/>
    <mergeCell ref="HEC320:HEJ320"/>
    <mergeCell ref="HEK320:HER320"/>
    <mergeCell ref="HES320:HEZ320"/>
    <mergeCell ref="HFA320:HFH320"/>
    <mergeCell ref="HFI320:HFP320"/>
    <mergeCell ref="HBY320:HCF320"/>
    <mergeCell ref="HCG320:HCN320"/>
    <mergeCell ref="HCO320:HCV320"/>
    <mergeCell ref="HCW320:HDD320"/>
    <mergeCell ref="HDE320:HDL320"/>
    <mergeCell ref="HDM320:HDT320"/>
    <mergeCell ref="HAC320:HAJ320"/>
    <mergeCell ref="HAK320:HAR320"/>
    <mergeCell ref="HAS320:HAZ320"/>
    <mergeCell ref="HBA320:HBH320"/>
    <mergeCell ref="HBI320:HBP320"/>
    <mergeCell ref="HBQ320:HBX320"/>
    <mergeCell ref="GYG320:GYN320"/>
    <mergeCell ref="GYO320:GYV320"/>
    <mergeCell ref="GYW320:GZD320"/>
    <mergeCell ref="GZE320:GZL320"/>
    <mergeCell ref="GZM320:GZT320"/>
    <mergeCell ref="GZU320:HAB320"/>
    <mergeCell ref="GWK320:GWR320"/>
    <mergeCell ref="GWS320:GWZ320"/>
    <mergeCell ref="GXA320:GXH320"/>
    <mergeCell ref="GXI320:GXP320"/>
    <mergeCell ref="GXQ320:GXX320"/>
    <mergeCell ref="GXY320:GYF320"/>
    <mergeCell ref="GUO320:GUV320"/>
    <mergeCell ref="GUW320:GVD320"/>
    <mergeCell ref="GVE320:GVL320"/>
    <mergeCell ref="GVM320:GVT320"/>
    <mergeCell ref="GVU320:GWB320"/>
    <mergeCell ref="GWC320:GWJ320"/>
    <mergeCell ref="GSS320:GSZ320"/>
    <mergeCell ref="GTA320:GTH320"/>
    <mergeCell ref="GTI320:GTP320"/>
    <mergeCell ref="GTQ320:GTX320"/>
    <mergeCell ref="GTY320:GUF320"/>
    <mergeCell ref="GUG320:GUN320"/>
    <mergeCell ref="GQW320:GRD320"/>
    <mergeCell ref="GRE320:GRL320"/>
    <mergeCell ref="GRM320:GRT320"/>
    <mergeCell ref="GRU320:GSB320"/>
    <mergeCell ref="GSC320:GSJ320"/>
    <mergeCell ref="GSK320:GSR320"/>
    <mergeCell ref="GPA320:GPH320"/>
    <mergeCell ref="GPI320:GPP320"/>
    <mergeCell ref="GPQ320:GPX320"/>
    <mergeCell ref="GPY320:GQF320"/>
    <mergeCell ref="GQG320:GQN320"/>
    <mergeCell ref="GQO320:GQV320"/>
    <mergeCell ref="GNE320:GNL320"/>
    <mergeCell ref="GNM320:GNT320"/>
    <mergeCell ref="GNU320:GOB320"/>
    <mergeCell ref="GOC320:GOJ320"/>
    <mergeCell ref="GOK320:GOR320"/>
    <mergeCell ref="GOS320:GOZ320"/>
    <mergeCell ref="GLI320:GLP320"/>
    <mergeCell ref="GLQ320:GLX320"/>
    <mergeCell ref="GLY320:GMF320"/>
    <mergeCell ref="GMG320:GMN320"/>
    <mergeCell ref="GMO320:GMV320"/>
    <mergeCell ref="GMW320:GND320"/>
    <mergeCell ref="GJM320:GJT320"/>
    <mergeCell ref="GJU320:GKB320"/>
    <mergeCell ref="GKC320:GKJ320"/>
    <mergeCell ref="GKK320:GKR320"/>
    <mergeCell ref="GKS320:GKZ320"/>
    <mergeCell ref="GLA320:GLH320"/>
    <mergeCell ref="GHQ320:GHX320"/>
    <mergeCell ref="GHY320:GIF320"/>
    <mergeCell ref="GIG320:GIN320"/>
    <mergeCell ref="GIO320:GIV320"/>
    <mergeCell ref="GIW320:GJD320"/>
    <mergeCell ref="GJE320:GJL320"/>
    <mergeCell ref="GFU320:GGB320"/>
    <mergeCell ref="GGC320:GGJ320"/>
    <mergeCell ref="GGK320:GGR320"/>
    <mergeCell ref="GGS320:GGZ320"/>
    <mergeCell ref="GHA320:GHH320"/>
    <mergeCell ref="GHI320:GHP320"/>
    <mergeCell ref="GDY320:GEF320"/>
    <mergeCell ref="GEG320:GEN320"/>
    <mergeCell ref="GEO320:GEV320"/>
    <mergeCell ref="GEW320:GFD320"/>
    <mergeCell ref="GFE320:GFL320"/>
    <mergeCell ref="GFM320:GFT320"/>
    <mergeCell ref="GCC320:GCJ320"/>
    <mergeCell ref="GCK320:GCR320"/>
    <mergeCell ref="GCS320:GCZ320"/>
    <mergeCell ref="GDA320:GDH320"/>
    <mergeCell ref="GDI320:GDP320"/>
    <mergeCell ref="GDQ320:GDX320"/>
    <mergeCell ref="GAG320:GAN320"/>
    <mergeCell ref="GAO320:GAV320"/>
    <mergeCell ref="GAW320:GBD320"/>
    <mergeCell ref="GBE320:GBL320"/>
    <mergeCell ref="GBM320:GBT320"/>
    <mergeCell ref="GBU320:GCB320"/>
    <mergeCell ref="FYK320:FYR320"/>
    <mergeCell ref="FYS320:FYZ320"/>
    <mergeCell ref="FZA320:FZH320"/>
    <mergeCell ref="FZI320:FZP320"/>
    <mergeCell ref="FZQ320:FZX320"/>
    <mergeCell ref="FZY320:GAF320"/>
    <mergeCell ref="FWO320:FWV320"/>
    <mergeCell ref="FWW320:FXD320"/>
    <mergeCell ref="FXE320:FXL320"/>
    <mergeCell ref="FXM320:FXT320"/>
    <mergeCell ref="FXU320:FYB320"/>
    <mergeCell ref="FYC320:FYJ320"/>
    <mergeCell ref="FUS320:FUZ320"/>
    <mergeCell ref="FVA320:FVH320"/>
    <mergeCell ref="FVI320:FVP320"/>
    <mergeCell ref="FVQ320:FVX320"/>
    <mergeCell ref="FVY320:FWF320"/>
    <mergeCell ref="FWG320:FWN320"/>
    <mergeCell ref="FSW320:FTD320"/>
    <mergeCell ref="FTE320:FTL320"/>
    <mergeCell ref="FTM320:FTT320"/>
    <mergeCell ref="FTU320:FUB320"/>
    <mergeCell ref="FUC320:FUJ320"/>
    <mergeCell ref="FUK320:FUR320"/>
    <mergeCell ref="FRA320:FRH320"/>
    <mergeCell ref="FRI320:FRP320"/>
    <mergeCell ref="FRQ320:FRX320"/>
    <mergeCell ref="FRY320:FSF320"/>
    <mergeCell ref="FSG320:FSN320"/>
    <mergeCell ref="FSO320:FSV320"/>
    <mergeCell ref="FPE320:FPL320"/>
    <mergeCell ref="FPM320:FPT320"/>
    <mergeCell ref="FPU320:FQB320"/>
    <mergeCell ref="FQC320:FQJ320"/>
    <mergeCell ref="FQK320:FQR320"/>
    <mergeCell ref="FQS320:FQZ320"/>
    <mergeCell ref="FNI320:FNP320"/>
    <mergeCell ref="FNQ320:FNX320"/>
    <mergeCell ref="FNY320:FOF320"/>
    <mergeCell ref="FOG320:FON320"/>
    <mergeCell ref="FOO320:FOV320"/>
    <mergeCell ref="FOW320:FPD320"/>
    <mergeCell ref="FLM320:FLT320"/>
    <mergeCell ref="FLU320:FMB320"/>
    <mergeCell ref="FMC320:FMJ320"/>
    <mergeCell ref="FMK320:FMR320"/>
    <mergeCell ref="FMS320:FMZ320"/>
    <mergeCell ref="FNA320:FNH320"/>
    <mergeCell ref="FJQ320:FJX320"/>
    <mergeCell ref="FJY320:FKF320"/>
    <mergeCell ref="FKG320:FKN320"/>
    <mergeCell ref="FKO320:FKV320"/>
    <mergeCell ref="FKW320:FLD320"/>
    <mergeCell ref="FLE320:FLL320"/>
    <mergeCell ref="FHU320:FIB320"/>
    <mergeCell ref="FIC320:FIJ320"/>
    <mergeCell ref="FIK320:FIR320"/>
    <mergeCell ref="FIS320:FIZ320"/>
    <mergeCell ref="FJA320:FJH320"/>
    <mergeCell ref="FJI320:FJP320"/>
    <mergeCell ref="FFY320:FGF320"/>
    <mergeCell ref="FGG320:FGN320"/>
    <mergeCell ref="FGO320:FGV320"/>
    <mergeCell ref="FGW320:FHD320"/>
    <mergeCell ref="FHE320:FHL320"/>
    <mergeCell ref="FHM320:FHT320"/>
    <mergeCell ref="FEC320:FEJ320"/>
    <mergeCell ref="FEK320:FER320"/>
    <mergeCell ref="FES320:FEZ320"/>
    <mergeCell ref="FFA320:FFH320"/>
    <mergeCell ref="FFI320:FFP320"/>
    <mergeCell ref="FFQ320:FFX320"/>
    <mergeCell ref="FCG320:FCN320"/>
    <mergeCell ref="FCO320:FCV320"/>
    <mergeCell ref="FCW320:FDD320"/>
    <mergeCell ref="FDE320:FDL320"/>
    <mergeCell ref="FDM320:FDT320"/>
    <mergeCell ref="FDU320:FEB320"/>
    <mergeCell ref="FAK320:FAR320"/>
    <mergeCell ref="FAS320:FAZ320"/>
    <mergeCell ref="FBA320:FBH320"/>
    <mergeCell ref="FBI320:FBP320"/>
    <mergeCell ref="FBQ320:FBX320"/>
    <mergeCell ref="FBY320:FCF320"/>
    <mergeCell ref="EYO320:EYV320"/>
    <mergeCell ref="EYW320:EZD320"/>
    <mergeCell ref="EZE320:EZL320"/>
    <mergeCell ref="EZM320:EZT320"/>
    <mergeCell ref="EZU320:FAB320"/>
    <mergeCell ref="FAC320:FAJ320"/>
    <mergeCell ref="EWS320:EWZ320"/>
    <mergeCell ref="EXA320:EXH320"/>
    <mergeCell ref="EXI320:EXP320"/>
    <mergeCell ref="EXQ320:EXX320"/>
    <mergeCell ref="EXY320:EYF320"/>
    <mergeCell ref="EYG320:EYN320"/>
    <mergeCell ref="EUW320:EVD320"/>
    <mergeCell ref="EVE320:EVL320"/>
    <mergeCell ref="EVM320:EVT320"/>
    <mergeCell ref="EVU320:EWB320"/>
    <mergeCell ref="EWC320:EWJ320"/>
    <mergeCell ref="EWK320:EWR320"/>
    <mergeCell ref="ETA320:ETH320"/>
    <mergeCell ref="ETI320:ETP320"/>
    <mergeCell ref="ETQ320:ETX320"/>
    <mergeCell ref="ETY320:EUF320"/>
    <mergeCell ref="EUG320:EUN320"/>
    <mergeCell ref="EUO320:EUV320"/>
    <mergeCell ref="ERE320:ERL320"/>
    <mergeCell ref="ERM320:ERT320"/>
    <mergeCell ref="ERU320:ESB320"/>
    <mergeCell ref="ESC320:ESJ320"/>
    <mergeCell ref="ESK320:ESR320"/>
    <mergeCell ref="ESS320:ESZ320"/>
    <mergeCell ref="EPI320:EPP320"/>
    <mergeCell ref="EPQ320:EPX320"/>
    <mergeCell ref="EPY320:EQF320"/>
    <mergeCell ref="EQG320:EQN320"/>
    <mergeCell ref="EQO320:EQV320"/>
    <mergeCell ref="EQW320:ERD320"/>
    <mergeCell ref="ENM320:ENT320"/>
    <mergeCell ref="ENU320:EOB320"/>
    <mergeCell ref="EOC320:EOJ320"/>
    <mergeCell ref="EOK320:EOR320"/>
    <mergeCell ref="EOS320:EOZ320"/>
    <mergeCell ref="EPA320:EPH320"/>
    <mergeCell ref="ELQ320:ELX320"/>
    <mergeCell ref="ELY320:EMF320"/>
    <mergeCell ref="EMG320:EMN320"/>
    <mergeCell ref="EMO320:EMV320"/>
    <mergeCell ref="EMW320:END320"/>
    <mergeCell ref="ENE320:ENL320"/>
    <mergeCell ref="EJU320:EKB320"/>
    <mergeCell ref="EKC320:EKJ320"/>
    <mergeCell ref="EKK320:EKR320"/>
    <mergeCell ref="EKS320:EKZ320"/>
    <mergeCell ref="ELA320:ELH320"/>
    <mergeCell ref="ELI320:ELP320"/>
    <mergeCell ref="EHY320:EIF320"/>
    <mergeCell ref="EIG320:EIN320"/>
    <mergeCell ref="EIO320:EIV320"/>
    <mergeCell ref="EIW320:EJD320"/>
    <mergeCell ref="EJE320:EJL320"/>
    <mergeCell ref="EJM320:EJT320"/>
    <mergeCell ref="EGC320:EGJ320"/>
    <mergeCell ref="EGK320:EGR320"/>
    <mergeCell ref="EGS320:EGZ320"/>
    <mergeCell ref="EHA320:EHH320"/>
    <mergeCell ref="EHI320:EHP320"/>
    <mergeCell ref="EHQ320:EHX320"/>
    <mergeCell ref="EEG320:EEN320"/>
    <mergeCell ref="EEO320:EEV320"/>
    <mergeCell ref="EEW320:EFD320"/>
    <mergeCell ref="EFE320:EFL320"/>
    <mergeCell ref="EFM320:EFT320"/>
    <mergeCell ref="EFU320:EGB320"/>
    <mergeCell ref="ECK320:ECR320"/>
    <mergeCell ref="ECS320:ECZ320"/>
    <mergeCell ref="EDA320:EDH320"/>
    <mergeCell ref="EDI320:EDP320"/>
    <mergeCell ref="EDQ320:EDX320"/>
    <mergeCell ref="EDY320:EEF320"/>
    <mergeCell ref="EAO320:EAV320"/>
    <mergeCell ref="EAW320:EBD320"/>
    <mergeCell ref="EBE320:EBL320"/>
    <mergeCell ref="EBM320:EBT320"/>
    <mergeCell ref="EBU320:ECB320"/>
    <mergeCell ref="ECC320:ECJ320"/>
    <mergeCell ref="DYS320:DYZ320"/>
    <mergeCell ref="DZA320:DZH320"/>
    <mergeCell ref="DZI320:DZP320"/>
    <mergeCell ref="DZQ320:DZX320"/>
    <mergeCell ref="DZY320:EAF320"/>
    <mergeCell ref="EAG320:EAN320"/>
    <mergeCell ref="DWW320:DXD320"/>
    <mergeCell ref="DXE320:DXL320"/>
    <mergeCell ref="DXM320:DXT320"/>
    <mergeCell ref="DXU320:DYB320"/>
    <mergeCell ref="DYC320:DYJ320"/>
    <mergeCell ref="DYK320:DYR320"/>
    <mergeCell ref="DVA320:DVH320"/>
    <mergeCell ref="DVI320:DVP320"/>
    <mergeCell ref="DVQ320:DVX320"/>
    <mergeCell ref="DVY320:DWF320"/>
    <mergeCell ref="DWG320:DWN320"/>
    <mergeCell ref="DWO320:DWV320"/>
    <mergeCell ref="DTE320:DTL320"/>
    <mergeCell ref="DTM320:DTT320"/>
    <mergeCell ref="DTU320:DUB320"/>
    <mergeCell ref="DUC320:DUJ320"/>
    <mergeCell ref="DUK320:DUR320"/>
    <mergeCell ref="DUS320:DUZ320"/>
    <mergeCell ref="DRI320:DRP320"/>
    <mergeCell ref="DRQ320:DRX320"/>
    <mergeCell ref="DRY320:DSF320"/>
    <mergeCell ref="DSG320:DSN320"/>
    <mergeCell ref="DSO320:DSV320"/>
    <mergeCell ref="DSW320:DTD320"/>
    <mergeCell ref="DPM320:DPT320"/>
    <mergeCell ref="DPU320:DQB320"/>
    <mergeCell ref="DQC320:DQJ320"/>
    <mergeCell ref="DQK320:DQR320"/>
    <mergeCell ref="DQS320:DQZ320"/>
    <mergeCell ref="DRA320:DRH320"/>
    <mergeCell ref="DNQ320:DNX320"/>
    <mergeCell ref="DNY320:DOF320"/>
    <mergeCell ref="DOG320:DON320"/>
    <mergeCell ref="DOO320:DOV320"/>
    <mergeCell ref="DOW320:DPD320"/>
    <mergeCell ref="DPE320:DPL320"/>
    <mergeCell ref="DLU320:DMB320"/>
    <mergeCell ref="DMC320:DMJ320"/>
    <mergeCell ref="DMK320:DMR320"/>
    <mergeCell ref="DMS320:DMZ320"/>
    <mergeCell ref="DNA320:DNH320"/>
    <mergeCell ref="DNI320:DNP320"/>
    <mergeCell ref="DJY320:DKF320"/>
    <mergeCell ref="DKG320:DKN320"/>
    <mergeCell ref="DKO320:DKV320"/>
    <mergeCell ref="DKW320:DLD320"/>
    <mergeCell ref="DLE320:DLL320"/>
    <mergeCell ref="DLM320:DLT320"/>
    <mergeCell ref="DIC320:DIJ320"/>
    <mergeCell ref="DIK320:DIR320"/>
    <mergeCell ref="DIS320:DIZ320"/>
    <mergeCell ref="DJA320:DJH320"/>
    <mergeCell ref="DJI320:DJP320"/>
    <mergeCell ref="DJQ320:DJX320"/>
    <mergeCell ref="DGG320:DGN320"/>
    <mergeCell ref="DGO320:DGV320"/>
    <mergeCell ref="DGW320:DHD320"/>
    <mergeCell ref="DHE320:DHL320"/>
    <mergeCell ref="DHM320:DHT320"/>
    <mergeCell ref="DHU320:DIB320"/>
    <mergeCell ref="DEK320:DER320"/>
    <mergeCell ref="DES320:DEZ320"/>
    <mergeCell ref="DFA320:DFH320"/>
    <mergeCell ref="DFI320:DFP320"/>
    <mergeCell ref="DFQ320:DFX320"/>
    <mergeCell ref="DFY320:DGF320"/>
    <mergeCell ref="DCO320:DCV320"/>
    <mergeCell ref="DCW320:DDD320"/>
    <mergeCell ref="DDE320:DDL320"/>
    <mergeCell ref="DDM320:DDT320"/>
    <mergeCell ref="DDU320:DEB320"/>
    <mergeCell ref="DEC320:DEJ320"/>
    <mergeCell ref="DAS320:DAZ320"/>
    <mergeCell ref="DBA320:DBH320"/>
    <mergeCell ref="DBI320:DBP320"/>
    <mergeCell ref="DBQ320:DBX320"/>
    <mergeCell ref="DBY320:DCF320"/>
    <mergeCell ref="DCG320:DCN320"/>
    <mergeCell ref="CYW320:CZD320"/>
    <mergeCell ref="CZE320:CZL320"/>
    <mergeCell ref="CZM320:CZT320"/>
    <mergeCell ref="CZU320:DAB320"/>
    <mergeCell ref="DAC320:DAJ320"/>
    <mergeCell ref="DAK320:DAR320"/>
    <mergeCell ref="CXA320:CXH320"/>
    <mergeCell ref="CXI320:CXP320"/>
    <mergeCell ref="CXQ320:CXX320"/>
    <mergeCell ref="CXY320:CYF320"/>
    <mergeCell ref="CYG320:CYN320"/>
    <mergeCell ref="CYO320:CYV320"/>
    <mergeCell ref="CVE320:CVL320"/>
    <mergeCell ref="CVM320:CVT320"/>
    <mergeCell ref="CVU320:CWB320"/>
    <mergeCell ref="CWC320:CWJ320"/>
    <mergeCell ref="CWK320:CWR320"/>
    <mergeCell ref="CWS320:CWZ320"/>
    <mergeCell ref="CTI320:CTP320"/>
    <mergeCell ref="CTQ320:CTX320"/>
    <mergeCell ref="CTY320:CUF320"/>
    <mergeCell ref="CUG320:CUN320"/>
    <mergeCell ref="CUO320:CUV320"/>
    <mergeCell ref="CUW320:CVD320"/>
    <mergeCell ref="CRM320:CRT320"/>
    <mergeCell ref="CRU320:CSB320"/>
    <mergeCell ref="CSC320:CSJ320"/>
    <mergeCell ref="CSK320:CSR320"/>
    <mergeCell ref="CSS320:CSZ320"/>
    <mergeCell ref="CTA320:CTH320"/>
    <mergeCell ref="CPQ320:CPX320"/>
    <mergeCell ref="CPY320:CQF320"/>
    <mergeCell ref="CQG320:CQN320"/>
    <mergeCell ref="CQO320:CQV320"/>
    <mergeCell ref="CQW320:CRD320"/>
    <mergeCell ref="CRE320:CRL320"/>
    <mergeCell ref="CNU320:COB320"/>
    <mergeCell ref="COC320:COJ320"/>
    <mergeCell ref="COK320:COR320"/>
    <mergeCell ref="COS320:COZ320"/>
    <mergeCell ref="CPA320:CPH320"/>
    <mergeCell ref="CPI320:CPP320"/>
    <mergeCell ref="CLY320:CMF320"/>
    <mergeCell ref="CMG320:CMN320"/>
    <mergeCell ref="CMO320:CMV320"/>
    <mergeCell ref="CMW320:CND320"/>
    <mergeCell ref="CNE320:CNL320"/>
    <mergeCell ref="CNM320:CNT320"/>
    <mergeCell ref="CKC320:CKJ320"/>
    <mergeCell ref="CKK320:CKR320"/>
    <mergeCell ref="CKS320:CKZ320"/>
    <mergeCell ref="CLA320:CLH320"/>
    <mergeCell ref="CLI320:CLP320"/>
    <mergeCell ref="CLQ320:CLX320"/>
    <mergeCell ref="CIG320:CIN320"/>
    <mergeCell ref="CIO320:CIV320"/>
    <mergeCell ref="CIW320:CJD320"/>
    <mergeCell ref="CJE320:CJL320"/>
    <mergeCell ref="CJM320:CJT320"/>
    <mergeCell ref="CJU320:CKB320"/>
    <mergeCell ref="CGK320:CGR320"/>
    <mergeCell ref="CGS320:CGZ320"/>
    <mergeCell ref="CHA320:CHH320"/>
    <mergeCell ref="CHI320:CHP320"/>
    <mergeCell ref="CHQ320:CHX320"/>
    <mergeCell ref="CHY320:CIF320"/>
    <mergeCell ref="CEO320:CEV320"/>
    <mergeCell ref="CEW320:CFD320"/>
    <mergeCell ref="CFE320:CFL320"/>
    <mergeCell ref="CFM320:CFT320"/>
    <mergeCell ref="CFU320:CGB320"/>
    <mergeCell ref="CGC320:CGJ320"/>
    <mergeCell ref="CCS320:CCZ320"/>
    <mergeCell ref="CDA320:CDH320"/>
    <mergeCell ref="CDI320:CDP320"/>
    <mergeCell ref="CDQ320:CDX320"/>
    <mergeCell ref="CDY320:CEF320"/>
    <mergeCell ref="CEG320:CEN320"/>
    <mergeCell ref="CAW320:CBD320"/>
    <mergeCell ref="CBE320:CBL320"/>
    <mergeCell ref="CBM320:CBT320"/>
    <mergeCell ref="CBU320:CCB320"/>
    <mergeCell ref="CCC320:CCJ320"/>
    <mergeCell ref="CCK320:CCR320"/>
    <mergeCell ref="BZA320:BZH320"/>
    <mergeCell ref="BZI320:BZP320"/>
    <mergeCell ref="BZQ320:BZX320"/>
    <mergeCell ref="BZY320:CAF320"/>
    <mergeCell ref="CAG320:CAN320"/>
    <mergeCell ref="CAO320:CAV320"/>
    <mergeCell ref="BXE320:BXL320"/>
    <mergeCell ref="BXM320:BXT320"/>
    <mergeCell ref="BXU320:BYB320"/>
    <mergeCell ref="BYC320:BYJ320"/>
    <mergeCell ref="BYK320:BYR320"/>
    <mergeCell ref="BYS320:BYZ320"/>
    <mergeCell ref="BVI320:BVP320"/>
    <mergeCell ref="BVQ320:BVX320"/>
    <mergeCell ref="BVY320:BWF320"/>
    <mergeCell ref="BWG320:BWN320"/>
    <mergeCell ref="BWO320:BWV320"/>
    <mergeCell ref="BWW320:BXD320"/>
    <mergeCell ref="BTM320:BTT320"/>
    <mergeCell ref="BTU320:BUB320"/>
    <mergeCell ref="BUC320:BUJ320"/>
    <mergeCell ref="BUK320:BUR320"/>
    <mergeCell ref="BUS320:BUZ320"/>
    <mergeCell ref="BVA320:BVH320"/>
    <mergeCell ref="BRQ320:BRX320"/>
    <mergeCell ref="BRY320:BSF320"/>
    <mergeCell ref="BSG320:BSN320"/>
    <mergeCell ref="BSO320:BSV320"/>
    <mergeCell ref="BSW320:BTD320"/>
    <mergeCell ref="BTE320:BTL320"/>
    <mergeCell ref="BPU320:BQB320"/>
    <mergeCell ref="BQC320:BQJ320"/>
    <mergeCell ref="BQK320:BQR320"/>
    <mergeCell ref="BQS320:BQZ320"/>
    <mergeCell ref="BRA320:BRH320"/>
    <mergeCell ref="BRI320:BRP320"/>
    <mergeCell ref="BNY320:BOF320"/>
    <mergeCell ref="BOG320:BON320"/>
    <mergeCell ref="BOO320:BOV320"/>
    <mergeCell ref="BOW320:BPD320"/>
    <mergeCell ref="BPE320:BPL320"/>
    <mergeCell ref="BPM320:BPT320"/>
    <mergeCell ref="BMC320:BMJ320"/>
    <mergeCell ref="BMK320:BMR320"/>
    <mergeCell ref="BMS320:BMZ320"/>
    <mergeCell ref="BNA320:BNH320"/>
    <mergeCell ref="BNI320:BNP320"/>
    <mergeCell ref="BNQ320:BNX320"/>
    <mergeCell ref="BKG320:BKN320"/>
    <mergeCell ref="BKO320:BKV320"/>
    <mergeCell ref="BKW320:BLD320"/>
    <mergeCell ref="BLE320:BLL320"/>
    <mergeCell ref="BLM320:BLT320"/>
    <mergeCell ref="BLU320:BMB320"/>
    <mergeCell ref="BIK320:BIR320"/>
    <mergeCell ref="BIS320:BIZ320"/>
    <mergeCell ref="BJA320:BJH320"/>
    <mergeCell ref="BJI320:BJP320"/>
    <mergeCell ref="BJQ320:BJX320"/>
    <mergeCell ref="BJY320:BKF320"/>
    <mergeCell ref="BGO320:BGV320"/>
    <mergeCell ref="BGW320:BHD320"/>
    <mergeCell ref="BHE320:BHL320"/>
    <mergeCell ref="BHM320:BHT320"/>
    <mergeCell ref="BHU320:BIB320"/>
    <mergeCell ref="BIC320:BIJ320"/>
    <mergeCell ref="BES320:BEZ320"/>
    <mergeCell ref="BFA320:BFH320"/>
    <mergeCell ref="BFI320:BFP320"/>
    <mergeCell ref="BFQ320:BFX320"/>
    <mergeCell ref="BFY320:BGF320"/>
    <mergeCell ref="BGG320:BGN320"/>
    <mergeCell ref="BCW320:BDD320"/>
    <mergeCell ref="BDE320:BDL320"/>
    <mergeCell ref="BDM320:BDT320"/>
    <mergeCell ref="BDU320:BEB320"/>
    <mergeCell ref="BEC320:BEJ320"/>
    <mergeCell ref="BEK320:BER320"/>
    <mergeCell ref="BBA320:BBH320"/>
    <mergeCell ref="BBI320:BBP320"/>
    <mergeCell ref="BBQ320:BBX320"/>
    <mergeCell ref="BBY320:BCF320"/>
    <mergeCell ref="BCG320:BCN320"/>
    <mergeCell ref="BCO320:BCV320"/>
    <mergeCell ref="AZE320:AZL320"/>
    <mergeCell ref="AZM320:AZT320"/>
    <mergeCell ref="AZU320:BAB320"/>
    <mergeCell ref="BAC320:BAJ320"/>
    <mergeCell ref="BAK320:BAR320"/>
    <mergeCell ref="BAS320:BAZ320"/>
    <mergeCell ref="AXI320:AXP320"/>
    <mergeCell ref="AXQ320:AXX320"/>
    <mergeCell ref="AXY320:AYF320"/>
    <mergeCell ref="AYG320:AYN320"/>
    <mergeCell ref="AYO320:AYV320"/>
    <mergeCell ref="AYW320:AZD320"/>
    <mergeCell ref="AVM320:AVT320"/>
    <mergeCell ref="AVU320:AWB320"/>
    <mergeCell ref="AWC320:AWJ320"/>
    <mergeCell ref="AWK320:AWR320"/>
    <mergeCell ref="AWS320:AWZ320"/>
    <mergeCell ref="AXA320:AXH320"/>
    <mergeCell ref="ATQ320:ATX320"/>
    <mergeCell ref="ATY320:AUF320"/>
    <mergeCell ref="AUG320:AUN320"/>
    <mergeCell ref="AUO320:AUV320"/>
    <mergeCell ref="AUW320:AVD320"/>
    <mergeCell ref="AVE320:AVL320"/>
    <mergeCell ref="ARU320:ASB320"/>
    <mergeCell ref="ASC320:ASJ320"/>
    <mergeCell ref="ASK320:ASR320"/>
    <mergeCell ref="ASS320:ASZ320"/>
    <mergeCell ref="ATA320:ATH320"/>
    <mergeCell ref="ATI320:ATP320"/>
    <mergeCell ref="APY320:AQF320"/>
    <mergeCell ref="AQG320:AQN320"/>
    <mergeCell ref="AQO320:AQV320"/>
    <mergeCell ref="AQW320:ARD320"/>
    <mergeCell ref="ARE320:ARL320"/>
    <mergeCell ref="ARM320:ART320"/>
    <mergeCell ref="AOC320:AOJ320"/>
    <mergeCell ref="AOK320:AOR320"/>
    <mergeCell ref="AOS320:AOZ320"/>
    <mergeCell ref="APA320:APH320"/>
    <mergeCell ref="API320:APP320"/>
    <mergeCell ref="APQ320:APX320"/>
    <mergeCell ref="AMG320:AMN320"/>
    <mergeCell ref="AMO320:AMV320"/>
    <mergeCell ref="AMW320:AND320"/>
    <mergeCell ref="ANE320:ANL320"/>
    <mergeCell ref="ANM320:ANT320"/>
    <mergeCell ref="ANU320:AOB320"/>
    <mergeCell ref="AKK320:AKR320"/>
    <mergeCell ref="AKS320:AKZ320"/>
    <mergeCell ref="ALA320:ALH320"/>
    <mergeCell ref="ALI320:ALP320"/>
    <mergeCell ref="ALQ320:ALX320"/>
    <mergeCell ref="ALY320:AMF320"/>
    <mergeCell ref="AIO320:AIV320"/>
    <mergeCell ref="AIW320:AJD320"/>
    <mergeCell ref="AJE320:AJL320"/>
    <mergeCell ref="AJM320:AJT320"/>
    <mergeCell ref="AJU320:AKB320"/>
    <mergeCell ref="AKC320:AKJ320"/>
    <mergeCell ref="AGS320:AGZ320"/>
    <mergeCell ref="AHA320:AHH320"/>
    <mergeCell ref="AHI320:AHP320"/>
    <mergeCell ref="AHQ320:AHX320"/>
    <mergeCell ref="AHY320:AIF320"/>
    <mergeCell ref="AIG320:AIN320"/>
    <mergeCell ref="AEW320:AFD320"/>
    <mergeCell ref="AFE320:AFL320"/>
    <mergeCell ref="AFM320:AFT320"/>
    <mergeCell ref="AFU320:AGB320"/>
    <mergeCell ref="AGC320:AGJ320"/>
    <mergeCell ref="AGK320:AGR320"/>
    <mergeCell ref="ADA320:ADH320"/>
    <mergeCell ref="ADI320:ADP320"/>
    <mergeCell ref="ADQ320:ADX320"/>
    <mergeCell ref="ADY320:AEF320"/>
    <mergeCell ref="AEG320:AEN320"/>
    <mergeCell ref="AEO320:AEV320"/>
    <mergeCell ref="ABE320:ABL320"/>
    <mergeCell ref="ABM320:ABT320"/>
    <mergeCell ref="ABU320:ACB320"/>
    <mergeCell ref="ACC320:ACJ320"/>
    <mergeCell ref="ACK320:ACR320"/>
    <mergeCell ref="ACS320:ACZ320"/>
    <mergeCell ref="ZI320:ZP320"/>
    <mergeCell ref="ZQ320:ZX320"/>
    <mergeCell ref="ZY320:AAF320"/>
    <mergeCell ref="AAG320:AAN320"/>
    <mergeCell ref="AAO320:AAV320"/>
    <mergeCell ref="AAW320:ABD320"/>
    <mergeCell ref="XM320:XT320"/>
    <mergeCell ref="XU320:YB320"/>
    <mergeCell ref="YC320:YJ320"/>
    <mergeCell ref="YK320:YR320"/>
    <mergeCell ref="YS320:YZ320"/>
    <mergeCell ref="ZA320:ZH320"/>
    <mergeCell ref="VQ320:VX320"/>
    <mergeCell ref="VY320:WF320"/>
    <mergeCell ref="WG320:WN320"/>
    <mergeCell ref="WO320:WV320"/>
    <mergeCell ref="WW320:XD320"/>
    <mergeCell ref="XE320:XL320"/>
    <mergeCell ref="TU320:UB320"/>
    <mergeCell ref="UC320:UJ320"/>
    <mergeCell ref="UK320:UR320"/>
    <mergeCell ref="US320:UZ320"/>
    <mergeCell ref="VA320:VH320"/>
    <mergeCell ref="VI320:VP320"/>
    <mergeCell ref="RY320:SF320"/>
    <mergeCell ref="SG320:SN320"/>
    <mergeCell ref="SO320:SV320"/>
    <mergeCell ref="SW320:TD320"/>
    <mergeCell ref="TE320:TL320"/>
    <mergeCell ref="TM320:TT320"/>
    <mergeCell ref="QC320:QJ320"/>
    <mergeCell ref="QK320:QR320"/>
    <mergeCell ref="QS320:QZ320"/>
    <mergeCell ref="RA320:RH320"/>
    <mergeCell ref="RI320:RP320"/>
    <mergeCell ref="RQ320:RX320"/>
    <mergeCell ref="OG320:ON320"/>
    <mergeCell ref="OO320:OV320"/>
    <mergeCell ref="OW320:PD320"/>
    <mergeCell ref="PE320:PL320"/>
    <mergeCell ref="PM320:PT320"/>
    <mergeCell ref="PU320:QB320"/>
    <mergeCell ref="MK320:MR320"/>
    <mergeCell ref="MS320:MZ320"/>
    <mergeCell ref="NA320:NH320"/>
    <mergeCell ref="NI320:NP320"/>
    <mergeCell ref="NQ320:NX320"/>
    <mergeCell ref="NY320:OF320"/>
    <mergeCell ref="KO320:KV320"/>
    <mergeCell ref="KW320:LD320"/>
    <mergeCell ref="LE320:LL320"/>
    <mergeCell ref="LM320:LT320"/>
    <mergeCell ref="LU320:MB320"/>
    <mergeCell ref="MC320:MJ320"/>
    <mergeCell ref="IS320:IZ320"/>
    <mergeCell ref="JA320:JH320"/>
    <mergeCell ref="JI320:JP320"/>
    <mergeCell ref="JQ320:JX320"/>
    <mergeCell ref="JY320:KF320"/>
    <mergeCell ref="KG320:KN320"/>
    <mergeCell ref="GW320:HD320"/>
    <mergeCell ref="HE320:HL320"/>
    <mergeCell ref="HM320:HT320"/>
    <mergeCell ref="HU320:IB320"/>
    <mergeCell ref="IC320:IJ320"/>
    <mergeCell ref="IK320:IR320"/>
    <mergeCell ref="FA320:FH320"/>
    <mergeCell ref="FI320:FP320"/>
    <mergeCell ref="FQ320:FX320"/>
    <mergeCell ref="FY320:GF320"/>
    <mergeCell ref="GG320:GN320"/>
    <mergeCell ref="GO320:GV320"/>
    <mergeCell ref="DE320:DL320"/>
    <mergeCell ref="DM320:DT320"/>
    <mergeCell ref="DU320:EB320"/>
    <mergeCell ref="EC320:EJ320"/>
    <mergeCell ref="EK320:ER320"/>
    <mergeCell ref="ES320:EZ320"/>
    <mergeCell ref="A1:E1"/>
    <mergeCell ref="A2:E2"/>
    <mergeCell ref="I3:L3"/>
    <mergeCell ref="A315:E315"/>
    <mergeCell ref="A316:E316"/>
    <mergeCell ref="Q2:R3"/>
    <mergeCell ref="BI320:BP320"/>
    <mergeCell ref="BQ320:BX320"/>
    <mergeCell ref="BY320:CF320"/>
    <mergeCell ref="CG320:CN320"/>
    <mergeCell ref="CO320:CV320"/>
    <mergeCell ref="CW320:DD320"/>
    <mergeCell ref="P320:T320"/>
    <mergeCell ref="U320:AB320"/>
    <mergeCell ref="AC320:AJ320"/>
    <mergeCell ref="AK320:AR320"/>
    <mergeCell ref="AS320:AZ320"/>
    <mergeCell ref="BA320:BH320"/>
    <mergeCell ref="A317:H317"/>
    <mergeCell ref="A319:E319"/>
    <mergeCell ref="A320:H320"/>
    <mergeCell ref="I320:J320"/>
    <mergeCell ref="K320:N320"/>
    <mergeCell ref="N3:O3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tabColor theme="3"/>
  </sheetPr>
  <dimension ref="A1:G33"/>
  <sheetViews>
    <sheetView showGridLines="0" zoomScaleNormal="100" workbookViewId="0">
      <pane ySplit="3" topLeftCell="A4" activePane="bottomLeft" state="frozen"/>
      <selection activeCell="B26" sqref="B26"/>
      <selection pane="bottomLeft" sqref="A1:G1"/>
    </sheetView>
  </sheetViews>
  <sheetFormatPr defaultColWidth="9.33203125" defaultRowHeight="15.75"/>
  <cols>
    <col min="1" max="1" width="95.83203125" style="238" customWidth="1"/>
    <col min="2" max="7" width="10.83203125" style="233" customWidth="1"/>
    <col min="8" max="16384" width="9.33203125" style="233"/>
  </cols>
  <sheetData>
    <row r="1" spans="1:7" s="301" customFormat="1" ht="15" customHeight="1">
      <c r="A1" s="1005" t="s">
        <v>548</v>
      </c>
      <c r="B1" s="1006"/>
      <c r="C1" s="1006"/>
      <c r="D1" s="1006"/>
      <c r="E1" s="1006"/>
      <c r="F1" s="1006"/>
      <c r="G1" s="1006"/>
    </row>
    <row r="2" spans="1:7" s="252" customFormat="1" ht="15" customHeight="1">
      <c r="A2" s="1007" t="s">
        <v>549</v>
      </c>
      <c r="B2" s="1008"/>
      <c r="C2" s="1008"/>
      <c r="D2" s="1008"/>
      <c r="E2" s="1008"/>
      <c r="F2" s="1008"/>
      <c r="G2" s="1008"/>
    </row>
    <row r="3" spans="1:7" ht="30" customHeight="1">
      <c r="A3" s="243" t="s">
        <v>550</v>
      </c>
      <c r="B3" s="302">
        <v>2021</v>
      </c>
      <c r="C3" s="302">
        <v>2022</v>
      </c>
      <c r="D3" s="302">
        <v>2023</v>
      </c>
      <c r="E3" s="302">
        <v>2024</v>
      </c>
      <c r="F3" s="302" t="s">
        <v>459</v>
      </c>
      <c r="G3" s="302" t="s">
        <v>460</v>
      </c>
    </row>
    <row r="4" spans="1:7" s="234" customFormat="1" ht="15.95" customHeight="1">
      <c r="A4" s="244" t="s">
        <v>551</v>
      </c>
      <c r="B4" s="254">
        <v>2752.1637470000001</v>
      </c>
      <c r="C4" s="254">
        <v>2254.7029320000001</v>
      </c>
      <c r="D4" s="254">
        <v>3384.8560929999999</v>
      </c>
      <c r="E4" s="254">
        <v>5141.743461</v>
      </c>
      <c r="F4" s="254">
        <v>1422.9094439999999</v>
      </c>
      <c r="G4" s="254">
        <v>1092.439488</v>
      </c>
    </row>
    <row r="5" spans="1:7" s="235" customFormat="1" ht="13.5" customHeight="1">
      <c r="A5" s="911" t="s">
        <v>552</v>
      </c>
      <c r="B5" s="240">
        <v>85.047403000000003</v>
      </c>
      <c r="C5" s="240">
        <v>152.477307</v>
      </c>
      <c r="D5" s="240">
        <v>140.700087</v>
      </c>
      <c r="E5" s="240">
        <v>135.54871900000001</v>
      </c>
      <c r="F5" s="240">
        <v>64.190579</v>
      </c>
      <c r="G5" s="240">
        <v>37.998227999999997</v>
      </c>
    </row>
    <row r="6" spans="1:7" ht="13.5" customHeight="1">
      <c r="A6" s="911" t="s">
        <v>553</v>
      </c>
      <c r="B6" s="240">
        <v>138.46510599999999</v>
      </c>
      <c r="C6" s="240">
        <v>220.96333200000001</v>
      </c>
      <c r="D6" s="240">
        <v>170.91254299999997</v>
      </c>
      <c r="E6" s="240">
        <v>188.61748499999999</v>
      </c>
      <c r="F6" s="240">
        <v>88.151375999999999</v>
      </c>
      <c r="G6" s="240">
        <v>69.042456000000001</v>
      </c>
    </row>
    <row r="7" spans="1:7" ht="13.5" customHeight="1">
      <c r="A7" s="911" t="s">
        <v>554</v>
      </c>
      <c r="B7" s="240">
        <v>0.453071</v>
      </c>
      <c r="C7" s="240">
        <v>0.75015500000000002</v>
      </c>
      <c r="D7" s="240">
        <v>0.77990199999999998</v>
      </c>
      <c r="E7" s="240">
        <v>0.86427699999999996</v>
      </c>
      <c r="F7" s="240">
        <v>0.30098199999999997</v>
      </c>
      <c r="G7" s="240">
        <v>0.41225899999999999</v>
      </c>
    </row>
    <row r="8" spans="1:7" ht="13.5" customHeight="1">
      <c r="A8" s="911" t="s">
        <v>555</v>
      </c>
      <c r="B8" s="240">
        <v>74.345860999999985</v>
      </c>
      <c r="C8" s="240">
        <v>67.257795000000002</v>
      </c>
      <c r="D8" s="240">
        <v>83.282925000000006</v>
      </c>
      <c r="E8" s="240">
        <v>105.30499499999999</v>
      </c>
      <c r="F8" s="240">
        <v>43.530119999999997</v>
      </c>
      <c r="G8" s="240">
        <v>44.745064999999997</v>
      </c>
    </row>
    <row r="9" spans="1:7" ht="13.5" customHeight="1">
      <c r="A9" s="911" t="s">
        <v>556</v>
      </c>
      <c r="B9" s="240">
        <v>311.59468900000002</v>
      </c>
      <c r="C9" s="240">
        <v>364.914402</v>
      </c>
      <c r="D9" s="240">
        <v>457.89332200000001</v>
      </c>
      <c r="E9" s="240">
        <v>576.79715899999997</v>
      </c>
      <c r="F9" s="240">
        <v>201.78016099999999</v>
      </c>
      <c r="G9" s="240">
        <v>258.68633899999998</v>
      </c>
    </row>
    <row r="10" spans="1:7" ht="14.1" customHeight="1">
      <c r="A10" s="911" t="s">
        <v>557</v>
      </c>
      <c r="B10" s="240">
        <v>20.601242999999997</v>
      </c>
      <c r="C10" s="240">
        <v>27.067090999999998</v>
      </c>
      <c r="D10" s="240">
        <v>40.769950999999999</v>
      </c>
      <c r="E10" s="240">
        <v>38.414961000000005</v>
      </c>
      <c r="F10" s="240">
        <v>15.599466</v>
      </c>
      <c r="G10" s="240">
        <v>16.750557000000001</v>
      </c>
    </row>
    <row r="11" spans="1:7" ht="14.1" customHeight="1">
      <c r="A11" s="911" t="s">
        <v>558</v>
      </c>
      <c r="B11" s="240">
        <v>39.710456999999998</v>
      </c>
      <c r="C11" s="240">
        <v>56.981476999999991</v>
      </c>
      <c r="D11" s="240">
        <v>57.464329999999997</v>
      </c>
      <c r="E11" s="240">
        <v>81.028444999999991</v>
      </c>
      <c r="F11" s="240">
        <v>35.842574999999997</v>
      </c>
      <c r="G11" s="240">
        <v>47.952454000000003</v>
      </c>
    </row>
    <row r="12" spans="1:7" ht="14.1" customHeight="1">
      <c r="A12" s="911" t="s">
        <v>559</v>
      </c>
      <c r="B12" s="240">
        <v>9.9148229999999984</v>
      </c>
      <c r="C12" s="240">
        <v>35.19659</v>
      </c>
      <c r="D12" s="240">
        <v>15.614464999999999</v>
      </c>
      <c r="E12" s="240">
        <v>18.446179000000001</v>
      </c>
      <c r="F12" s="240">
        <v>7.2218070000000001</v>
      </c>
      <c r="G12" s="240">
        <v>4.5131829999999997</v>
      </c>
    </row>
    <row r="13" spans="1:7" ht="14.1" customHeight="1">
      <c r="A13" s="911" t="s">
        <v>560</v>
      </c>
      <c r="B13" s="240">
        <v>9.8461449999999999</v>
      </c>
      <c r="C13" s="240">
        <v>12.495957000000001</v>
      </c>
      <c r="D13" s="240">
        <v>4.901046</v>
      </c>
      <c r="E13" s="240">
        <v>3.9842329999999997</v>
      </c>
      <c r="F13" s="240">
        <v>2.2664520000000001</v>
      </c>
      <c r="G13" s="240">
        <v>1.7533259999999999</v>
      </c>
    </row>
    <row r="14" spans="1:7" ht="14.1" customHeight="1">
      <c r="A14" s="911" t="s">
        <v>561</v>
      </c>
      <c r="B14" s="240">
        <v>5.7981549999999995</v>
      </c>
      <c r="C14" s="240">
        <v>11.539507</v>
      </c>
      <c r="D14" s="240">
        <v>4.403020999999999</v>
      </c>
      <c r="E14" s="240">
        <v>7.8574729999999997</v>
      </c>
      <c r="F14" s="240">
        <v>2.1544439999999998</v>
      </c>
      <c r="G14" s="240">
        <v>4.2680929999999995</v>
      </c>
    </row>
    <row r="15" spans="1:7" ht="14.1" customHeight="1">
      <c r="A15" s="911" t="s">
        <v>562</v>
      </c>
      <c r="B15" s="240">
        <v>111.597111</v>
      </c>
      <c r="C15" s="240">
        <v>492.17486600000001</v>
      </c>
      <c r="D15" s="240">
        <v>200.10553199999995</v>
      </c>
      <c r="E15" s="240">
        <v>383.45074</v>
      </c>
      <c r="F15" s="240">
        <v>147.72194499999998</v>
      </c>
      <c r="G15" s="240">
        <v>60.448872999999999</v>
      </c>
    </row>
    <row r="16" spans="1:7" ht="14.1" customHeight="1">
      <c r="A16" s="911" t="s">
        <v>563</v>
      </c>
      <c r="B16" s="240">
        <v>7.5779680000000003</v>
      </c>
      <c r="C16" s="240">
        <v>74.117789999999999</v>
      </c>
      <c r="D16" s="240">
        <v>46.876159000000001</v>
      </c>
      <c r="E16" s="240">
        <v>155.60609099999999</v>
      </c>
      <c r="F16" s="240">
        <v>7.911154999999999</v>
      </c>
      <c r="G16" s="240">
        <v>7.8669189999999993</v>
      </c>
    </row>
    <row r="17" spans="1:7" ht="14.1" customHeight="1">
      <c r="A17" s="911" t="s">
        <v>564</v>
      </c>
      <c r="B17" s="240">
        <v>119.208867</v>
      </c>
      <c r="C17" s="240">
        <v>99.188966999999991</v>
      </c>
      <c r="D17" s="240">
        <v>67.771917000000002</v>
      </c>
      <c r="E17" s="240">
        <v>67.440197999999995</v>
      </c>
      <c r="F17" s="240">
        <v>28.889165999999999</v>
      </c>
      <c r="G17" s="240">
        <v>35.748528999999998</v>
      </c>
    </row>
    <row r="18" spans="1:7" ht="14.1" customHeight="1">
      <c r="A18" s="911" t="s">
        <v>565</v>
      </c>
      <c r="B18" s="240">
        <v>1426.899643</v>
      </c>
      <c r="C18" s="240">
        <v>18.570585000000001</v>
      </c>
      <c r="D18" s="240">
        <v>1285.9234459999998</v>
      </c>
      <c r="E18" s="240">
        <v>2532.267218</v>
      </c>
      <c r="F18" s="240">
        <v>426.14509699999996</v>
      </c>
      <c r="G18" s="240">
        <v>178.722095</v>
      </c>
    </row>
    <row r="19" spans="1:7" ht="14.1" customHeight="1">
      <c r="A19" s="911" t="s">
        <v>566</v>
      </c>
      <c r="B19" s="240">
        <v>199.83587500000002</v>
      </c>
      <c r="C19" s="240">
        <v>243.86846399999999</v>
      </c>
      <c r="D19" s="240">
        <v>198.00320699999997</v>
      </c>
      <c r="E19" s="240">
        <v>174.651658</v>
      </c>
      <c r="F19" s="240">
        <v>98.646068</v>
      </c>
      <c r="G19" s="240">
        <v>49.253834999999995</v>
      </c>
    </row>
    <row r="20" spans="1:7" ht="14.1" customHeight="1">
      <c r="A20" s="911" t="s">
        <v>567</v>
      </c>
      <c r="B20" s="240">
        <v>101.74892800000001</v>
      </c>
      <c r="C20" s="240">
        <v>208.74313999999998</v>
      </c>
      <c r="D20" s="240">
        <v>381.83080699999994</v>
      </c>
      <c r="E20" s="240">
        <v>402.64640800000006</v>
      </c>
      <c r="F20" s="240">
        <v>122.78793999999999</v>
      </c>
      <c r="G20" s="240">
        <v>170.53153800000001</v>
      </c>
    </row>
    <row r="21" spans="1:7" ht="14.1" customHeight="1">
      <c r="A21" s="911" t="s">
        <v>568</v>
      </c>
      <c r="B21" s="240">
        <v>68.828295999999995</v>
      </c>
      <c r="C21" s="240">
        <v>96.013533999999993</v>
      </c>
      <c r="D21" s="240">
        <v>174.041022</v>
      </c>
      <c r="E21" s="240">
        <v>167.16558100000003</v>
      </c>
      <c r="F21" s="240">
        <v>83.704170000000005</v>
      </c>
      <c r="G21" s="240">
        <v>69.652146000000002</v>
      </c>
    </row>
    <row r="22" spans="1:7" ht="12.75" customHeight="1">
      <c r="A22" s="912" t="s">
        <v>569</v>
      </c>
      <c r="B22" s="240">
        <v>5.7130879999999991</v>
      </c>
      <c r="C22" s="240">
        <v>7.1593579999999992</v>
      </c>
      <c r="D22" s="240">
        <v>18.990784999999999</v>
      </c>
      <c r="E22" s="240">
        <v>51.440683</v>
      </c>
      <c r="F22" s="240">
        <v>26.797879999999999</v>
      </c>
      <c r="G22" s="240">
        <v>26.096260999999998</v>
      </c>
    </row>
    <row r="23" spans="1:7" ht="14.1" customHeight="1">
      <c r="A23" s="911" t="s">
        <v>570</v>
      </c>
      <c r="B23" s="240">
        <v>7.615316</v>
      </c>
      <c r="C23" s="240">
        <v>11.004328000000001</v>
      </c>
      <c r="D23" s="240">
        <v>21.526147000000002</v>
      </c>
      <c r="E23" s="240">
        <v>33.203811999999999</v>
      </c>
      <c r="F23" s="240">
        <v>12.171816999999999</v>
      </c>
      <c r="G23" s="240">
        <v>3.5604649999999998</v>
      </c>
    </row>
    <row r="24" spans="1:7" ht="14.1" customHeight="1">
      <c r="A24" s="911" t="s">
        <v>571</v>
      </c>
      <c r="B24" s="240">
        <v>7.251493</v>
      </c>
      <c r="C24" s="240">
        <v>53.850997000000007</v>
      </c>
      <c r="D24" s="240">
        <v>12.369767</v>
      </c>
      <c r="E24" s="240">
        <v>16.501539000000001</v>
      </c>
      <c r="F24" s="240">
        <v>6.8159939999999999</v>
      </c>
      <c r="G24" s="240">
        <v>4.095269</v>
      </c>
    </row>
    <row r="25" spans="1:7" ht="14.1" customHeight="1">
      <c r="A25" s="911" t="s">
        <v>572</v>
      </c>
      <c r="B25" s="242">
        <v>0.110209</v>
      </c>
      <c r="C25" s="242">
        <v>0.36729000000000001</v>
      </c>
      <c r="D25" s="242">
        <v>0.695712</v>
      </c>
      <c r="E25" s="242">
        <v>0.50560699999999992</v>
      </c>
      <c r="F25" s="242">
        <v>0.28025</v>
      </c>
      <c r="G25" s="242">
        <v>0.34159799999999996</v>
      </c>
    </row>
    <row r="26" spans="1:7" ht="16.5" customHeight="1">
      <c r="A26" s="1010" t="s">
        <v>573</v>
      </c>
      <c r="B26" s="1010"/>
      <c r="C26" s="1010"/>
      <c r="D26" s="1010"/>
      <c r="E26" s="1010"/>
      <c r="F26" s="1010"/>
      <c r="G26" s="1010"/>
    </row>
    <row r="27" spans="1:7" ht="15" customHeight="1">
      <c r="A27" s="1009" t="s">
        <v>1217</v>
      </c>
      <c r="B27" s="1009"/>
      <c r="C27" s="1009"/>
      <c r="D27" s="1009"/>
      <c r="E27" s="1009"/>
      <c r="F27" s="1009"/>
      <c r="G27" s="1009"/>
    </row>
    <row r="28" spans="1:7" ht="12.75" customHeight="1">
      <c r="A28" s="236"/>
    </row>
    <row r="29" spans="1:7" ht="14.25" customHeight="1">
      <c r="A29" s="233"/>
    </row>
    <row r="30" spans="1:7" ht="11.25" customHeight="1">
      <c r="A30" s="237"/>
    </row>
    <row r="31" spans="1:7">
      <c r="A31" s="233"/>
    </row>
    <row r="32" spans="1:7">
      <c r="B32" s="239"/>
      <c r="C32" s="239"/>
    </row>
    <row r="33" spans="2:3">
      <c r="B33" s="239"/>
      <c r="C33" s="239"/>
    </row>
  </sheetData>
  <mergeCells count="4">
    <mergeCell ref="A1:G1"/>
    <mergeCell ref="A2:G2"/>
    <mergeCell ref="A27:G27"/>
    <mergeCell ref="A26:G26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3"/>
  </sheetPr>
  <dimension ref="A1:CH24"/>
  <sheetViews>
    <sheetView showGridLines="0" zoomScaleNormal="100" workbookViewId="0">
      <pane ySplit="3" topLeftCell="A4" activePane="bottomLeft" state="frozen"/>
      <selection activeCell="B26" sqref="B26"/>
      <selection pane="bottomLeft" sqref="A1:G1"/>
    </sheetView>
  </sheetViews>
  <sheetFormatPr defaultColWidth="9.33203125" defaultRowHeight="12.75"/>
  <cols>
    <col min="1" max="1" width="95.83203125" style="263" customWidth="1"/>
    <col min="2" max="7" width="10.83203125" style="255" customWidth="1"/>
    <col min="8" max="16384" width="9.33203125" style="255"/>
  </cols>
  <sheetData>
    <row r="1" spans="1:86" ht="15" customHeight="1">
      <c r="A1" s="1011" t="s">
        <v>574</v>
      </c>
      <c r="B1" s="1006"/>
      <c r="C1" s="1006"/>
      <c r="D1" s="1006"/>
      <c r="E1" s="1006"/>
      <c r="F1" s="1006"/>
      <c r="G1" s="1006"/>
    </row>
    <row r="2" spans="1:86" s="256" customFormat="1" ht="15" customHeight="1">
      <c r="A2" s="1012" t="s">
        <v>549</v>
      </c>
      <c r="B2" s="1008"/>
      <c r="C2" s="1008"/>
      <c r="D2" s="1008"/>
      <c r="E2" s="1008"/>
      <c r="F2" s="1008"/>
      <c r="G2" s="1008"/>
    </row>
    <row r="3" spans="1:86" s="257" customFormat="1" ht="30" customHeight="1">
      <c r="A3" s="266" t="s">
        <v>575</v>
      </c>
      <c r="B3" s="914">
        <v>2021</v>
      </c>
      <c r="C3" s="914">
        <v>2022</v>
      </c>
      <c r="D3" s="914">
        <v>2023</v>
      </c>
      <c r="E3" s="914">
        <v>2024</v>
      </c>
      <c r="F3" s="914" t="s">
        <v>459</v>
      </c>
      <c r="G3" s="914" t="s">
        <v>460</v>
      </c>
    </row>
    <row r="4" spans="1:86" s="256" customFormat="1" ht="15.95" customHeight="1">
      <c r="A4" s="267" t="s">
        <v>576</v>
      </c>
      <c r="B4" s="254">
        <v>2752.1637470000001</v>
      </c>
      <c r="C4" s="254">
        <v>2254.7029320000001</v>
      </c>
      <c r="D4" s="254">
        <v>3384.8560929999999</v>
      </c>
      <c r="E4" s="254">
        <v>5141.743461</v>
      </c>
      <c r="F4" s="254">
        <v>1422.9094439999999</v>
      </c>
      <c r="G4" s="254">
        <v>1092.4394879999998</v>
      </c>
    </row>
    <row r="5" spans="1:86" s="259" customFormat="1" ht="14.1" customHeight="1">
      <c r="A5" s="913" t="s">
        <v>577</v>
      </c>
      <c r="B5" s="253">
        <v>263.79662199999996</v>
      </c>
      <c r="C5" s="253">
        <v>417.75224299999996</v>
      </c>
      <c r="D5" s="253">
        <v>370.78575499999999</v>
      </c>
      <c r="E5" s="253">
        <v>405.90391699999998</v>
      </c>
      <c r="F5" s="253">
        <v>187.254592</v>
      </c>
      <c r="G5" s="253">
        <v>135.35631000000001</v>
      </c>
    </row>
    <row r="6" spans="1:86" s="256" customFormat="1" ht="14.1" customHeight="1">
      <c r="A6" s="913" t="s">
        <v>578</v>
      </c>
      <c r="B6" s="253">
        <v>28.474083999999998</v>
      </c>
      <c r="C6" s="253">
        <v>13.805277999999999</v>
      </c>
      <c r="D6" s="253">
        <v>17.379317</v>
      </c>
      <c r="E6" s="253">
        <v>15.626342999999999</v>
      </c>
      <c r="F6" s="253">
        <v>4.761588999999999</v>
      </c>
      <c r="G6" s="253">
        <v>11.298628999999998</v>
      </c>
    </row>
    <row r="7" spans="1:86" s="256" customFormat="1" ht="14.1" customHeight="1">
      <c r="A7" s="913" t="s">
        <v>579</v>
      </c>
      <c r="B7" s="253">
        <v>378.02342099999998</v>
      </c>
      <c r="C7" s="253">
        <v>303.15804199999997</v>
      </c>
      <c r="D7" s="253">
        <v>378.730931</v>
      </c>
      <c r="E7" s="253">
        <v>358.75724299999996</v>
      </c>
      <c r="F7" s="253">
        <v>158.539706</v>
      </c>
      <c r="G7" s="253">
        <v>163.69785199999998</v>
      </c>
    </row>
    <row r="8" spans="1:86" s="256" customFormat="1" ht="14.1" customHeight="1">
      <c r="A8" s="913" t="s">
        <v>580</v>
      </c>
      <c r="B8" s="253">
        <v>99.988394</v>
      </c>
      <c r="C8" s="253">
        <v>198.85064899999998</v>
      </c>
      <c r="D8" s="253">
        <v>201.17087900000001</v>
      </c>
      <c r="E8" s="253">
        <v>321.43047100000001</v>
      </c>
      <c r="F8" s="253">
        <v>107.029859</v>
      </c>
      <c r="G8" s="253">
        <v>120.362511</v>
      </c>
    </row>
    <row r="9" spans="1:86" s="256" customFormat="1" ht="14.1" customHeight="1">
      <c r="A9" s="913" t="s">
        <v>581</v>
      </c>
      <c r="B9" s="253">
        <v>0.43879099999999993</v>
      </c>
      <c r="C9" s="253">
        <v>0.70860999999999996</v>
      </c>
      <c r="D9" s="253">
        <v>0.61207099999999992</v>
      </c>
      <c r="E9" s="253">
        <v>0.45296499999999995</v>
      </c>
      <c r="F9" s="253">
        <v>0.24112699999999998</v>
      </c>
      <c r="G9" s="253">
        <v>0.29716699999999996</v>
      </c>
    </row>
    <row r="10" spans="1:86" s="256" customFormat="1" ht="14.1" customHeight="1">
      <c r="A10" s="913" t="s">
        <v>582</v>
      </c>
      <c r="B10" s="253">
        <v>26.289442999999999</v>
      </c>
      <c r="C10" s="253">
        <v>45.104612000000003</v>
      </c>
      <c r="D10" s="253">
        <v>56.895195000000001</v>
      </c>
      <c r="E10" s="253">
        <v>53.958097999999993</v>
      </c>
      <c r="F10" s="253">
        <v>21.363227999999999</v>
      </c>
      <c r="G10" s="253">
        <v>25.622819999999997</v>
      </c>
    </row>
    <row r="11" spans="1:86" s="260" customFormat="1" ht="14.1" customHeight="1">
      <c r="A11" s="913" t="s">
        <v>583</v>
      </c>
      <c r="B11" s="253">
        <v>238.32247899999999</v>
      </c>
      <c r="C11" s="253">
        <v>550.177592</v>
      </c>
      <c r="D11" s="253">
        <v>264.81215299999997</v>
      </c>
      <c r="E11" s="253">
        <v>440.49451999999997</v>
      </c>
      <c r="F11" s="253">
        <v>195.97581499999998</v>
      </c>
      <c r="G11" s="253">
        <v>91.121039999999994</v>
      </c>
    </row>
    <row r="12" spans="1:86" s="256" customFormat="1" ht="14.1" customHeight="1">
      <c r="A12" s="913" t="s">
        <v>584</v>
      </c>
      <c r="B12" s="253">
        <v>170.575413</v>
      </c>
      <c r="C12" s="253">
        <v>304.76453799999996</v>
      </c>
      <c r="D12" s="253">
        <v>553.17505000000006</v>
      </c>
      <c r="E12" s="253">
        <v>569.791065</v>
      </c>
      <c r="F12" s="253">
        <v>206.37663799999999</v>
      </c>
      <c r="G12" s="253">
        <v>242.98837099999997</v>
      </c>
    </row>
    <row r="13" spans="1:86" s="256" customFormat="1" ht="14.1" customHeight="1">
      <c r="A13" s="913" t="s">
        <v>585</v>
      </c>
      <c r="B13" s="253">
        <v>127.94760600000001</v>
      </c>
      <c r="C13" s="253">
        <v>406.62932499999999</v>
      </c>
      <c r="D13" s="253">
        <v>256.96170099999995</v>
      </c>
      <c r="E13" s="253">
        <v>469.20525399999991</v>
      </c>
      <c r="F13" s="253">
        <v>135.61291599999998</v>
      </c>
      <c r="G13" s="253">
        <v>124.902784</v>
      </c>
    </row>
    <row r="14" spans="1:86" s="256" customFormat="1" ht="14.1" customHeight="1">
      <c r="A14" s="976" t="s">
        <v>586</v>
      </c>
      <c r="B14" s="269">
        <v>1418.3074940000001</v>
      </c>
      <c r="C14" s="269">
        <v>13.752043</v>
      </c>
      <c r="D14" s="269">
        <v>1284.3330409999999</v>
      </c>
      <c r="E14" s="269">
        <v>2506.1235849999998</v>
      </c>
      <c r="F14" s="269">
        <v>405.75397399999997</v>
      </c>
      <c r="G14" s="269">
        <v>176.79200399999999</v>
      </c>
    </row>
    <row r="15" spans="1:86" s="261" customFormat="1" ht="17.25" customHeight="1">
      <c r="A15" s="1013" t="s">
        <v>573</v>
      </c>
      <c r="B15" s="1013"/>
      <c r="C15" s="1013"/>
      <c r="D15" s="1013"/>
      <c r="E15" s="1013"/>
      <c r="F15" s="1013"/>
      <c r="G15" s="1013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  <c r="AW15" s="228"/>
      <c r="AX15" s="228"/>
      <c r="AY15" s="228"/>
      <c r="AZ15" s="228"/>
      <c r="BA15" s="228"/>
      <c r="BB15" s="228"/>
      <c r="BC15" s="228"/>
      <c r="BD15" s="228"/>
      <c r="BE15" s="228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  <c r="BX15" s="228"/>
      <c r="BY15" s="228"/>
      <c r="BZ15" s="228"/>
      <c r="CA15" s="228"/>
      <c r="CB15" s="228"/>
      <c r="CC15" s="228"/>
      <c r="CD15" s="228"/>
      <c r="CE15" s="228"/>
      <c r="CF15" s="228"/>
      <c r="CG15" s="228"/>
      <c r="CH15" s="228"/>
    </row>
    <row r="16" spans="1:86" s="261" customFormat="1" ht="11.25" customHeight="1">
      <c r="A16" s="1014"/>
      <c r="B16" s="1014"/>
      <c r="C16" s="1014"/>
      <c r="D16" s="1014"/>
      <c r="E16" s="1014"/>
      <c r="F16" s="1014"/>
      <c r="G16" s="1014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262"/>
      <c r="BS16" s="262"/>
      <c r="BT16" s="262"/>
      <c r="BU16" s="262"/>
      <c r="BV16" s="262"/>
      <c r="BW16" s="262"/>
      <c r="BX16" s="262"/>
      <c r="BY16" s="262"/>
      <c r="BZ16" s="262"/>
      <c r="CA16" s="262"/>
      <c r="CB16" s="262"/>
      <c r="CC16" s="262"/>
      <c r="CD16" s="262"/>
      <c r="CE16" s="262"/>
      <c r="CF16" s="262"/>
      <c r="CG16" s="262"/>
      <c r="CH16" s="262"/>
    </row>
    <row r="17" spans="1:86" s="261" customFormat="1">
      <c r="A17" s="232"/>
      <c r="B17" s="229"/>
      <c r="C17" s="229"/>
      <c r="D17" s="229"/>
      <c r="E17" s="229"/>
      <c r="F17" s="229"/>
      <c r="G17" s="229"/>
      <c r="H17" s="228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S17" s="228"/>
      <c r="T17" s="228"/>
      <c r="U17" s="228"/>
      <c r="V17" s="228"/>
      <c r="W17" s="228"/>
      <c r="X17" s="228"/>
      <c r="Y17" s="228"/>
      <c r="Z17" s="228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8"/>
      <c r="AL17" s="228"/>
      <c r="AM17" s="228"/>
      <c r="AN17" s="228"/>
      <c r="AO17" s="228"/>
      <c r="AP17" s="228"/>
      <c r="AQ17" s="228"/>
      <c r="AR17" s="228"/>
      <c r="AS17" s="228"/>
      <c r="AT17" s="228"/>
      <c r="AU17" s="228"/>
      <c r="AV17" s="228"/>
      <c r="AW17" s="228"/>
      <c r="AX17" s="228"/>
      <c r="AY17" s="228"/>
      <c r="AZ17" s="228"/>
      <c r="BA17" s="228"/>
      <c r="BB17" s="228"/>
      <c r="BC17" s="228"/>
      <c r="BD17" s="228"/>
      <c r="BE17" s="228"/>
      <c r="BF17" s="228"/>
      <c r="BG17" s="228"/>
      <c r="BH17" s="228"/>
      <c r="BI17" s="228"/>
      <c r="BJ17" s="228"/>
      <c r="BK17" s="228"/>
      <c r="BL17" s="228"/>
      <c r="BM17" s="228"/>
      <c r="BN17" s="228"/>
      <c r="BO17" s="228"/>
      <c r="BP17" s="228"/>
      <c r="BQ17" s="228"/>
      <c r="BR17" s="228"/>
      <c r="BS17" s="228"/>
      <c r="BT17" s="228"/>
      <c r="BU17" s="228"/>
      <c r="BV17" s="228"/>
      <c r="BW17" s="228"/>
      <c r="BX17" s="228"/>
      <c r="BY17" s="228"/>
      <c r="BZ17" s="228"/>
      <c r="CA17" s="228"/>
      <c r="CB17" s="228"/>
      <c r="CC17" s="228"/>
      <c r="CD17" s="228"/>
      <c r="CE17" s="228"/>
      <c r="CF17" s="228"/>
      <c r="CG17" s="228"/>
      <c r="CH17" s="228"/>
    </row>
    <row r="18" spans="1:86" ht="12.75" customHeight="1">
      <c r="A18" s="255"/>
    </row>
    <row r="23" spans="1:86">
      <c r="C23" s="264"/>
      <c r="D23" s="264"/>
      <c r="E23" s="264"/>
      <c r="F23" s="264"/>
      <c r="G23" s="264"/>
    </row>
    <row r="24" spans="1:86">
      <c r="C24" s="264"/>
      <c r="D24" s="264"/>
      <c r="E24" s="264"/>
      <c r="F24" s="264"/>
      <c r="G24" s="264"/>
    </row>
  </sheetData>
  <mergeCells count="4">
    <mergeCell ref="A1:G1"/>
    <mergeCell ref="A2:G2"/>
    <mergeCell ref="A15:G15"/>
    <mergeCell ref="A16:G16"/>
  </mergeCells>
  <conditionalFormatting sqref="B19:G19">
    <cfRule type="cellIs" dxfId="902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tabColor theme="3"/>
  </sheetPr>
  <dimension ref="A1:G31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9.33203125" defaultRowHeight="12"/>
  <cols>
    <col min="1" max="1" width="95.83203125" style="229" customWidth="1"/>
    <col min="2" max="7" width="10.83203125" style="228" customWidth="1"/>
    <col min="8" max="16384" width="9.33203125" style="228"/>
  </cols>
  <sheetData>
    <row r="1" spans="1:7" ht="15" customHeight="1">
      <c r="A1" s="1005" t="s">
        <v>587</v>
      </c>
      <c r="B1" s="1006"/>
      <c r="C1" s="1006"/>
      <c r="D1" s="1006"/>
      <c r="E1" s="1006"/>
      <c r="F1" s="1006"/>
      <c r="G1" s="1006"/>
    </row>
    <row r="2" spans="1:7" ht="15" customHeight="1">
      <c r="A2" s="1015" t="s">
        <v>549</v>
      </c>
      <c r="B2" s="1016"/>
      <c r="C2" s="1016"/>
      <c r="D2" s="1016"/>
      <c r="E2" s="1016"/>
      <c r="F2" s="1016"/>
      <c r="G2" s="1017"/>
    </row>
    <row r="3" spans="1:7" ht="30" customHeight="1">
      <c r="A3" s="243" t="s">
        <v>588</v>
      </c>
      <c r="B3" s="268">
        <v>2021</v>
      </c>
      <c r="C3" s="268">
        <v>2022</v>
      </c>
      <c r="D3" s="268">
        <v>2023</v>
      </c>
      <c r="E3" s="268">
        <v>2024</v>
      </c>
      <c r="F3" s="268" t="s">
        <v>459</v>
      </c>
      <c r="G3" s="268" t="s">
        <v>460</v>
      </c>
    </row>
    <row r="4" spans="1:7" s="230" customFormat="1" ht="15.95" customHeight="1">
      <c r="A4" s="241" t="s">
        <v>576</v>
      </c>
      <c r="B4" s="310">
        <v>5580.2072819999994</v>
      </c>
      <c r="C4" s="310">
        <v>9803.1593819999998</v>
      </c>
      <c r="D4" s="310">
        <v>12517.91238</v>
      </c>
      <c r="E4" s="310">
        <v>12489.267311</v>
      </c>
      <c r="F4" s="310">
        <v>6567.2656189999998</v>
      </c>
      <c r="G4" s="310">
        <v>6198.1754040000005</v>
      </c>
    </row>
    <row r="5" spans="1:7" s="231" customFormat="1" ht="14.1" customHeight="1">
      <c r="A5" s="911" t="s">
        <v>589</v>
      </c>
      <c r="B5" s="258">
        <v>97.785646</v>
      </c>
      <c r="C5" s="258">
        <v>122.642673</v>
      </c>
      <c r="D5" s="258">
        <v>128.799307</v>
      </c>
      <c r="E5" s="258">
        <v>166.26950899999997</v>
      </c>
      <c r="F5" s="258">
        <v>78.74051399999999</v>
      </c>
      <c r="G5" s="258">
        <v>80.953523999999987</v>
      </c>
    </row>
    <row r="6" spans="1:7" ht="14.1" customHeight="1">
      <c r="A6" s="911" t="s">
        <v>590</v>
      </c>
      <c r="B6" s="258">
        <v>288.87026600000002</v>
      </c>
      <c r="C6" s="258">
        <v>319.481156</v>
      </c>
      <c r="D6" s="258">
        <v>404.42899399999999</v>
      </c>
      <c r="E6" s="258">
        <v>411.94304300000005</v>
      </c>
      <c r="F6" s="258">
        <v>209.79020400000002</v>
      </c>
      <c r="G6" s="258">
        <v>256.44352800000001</v>
      </c>
    </row>
    <row r="7" spans="1:7" ht="14.1" customHeight="1">
      <c r="A7" s="911" t="s">
        <v>591</v>
      </c>
      <c r="B7" s="258">
        <v>76.605267999999995</v>
      </c>
      <c r="C7" s="258">
        <v>108.84438499999999</v>
      </c>
      <c r="D7" s="258">
        <v>78.110706999999991</v>
      </c>
      <c r="E7" s="258">
        <v>84.94455099999999</v>
      </c>
      <c r="F7" s="258">
        <v>34.684989999999999</v>
      </c>
      <c r="G7" s="258">
        <v>50.933001999999995</v>
      </c>
    </row>
    <row r="8" spans="1:7" ht="14.1" customHeight="1">
      <c r="A8" s="911" t="s">
        <v>592</v>
      </c>
      <c r="B8" s="258">
        <v>406.77858400000002</v>
      </c>
      <c r="C8" s="258">
        <v>620.597217</v>
      </c>
      <c r="D8" s="258">
        <v>572.30134599999997</v>
      </c>
      <c r="E8" s="258">
        <v>640.08336999999995</v>
      </c>
      <c r="F8" s="258">
        <v>287.38698399999998</v>
      </c>
      <c r="G8" s="258">
        <v>353.60986700000001</v>
      </c>
    </row>
    <row r="9" spans="1:7" ht="14.1" customHeight="1">
      <c r="A9" s="911" t="s">
        <v>593</v>
      </c>
      <c r="B9" s="258">
        <v>935.83423200000004</v>
      </c>
      <c r="C9" s="258">
        <v>1117.615718</v>
      </c>
      <c r="D9" s="258">
        <v>1079.7840769999998</v>
      </c>
      <c r="E9" s="258">
        <v>1479.2013219999999</v>
      </c>
      <c r="F9" s="258">
        <v>704.72272299999997</v>
      </c>
      <c r="G9" s="258">
        <v>825.22377100000006</v>
      </c>
    </row>
    <row r="10" spans="1:7" ht="14.1" customHeight="1">
      <c r="A10" s="911" t="s">
        <v>594</v>
      </c>
      <c r="B10" s="258">
        <v>507.04342000000003</v>
      </c>
      <c r="C10" s="258">
        <v>651.02608600000008</v>
      </c>
      <c r="D10" s="258">
        <v>689.91321800000003</v>
      </c>
      <c r="E10" s="258">
        <v>746.019498</v>
      </c>
      <c r="F10" s="258">
        <v>376.37134000000003</v>
      </c>
      <c r="G10" s="258">
        <v>379.65420899999998</v>
      </c>
    </row>
    <row r="11" spans="1:7" ht="14.1" customHeight="1">
      <c r="A11" s="911" t="s">
        <v>595</v>
      </c>
      <c r="B11" s="258">
        <v>248.35006299999998</v>
      </c>
      <c r="C11" s="258">
        <v>403.52030300000001</v>
      </c>
      <c r="D11" s="258">
        <v>349.44155699999999</v>
      </c>
      <c r="E11" s="258">
        <v>351.79012</v>
      </c>
      <c r="F11" s="258">
        <v>143.627139</v>
      </c>
      <c r="G11" s="258">
        <v>215.61385899999999</v>
      </c>
    </row>
    <row r="12" spans="1:7" ht="14.1" customHeight="1">
      <c r="A12" s="911" t="s">
        <v>596</v>
      </c>
      <c r="B12" s="258">
        <v>17.471558999999999</v>
      </c>
      <c r="C12" s="258">
        <v>37.511412</v>
      </c>
      <c r="D12" s="258">
        <v>14.575253</v>
      </c>
      <c r="E12" s="258">
        <v>17.610447999999998</v>
      </c>
      <c r="F12" s="258">
        <v>7.9168519999999996</v>
      </c>
      <c r="G12" s="258">
        <v>6.3307159999999998</v>
      </c>
    </row>
    <row r="13" spans="1:7" ht="14.1" customHeight="1">
      <c r="A13" s="911" t="s">
        <v>597</v>
      </c>
      <c r="B13" s="258">
        <v>90.242208000000005</v>
      </c>
      <c r="C13" s="258">
        <v>103.14072099999998</v>
      </c>
      <c r="D13" s="258">
        <v>83.713470999999984</v>
      </c>
      <c r="E13" s="258">
        <v>102.28951499999999</v>
      </c>
      <c r="F13" s="258">
        <v>49.290351000000001</v>
      </c>
      <c r="G13" s="258">
        <v>67.492200999999994</v>
      </c>
    </row>
    <row r="14" spans="1:7" ht="14.1" customHeight="1">
      <c r="A14" s="911" t="s">
        <v>598</v>
      </c>
      <c r="B14" s="258">
        <v>72.386348999999996</v>
      </c>
      <c r="C14" s="258">
        <v>109.35739099999999</v>
      </c>
      <c r="D14" s="258">
        <v>82.099311</v>
      </c>
      <c r="E14" s="258">
        <v>95.54492399999998</v>
      </c>
      <c r="F14" s="258">
        <v>39.781999999999996</v>
      </c>
      <c r="G14" s="258">
        <v>53.309863000000007</v>
      </c>
    </row>
    <row r="15" spans="1:7" ht="14.1" customHeight="1">
      <c r="A15" s="911" t="s">
        <v>599</v>
      </c>
      <c r="B15" s="258">
        <v>833.08716400000003</v>
      </c>
      <c r="C15" s="258">
        <v>1674.043259</v>
      </c>
      <c r="D15" s="258">
        <v>928.95452299999999</v>
      </c>
      <c r="E15" s="258">
        <v>706.18021099999987</v>
      </c>
      <c r="F15" s="258">
        <v>367.80563299999994</v>
      </c>
      <c r="G15" s="258">
        <v>427.79938500000003</v>
      </c>
    </row>
    <row r="16" spans="1:7" ht="14.1" customHeight="1">
      <c r="A16" s="911" t="s">
        <v>600</v>
      </c>
      <c r="B16" s="258">
        <v>155.23931499999998</v>
      </c>
      <c r="C16" s="258">
        <v>569.71817099999998</v>
      </c>
      <c r="D16" s="258">
        <v>292.79870399999999</v>
      </c>
      <c r="E16" s="258">
        <v>156.11752000000001</v>
      </c>
      <c r="F16" s="258">
        <v>62.185062000000002</v>
      </c>
      <c r="G16" s="258">
        <v>114.13487999999998</v>
      </c>
    </row>
    <row r="17" spans="1:7" ht="14.1" customHeight="1">
      <c r="A17" s="911" t="s">
        <v>601</v>
      </c>
      <c r="B17" s="258">
        <v>79.135853999999995</v>
      </c>
      <c r="C17" s="258">
        <v>95.634183000000007</v>
      </c>
      <c r="D17" s="258">
        <v>102.451317</v>
      </c>
      <c r="E17" s="258">
        <v>143.32279799999998</v>
      </c>
      <c r="F17" s="258">
        <v>55.775020999999995</v>
      </c>
      <c r="G17" s="258">
        <v>82.313765999999987</v>
      </c>
    </row>
    <row r="18" spans="1:7" ht="14.1" customHeight="1">
      <c r="A18" s="911" t="s">
        <v>602</v>
      </c>
      <c r="B18" s="258">
        <v>28.354797999999999</v>
      </c>
      <c r="C18" s="258">
        <v>33.787931</v>
      </c>
      <c r="D18" s="258">
        <v>36.089044000000001</v>
      </c>
      <c r="E18" s="258">
        <v>27.42388</v>
      </c>
      <c r="F18" s="258">
        <v>8.8503080000000001</v>
      </c>
      <c r="G18" s="258">
        <v>12.431362999999999</v>
      </c>
    </row>
    <row r="19" spans="1:7" ht="14.1" customHeight="1">
      <c r="A19" s="911" t="s">
        <v>603</v>
      </c>
      <c r="B19" s="258">
        <v>435.76902000000007</v>
      </c>
      <c r="C19" s="258">
        <v>1009.5882399999999</v>
      </c>
      <c r="D19" s="258">
        <v>780.55065699999989</v>
      </c>
      <c r="E19" s="258">
        <v>825.85099100000002</v>
      </c>
      <c r="F19" s="258">
        <v>381.82416799999999</v>
      </c>
      <c r="G19" s="258">
        <v>578.35147599999993</v>
      </c>
    </row>
    <row r="20" spans="1:7" ht="14.1" customHeight="1">
      <c r="A20" s="911" t="s">
        <v>604</v>
      </c>
      <c r="B20" s="258">
        <v>770.96152799999982</v>
      </c>
      <c r="C20" s="258">
        <v>1665.445477</v>
      </c>
      <c r="D20" s="258">
        <v>3243.7713560000002</v>
      </c>
      <c r="E20" s="258">
        <v>3835.9721390000004</v>
      </c>
      <c r="F20" s="258">
        <v>2187.311882</v>
      </c>
      <c r="G20" s="258">
        <v>1606.5258690000001</v>
      </c>
    </row>
    <row r="21" spans="1:7" ht="14.1" customHeight="1">
      <c r="A21" s="911" t="s">
        <v>605</v>
      </c>
      <c r="B21" s="258">
        <v>378.61346399999996</v>
      </c>
      <c r="C21" s="258">
        <v>830.72458299999994</v>
      </c>
      <c r="D21" s="258">
        <v>3359.51757</v>
      </c>
      <c r="E21" s="258">
        <v>2371.8718089999998</v>
      </c>
      <c r="F21" s="258">
        <v>1419.0795939999998</v>
      </c>
      <c r="G21" s="258">
        <v>893.83908500000007</v>
      </c>
    </row>
    <row r="22" spans="1:7" ht="14.1" customHeight="1">
      <c r="A22" s="911" t="s">
        <v>606</v>
      </c>
      <c r="B22" s="258">
        <v>50.848112</v>
      </c>
      <c r="C22" s="258">
        <v>81.50859899999999</v>
      </c>
      <c r="D22" s="258">
        <v>136.253872</v>
      </c>
      <c r="E22" s="258">
        <v>144.75788299999999</v>
      </c>
      <c r="F22" s="258">
        <v>69.944208000000003</v>
      </c>
      <c r="G22" s="258">
        <v>94.694813999999994</v>
      </c>
    </row>
    <row r="23" spans="1:7" ht="14.1" customHeight="1">
      <c r="A23" s="911" t="s">
        <v>607</v>
      </c>
      <c r="B23" s="258">
        <v>12.086518999999999</v>
      </c>
      <c r="C23" s="258">
        <v>12.756422999999998</v>
      </c>
      <c r="D23" s="258">
        <v>26.883149</v>
      </c>
      <c r="E23" s="258">
        <v>20.346223999999999</v>
      </c>
      <c r="F23" s="258">
        <v>12.430416000000001</v>
      </c>
      <c r="G23" s="258">
        <v>5.0744550000000004</v>
      </c>
    </row>
    <row r="24" spans="1:7" ht="14.1" customHeight="1">
      <c r="A24" s="911" t="s">
        <v>608</v>
      </c>
      <c r="B24" s="258">
        <v>94.556243999999992</v>
      </c>
      <c r="C24" s="258">
        <v>236.19166299999998</v>
      </c>
      <c r="D24" s="258">
        <v>127.43345699999999</v>
      </c>
      <c r="E24" s="258">
        <v>161.72039899999999</v>
      </c>
      <c r="F24" s="258">
        <v>69.740754999999993</v>
      </c>
      <c r="G24" s="258">
        <v>93.290075999999999</v>
      </c>
    </row>
    <row r="25" spans="1:7" ht="14.1" customHeight="1">
      <c r="A25" s="916" t="s">
        <v>609</v>
      </c>
      <c r="B25" s="265">
        <v>0.17873</v>
      </c>
      <c r="C25" s="265" t="s">
        <v>255</v>
      </c>
      <c r="D25" s="265" t="s">
        <v>255</v>
      </c>
      <c r="E25" s="265" t="s">
        <v>255</v>
      </c>
      <c r="F25" s="265" t="s">
        <v>255</v>
      </c>
      <c r="G25" s="265">
        <v>0.14120000000000002</v>
      </c>
    </row>
    <row r="26" spans="1:7" ht="18" customHeight="1">
      <c r="A26" s="1018" t="s">
        <v>610</v>
      </c>
      <c r="B26" s="1018"/>
      <c r="C26" s="1018"/>
      <c r="D26" s="1018"/>
      <c r="E26" s="1018"/>
      <c r="F26" s="1018"/>
      <c r="G26" s="915"/>
    </row>
    <row r="27" spans="1:7" s="233" customFormat="1" ht="15" customHeight="1">
      <c r="A27" s="1018" t="s">
        <v>1218</v>
      </c>
      <c r="B27" s="1018"/>
      <c r="C27" s="1018"/>
      <c r="D27" s="1018"/>
      <c r="E27" s="1018"/>
      <c r="F27" s="1018"/>
      <c r="G27" s="1018"/>
    </row>
    <row r="28" spans="1:7">
      <c r="A28" s="232"/>
    </row>
    <row r="29" spans="1:7">
      <c r="A29" s="308"/>
    </row>
    <row r="31" spans="1:7">
      <c r="B31" s="309"/>
      <c r="C31" s="309"/>
      <c r="D31" s="309"/>
      <c r="E31" s="309"/>
      <c r="F31" s="309"/>
    </row>
  </sheetData>
  <mergeCells count="4">
    <mergeCell ref="A1:G1"/>
    <mergeCell ref="A2:G2"/>
    <mergeCell ref="A27:G27"/>
    <mergeCell ref="A26:F26"/>
  </mergeCells>
  <conditionalFormatting sqref="B31:F31">
    <cfRule type="cellIs" dxfId="901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3"/>
  </sheetPr>
  <dimension ref="A1:CK18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9.33203125" defaultRowHeight="12.75"/>
  <cols>
    <col min="1" max="1" width="95.83203125" style="314" customWidth="1"/>
    <col min="2" max="2" width="10.83203125" style="314" customWidth="1"/>
    <col min="3" max="7" width="10.83203125" style="255" customWidth="1"/>
    <col min="8" max="16384" width="9.33203125" style="255"/>
  </cols>
  <sheetData>
    <row r="1" spans="1:89" ht="15" customHeight="1">
      <c r="A1" s="1011" t="s">
        <v>611</v>
      </c>
      <c r="B1" s="1006"/>
      <c r="C1" s="1006"/>
      <c r="D1" s="1006"/>
      <c r="E1" s="1006"/>
      <c r="F1" s="1006"/>
      <c r="G1" s="1006"/>
    </row>
    <row r="2" spans="1:89" s="256" customFormat="1" ht="15" customHeight="1">
      <c r="A2" s="1019" t="s">
        <v>549</v>
      </c>
      <c r="B2" s="992"/>
      <c r="C2" s="992"/>
      <c r="D2" s="992"/>
      <c r="E2" s="992"/>
      <c r="F2" s="992"/>
      <c r="G2" s="992"/>
    </row>
    <row r="3" spans="1:89" s="311" customFormat="1" ht="30" customHeight="1">
      <c r="A3" s="266" t="s">
        <v>612</v>
      </c>
      <c r="B3" s="340">
        <v>2021</v>
      </c>
      <c r="C3" s="340">
        <v>2022</v>
      </c>
      <c r="D3" s="340">
        <v>2023</v>
      </c>
      <c r="E3" s="340">
        <v>2024</v>
      </c>
      <c r="F3" s="340" t="s">
        <v>459</v>
      </c>
      <c r="G3" s="340" t="s">
        <v>460</v>
      </c>
    </row>
    <row r="4" spans="1:89" s="312" customFormat="1" ht="15.95" customHeight="1">
      <c r="A4" s="241" t="s">
        <v>576</v>
      </c>
      <c r="B4" s="319">
        <v>5580.2072819999994</v>
      </c>
      <c r="C4" s="319">
        <v>9803.1593819999998</v>
      </c>
      <c r="D4" s="319">
        <v>12517.912379999998</v>
      </c>
      <c r="E4" s="319">
        <v>12489.267310999998</v>
      </c>
      <c r="F4" s="319">
        <v>6567.265618999998</v>
      </c>
      <c r="G4" s="319">
        <v>6198.1754039999978</v>
      </c>
    </row>
    <row r="5" spans="1:89" s="259" customFormat="1" ht="14.1" customHeight="1">
      <c r="A5" s="913" t="s">
        <v>589</v>
      </c>
      <c r="B5" s="316">
        <v>663.69593999999995</v>
      </c>
      <c r="C5" s="316">
        <v>906.60367299999996</v>
      </c>
      <c r="D5" s="316">
        <v>912.16846600000008</v>
      </c>
      <c r="E5" s="316">
        <v>996.30351700000006</v>
      </c>
      <c r="F5" s="316">
        <v>463.28599200000002</v>
      </c>
      <c r="G5" s="316">
        <v>545.16763700000001</v>
      </c>
      <c r="H5" s="313"/>
    </row>
    <row r="6" spans="1:89" s="256" customFormat="1" ht="14.1" customHeight="1">
      <c r="A6" s="913" t="s">
        <v>578</v>
      </c>
      <c r="B6" s="316">
        <v>134.77888899999999</v>
      </c>
      <c r="C6" s="316">
        <v>157.64555999999999</v>
      </c>
      <c r="D6" s="316">
        <v>188.13423599999999</v>
      </c>
      <c r="E6" s="316">
        <v>199.281205</v>
      </c>
      <c r="F6" s="316">
        <v>95.19249099999999</v>
      </c>
      <c r="G6" s="316">
        <v>119.27854599999999</v>
      </c>
      <c r="H6" s="313"/>
    </row>
    <row r="7" spans="1:89" s="256" customFormat="1" ht="14.1" customHeight="1">
      <c r="A7" s="913" t="s">
        <v>579</v>
      </c>
      <c r="B7" s="316">
        <v>60.106199000000004</v>
      </c>
      <c r="C7" s="316">
        <v>76.031876999999994</v>
      </c>
      <c r="D7" s="316">
        <v>75.961317000000008</v>
      </c>
      <c r="E7" s="316">
        <v>111.312752</v>
      </c>
      <c r="F7" s="316">
        <v>52.928021999999999</v>
      </c>
      <c r="G7" s="316">
        <v>80.036309999999986</v>
      </c>
      <c r="H7" s="313"/>
    </row>
    <row r="8" spans="1:89" s="256" customFormat="1" ht="14.1" customHeight="1">
      <c r="A8" s="913" t="s">
        <v>580</v>
      </c>
      <c r="B8" s="316">
        <v>899.10820399999989</v>
      </c>
      <c r="C8" s="316">
        <v>1076.8174750000001</v>
      </c>
      <c r="D8" s="316">
        <v>1008.140369</v>
      </c>
      <c r="E8" s="316">
        <v>1410.1566479999999</v>
      </c>
      <c r="F8" s="316">
        <v>679.18299799999988</v>
      </c>
      <c r="G8" s="316">
        <v>777.44861300000002</v>
      </c>
      <c r="H8" s="313"/>
    </row>
    <row r="9" spans="1:89" s="256" customFormat="1" ht="14.1" customHeight="1">
      <c r="A9" s="913" t="s">
        <v>581</v>
      </c>
      <c r="B9" s="316">
        <v>56.441233999999994</v>
      </c>
      <c r="C9" s="316">
        <v>76.776922999999982</v>
      </c>
      <c r="D9" s="316">
        <v>55.449792999999993</v>
      </c>
      <c r="E9" s="316">
        <v>53.744475999999999</v>
      </c>
      <c r="F9" s="316">
        <v>22.922795999999998</v>
      </c>
      <c r="G9" s="316">
        <v>34.036895999999999</v>
      </c>
      <c r="H9" s="313"/>
    </row>
    <row r="10" spans="1:89" s="256" customFormat="1" ht="14.1" customHeight="1">
      <c r="A10" s="913" t="s">
        <v>582</v>
      </c>
      <c r="B10" s="317">
        <v>625.78098899999998</v>
      </c>
      <c r="C10" s="317">
        <v>827.55162599999994</v>
      </c>
      <c r="D10" s="317">
        <v>866.93068599999992</v>
      </c>
      <c r="E10" s="317">
        <v>912.49507299999993</v>
      </c>
      <c r="F10" s="317">
        <v>444.41842299999996</v>
      </c>
      <c r="G10" s="317">
        <v>482.43234200000001</v>
      </c>
      <c r="H10" s="313"/>
    </row>
    <row r="11" spans="1:89" s="256" customFormat="1" ht="14.1" customHeight="1">
      <c r="A11" s="913" t="s">
        <v>583</v>
      </c>
      <c r="B11" s="316">
        <v>1207.9219860000001</v>
      </c>
      <c r="C11" s="316">
        <v>2668.2124029999995</v>
      </c>
      <c r="D11" s="316">
        <v>1926.1573940000001</v>
      </c>
      <c r="E11" s="316">
        <v>1825.5315350000001</v>
      </c>
      <c r="F11" s="316">
        <v>846.64681700000006</v>
      </c>
      <c r="G11" s="316">
        <v>1220.6249769999999</v>
      </c>
      <c r="H11" s="313"/>
    </row>
    <row r="12" spans="1:89" s="256" customFormat="1" ht="14.1" customHeight="1">
      <c r="A12" s="913" t="s">
        <v>584</v>
      </c>
      <c r="B12" s="316">
        <v>1146.193679</v>
      </c>
      <c r="C12" s="316">
        <v>2499.8656230000001</v>
      </c>
      <c r="D12" s="316">
        <v>6598.8284619999995</v>
      </c>
      <c r="E12" s="316">
        <v>6196.8033759999998</v>
      </c>
      <c r="F12" s="316">
        <v>3605.6319309999999</v>
      </c>
      <c r="G12" s="316">
        <v>2502.7096200000001</v>
      </c>
      <c r="H12" s="313"/>
    </row>
    <row r="13" spans="1:89" s="256" customFormat="1" ht="14.1" customHeight="1">
      <c r="A13" s="913" t="s">
        <v>585</v>
      </c>
      <c r="B13" s="316">
        <v>765.57775299999992</v>
      </c>
      <c r="C13" s="316">
        <v>1487.1597120000001</v>
      </c>
      <c r="D13" s="316">
        <v>866.28104699999994</v>
      </c>
      <c r="E13" s="316">
        <v>777.5364659999999</v>
      </c>
      <c r="F13" s="316">
        <v>353.243019</v>
      </c>
      <c r="G13" s="316">
        <v>436.43318199999999</v>
      </c>
      <c r="H13" s="313"/>
    </row>
    <row r="14" spans="1:89" s="256" customFormat="1" ht="14.1" customHeight="1">
      <c r="A14" s="975" t="s">
        <v>586</v>
      </c>
      <c r="B14" s="318">
        <v>20.602408999999994</v>
      </c>
      <c r="C14" s="318">
        <v>26.494509999999998</v>
      </c>
      <c r="D14" s="318">
        <v>19.860610000000001</v>
      </c>
      <c r="E14" s="318">
        <v>6.1022629999999998</v>
      </c>
      <c r="F14" s="318">
        <v>3.8131299999999992</v>
      </c>
      <c r="G14" s="318" t="s">
        <v>255</v>
      </c>
      <c r="H14" s="313"/>
    </row>
    <row r="15" spans="1:89" s="261" customFormat="1" ht="16.5" customHeight="1">
      <c r="A15" s="1020" t="s">
        <v>610</v>
      </c>
      <c r="B15" s="1021"/>
      <c r="C15" s="1021"/>
      <c r="D15" s="1021"/>
      <c r="E15" s="1021"/>
      <c r="F15" s="1021"/>
      <c r="G15" s="1021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  <c r="AW15" s="228"/>
      <c r="AX15" s="228"/>
      <c r="AY15" s="228"/>
      <c r="AZ15" s="228"/>
      <c r="BA15" s="228"/>
      <c r="BB15" s="228"/>
      <c r="BC15" s="228"/>
      <c r="BD15" s="228"/>
      <c r="BE15" s="228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  <c r="BX15" s="228"/>
      <c r="BY15" s="228"/>
      <c r="BZ15" s="228"/>
      <c r="CA15" s="228"/>
      <c r="CB15" s="228"/>
      <c r="CC15" s="228"/>
      <c r="CD15" s="228"/>
      <c r="CE15" s="228"/>
      <c r="CF15" s="228"/>
      <c r="CG15" s="228"/>
      <c r="CH15" s="228"/>
      <c r="CI15" s="228"/>
      <c r="CJ15" s="228"/>
      <c r="CK15" s="228"/>
    </row>
    <row r="16" spans="1:89" ht="21.75" customHeight="1">
      <c r="A16" s="262"/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262"/>
      <c r="BS16" s="262"/>
      <c r="BT16" s="262"/>
      <c r="BU16" s="262"/>
      <c r="BV16" s="262"/>
      <c r="BW16" s="262"/>
      <c r="BX16" s="262"/>
      <c r="BY16" s="262"/>
      <c r="BZ16" s="262"/>
      <c r="CA16" s="262"/>
      <c r="CB16" s="262"/>
      <c r="CC16" s="262"/>
      <c r="CD16" s="262"/>
      <c r="CE16" s="262"/>
      <c r="CF16" s="262"/>
      <c r="CG16" s="262"/>
      <c r="CH16" s="262"/>
      <c r="CI16" s="262"/>
      <c r="CJ16" s="262"/>
      <c r="CK16" s="262"/>
    </row>
    <row r="17" spans="1:7" ht="13.5" customHeight="1">
      <c r="A17" s="232"/>
      <c r="B17" s="232"/>
    </row>
    <row r="18" spans="1:7">
      <c r="C18" s="315"/>
      <c r="D18" s="315"/>
      <c r="E18" s="315"/>
      <c r="F18" s="315"/>
      <c r="G18" s="315"/>
    </row>
  </sheetData>
  <mergeCells count="3">
    <mergeCell ref="A1:G1"/>
    <mergeCell ref="A2:G2"/>
    <mergeCell ref="A15:G15"/>
  </mergeCells>
  <conditionalFormatting sqref="C18:G18">
    <cfRule type="cellIs" dxfId="900" priority="1" stopIfTrue="1" operator="equal">
      <formula>FALSE</formula>
    </cfRule>
  </conditionalFormatting>
  <pageMargins left="0.98425196850393704" right="0.98425196850393704" top="0.78740157480314965" bottom="0.59055118110236227" header="0.15748031496062992" footer="0.15748031496062992"/>
  <pageSetup paperSize="9" scale="105" pageOrder="overThenDown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tabColor theme="3"/>
  </sheetPr>
  <dimension ref="A1:BS12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9.33203125" defaultRowHeight="12.75"/>
  <cols>
    <col min="1" max="1" width="95.83203125" style="320" customWidth="1"/>
    <col min="2" max="7" width="10.83203125" style="320" customWidth="1"/>
    <col min="8" max="16384" width="9.33203125" style="320"/>
  </cols>
  <sheetData>
    <row r="1" spans="1:71" ht="15" customHeight="1">
      <c r="A1" s="1022" t="s">
        <v>613</v>
      </c>
      <c r="B1" s="1023"/>
      <c r="C1" s="1023"/>
      <c r="D1" s="1023"/>
      <c r="E1" s="1023"/>
      <c r="F1" s="1023"/>
      <c r="G1" s="1023"/>
    </row>
    <row r="2" spans="1:71" s="5" customFormat="1" ht="15" customHeight="1">
      <c r="A2" s="1024" t="s">
        <v>549</v>
      </c>
      <c r="B2" s="992"/>
      <c r="C2" s="992"/>
      <c r="D2" s="992"/>
      <c r="E2" s="992"/>
      <c r="F2" s="992"/>
      <c r="G2" s="992"/>
    </row>
    <row r="3" spans="1:71" s="5" customFormat="1" ht="30" customHeight="1">
      <c r="A3" s="548" t="s">
        <v>614</v>
      </c>
      <c r="B3" s="340">
        <v>2021</v>
      </c>
      <c r="C3" s="340">
        <v>2022</v>
      </c>
      <c r="D3" s="340">
        <v>2023</v>
      </c>
      <c r="E3" s="340">
        <v>2024</v>
      </c>
      <c r="F3" s="340" t="s">
        <v>459</v>
      </c>
      <c r="G3" s="340" t="s">
        <v>460</v>
      </c>
    </row>
    <row r="4" spans="1:71" s="321" customFormat="1" ht="15.95" customHeight="1">
      <c r="A4" s="241" t="s">
        <v>576</v>
      </c>
      <c r="B4" s="341">
        <v>2752.1637470000001</v>
      </c>
      <c r="C4" s="341">
        <v>2254.7029319999997</v>
      </c>
      <c r="D4" s="341">
        <v>3384.8560929999999</v>
      </c>
      <c r="E4" s="341">
        <v>5141.743461</v>
      </c>
      <c r="F4" s="341">
        <v>1422.9094439999999</v>
      </c>
      <c r="G4" s="341">
        <v>1092.439488</v>
      </c>
    </row>
    <row r="5" spans="1:71" s="321" customFormat="1" ht="14.1" customHeight="1">
      <c r="A5" s="917" t="s">
        <v>615</v>
      </c>
      <c r="B5" s="342">
        <v>492.78693199999998</v>
      </c>
      <c r="C5" s="342">
        <v>904.44637299999988</v>
      </c>
      <c r="D5" s="342">
        <v>764.00967300000002</v>
      </c>
      <c r="E5" s="342">
        <v>1034.9561699999999</v>
      </c>
      <c r="F5" s="342">
        <v>382.758982</v>
      </c>
      <c r="G5" s="342">
        <v>323.961455</v>
      </c>
    </row>
    <row r="6" spans="1:71" s="5" customFormat="1" ht="14.1" customHeight="1">
      <c r="A6" s="917" t="s">
        <v>616</v>
      </c>
      <c r="B6" s="342">
        <v>200.85652099999999</v>
      </c>
      <c r="C6" s="342">
        <v>161.665809</v>
      </c>
      <c r="D6" s="342">
        <v>260.90584100000001</v>
      </c>
      <c r="E6" s="342">
        <v>280.82896599999998</v>
      </c>
      <c r="F6" s="342">
        <v>103.10534199999999</v>
      </c>
      <c r="G6" s="342">
        <v>148.101294</v>
      </c>
    </row>
    <row r="7" spans="1:71" s="5" customFormat="1" ht="14.1" customHeight="1">
      <c r="A7" s="917" t="s">
        <v>617</v>
      </c>
      <c r="B7" s="342">
        <v>1908.0403069999998</v>
      </c>
      <c r="C7" s="342">
        <v>850.22776499999998</v>
      </c>
      <c r="D7" s="342">
        <v>1839.8572599999998</v>
      </c>
      <c r="E7" s="342">
        <v>3197.3061809999999</v>
      </c>
      <c r="F7" s="342">
        <v>717.35775199999989</v>
      </c>
      <c r="G7" s="342">
        <v>350.59721200000001</v>
      </c>
    </row>
    <row r="8" spans="1:71" s="5" customFormat="1" ht="14.1" customHeight="1">
      <c r="A8" s="917" t="s">
        <v>618</v>
      </c>
      <c r="B8" s="342">
        <v>50.491122000000004</v>
      </c>
      <c r="C8" s="342">
        <v>139.40392199999999</v>
      </c>
      <c r="D8" s="342">
        <v>318.91243999999995</v>
      </c>
      <c r="E8" s="342">
        <v>307.20551899999998</v>
      </c>
      <c r="F8" s="342">
        <v>112.641772</v>
      </c>
      <c r="G8" s="342">
        <v>149.41527499999998</v>
      </c>
    </row>
    <row r="9" spans="1:71" s="5" customFormat="1" ht="14.1" customHeight="1">
      <c r="A9" s="918" t="s">
        <v>619</v>
      </c>
      <c r="B9" s="343">
        <v>99.988865000000004</v>
      </c>
      <c r="C9" s="343">
        <v>198.95906299999999</v>
      </c>
      <c r="D9" s="343">
        <v>201.17087900000001</v>
      </c>
      <c r="E9" s="343">
        <v>321.44662499999993</v>
      </c>
      <c r="F9" s="343">
        <v>107.04559599999999</v>
      </c>
      <c r="G9" s="343">
        <v>120.36425200000001</v>
      </c>
    </row>
    <row r="10" spans="1:71" ht="18" customHeight="1">
      <c r="A10" s="1013" t="s">
        <v>620</v>
      </c>
      <c r="B10" s="1013"/>
      <c r="C10" s="1013"/>
      <c r="D10" s="1013"/>
      <c r="E10" s="1013"/>
      <c r="F10" s="1013"/>
      <c r="G10" s="1013"/>
      <c r="H10" s="228"/>
      <c r="I10" s="228"/>
      <c r="J10" s="228"/>
      <c r="K10" s="228"/>
      <c r="L10" s="228"/>
      <c r="M10" s="228"/>
      <c r="N10" s="228"/>
      <c r="O10" s="228"/>
      <c r="P10" s="228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322"/>
      <c r="AF10" s="228"/>
      <c r="AG10" s="228"/>
      <c r="AH10" s="228"/>
      <c r="AI10" s="228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</row>
    <row r="11" spans="1:71" s="324" customFormat="1" ht="14.25" customHeight="1">
      <c r="A11" s="323"/>
    </row>
    <row r="12" spans="1:71">
      <c r="A12" s="325"/>
    </row>
  </sheetData>
  <mergeCells count="3">
    <mergeCell ref="A1:G1"/>
    <mergeCell ref="A2:G2"/>
    <mergeCell ref="A10:G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3"/>
  </sheetPr>
  <dimension ref="A1:CL30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10.6640625" defaultRowHeight="12.75"/>
  <cols>
    <col min="1" max="1" width="95.83203125" style="326" customWidth="1"/>
    <col min="2" max="7" width="10.83203125" style="326" customWidth="1"/>
    <col min="8" max="16384" width="10.6640625" style="326"/>
  </cols>
  <sheetData>
    <row r="1" spans="1:7" s="333" customFormat="1" ht="15" customHeight="1">
      <c r="A1" s="1025" t="s">
        <v>621</v>
      </c>
      <c r="B1" s="1006"/>
      <c r="C1" s="1006"/>
      <c r="D1" s="1006"/>
      <c r="E1" s="1006"/>
      <c r="F1" s="1006"/>
      <c r="G1" s="1006"/>
    </row>
    <row r="2" spans="1:7" s="335" customFormat="1" ht="15" customHeight="1">
      <c r="A2" s="1015" t="s">
        <v>549</v>
      </c>
      <c r="B2" s="1016"/>
      <c r="C2" s="1016"/>
      <c r="D2" s="1016"/>
      <c r="E2" s="1016"/>
      <c r="F2" s="1016"/>
      <c r="G2" s="1017"/>
    </row>
    <row r="3" spans="1:7" s="333" customFormat="1" ht="30" customHeight="1">
      <c r="A3" s="549" t="s">
        <v>614</v>
      </c>
      <c r="B3" s="351">
        <v>2021</v>
      </c>
      <c r="C3" s="351">
        <v>2022</v>
      </c>
      <c r="D3" s="351">
        <v>2023</v>
      </c>
      <c r="E3" s="351">
        <v>2024</v>
      </c>
      <c r="F3" s="351" t="s">
        <v>459</v>
      </c>
      <c r="G3" s="351" t="s">
        <v>460</v>
      </c>
    </row>
    <row r="4" spans="1:7" s="334" customFormat="1" ht="15.95" customHeight="1">
      <c r="A4" s="349" t="s">
        <v>576</v>
      </c>
      <c r="B4" s="350">
        <v>2752.1637470000001</v>
      </c>
      <c r="C4" s="350">
        <v>2254.7029320000001</v>
      </c>
      <c r="D4" s="350">
        <v>3384.8560929999999</v>
      </c>
      <c r="E4" s="350">
        <v>5141.743461</v>
      </c>
      <c r="F4" s="350">
        <v>1422.9094439999999</v>
      </c>
      <c r="G4" s="350">
        <v>1092.439488</v>
      </c>
    </row>
    <row r="5" spans="1:7" s="335" customFormat="1" ht="14.1" customHeight="1">
      <c r="A5" s="339" t="s">
        <v>622</v>
      </c>
      <c r="B5" s="344">
        <v>791.48321999999985</v>
      </c>
      <c r="C5" s="344">
        <v>1505.8092219999999</v>
      </c>
      <c r="D5" s="344">
        <v>1307.1120510000001</v>
      </c>
      <c r="E5" s="344">
        <v>1690.463115</v>
      </c>
      <c r="F5" s="344">
        <v>618.26601799999992</v>
      </c>
      <c r="G5" s="344">
        <v>482.74558900000005</v>
      </c>
    </row>
    <row r="6" spans="1:7" s="336" customFormat="1" ht="14.1" customHeight="1">
      <c r="A6" s="352" t="s">
        <v>269</v>
      </c>
      <c r="B6" s="345">
        <v>393.34009800000001</v>
      </c>
      <c r="C6" s="345">
        <v>1069.6919130000001</v>
      </c>
      <c r="D6" s="345">
        <v>823.72878100000003</v>
      </c>
      <c r="E6" s="345">
        <v>1151.703211</v>
      </c>
      <c r="F6" s="345">
        <v>394.18457599999999</v>
      </c>
      <c r="G6" s="345">
        <v>284.33644700000002</v>
      </c>
    </row>
    <row r="7" spans="1:7" s="335" customFormat="1" ht="14.1" customHeight="1">
      <c r="A7" s="352" t="s">
        <v>623</v>
      </c>
      <c r="B7" s="345">
        <v>382.191799</v>
      </c>
      <c r="C7" s="345">
        <v>410.88808599999999</v>
      </c>
      <c r="D7" s="345">
        <v>449.00932499999999</v>
      </c>
      <c r="E7" s="345">
        <v>494.55677699999995</v>
      </c>
      <c r="F7" s="345">
        <v>202.61893999999998</v>
      </c>
      <c r="G7" s="345">
        <v>183.33615599999999</v>
      </c>
    </row>
    <row r="8" spans="1:7" s="337" customFormat="1" ht="14.1" customHeight="1">
      <c r="A8" s="352" t="s">
        <v>270</v>
      </c>
      <c r="B8" s="345">
        <v>15.847106</v>
      </c>
      <c r="C8" s="345">
        <v>24.395637000000001</v>
      </c>
      <c r="D8" s="345">
        <v>33.965797999999999</v>
      </c>
      <c r="E8" s="345">
        <v>43.850578999999996</v>
      </c>
      <c r="F8" s="345">
        <v>21.323516999999995</v>
      </c>
      <c r="G8" s="345">
        <v>14.981414000000001</v>
      </c>
    </row>
    <row r="9" spans="1:7" s="335" customFormat="1" ht="14.1" customHeight="1">
      <c r="A9" s="352" t="s">
        <v>271</v>
      </c>
      <c r="B9" s="345">
        <v>0.10421699999999998</v>
      </c>
      <c r="C9" s="345">
        <v>0.83358599999999994</v>
      </c>
      <c r="D9" s="345">
        <v>0.40814700000000004</v>
      </c>
      <c r="E9" s="345">
        <v>0.35254799999999997</v>
      </c>
      <c r="F9" s="345">
        <v>0.138985</v>
      </c>
      <c r="G9" s="345">
        <v>9.1572000000000014E-2</v>
      </c>
    </row>
    <row r="10" spans="1:7" s="335" customFormat="1" ht="14.1" customHeight="1">
      <c r="A10" s="339" t="s">
        <v>624</v>
      </c>
      <c r="B10" s="346">
        <v>1960.680527</v>
      </c>
      <c r="C10" s="346">
        <v>748.89371000000006</v>
      </c>
      <c r="D10" s="346">
        <v>2077.7440419999998</v>
      </c>
      <c r="E10" s="346">
        <v>3451.280346</v>
      </c>
      <c r="F10" s="346">
        <v>804.64342599999998</v>
      </c>
      <c r="G10" s="346">
        <v>609.69389899999999</v>
      </c>
    </row>
    <row r="11" spans="1:7" s="335" customFormat="1" ht="14.1" customHeight="1">
      <c r="A11" s="352" t="s">
        <v>625</v>
      </c>
      <c r="B11" s="347">
        <v>234.23255999999998</v>
      </c>
      <c r="C11" s="347">
        <v>0.43157999999999996</v>
      </c>
      <c r="D11" s="347">
        <v>0.77652100000000002</v>
      </c>
      <c r="E11" s="347">
        <v>1212.6315669999999</v>
      </c>
      <c r="F11" s="347">
        <v>212.006473</v>
      </c>
      <c r="G11" s="347">
        <v>65.472855999999993</v>
      </c>
    </row>
    <row r="12" spans="1:7" s="335" customFormat="1" ht="14.1" customHeight="1">
      <c r="A12" s="352" t="s">
        <v>626</v>
      </c>
      <c r="B12" s="347">
        <v>180.14295899999996</v>
      </c>
      <c r="C12" s="347">
        <v>236.64668</v>
      </c>
      <c r="D12" s="347">
        <v>290.76670300000001</v>
      </c>
      <c r="E12" s="347">
        <v>346.858766</v>
      </c>
      <c r="F12" s="347">
        <v>123.897035</v>
      </c>
      <c r="G12" s="347">
        <v>153.09481099999999</v>
      </c>
    </row>
    <row r="13" spans="1:7" s="335" customFormat="1" ht="14.1" customHeight="1">
      <c r="A13" s="352" t="s">
        <v>627</v>
      </c>
      <c r="B13" s="345">
        <v>90.641375999999994</v>
      </c>
      <c r="C13" s="345">
        <v>140.67415699999998</v>
      </c>
      <c r="D13" s="345">
        <v>153.10634599999997</v>
      </c>
      <c r="E13" s="345">
        <v>102.831163</v>
      </c>
      <c r="F13" s="345">
        <v>55.683602999999998</v>
      </c>
      <c r="G13" s="345">
        <v>38.292563999999999</v>
      </c>
    </row>
    <row r="14" spans="1:7" s="338" customFormat="1" ht="14.1" customHeight="1">
      <c r="A14" s="352" t="s">
        <v>628</v>
      </c>
      <c r="B14" s="347">
        <v>23.794236999999999</v>
      </c>
      <c r="C14" s="347">
        <v>3.3148469999999999</v>
      </c>
      <c r="D14" s="347">
        <v>1.2026420000000002</v>
      </c>
      <c r="E14" s="345" t="s">
        <v>255</v>
      </c>
      <c r="F14" s="345" t="s">
        <v>255</v>
      </c>
      <c r="G14" s="347">
        <v>5.2693789999999998</v>
      </c>
    </row>
    <row r="15" spans="1:7" s="335" customFormat="1" ht="14.1" customHeight="1">
      <c r="A15" s="352" t="s">
        <v>272</v>
      </c>
      <c r="B15" s="347">
        <v>6.4876939999999994</v>
      </c>
      <c r="C15" s="347">
        <v>1.259371</v>
      </c>
      <c r="D15" s="347">
        <v>1.7498849999999999</v>
      </c>
      <c r="E15" s="347">
        <v>0.28468399999999999</v>
      </c>
      <c r="F15" s="347">
        <v>0.11142099999999999</v>
      </c>
      <c r="G15" s="347">
        <v>0.25352999999999998</v>
      </c>
    </row>
    <row r="16" spans="1:7" s="335" customFormat="1" ht="14.1" customHeight="1">
      <c r="A16" s="352" t="s">
        <v>629</v>
      </c>
      <c r="B16" s="345">
        <v>54.760188999999997</v>
      </c>
      <c r="C16" s="345">
        <v>101.003062</v>
      </c>
      <c r="D16" s="345">
        <v>189.42354499999999</v>
      </c>
      <c r="E16" s="345">
        <v>116.895214</v>
      </c>
      <c r="F16" s="345">
        <v>47.900815999999992</v>
      </c>
      <c r="G16" s="345">
        <v>60.126545999999998</v>
      </c>
    </row>
    <row r="17" spans="1:90" s="335" customFormat="1" ht="14.1" customHeight="1">
      <c r="A17" s="352" t="s">
        <v>273</v>
      </c>
      <c r="B17" s="345">
        <v>12.513431999999998</v>
      </c>
      <c r="C17" s="345">
        <v>15.796879999999998</v>
      </c>
      <c r="D17" s="345">
        <v>7.6388790000000002</v>
      </c>
      <c r="E17" s="345">
        <v>5.0922090000000004</v>
      </c>
      <c r="F17" s="345">
        <v>2.6499170000000003</v>
      </c>
      <c r="G17" s="345">
        <v>2.3482119999999997</v>
      </c>
    </row>
    <row r="18" spans="1:90" s="335" customFormat="1" ht="14.1" customHeight="1">
      <c r="A18" s="352" t="s">
        <v>274</v>
      </c>
      <c r="B18" s="347">
        <v>14.370201</v>
      </c>
      <c r="C18" s="347">
        <v>21.572577999999996</v>
      </c>
      <c r="D18" s="347">
        <v>14.873124000000001</v>
      </c>
      <c r="E18" s="347">
        <v>50.488993999999998</v>
      </c>
      <c r="F18" s="347">
        <v>5.836727999999999</v>
      </c>
      <c r="G18" s="347">
        <v>27.850144</v>
      </c>
    </row>
    <row r="19" spans="1:90" s="335" customFormat="1" ht="14.1" customHeight="1">
      <c r="A19" s="353" t="s">
        <v>630</v>
      </c>
      <c r="B19" s="348">
        <v>1343.7378790000002</v>
      </c>
      <c r="C19" s="348">
        <v>228.19455500000015</v>
      </c>
      <c r="D19" s="348">
        <v>1418.2063969999999</v>
      </c>
      <c r="E19" s="348">
        <v>1616.1709730000002</v>
      </c>
      <c r="F19" s="348">
        <v>356.54005000000006</v>
      </c>
      <c r="G19" s="348">
        <v>256.98585700000001</v>
      </c>
    </row>
    <row r="20" spans="1:90" s="328" customFormat="1" ht="20.100000000000001" customHeight="1">
      <c r="A20" s="1026" t="s">
        <v>573</v>
      </c>
      <c r="B20" s="1026"/>
      <c r="C20" s="1026"/>
      <c r="D20" s="1026"/>
      <c r="E20" s="1026"/>
      <c r="F20" s="1026"/>
      <c r="G20" s="1026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  <c r="T20" s="228"/>
      <c r="U20" s="228"/>
      <c r="V20" s="228"/>
      <c r="W20" s="228"/>
      <c r="X20" s="228"/>
      <c r="Y20" s="228"/>
      <c r="Z20" s="228"/>
      <c r="AA20" s="228"/>
      <c r="AB20" s="228"/>
      <c r="AC20" s="228"/>
      <c r="AD20" s="228"/>
      <c r="AE20" s="228"/>
      <c r="AF20" s="228"/>
      <c r="AG20" s="228"/>
      <c r="AH20" s="228"/>
      <c r="AI20" s="228"/>
      <c r="AJ20" s="228"/>
      <c r="AK20" s="228"/>
      <c r="AL20" s="228"/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322"/>
      <c r="AY20" s="228"/>
      <c r="AZ20" s="228"/>
      <c r="BA20" s="228"/>
      <c r="BB20" s="228"/>
      <c r="BC20" s="228"/>
      <c r="BD20" s="228"/>
      <c r="BE20" s="228"/>
      <c r="BF20" s="228"/>
      <c r="BG20" s="228"/>
      <c r="BH20" s="228"/>
      <c r="BI20" s="228"/>
      <c r="BJ20" s="228"/>
      <c r="BK20" s="228"/>
      <c r="BL20" s="228"/>
      <c r="BM20" s="228"/>
      <c r="BN20" s="228"/>
      <c r="BO20" s="228"/>
      <c r="BP20" s="228"/>
      <c r="BQ20" s="228"/>
      <c r="BR20" s="228"/>
      <c r="BS20" s="228"/>
      <c r="BT20" s="228"/>
      <c r="BU20" s="228"/>
      <c r="BV20" s="228"/>
      <c r="BW20" s="228"/>
      <c r="BX20" s="228"/>
      <c r="BY20" s="228"/>
      <c r="BZ20" s="228"/>
      <c r="CA20" s="228"/>
      <c r="CB20" s="228"/>
      <c r="CC20" s="228"/>
      <c r="CD20" s="228"/>
      <c r="CE20" s="228"/>
      <c r="CF20" s="228"/>
      <c r="CG20" s="228"/>
      <c r="CH20" s="228"/>
      <c r="CI20" s="228"/>
      <c r="CJ20" s="228"/>
      <c r="CK20" s="228"/>
      <c r="CL20" s="228"/>
    </row>
    <row r="21" spans="1:90" s="328" customFormat="1" ht="20.100000000000001" customHeight="1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  <c r="BE21" s="329"/>
      <c r="BF21" s="329"/>
      <c r="BG21" s="329"/>
      <c r="BH21" s="329"/>
      <c r="BI21" s="329"/>
      <c r="BJ21" s="329"/>
      <c r="BK21" s="329"/>
      <c r="BL21" s="329"/>
      <c r="BM21" s="329"/>
      <c r="BN21" s="329"/>
      <c r="BO21" s="329"/>
      <c r="BP21" s="329"/>
      <c r="BQ21" s="329"/>
      <c r="BR21" s="329"/>
      <c r="BS21" s="329"/>
      <c r="BT21" s="329"/>
      <c r="BU21" s="329"/>
      <c r="BV21" s="329"/>
      <c r="BW21" s="329"/>
      <c r="BX21" s="329"/>
      <c r="BY21" s="329"/>
      <c r="BZ21" s="329"/>
      <c r="CA21" s="329"/>
      <c r="CB21" s="329"/>
      <c r="CC21" s="329"/>
      <c r="CD21" s="329"/>
      <c r="CE21" s="329"/>
      <c r="CF21" s="329"/>
      <c r="CG21" s="329"/>
      <c r="CH21" s="329"/>
      <c r="CI21" s="329"/>
      <c r="CJ21" s="329"/>
      <c r="CK21" s="329"/>
      <c r="CL21" s="329"/>
    </row>
    <row r="22" spans="1:90" s="328" customFormat="1" ht="12" customHeight="1"/>
    <row r="23" spans="1:90" s="328" customFormat="1" ht="12" customHeight="1">
      <c r="A23" s="330"/>
    </row>
    <row r="24" spans="1:90" s="328" customFormat="1" ht="12" customHeight="1"/>
    <row r="25" spans="1:90" s="328" customFormat="1" ht="12"/>
    <row r="26" spans="1:90" s="328" customFormat="1" ht="12"/>
    <row r="27" spans="1:90" s="328" customFormat="1" ht="12"/>
    <row r="28" spans="1:90" s="328" customFormat="1" ht="12"/>
    <row r="29" spans="1:90" s="328" customFormat="1" ht="12"/>
    <row r="30" spans="1:90" s="328" customFormat="1">
      <c r="A30" s="326"/>
    </row>
  </sheetData>
  <mergeCells count="3">
    <mergeCell ref="A1:G1"/>
    <mergeCell ref="A2:G2"/>
    <mergeCell ref="A20:G20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1">
    <tabColor theme="3"/>
  </sheetPr>
  <dimension ref="A1:BS11"/>
  <sheetViews>
    <sheetView showGridLines="0" zoomScaleNormal="100" workbookViewId="0">
      <pane ySplit="3" topLeftCell="A4" activePane="bottomLeft" state="frozen"/>
      <selection pane="bottomLeft" sqref="A1:G1"/>
    </sheetView>
  </sheetViews>
  <sheetFormatPr defaultColWidth="9.33203125" defaultRowHeight="12.75"/>
  <cols>
    <col min="1" max="1" width="95.83203125" style="332" customWidth="1"/>
    <col min="2" max="7" width="10.83203125" style="320" customWidth="1"/>
    <col min="8" max="16384" width="9.33203125" style="320"/>
  </cols>
  <sheetData>
    <row r="1" spans="1:71" ht="15" customHeight="1">
      <c r="A1" s="1027" t="s">
        <v>631</v>
      </c>
      <c r="B1" s="1006"/>
      <c r="C1" s="1006"/>
      <c r="D1" s="1006"/>
      <c r="E1" s="1006"/>
      <c r="F1" s="1006"/>
      <c r="G1" s="1006"/>
    </row>
    <row r="2" spans="1:71" ht="15" customHeight="1">
      <c r="A2" s="1015" t="s">
        <v>549</v>
      </c>
      <c r="B2" s="1016"/>
      <c r="C2" s="1016"/>
      <c r="D2" s="1016"/>
      <c r="E2" s="1016"/>
      <c r="F2" s="1016"/>
      <c r="G2" s="1017"/>
    </row>
    <row r="3" spans="1:71" s="356" customFormat="1" ht="30" customHeight="1">
      <c r="A3" s="549" t="s">
        <v>614</v>
      </c>
      <c r="B3" s="340">
        <v>2021</v>
      </c>
      <c r="C3" s="340">
        <v>2022</v>
      </c>
      <c r="D3" s="340">
        <v>2023</v>
      </c>
      <c r="E3" s="340">
        <v>2024</v>
      </c>
      <c r="F3" s="340" t="s">
        <v>459</v>
      </c>
      <c r="G3" s="340" t="s">
        <v>460</v>
      </c>
    </row>
    <row r="4" spans="1:71" s="321" customFormat="1" ht="15.95" customHeight="1">
      <c r="A4" s="357" t="s">
        <v>576</v>
      </c>
      <c r="B4" s="341">
        <v>5580.2072819999994</v>
      </c>
      <c r="C4" s="341">
        <v>9803.1593819999998</v>
      </c>
      <c r="D4" s="341">
        <v>12517.91238</v>
      </c>
      <c r="E4" s="341">
        <v>12489.267311</v>
      </c>
      <c r="F4" s="341">
        <v>6567.2656189999998</v>
      </c>
      <c r="G4" s="341">
        <v>6198.1754040000005</v>
      </c>
    </row>
    <row r="5" spans="1:71" s="5" customFormat="1" ht="14.1" customHeight="1">
      <c r="A5" s="919" t="s">
        <v>615</v>
      </c>
      <c r="B5" s="342">
        <v>2167.6054370000002</v>
      </c>
      <c r="C5" s="342">
        <v>3335.0257530000003</v>
      </c>
      <c r="D5" s="342">
        <v>4033.3919909999995</v>
      </c>
      <c r="E5" s="342">
        <v>3915.7062740000001</v>
      </c>
      <c r="F5" s="342">
        <v>1943.6533339999999</v>
      </c>
      <c r="G5" s="342">
        <v>1857.3503999999998</v>
      </c>
      <c r="H5" s="331"/>
      <c r="I5" s="331"/>
    </row>
    <row r="6" spans="1:71" s="5" customFormat="1" ht="14.1" customHeight="1">
      <c r="A6" s="919" t="s">
        <v>616</v>
      </c>
      <c r="B6" s="342">
        <v>144.81902099999999</v>
      </c>
      <c r="C6" s="342">
        <v>198.41798400000002</v>
      </c>
      <c r="D6" s="342">
        <v>218.15639299999998</v>
      </c>
      <c r="E6" s="342">
        <v>194.78662</v>
      </c>
      <c r="F6" s="342">
        <v>102.47411</v>
      </c>
      <c r="G6" s="342">
        <v>99.410443000000001</v>
      </c>
      <c r="H6" s="331"/>
      <c r="I6" s="331"/>
    </row>
    <row r="7" spans="1:71" s="5" customFormat="1" ht="14.1" customHeight="1">
      <c r="A7" s="919" t="s">
        <v>617</v>
      </c>
      <c r="B7" s="342">
        <v>1647.788961</v>
      </c>
      <c r="C7" s="342">
        <v>3807.931321</v>
      </c>
      <c r="D7" s="342">
        <v>4330.8566449999998</v>
      </c>
      <c r="E7" s="342">
        <v>4357.0975489999992</v>
      </c>
      <c r="F7" s="342">
        <v>2441.1492189999999</v>
      </c>
      <c r="G7" s="342">
        <v>2024.7735479999997</v>
      </c>
      <c r="H7" s="331"/>
      <c r="I7" s="331"/>
    </row>
    <row r="8" spans="1:71" s="5" customFormat="1" ht="14.1" customHeight="1">
      <c r="A8" s="919" t="s">
        <v>618</v>
      </c>
      <c r="B8" s="342">
        <v>720.73727299999996</v>
      </c>
      <c r="C8" s="342">
        <v>1385.6198910000001</v>
      </c>
      <c r="D8" s="342">
        <v>2927.479081</v>
      </c>
      <c r="E8" s="342">
        <v>2612.1646920000003</v>
      </c>
      <c r="F8" s="342">
        <v>1401.410149</v>
      </c>
      <c r="G8" s="342">
        <v>1439.30864</v>
      </c>
      <c r="H8" s="331"/>
      <c r="I8" s="331"/>
    </row>
    <row r="9" spans="1:71" s="5" customFormat="1" ht="14.1" customHeight="1">
      <c r="A9" s="920" t="s">
        <v>619</v>
      </c>
      <c r="B9" s="343">
        <v>899.25658999999996</v>
      </c>
      <c r="C9" s="343">
        <v>1076.1644329999999</v>
      </c>
      <c r="D9" s="343">
        <v>1008.02827</v>
      </c>
      <c r="E9" s="343">
        <v>1409.512176</v>
      </c>
      <c r="F9" s="343">
        <v>678.57880699999998</v>
      </c>
      <c r="G9" s="343">
        <v>777.33237299999996</v>
      </c>
      <c r="H9" s="331"/>
      <c r="I9" s="331"/>
    </row>
    <row r="10" spans="1:71" ht="18" customHeight="1">
      <c r="A10" s="1013" t="s">
        <v>632</v>
      </c>
      <c r="B10" s="1013"/>
      <c r="C10" s="1013"/>
      <c r="D10" s="1013"/>
      <c r="E10" s="1013"/>
      <c r="F10" s="1013"/>
      <c r="G10" s="1013"/>
      <c r="H10" s="228"/>
      <c r="I10" s="228"/>
      <c r="J10" s="228"/>
      <c r="K10" s="228"/>
      <c r="L10" s="228"/>
      <c r="M10" s="228"/>
      <c r="N10" s="228"/>
      <c r="O10" s="228"/>
      <c r="P10" s="228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322"/>
      <c r="AF10" s="228"/>
      <c r="AG10" s="228"/>
      <c r="AH10" s="228"/>
      <c r="AI10" s="228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</row>
    <row r="11" spans="1:71" ht="12.75" customHeight="1">
      <c r="A11" s="320"/>
    </row>
  </sheetData>
  <mergeCells count="3">
    <mergeCell ref="A1:G1"/>
    <mergeCell ref="A2:G2"/>
    <mergeCell ref="A10:G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3"/>
  </sheetPr>
  <dimension ref="A1:GI40"/>
  <sheetViews>
    <sheetView showGridLines="0" zoomScaleNormal="100" workbookViewId="0">
      <pane xSplit="1" ySplit="3" topLeftCell="B4" activePane="bottomRight" state="frozen"/>
      <selection activeCell="E7" sqref="E7"/>
      <selection pane="topRight" activeCell="E7" sqref="E7"/>
      <selection pane="bottomLeft" activeCell="E7" sqref="E7"/>
      <selection pane="bottomRight" sqref="A1:G1"/>
    </sheetView>
  </sheetViews>
  <sheetFormatPr defaultColWidth="10.6640625" defaultRowHeight="12.75"/>
  <cols>
    <col min="1" max="1" width="95.83203125" style="358" customWidth="1"/>
    <col min="2" max="7" width="10.83203125" style="326" customWidth="1"/>
    <col min="8" max="8" width="10.6640625" style="326" customWidth="1"/>
    <col min="9" max="16384" width="10.6640625" style="326"/>
  </cols>
  <sheetData>
    <row r="1" spans="1:191" ht="15" customHeight="1">
      <c r="A1" s="1025" t="s">
        <v>633</v>
      </c>
      <c r="B1" s="1006"/>
      <c r="C1" s="1006"/>
      <c r="D1" s="1006"/>
      <c r="E1" s="1006"/>
      <c r="F1" s="1006"/>
      <c r="G1" s="1006"/>
    </row>
    <row r="2" spans="1:191" ht="15" customHeight="1">
      <c r="A2" s="1015" t="s">
        <v>549</v>
      </c>
      <c r="B2" s="1016"/>
      <c r="C2" s="1016"/>
      <c r="D2" s="1016"/>
      <c r="E2" s="1016"/>
      <c r="F2" s="1016"/>
      <c r="G2" s="1017"/>
    </row>
    <row r="3" spans="1:191" s="446" customFormat="1" ht="30" customHeight="1">
      <c r="A3" s="549" t="s">
        <v>614</v>
      </c>
      <c r="B3" s="351">
        <v>2021</v>
      </c>
      <c r="C3" s="351">
        <v>2022</v>
      </c>
      <c r="D3" s="351">
        <v>2023</v>
      </c>
      <c r="E3" s="351">
        <v>2024</v>
      </c>
      <c r="F3" s="351" t="s">
        <v>459</v>
      </c>
      <c r="G3" s="351" t="s">
        <v>460</v>
      </c>
      <c r="H3" s="436"/>
    </row>
    <row r="4" spans="1:191" s="439" customFormat="1" ht="15.95" customHeight="1">
      <c r="A4" s="435" t="s">
        <v>576</v>
      </c>
      <c r="B4" s="437">
        <v>5580.2072820000003</v>
      </c>
      <c r="C4" s="437">
        <v>9803.1593820000016</v>
      </c>
      <c r="D4" s="437">
        <v>12517.91238</v>
      </c>
      <c r="E4" s="437">
        <v>12489.267311</v>
      </c>
      <c r="F4" s="437">
        <v>6567.2656189999998</v>
      </c>
      <c r="G4" s="437">
        <v>6198.1754039999996</v>
      </c>
      <c r="H4" s="438"/>
    </row>
    <row r="5" spans="1:191" s="439" customFormat="1" ht="14.1" customHeight="1">
      <c r="A5" s="447" t="s">
        <v>622</v>
      </c>
      <c r="B5" s="438">
        <v>2634.8829399999995</v>
      </c>
      <c r="C5" s="438">
        <v>3268.323257</v>
      </c>
      <c r="D5" s="438">
        <v>3292.1362470000004</v>
      </c>
      <c r="E5" s="438">
        <v>3810.7495920000001</v>
      </c>
      <c r="F5" s="438">
        <v>1778.1584459999999</v>
      </c>
      <c r="G5" s="438">
        <v>2054.0166429999999</v>
      </c>
      <c r="H5" s="438"/>
    </row>
    <row r="6" spans="1:191" ht="14.1" customHeight="1">
      <c r="A6" s="521" t="s">
        <v>269</v>
      </c>
      <c r="B6" s="440">
        <v>1911.522348</v>
      </c>
      <c r="C6" s="440">
        <v>2406.0316790000002</v>
      </c>
      <c r="D6" s="440">
        <v>2282.8458430000001</v>
      </c>
      <c r="E6" s="440">
        <v>2739.8389900000002</v>
      </c>
      <c r="F6" s="440">
        <v>1299.5359330000001</v>
      </c>
      <c r="G6" s="440">
        <v>1393.412358</v>
      </c>
      <c r="H6" s="440"/>
      <c r="J6" s="441"/>
      <c r="K6" s="441"/>
    </row>
    <row r="7" spans="1:191" ht="14.1" customHeight="1">
      <c r="A7" s="521" t="s">
        <v>623</v>
      </c>
      <c r="B7" s="440">
        <v>661.83942200000001</v>
      </c>
      <c r="C7" s="440">
        <v>770.21558200000004</v>
      </c>
      <c r="D7" s="440">
        <v>922.42216099999996</v>
      </c>
      <c r="E7" s="440">
        <v>978.85556300000007</v>
      </c>
      <c r="F7" s="440">
        <v>431.166178</v>
      </c>
      <c r="G7" s="440">
        <v>621.92002500000001</v>
      </c>
      <c r="H7" s="440"/>
      <c r="J7" s="441"/>
      <c r="K7" s="441"/>
    </row>
    <row r="8" spans="1:191" ht="14.1" customHeight="1">
      <c r="A8" s="521" t="s">
        <v>270</v>
      </c>
      <c r="B8" s="440">
        <v>58.163510000000002</v>
      </c>
      <c r="C8" s="440">
        <v>86.956716</v>
      </c>
      <c r="D8" s="440">
        <v>83.051862999999997</v>
      </c>
      <c r="E8" s="440">
        <v>89.901879000000008</v>
      </c>
      <c r="F8" s="440">
        <v>45.974379999999996</v>
      </c>
      <c r="G8" s="440">
        <v>37.933678999999998</v>
      </c>
      <c r="H8" s="440"/>
      <c r="J8" s="441"/>
      <c r="K8" s="441"/>
    </row>
    <row r="9" spans="1:191" ht="14.1" customHeight="1">
      <c r="A9" s="521" t="s">
        <v>271</v>
      </c>
      <c r="B9" s="440">
        <v>3.3576600000000001</v>
      </c>
      <c r="C9" s="440">
        <v>5.1192799999999998</v>
      </c>
      <c r="D9" s="440">
        <v>3.8163799999999997</v>
      </c>
      <c r="E9" s="440">
        <v>2.1531599999999997</v>
      </c>
      <c r="F9" s="440">
        <v>1.4819549999999999</v>
      </c>
      <c r="G9" s="440">
        <v>0.75058099999999994</v>
      </c>
      <c r="H9" s="440"/>
      <c r="J9" s="441"/>
      <c r="K9" s="441"/>
    </row>
    <row r="10" spans="1:191" s="443" customFormat="1" ht="14.1" customHeight="1">
      <c r="A10" s="522" t="s">
        <v>624</v>
      </c>
      <c r="B10" s="442">
        <v>2945.3243419999999</v>
      </c>
      <c r="C10" s="442">
        <v>6534.8361250000007</v>
      </c>
      <c r="D10" s="442">
        <v>9225.7761329999994</v>
      </c>
      <c r="E10" s="442">
        <v>8678.5177189999995</v>
      </c>
      <c r="F10" s="442">
        <v>4789.1071730000003</v>
      </c>
      <c r="G10" s="442">
        <v>4144.1587609999988</v>
      </c>
      <c r="H10" s="442"/>
      <c r="J10" s="444"/>
    </row>
    <row r="11" spans="1:191" s="439" customFormat="1" ht="14.1" customHeight="1">
      <c r="A11" s="521" t="s">
        <v>634</v>
      </c>
      <c r="B11" s="440">
        <v>1463.8230959999999</v>
      </c>
      <c r="C11" s="440">
        <v>4069.4683719999998</v>
      </c>
      <c r="D11" s="440">
        <v>5353.2573360000006</v>
      </c>
      <c r="E11" s="440">
        <v>5452.7746189999998</v>
      </c>
      <c r="F11" s="440">
        <v>3129.8831529999998</v>
      </c>
      <c r="G11" s="440">
        <v>2509.4171710000001</v>
      </c>
      <c r="H11" s="440"/>
      <c r="J11" s="444"/>
    </row>
    <row r="12" spans="1:191" s="443" customFormat="1" ht="14.1" customHeight="1">
      <c r="A12" s="521" t="s">
        <v>627</v>
      </c>
      <c r="B12" s="440">
        <v>321.60314799999998</v>
      </c>
      <c r="C12" s="440">
        <v>488.25153799999998</v>
      </c>
      <c r="D12" s="440">
        <v>453.43564300000003</v>
      </c>
      <c r="E12" s="440">
        <v>364.06423899999993</v>
      </c>
      <c r="F12" s="440">
        <v>203.119125</v>
      </c>
      <c r="G12" s="440">
        <v>202.88815399999999</v>
      </c>
      <c r="H12" s="440"/>
    </row>
    <row r="13" spans="1:191" ht="14.1" customHeight="1">
      <c r="A13" s="521" t="s">
        <v>635</v>
      </c>
      <c r="B13" s="440">
        <v>101.155327</v>
      </c>
      <c r="C13" s="440">
        <v>242.01361399999999</v>
      </c>
      <c r="D13" s="440">
        <v>430.58822000000004</v>
      </c>
      <c r="E13" s="440">
        <v>254.98118299999999</v>
      </c>
      <c r="F13" s="440">
        <v>140.78803399999998</v>
      </c>
      <c r="G13" s="440">
        <v>119.315979</v>
      </c>
      <c r="H13" s="440"/>
    </row>
    <row r="14" spans="1:191" ht="14.1" customHeight="1">
      <c r="A14" s="521" t="s">
        <v>626</v>
      </c>
      <c r="B14" s="440">
        <v>316.76694499999996</v>
      </c>
      <c r="C14" s="440">
        <v>362.60770400000001</v>
      </c>
      <c r="D14" s="440">
        <v>403.222082</v>
      </c>
      <c r="E14" s="440">
        <v>498.43982499999993</v>
      </c>
      <c r="F14" s="440">
        <v>224.01522499999999</v>
      </c>
      <c r="G14" s="440">
        <v>263.30103800000001</v>
      </c>
      <c r="H14" s="440"/>
    </row>
    <row r="15" spans="1:191" ht="14.1" customHeight="1">
      <c r="A15" s="521" t="s">
        <v>273</v>
      </c>
      <c r="B15" s="440">
        <v>63.248863</v>
      </c>
      <c r="C15" s="440">
        <v>164.62663599999999</v>
      </c>
      <c r="D15" s="440">
        <v>421.84695299999998</v>
      </c>
      <c r="E15" s="440">
        <v>251.69306400000002</v>
      </c>
      <c r="F15" s="440">
        <v>156.85020800000001</v>
      </c>
      <c r="G15" s="440">
        <v>89.741902999999994</v>
      </c>
      <c r="H15" s="440"/>
      <c r="I15" s="445"/>
      <c r="J15" s="445"/>
      <c r="K15" s="445"/>
      <c r="L15" s="445"/>
      <c r="M15" s="445"/>
      <c r="N15" s="445"/>
      <c r="O15" s="445"/>
      <c r="P15" s="445"/>
      <c r="Q15" s="445"/>
      <c r="R15" s="445"/>
      <c r="S15" s="445"/>
      <c r="T15" s="445"/>
      <c r="U15" s="445"/>
      <c r="V15" s="445"/>
      <c r="W15" s="445"/>
      <c r="X15" s="445"/>
      <c r="Y15" s="445"/>
      <c r="Z15" s="445"/>
      <c r="AA15" s="445"/>
      <c r="AB15" s="445"/>
      <c r="AC15" s="445"/>
      <c r="AD15" s="445"/>
      <c r="AE15" s="445"/>
      <c r="AF15" s="445"/>
      <c r="AG15" s="445"/>
      <c r="AH15" s="445"/>
      <c r="AI15" s="445"/>
      <c r="AJ15" s="445"/>
      <c r="AK15" s="445"/>
      <c r="AL15" s="445"/>
      <c r="AM15" s="445"/>
      <c r="AN15" s="445"/>
      <c r="AO15" s="445"/>
      <c r="AP15" s="445"/>
      <c r="AQ15" s="445"/>
      <c r="AR15" s="445"/>
      <c r="AS15" s="445"/>
      <c r="AT15" s="445"/>
      <c r="AU15" s="445"/>
      <c r="AV15" s="445"/>
      <c r="AW15" s="445"/>
      <c r="AX15" s="445"/>
      <c r="AY15" s="445"/>
      <c r="AZ15" s="445"/>
      <c r="BA15" s="445"/>
      <c r="BB15" s="445"/>
      <c r="BC15" s="445"/>
      <c r="BD15" s="445"/>
      <c r="BE15" s="445"/>
      <c r="BF15" s="445"/>
      <c r="BG15" s="445"/>
      <c r="BH15" s="445"/>
      <c r="BI15" s="445"/>
      <c r="BJ15" s="445"/>
      <c r="BK15" s="445"/>
      <c r="BL15" s="445"/>
      <c r="BM15" s="445"/>
      <c r="BN15" s="445"/>
      <c r="BO15" s="445"/>
      <c r="BP15" s="445"/>
      <c r="BQ15" s="445"/>
      <c r="BR15" s="445"/>
      <c r="BS15" s="445"/>
      <c r="BT15" s="445"/>
      <c r="BU15" s="445"/>
      <c r="BV15" s="445"/>
      <c r="BW15" s="445"/>
      <c r="BX15" s="445"/>
      <c r="BY15" s="445"/>
      <c r="BZ15" s="445"/>
      <c r="CA15" s="445"/>
      <c r="CB15" s="445"/>
      <c r="CC15" s="445"/>
      <c r="CD15" s="445"/>
      <c r="CE15" s="445"/>
      <c r="CF15" s="445"/>
      <c r="CG15" s="445"/>
      <c r="CH15" s="445"/>
      <c r="CI15" s="445"/>
      <c r="CJ15" s="445"/>
      <c r="CK15" s="445"/>
      <c r="CL15" s="445"/>
      <c r="CM15" s="445"/>
      <c r="CN15" s="445"/>
      <c r="CO15" s="445"/>
      <c r="CP15" s="445"/>
      <c r="CQ15" s="445"/>
      <c r="CR15" s="445"/>
      <c r="CS15" s="445"/>
      <c r="CT15" s="445"/>
      <c r="CU15" s="445"/>
      <c r="CV15" s="445"/>
      <c r="CW15" s="445"/>
      <c r="CX15" s="445"/>
      <c r="CY15" s="445"/>
      <c r="CZ15" s="445"/>
      <c r="DA15" s="445"/>
      <c r="DB15" s="445"/>
      <c r="DC15" s="445"/>
      <c r="DD15" s="445"/>
      <c r="DE15" s="445"/>
      <c r="DF15" s="445"/>
      <c r="DG15" s="445"/>
      <c r="DH15" s="445"/>
      <c r="DI15" s="445"/>
      <c r="DJ15" s="445"/>
      <c r="DK15" s="445"/>
      <c r="DL15" s="445"/>
      <c r="DM15" s="445"/>
      <c r="DN15" s="445"/>
      <c r="DO15" s="445"/>
      <c r="DP15" s="445"/>
      <c r="DQ15" s="445"/>
      <c r="DR15" s="445"/>
      <c r="DS15" s="445"/>
      <c r="DT15" s="445"/>
      <c r="DU15" s="445"/>
      <c r="DV15" s="445"/>
      <c r="DW15" s="445"/>
      <c r="DX15" s="445"/>
      <c r="DY15" s="445"/>
      <c r="DZ15" s="445"/>
      <c r="EA15" s="445"/>
      <c r="EB15" s="445"/>
      <c r="EC15" s="445"/>
      <c r="ED15" s="445"/>
      <c r="EE15" s="445"/>
      <c r="EF15" s="445"/>
      <c r="EG15" s="445"/>
      <c r="EH15" s="445"/>
      <c r="EI15" s="445"/>
      <c r="EJ15" s="445"/>
      <c r="EK15" s="445"/>
      <c r="EL15" s="445"/>
      <c r="EM15" s="445"/>
      <c r="EN15" s="445"/>
      <c r="EO15" s="445"/>
      <c r="EP15" s="445"/>
      <c r="EQ15" s="445"/>
      <c r="ER15" s="445"/>
      <c r="ES15" s="445"/>
      <c r="ET15" s="445"/>
      <c r="EU15" s="445"/>
      <c r="EV15" s="445"/>
      <c r="EW15" s="445"/>
      <c r="EX15" s="445"/>
      <c r="EY15" s="445"/>
      <c r="EZ15" s="445"/>
      <c r="FA15" s="445"/>
      <c r="FB15" s="445"/>
      <c r="FC15" s="445"/>
      <c r="FD15" s="445"/>
      <c r="FE15" s="445"/>
      <c r="FF15" s="445"/>
      <c r="FG15" s="445"/>
      <c r="FH15" s="445"/>
      <c r="FI15" s="445"/>
      <c r="FJ15" s="445"/>
      <c r="FK15" s="445"/>
      <c r="FL15" s="445"/>
      <c r="FM15" s="445"/>
      <c r="FN15" s="445"/>
      <c r="FO15" s="445"/>
      <c r="FP15" s="445"/>
      <c r="FQ15" s="445"/>
      <c r="FR15" s="445"/>
      <c r="FS15" s="445"/>
      <c r="FT15" s="445"/>
      <c r="FU15" s="445"/>
      <c r="FV15" s="445"/>
      <c r="FW15" s="445"/>
      <c r="FX15" s="445"/>
      <c r="FY15" s="445"/>
      <c r="FZ15" s="445"/>
      <c r="GA15" s="445"/>
      <c r="GB15" s="445"/>
      <c r="GC15" s="445"/>
      <c r="GD15" s="445"/>
      <c r="GE15" s="445"/>
      <c r="GF15" s="445"/>
      <c r="GG15" s="445"/>
      <c r="GH15" s="445"/>
      <c r="GI15" s="445"/>
    </row>
    <row r="16" spans="1:191" ht="14.1" customHeight="1">
      <c r="A16" s="521" t="s">
        <v>275</v>
      </c>
      <c r="B16" s="440">
        <v>18.293168999999999</v>
      </c>
      <c r="C16" s="440">
        <v>92.045919999999995</v>
      </c>
      <c r="D16" s="440">
        <v>254.97509799999997</v>
      </c>
      <c r="E16" s="440">
        <v>118.797172</v>
      </c>
      <c r="F16" s="440">
        <v>80.877195999999998</v>
      </c>
      <c r="G16" s="440">
        <v>53.057374999999993</v>
      </c>
      <c r="H16" s="440"/>
    </row>
    <row r="17" spans="1:93" ht="14.1" customHeight="1">
      <c r="A17" s="521" t="s">
        <v>636</v>
      </c>
      <c r="B17" s="440">
        <v>54.750683999999993</v>
      </c>
      <c r="C17" s="440">
        <v>156.538275</v>
      </c>
      <c r="D17" s="440">
        <v>550.72504100000003</v>
      </c>
      <c r="E17" s="440">
        <v>432.300163</v>
      </c>
      <c r="F17" s="440">
        <v>182.78375</v>
      </c>
      <c r="G17" s="440">
        <v>243.42497900000001</v>
      </c>
      <c r="H17" s="440"/>
    </row>
    <row r="18" spans="1:93" ht="14.1" customHeight="1">
      <c r="A18" s="521" t="s">
        <v>272</v>
      </c>
      <c r="B18" s="440">
        <v>54.603314999999995</v>
      </c>
      <c r="C18" s="440">
        <v>36.960977</v>
      </c>
      <c r="D18" s="440">
        <v>45.858996999999988</v>
      </c>
      <c r="E18" s="440">
        <v>39.537084999999998</v>
      </c>
      <c r="F18" s="440">
        <v>23.041003</v>
      </c>
      <c r="G18" s="440">
        <v>21.048904999999998</v>
      </c>
      <c r="H18" s="440"/>
    </row>
    <row r="19" spans="1:93" ht="14.1" customHeight="1">
      <c r="A19" s="521" t="s">
        <v>276</v>
      </c>
      <c r="B19" s="440">
        <v>47.314467</v>
      </c>
      <c r="C19" s="440">
        <v>16.717227999999999</v>
      </c>
      <c r="D19" s="440">
        <v>86.064423000000005</v>
      </c>
      <c r="E19" s="440">
        <v>53.893970999999993</v>
      </c>
      <c r="F19" s="440">
        <v>27.184771999999995</v>
      </c>
      <c r="G19" s="440">
        <v>19.166535999999997</v>
      </c>
      <c r="H19" s="440"/>
    </row>
    <row r="20" spans="1:93" ht="14.1" customHeight="1">
      <c r="A20" s="521" t="s">
        <v>625</v>
      </c>
      <c r="B20" s="440">
        <v>11.201321999999999</v>
      </c>
      <c r="C20" s="440">
        <v>32.262815000000003</v>
      </c>
      <c r="D20" s="440">
        <v>91.253379999999993</v>
      </c>
      <c r="E20" s="440">
        <v>55.539892999999992</v>
      </c>
      <c r="F20" s="440">
        <v>43.653489999999991</v>
      </c>
      <c r="G20" s="440">
        <v>10.919718999999999</v>
      </c>
      <c r="H20" s="440"/>
    </row>
    <row r="21" spans="1:93" ht="14.1" customHeight="1">
      <c r="A21" s="521" t="s">
        <v>277</v>
      </c>
      <c r="B21" s="440">
        <v>25.850716000000002</v>
      </c>
      <c r="C21" s="440">
        <v>34.573070000000001</v>
      </c>
      <c r="D21" s="440">
        <v>40.622166999999997</v>
      </c>
      <c r="E21" s="440">
        <v>40.166317999999997</v>
      </c>
      <c r="F21" s="440">
        <v>20.322550999999997</v>
      </c>
      <c r="G21" s="440">
        <v>21.205480999999999</v>
      </c>
      <c r="H21" s="440"/>
    </row>
    <row r="22" spans="1:93" ht="14.1" customHeight="1">
      <c r="A22" s="521" t="s">
        <v>278</v>
      </c>
      <c r="B22" s="440">
        <v>45.483634999999992</v>
      </c>
      <c r="C22" s="440">
        <v>107.390395</v>
      </c>
      <c r="D22" s="440">
        <v>88.479835000000008</v>
      </c>
      <c r="E22" s="440">
        <v>89.487168999999994</v>
      </c>
      <c r="F22" s="440">
        <v>42.260279999999995</v>
      </c>
      <c r="G22" s="440">
        <v>40.040523</v>
      </c>
      <c r="H22" s="440"/>
    </row>
    <row r="23" spans="1:93" ht="14.1" customHeight="1">
      <c r="A23" s="521" t="s">
        <v>629</v>
      </c>
      <c r="B23" s="440">
        <v>14.993482999999999</v>
      </c>
      <c r="C23" s="440">
        <v>24.735590999999999</v>
      </c>
      <c r="D23" s="440">
        <v>49.314975000000004</v>
      </c>
      <c r="E23" s="440">
        <v>62.614910999999999</v>
      </c>
      <c r="F23" s="440">
        <v>30.531245999999999</v>
      </c>
      <c r="G23" s="440">
        <v>23.061719999999998</v>
      </c>
      <c r="H23" s="440"/>
    </row>
    <row r="24" spans="1:93" ht="14.1" customHeight="1">
      <c r="A24" s="521" t="s">
        <v>630</v>
      </c>
      <c r="B24" s="440">
        <v>406.23617200000024</v>
      </c>
      <c r="C24" s="440">
        <v>706.64399000000139</v>
      </c>
      <c r="D24" s="440">
        <v>956.13198300000022</v>
      </c>
      <c r="E24" s="440">
        <v>964.22810700000173</v>
      </c>
      <c r="F24" s="440">
        <v>483.79714000000104</v>
      </c>
      <c r="G24" s="440">
        <v>527.56927799999903</v>
      </c>
      <c r="H24" s="440"/>
    </row>
    <row r="25" spans="1:93" s="446" customFormat="1" ht="20.100000000000001" customHeight="1">
      <c r="A25" s="1028" t="s">
        <v>610</v>
      </c>
      <c r="B25" s="1029"/>
      <c r="C25" s="1029"/>
      <c r="D25" s="1029"/>
      <c r="E25" s="1029"/>
      <c r="F25" s="1029"/>
      <c r="G25" s="1029"/>
      <c r="H25" s="355"/>
      <c r="I25" s="355"/>
      <c r="J25" s="355"/>
      <c r="K25" s="355"/>
      <c r="L25" s="355"/>
      <c r="M25" s="355"/>
      <c r="N25" s="355"/>
      <c r="O25" s="354"/>
      <c r="P25" s="354"/>
      <c r="Q25" s="354"/>
      <c r="R25" s="354"/>
      <c r="S25" s="354"/>
      <c r="T25" s="354"/>
      <c r="U25" s="354"/>
      <c r="V25" s="354"/>
      <c r="W25" s="354"/>
      <c r="X25" s="355"/>
      <c r="Y25" s="355"/>
      <c r="Z25" s="355"/>
      <c r="AA25" s="355"/>
      <c r="AY25" s="355"/>
      <c r="AZ25" s="355"/>
      <c r="BA25" s="355"/>
      <c r="BB25" s="355"/>
      <c r="BC25" s="355"/>
      <c r="BD25" s="355"/>
      <c r="BE25" s="355"/>
      <c r="BF25" s="355"/>
      <c r="BG25" s="355"/>
      <c r="BH25" s="355"/>
      <c r="BI25" s="355"/>
      <c r="BJ25" s="355"/>
      <c r="BK25" s="355"/>
      <c r="BL25" s="355"/>
      <c r="BM25" s="355"/>
      <c r="BN25" s="355"/>
      <c r="BO25" s="355"/>
      <c r="BP25" s="355"/>
      <c r="BQ25" s="355"/>
      <c r="BR25" s="355"/>
      <c r="BS25" s="355"/>
      <c r="BT25" s="355"/>
      <c r="BU25" s="355"/>
      <c r="BV25" s="355"/>
      <c r="BW25" s="355"/>
      <c r="BX25" s="355"/>
      <c r="BY25" s="355"/>
      <c r="BZ25" s="355"/>
      <c r="CA25" s="355"/>
      <c r="CB25" s="355"/>
      <c r="CC25" s="355"/>
      <c r="CD25" s="355"/>
      <c r="CE25" s="355"/>
      <c r="CF25" s="355"/>
      <c r="CG25" s="355"/>
      <c r="CH25" s="355"/>
      <c r="CI25" s="355"/>
      <c r="CJ25" s="355"/>
      <c r="CK25" s="355"/>
      <c r="CL25" s="355"/>
      <c r="CM25" s="355"/>
      <c r="CN25" s="355"/>
      <c r="CO25" s="355"/>
    </row>
    <row r="26" spans="1:93" s="328" customFormat="1" ht="12" customHeight="1"/>
    <row r="27" spans="1:93" s="328" customFormat="1" ht="12" customHeight="1">
      <c r="A27" s="327"/>
    </row>
    <row r="28" spans="1:93" s="328" customFormat="1" ht="12" customHeight="1">
      <c r="A28" s="327"/>
    </row>
    <row r="29" spans="1:93" s="328" customFormat="1" ht="12" customHeight="1">
      <c r="A29" s="327"/>
    </row>
    <row r="30" spans="1:93" s="328" customFormat="1" ht="12">
      <c r="A30" s="327"/>
    </row>
    <row r="31" spans="1:93" s="328" customFormat="1" ht="12">
      <c r="A31" s="327"/>
    </row>
    <row r="32" spans="1:93" s="328" customFormat="1" ht="12">
      <c r="A32" s="327"/>
    </row>
    <row r="33" spans="1:1" s="328" customFormat="1" ht="12">
      <c r="A33" s="327"/>
    </row>
    <row r="34" spans="1:1" s="328" customFormat="1" ht="12">
      <c r="A34" s="327"/>
    </row>
    <row r="35" spans="1:1" s="328" customFormat="1" ht="12">
      <c r="A35" s="327"/>
    </row>
    <row r="36" spans="1:1" s="328" customFormat="1" ht="12">
      <c r="A36" s="327"/>
    </row>
    <row r="37" spans="1:1" s="328" customFormat="1" ht="12">
      <c r="A37" s="327"/>
    </row>
    <row r="38" spans="1:1" s="328" customFormat="1" ht="12">
      <c r="A38" s="327"/>
    </row>
    <row r="39" spans="1:1" s="328" customFormat="1" ht="12">
      <c r="A39" s="327"/>
    </row>
    <row r="40" spans="1:1" s="328" customFormat="1" ht="12">
      <c r="A40" s="327"/>
    </row>
  </sheetData>
  <mergeCells count="3">
    <mergeCell ref="A1:G1"/>
    <mergeCell ref="A2:G2"/>
    <mergeCell ref="A25:G25"/>
  </mergeCells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3"/>
  </sheetPr>
  <dimension ref="A1:N193"/>
  <sheetViews>
    <sheetView showGridLines="0" zoomScaleNormal="100" workbookViewId="0">
      <pane ySplit="3" topLeftCell="A4" activePane="bottomLeft" state="frozen"/>
      <selection activeCell="B1" sqref="B1"/>
      <selection pane="bottomLeft"/>
    </sheetView>
  </sheetViews>
  <sheetFormatPr defaultColWidth="10.6640625" defaultRowHeight="12"/>
  <cols>
    <col min="1" max="1" width="95.83203125" style="373" customWidth="1"/>
    <col min="2" max="2" width="10.83203125" style="373" customWidth="1"/>
    <col min="3" max="10" width="12.83203125" style="360" customWidth="1"/>
    <col min="11" max="11" width="10.6640625" style="362"/>
    <col min="12" max="13" width="10.6640625" style="362" customWidth="1"/>
    <col min="14" max="16384" width="10.6640625" style="362"/>
  </cols>
  <sheetData>
    <row r="1" spans="1:14" ht="15" customHeight="1">
      <c r="A1" s="465" t="s">
        <v>637</v>
      </c>
      <c r="B1" s="359"/>
    </row>
    <row r="2" spans="1:14" s="363" customFormat="1" ht="15.95" customHeight="1">
      <c r="A2" s="1031" t="s">
        <v>638</v>
      </c>
      <c r="B2" s="1033" t="s">
        <v>639</v>
      </c>
      <c r="C2" s="1030">
        <v>2023</v>
      </c>
      <c r="D2" s="1030"/>
      <c r="E2" s="1030">
        <v>2024</v>
      </c>
      <c r="F2" s="1030"/>
      <c r="G2" s="1030" t="s">
        <v>459</v>
      </c>
      <c r="H2" s="1030"/>
      <c r="I2" s="1030" t="s">
        <v>460</v>
      </c>
      <c r="J2" s="1030"/>
    </row>
    <row r="3" spans="1:14" s="363" customFormat="1" ht="36" customHeight="1">
      <c r="A3" s="1032"/>
      <c r="B3" s="1034"/>
      <c r="C3" s="449" t="s">
        <v>640</v>
      </c>
      <c r="D3" s="449" t="s">
        <v>641</v>
      </c>
      <c r="E3" s="449" t="s">
        <v>640</v>
      </c>
      <c r="F3" s="449" t="s">
        <v>641</v>
      </c>
      <c r="G3" s="449" t="s">
        <v>640</v>
      </c>
      <c r="H3" s="449" t="s">
        <v>641</v>
      </c>
      <c r="I3" s="449" t="s">
        <v>640</v>
      </c>
      <c r="J3" s="449" t="s">
        <v>641</v>
      </c>
    </row>
    <row r="4" spans="1:14" s="368" customFormat="1" ht="15.95" customHeight="1">
      <c r="A4" s="450" t="s">
        <v>576</v>
      </c>
      <c r="B4" s="448"/>
      <c r="C4" s="454"/>
      <c r="D4" s="454">
        <v>3384.8560929999999</v>
      </c>
      <c r="E4" s="454"/>
      <c r="F4" s="454">
        <v>5141.743461</v>
      </c>
      <c r="G4" s="454"/>
      <c r="H4" s="454">
        <v>1422.9094439999999</v>
      </c>
      <c r="I4" s="454"/>
      <c r="J4" s="454">
        <v>1092.439488</v>
      </c>
      <c r="K4" s="366"/>
      <c r="L4" s="367"/>
      <c r="M4" s="367"/>
    </row>
    <row r="5" spans="1:14" s="368" customFormat="1" ht="14.1" customHeight="1">
      <c r="A5" s="451" t="s">
        <v>642</v>
      </c>
      <c r="B5" s="921" t="s">
        <v>678</v>
      </c>
      <c r="C5" s="455">
        <v>374.56900000000002</v>
      </c>
      <c r="D5" s="455">
        <v>54.259737999999999</v>
      </c>
      <c r="E5" s="455">
        <v>418.61709999999999</v>
      </c>
      <c r="F5" s="455">
        <v>48.945697000000003</v>
      </c>
      <c r="G5" s="455">
        <v>201.24799999999999</v>
      </c>
      <c r="H5" s="455">
        <v>22.707815</v>
      </c>
      <c r="I5" s="455">
        <v>47.968000000000004</v>
      </c>
      <c r="J5" s="455">
        <v>4.2122199999999994</v>
      </c>
      <c r="K5" s="369"/>
      <c r="L5" s="367"/>
      <c r="M5" s="367"/>
      <c r="N5" s="370"/>
    </row>
    <row r="6" spans="1:14" s="371" customFormat="1" ht="14.1" customHeight="1">
      <c r="A6" s="451" t="s">
        <v>643</v>
      </c>
      <c r="B6" s="467" t="s">
        <v>679</v>
      </c>
      <c r="C6" s="455">
        <v>7.3826000000000001</v>
      </c>
      <c r="D6" s="455">
        <v>26.087885</v>
      </c>
      <c r="E6" s="455">
        <v>6.7688999999999995</v>
      </c>
      <c r="F6" s="455">
        <v>23.300436999999999</v>
      </c>
      <c r="G6" s="455">
        <v>4.3994</v>
      </c>
      <c r="H6" s="455">
        <v>14.137136999999999</v>
      </c>
      <c r="I6" s="455">
        <v>1.1947000000000001</v>
      </c>
      <c r="J6" s="455">
        <v>4.4624439999999996</v>
      </c>
      <c r="K6" s="369"/>
      <c r="L6" s="367"/>
      <c r="M6" s="367"/>
      <c r="N6" s="370"/>
    </row>
    <row r="7" spans="1:14" s="371" customFormat="1" ht="14.1" customHeight="1">
      <c r="A7" s="451" t="s">
        <v>644</v>
      </c>
      <c r="B7" s="467" t="s">
        <v>679</v>
      </c>
      <c r="C7" s="455">
        <v>31.261099999999999</v>
      </c>
      <c r="D7" s="455">
        <v>27.319004</v>
      </c>
      <c r="E7" s="455">
        <v>29.861300000000004</v>
      </c>
      <c r="F7" s="455">
        <v>37.904949999999999</v>
      </c>
      <c r="G7" s="455">
        <v>14.929900000000002</v>
      </c>
      <c r="H7" s="455">
        <v>18.486671999999999</v>
      </c>
      <c r="I7" s="455">
        <v>15.596299999999999</v>
      </c>
      <c r="J7" s="455">
        <v>15.955891999999999</v>
      </c>
      <c r="K7" s="369"/>
      <c r="L7" s="367"/>
      <c r="M7" s="367"/>
      <c r="N7" s="370"/>
    </row>
    <row r="8" spans="1:14" s="371" customFormat="1" ht="14.1" customHeight="1">
      <c r="A8" s="451" t="s">
        <v>645</v>
      </c>
      <c r="B8" s="467" t="s">
        <v>679</v>
      </c>
      <c r="C8" s="455">
        <v>1.3187000000000002</v>
      </c>
      <c r="D8" s="455">
        <v>6.2966479999999994</v>
      </c>
      <c r="E8" s="455">
        <v>2.1798000000000002</v>
      </c>
      <c r="F8" s="455">
        <v>11.377969999999999</v>
      </c>
      <c r="G8" s="455">
        <v>0.76300000000000001</v>
      </c>
      <c r="H8" s="455">
        <v>3.9216149999999996</v>
      </c>
      <c r="I8" s="455">
        <v>1.5484</v>
      </c>
      <c r="J8" s="455">
        <v>8.5734950000000012</v>
      </c>
      <c r="K8" s="369"/>
      <c r="L8" s="367"/>
      <c r="M8" s="367"/>
      <c r="N8" s="370"/>
    </row>
    <row r="9" spans="1:14" s="371" customFormat="1" ht="14.1" customHeight="1">
      <c r="A9" s="451" t="s">
        <v>646</v>
      </c>
      <c r="B9" s="467" t="s">
        <v>679</v>
      </c>
      <c r="C9" s="455">
        <v>1.8236000000000001</v>
      </c>
      <c r="D9" s="455">
        <v>5.233371</v>
      </c>
      <c r="E9" s="455">
        <v>2.5699000000000001</v>
      </c>
      <c r="F9" s="455">
        <v>7.3828999999999994</v>
      </c>
      <c r="G9" s="455">
        <v>0.96379999999999999</v>
      </c>
      <c r="H9" s="455">
        <v>2.6286259999999997</v>
      </c>
      <c r="I9" s="455">
        <v>1.9359999999999999</v>
      </c>
      <c r="J9" s="455">
        <v>5.2207469999999994</v>
      </c>
      <c r="K9" s="369"/>
      <c r="L9" s="367"/>
      <c r="M9" s="367"/>
      <c r="N9" s="370"/>
    </row>
    <row r="10" spans="1:14" s="371" customFormat="1" ht="14.1" customHeight="1">
      <c r="A10" s="451" t="s">
        <v>647</v>
      </c>
      <c r="B10" s="467" t="s">
        <v>679</v>
      </c>
      <c r="C10" s="455">
        <v>4.9797999999999991</v>
      </c>
      <c r="D10" s="455">
        <v>28.238339000000003</v>
      </c>
      <c r="E10" s="455">
        <v>5.2124000000000006</v>
      </c>
      <c r="F10" s="455">
        <v>30.136109999999995</v>
      </c>
      <c r="G10" s="455">
        <v>2.4566000000000003</v>
      </c>
      <c r="H10" s="455">
        <v>13.975914</v>
      </c>
      <c r="I10" s="455">
        <v>1.2154</v>
      </c>
      <c r="J10" s="455">
        <v>2.8946889999999996</v>
      </c>
      <c r="K10" s="369"/>
      <c r="L10" s="367"/>
      <c r="M10" s="367"/>
      <c r="N10" s="370"/>
    </row>
    <row r="11" spans="1:14" s="371" customFormat="1" ht="14.1" customHeight="1">
      <c r="A11" s="451" t="s">
        <v>648</v>
      </c>
      <c r="B11" s="467" t="s">
        <v>679</v>
      </c>
      <c r="C11" s="455">
        <v>150.39190000000002</v>
      </c>
      <c r="D11" s="455">
        <v>94.208173999999985</v>
      </c>
      <c r="E11" s="455">
        <v>207.0805</v>
      </c>
      <c r="F11" s="455">
        <v>116.573002</v>
      </c>
      <c r="G11" s="455">
        <v>106.304</v>
      </c>
      <c r="H11" s="455">
        <v>52.179442999999999</v>
      </c>
      <c r="I11" s="455">
        <v>64.320700000000002</v>
      </c>
      <c r="J11" s="455">
        <v>42.892585999999994</v>
      </c>
      <c r="K11" s="369"/>
      <c r="L11" s="367"/>
      <c r="M11" s="367"/>
      <c r="N11" s="370"/>
    </row>
    <row r="12" spans="1:14" s="371" customFormat="1" ht="14.1" customHeight="1">
      <c r="A12" s="451" t="s">
        <v>649</v>
      </c>
      <c r="B12" s="467" t="s">
        <v>679</v>
      </c>
      <c r="C12" s="455">
        <v>60.101199999999999</v>
      </c>
      <c r="D12" s="455">
        <v>67.567791</v>
      </c>
      <c r="E12" s="455">
        <v>77.788699999999992</v>
      </c>
      <c r="F12" s="455">
        <v>57.717041999999992</v>
      </c>
      <c r="G12" s="455">
        <v>33.929199999999994</v>
      </c>
      <c r="H12" s="455">
        <v>30.720032999999997</v>
      </c>
      <c r="I12" s="455">
        <v>15.4664</v>
      </c>
      <c r="J12" s="455">
        <v>17.75751</v>
      </c>
      <c r="K12" s="369"/>
      <c r="L12" s="367"/>
      <c r="M12" s="367"/>
      <c r="N12" s="370"/>
    </row>
    <row r="13" spans="1:14" s="371" customFormat="1" ht="14.1" customHeight="1">
      <c r="A13" s="451" t="s">
        <v>650</v>
      </c>
      <c r="B13" s="467" t="s">
        <v>679</v>
      </c>
      <c r="C13" s="455">
        <v>3.6487999999999996</v>
      </c>
      <c r="D13" s="455">
        <v>3.6500369999999998</v>
      </c>
      <c r="E13" s="455">
        <v>3.0468999999999999</v>
      </c>
      <c r="F13" s="455">
        <v>5.246874</v>
      </c>
      <c r="G13" s="455">
        <v>0.72099999999999997</v>
      </c>
      <c r="H13" s="455">
        <v>1.1539419999999998</v>
      </c>
      <c r="I13" s="455">
        <v>1.3647</v>
      </c>
      <c r="J13" s="455">
        <v>3.6141549999999998</v>
      </c>
      <c r="K13" s="369"/>
      <c r="L13" s="367"/>
      <c r="M13" s="367"/>
      <c r="N13" s="370"/>
    </row>
    <row r="14" spans="1:14" s="371" customFormat="1" ht="14.1" customHeight="1">
      <c r="A14" s="451" t="s">
        <v>651</v>
      </c>
      <c r="B14" s="467" t="s">
        <v>679</v>
      </c>
      <c r="C14" s="455">
        <v>5.9589999999999996</v>
      </c>
      <c r="D14" s="455">
        <v>4.6919149999999998</v>
      </c>
      <c r="E14" s="455">
        <v>16.473700000000001</v>
      </c>
      <c r="F14" s="455">
        <v>12.880225999999999</v>
      </c>
      <c r="G14" s="455">
        <v>6.4018000000000006</v>
      </c>
      <c r="H14" s="455">
        <v>5.2417470000000002</v>
      </c>
      <c r="I14" s="455">
        <v>13.0695</v>
      </c>
      <c r="J14" s="455">
        <v>9.4300540000000002</v>
      </c>
      <c r="K14" s="369"/>
      <c r="L14" s="367"/>
      <c r="M14" s="367"/>
    </row>
    <row r="15" spans="1:14" s="371" customFormat="1" ht="14.1" customHeight="1">
      <c r="A15" s="451" t="s">
        <v>652</v>
      </c>
      <c r="B15" s="467" t="s">
        <v>679</v>
      </c>
      <c r="C15" s="455">
        <v>1.0630999999999999</v>
      </c>
      <c r="D15" s="455">
        <v>2.7291999999999996</v>
      </c>
      <c r="E15" s="455">
        <v>3.9689000000000005</v>
      </c>
      <c r="F15" s="455">
        <v>20.120505000000001</v>
      </c>
      <c r="G15" s="455">
        <v>1.5889000000000002</v>
      </c>
      <c r="H15" s="455">
        <v>6.9263329999999996</v>
      </c>
      <c r="I15" s="455">
        <v>1.6142000000000001</v>
      </c>
      <c r="J15" s="455">
        <v>8.6648889999999987</v>
      </c>
      <c r="K15" s="369"/>
      <c r="L15" s="367"/>
      <c r="M15" s="367"/>
      <c r="N15" s="370"/>
    </row>
    <row r="16" spans="1:14" s="371" customFormat="1" ht="14.1" customHeight="1">
      <c r="A16" s="451" t="s">
        <v>653</v>
      </c>
      <c r="B16" s="467" t="s">
        <v>679</v>
      </c>
      <c r="C16" s="455">
        <v>4.0186999999999999</v>
      </c>
      <c r="D16" s="455">
        <v>8.4715399999999992</v>
      </c>
      <c r="E16" s="455">
        <v>4.7381000000000002</v>
      </c>
      <c r="F16" s="455">
        <v>11.199959</v>
      </c>
      <c r="G16" s="455">
        <v>2.3879000000000001</v>
      </c>
      <c r="H16" s="455">
        <v>5.2809609999999996</v>
      </c>
      <c r="I16" s="455">
        <v>2.0750000000000002</v>
      </c>
      <c r="J16" s="455">
        <v>4.533614</v>
      </c>
      <c r="K16" s="369"/>
      <c r="L16" s="367"/>
      <c r="M16" s="367"/>
    </row>
    <row r="17" spans="1:13" s="371" customFormat="1" ht="14.1" customHeight="1">
      <c r="A17" s="451" t="s">
        <v>654</v>
      </c>
      <c r="B17" s="467" t="s">
        <v>285</v>
      </c>
      <c r="C17" s="456">
        <v>10.965581999999999</v>
      </c>
      <c r="D17" s="456">
        <v>5.7724639999999994</v>
      </c>
      <c r="E17" s="456">
        <v>10.1722204</v>
      </c>
      <c r="F17" s="456">
        <v>4.3768440000000002</v>
      </c>
      <c r="G17" s="456">
        <v>5.1764190000000001</v>
      </c>
      <c r="H17" s="456">
        <v>2.3046379999999997</v>
      </c>
      <c r="I17" s="456">
        <v>10.639908500000001</v>
      </c>
      <c r="J17" s="456">
        <v>4.8823779999999992</v>
      </c>
      <c r="K17" s="369"/>
      <c r="L17" s="367"/>
      <c r="M17" s="367"/>
    </row>
    <row r="18" spans="1:13" s="371" customFormat="1" ht="14.1" customHeight="1">
      <c r="A18" s="451" t="s">
        <v>655</v>
      </c>
      <c r="B18" s="467" t="s">
        <v>679</v>
      </c>
      <c r="C18" s="456">
        <v>23.982299999999999</v>
      </c>
      <c r="D18" s="456">
        <v>42.717436999999997</v>
      </c>
      <c r="E18" s="456">
        <v>12.303000000000003</v>
      </c>
      <c r="F18" s="456">
        <v>21.010355999999994</v>
      </c>
      <c r="G18" s="456">
        <v>8.3413000000000004</v>
      </c>
      <c r="H18" s="456">
        <v>14.348628999999997</v>
      </c>
      <c r="I18" s="456">
        <v>3.6646000000000001</v>
      </c>
      <c r="J18" s="456">
        <v>6.0022590000000005</v>
      </c>
      <c r="K18" s="369"/>
      <c r="L18" s="367"/>
      <c r="M18" s="367"/>
    </row>
    <row r="19" spans="1:13" s="371" customFormat="1" ht="27" customHeight="1">
      <c r="A19" s="451" t="s">
        <v>656</v>
      </c>
      <c r="B19" s="467" t="s">
        <v>679</v>
      </c>
      <c r="C19" s="455">
        <v>1.5923</v>
      </c>
      <c r="D19" s="455">
        <v>4.3796319999999991</v>
      </c>
      <c r="E19" s="455">
        <v>3.0587</v>
      </c>
      <c r="F19" s="455">
        <v>14.343820999999998</v>
      </c>
      <c r="G19" s="455">
        <v>0.5645</v>
      </c>
      <c r="H19" s="455">
        <v>1.3731200000000001</v>
      </c>
      <c r="I19" s="455">
        <v>1.5680999999999998</v>
      </c>
      <c r="J19" s="455">
        <v>5.5219349999999991</v>
      </c>
      <c r="K19" s="369"/>
      <c r="L19" s="367"/>
      <c r="M19" s="367"/>
    </row>
    <row r="20" spans="1:13" s="371" customFormat="1" ht="25.5" customHeight="1">
      <c r="A20" s="451" t="s">
        <v>657</v>
      </c>
      <c r="B20" s="467" t="s">
        <v>679</v>
      </c>
      <c r="C20" s="455">
        <v>14.667299999999999</v>
      </c>
      <c r="D20" s="455">
        <v>86.141834000000003</v>
      </c>
      <c r="E20" s="455">
        <v>12.145800000000001</v>
      </c>
      <c r="F20" s="455">
        <v>68.064565999999999</v>
      </c>
      <c r="G20" s="455">
        <v>8.0594999999999999</v>
      </c>
      <c r="H20" s="455">
        <v>47.008277</v>
      </c>
      <c r="I20" s="455">
        <v>2.875</v>
      </c>
      <c r="J20" s="455">
        <v>12.596426000000001</v>
      </c>
      <c r="K20" s="369"/>
      <c r="L20" s="367"/>
      <c r="M20" s="367"/>
    </row>
    <row r="21" spans="1:13" s="371" customFormat="1" ht="14.1" customHeight="1">
      <c r="A21" s="451" t="s">
        <v>658</v>
      </c>
      <c r="B21" s="467" t="s">
        <v>679</v>
      </c>
      <c r="C21" s="455">
        <v>294.85399999999998</v>
      </c>
      <c r="D21" s="455">
        <v>196.40350799999999</v>
      </c>
      <c r="E21" s="455">
        <v>81.849899999999991</v>
      </c>
      <c r="F21" s="455">
        <v>211.584914</v>
      </c>
      <c r="G21" s="455">
        <v>34.6</v>
      </c>
      <c r="H21" s="455">
        <v>78.512926999999991</v>
      </c>
      <c r="I21" s="455">
        <v>40.236199999999997</v>
      </c>
      <c r="J21" s="455">
        <v>132.48891700000001</v>
      </c>
      <c r="K21" s="369"/>
      <c r="L21" s="367"/>
      <c r="M21" s="367"/>
    </row>
    <row r="22" spans="1:13" s="371" customFormat="1" ht="14.1" customHeight="1">
      <c r="A22" s="451" t="s">
        <v>659</v>
      </c>
      <c r="B22" s="467" t="s">
        <v>279</v>
      </c>
      <c r="C22" s="455">
        <v>2.2186351000000002</v>
      </c>
      <c r="D22" s="455">
        <v>87.356435999999988</v>
      </c>
      <c r="E22" s="455">
        <v>1.8193128999999999</v>
      </c>
      <c r="F22" s="455">
        <v>131.95036299999998</v>
      </c>
      <c r="G22" s="455">
        <v>0.7114853000000001</v>
      </c>
      <c r="H22" s="455">
        <v>36.880183000000002</v>
      </c>
      <c r="I22" s="455">
        <v>0.81811970000000001</v>
      </c>
      <c r="J22" s="455">
        <v>40.933487</v>
      </c>
      <c r="K22" s="369"/>
      <c r="L22" s="367"/>
      <c r="M22" s="367"/>
    </row>
    <row r="23" spans="1:13" s="371" customFormat="1" ht="14.1" customHeight="1">
      <c r="A23" s="451" t="s">
        <v>660</v>
      </c>
      <c r="B23" s="467" t="s">
        <v>679</v>
      </c>
      <c r="C23" s="455">
        <v>9.1768000000000018</v>
      </c>
      <c r="D23" s="455">
        <v>4.1928270000000003</v>
      </c>
      <c r="E23" s="455">
        <v>104.801</v>
      </c>
      <c r="F23" s="455">
        <v>47.717985999999996</v>
      </c>
      <c r="G23" s="455">
        <v>7.9233000000000002</v>
      </c>
      <c r="H23" s="455">
        <v>3.656256</v>
      </c>
      <c r="I23" s="455">
        <v>61.910499999999999</v>
      </c>
      <c r="J23" s="455">
        <v>28.064232999999998</v>
      </c>
      <c r="K23" s="369"/>
      <c r="L23" s="367"/>
      <c r="M23" s="367"/>
    </row>
    <row r="24" spans="1:13" s="371" customFormat="1" ht="14.1" customHeight="1">
      <c r="A24" s="451" t="s">
        <v>280</v>
      </c>
      <c r="B24" s="467" t="s">
        <v>679</v>
      </c>
      <c r="C24" s="455">
        <v>67.901200000000003</v>
      </c>
      <c r="D24" s="455">
        <v>73.538587000000007</v>
      </c>
      <c r="E24" s="455">
        <v>96.249700000000018</v>
      </c>
      <c r="F24" s="455">
        <v>97.637751000000009</v>
      </c>
      <c r="G24" s="455">
        <v>45.962100000000007</v>
      </c>
      <c r="H24" s="455">
        <v>47.290666000000002</v>
      </c>
      <c r="I24" s="455">
        <v>36.758400000000002</v>
      </c>
      <c r="J24" s="455">
        <v>37.786823999999996</v>
      </c>
      <c r="K24" s="369"/>
      <c r="L24" s="367"/>
      <c r="M24" s="367"/>
    </row>
    <row r="25" spans="1:13" s="371" customFormat="1" ht="14.1" customHeight="1">
      <c r="A25" s="451" t="s">
        <v>281</v>
      </c>
      <c r="B25" s="467" t="s">
        <v>679</v>
      </c>
      <c r="C25" s="455">
        <v>118.24589999999999</v>
      </c>
      <c r="D25" s="455">
        <v>29.888857000000002</v>
      </c>
      <c r="E25" s="455">
        <v>117.8809</v>
      </c>
      <c r="F25" s="455">
        <v>31.180739000000003</v>
      </c>
      <c r="G25" s="455">
        <v>50.145800000000001</v>
      </c>
      <c r="H25" s="455">
        <v>12.969611</v>
      </c>
      <c r="I25" s="455">
        <v>35.612199999999994</v>
      </c>
      <c r="J25" s="455">
        <v>10.505476</v>
      </c>
      <c r="K25" s="369"/>
      <c r="L25" s="367"/>
      <c r="M25" s="367"/>
    </row>
    <row r="26" spans="1:13" s="371" customFormat="1" ht="14.1" customHeight="1">
      <c r="A26" s="451" t="s">
        <v>661</v>
      </c>
      <c r="B26" s="467" t="s">
        <v>679</v>
      </c>
      <c r="C26" s="455">
        <v>1.5860000000000001</v>
      </c>
      <c r="D26" s="455">
        <v>5.2890449999999989</v>
      </c>
      <c r="E26" s="455">
        <v>2.8518000000000003</v>
      </c>
      <c r="F26" s="455">
        <v>10.472227999999998</v>
      </c>
      <c r="G26" s="455">
        <v>0.37739999999999996</v>
      </c>
      <c r="H26" s="455">
        <v>3.718397</v>
      </c>
      <c r="I26" s="455">
        <v>1.5593000000000001</v>
      </c>
      <c r="J26" s="455">
        <v>5.4768150000000002</v>
      </c>
      <c r="K26" s="369"/>
      <c r="L26" s="367"/>
      <c r="M26" s="367"/>
    </row>
    <row r="27" spans="1:13" s="371" customFormat="1" ht="14.1" customHeight="1">
      <c r="A27" s="451" t="s">
        <v>662</v>
      </c>
      <c r="B27" s="467" t="s">
        <v>679</v>
      </c>
      <c r="C27" s="455">
        <v>6.1425000000000001</v>
      </c>
      <c r="D27" s="455">
        <v>7.8044919999999998</v>
      </c>
      <c r="E27" s="455">
        <v>5.8946999999999985</v>
      </c>
      <c r="F27" s="455">
        <v>9.6497489999999999</v>
      </c>
      <c r="G27" s="455">
        <v>2.6068999999999996</v>
      </c>
      <c r="H27" s="455">
        <v>3.1020149999999997</v>
      </c>
      <c r="I27" s="455">
        <v>3.2819000000000003</v>
      </c>
      <c r="J27" s="455">
        <v>5.9377890000000004</v>
      </c>
      <c r="K27" s="369"/>
      <c r="L27" s="367"/>
      <c r="M27" s="367"/>
    </row>
    <row r="28" spans="1:13" s="371" customFormat="1" ht="14.1" customHeight="1">
      <c r="A28" s="451" t="s">
        <v>663</v>
      </c>
      <c r="B28" s="467" t="s">
        <v>679</v>
      </c>
      <c r="C28" s="455">
        <v>4.5558999999999994</v>
      </c>
      <c r="D28" s="455">
        <v>8.3965770000000006</v>
      </c>
      <c r="E28" s="455">
        <v>7.2387999999999995</v>
      </c>
      <c r="F28" s="455">
        <v>5.9366000000000003</v>
      </c>
      <c r="G28" s="455">
        <v>2.3327</v>
      </c>
      <c r="H28" s="455">
        <v>2.695128</v>
      </c>
      <c r="I28" s="455">
        <v>3.9958999999999998</v>
      </c>
      <c r="J28" s="455">
        <v>2.9623909999999998</v>
      </c>
      <c r="K28" s="369"/>
      <c r="L28" s="367"/>
      <c r="M28" s="367"/>
    </row>
    <row r="29" spans="1:13" s="371" customFormat="1" ht="14.1" customHeight="1">
      <c r="A29" s="451" t="s">
        <v>664</v>
      </c>
      <c r="B29" s="467" t="s">
        <v>282</v>
      </c>
      <c r="C29" s="455">
        <v>25.167074299999999</v>
      </c>
      <c r="D29" s="455">
        <v>6.0806639999999996</v>
      </c>
      <c r="E29" s="455">
        <v>27.596284799999996</v>
      </c>
      <c r="F29" s="455">
        <v>9.3277329999999985</v>
      </c>
      <c r="G29" s="455">
        <v>10.140539399999998</v>
      </c>
      <c r="H29" s="455">
        <v>3.0929529999999996</v>
      </c>
      <c r="I29" s="455">
        <v>16.371743300000002</v>
      </c>
      <c r="J29" s="455">
        <v>4.0978620000000001</v>
      </c>
      <c r="K29" s="369"/>
      <c r="L29" s="367"/>
      <c r="M29" s="367"/>
    </row>
    <row r="30" spans="1:13" s="371" customFormat="1" ht="14.1" customHeight="1">
      <c r="A30" s="451" t="s">
        <v>320</v>
      </c>
      <c r="B30" s="467" t="s">
        <v>679</v>
      </c>
      <c r="C30" s="455">
        <v>11.742299999999998</v>
      </c>
      <c r="D30" s="455">
        <v>8.0907540000000004</v>
      </c>
      <c r="E30" s="455">
        <v>12.257200000000001</v>
      </c>
      <c r="F30" s="455">
        <v>6.8111549999999994</v>
      </c>
      <c r="G30" s="455">
        <v>4.3188999999999993</v>
      </c>
      <c r="H30" s="455">
        <v>2.3124479999999998</v>
      </c>
      <c r="I30" s="455">
        <v>20.019200000000001</v>
      </c>
      <c r="J30" s="455">
        <v>10.158068</v>
      </c>
      <c r="K30" s="369"/>
      <c r="L30" s="367"/>
      <c r="M30" s="367"/>
    </row>
    <row r="31" spans="1:13" s="371" customFormat="1" ht="14.1" customHeight="1">
      <c r="A31" s="451" t="s">
        <v>665</v>
      </c>
      <c r="B31" s="467" t="s">
        <v>282</v>
      </c>
      <c r="C31" s="455">
        <v>5.0804603000000004</v>
      </c>
      <c r="D31" s="455">
        <v>21.352096</v>
      </c>
      <c r="E31" s="455">
        <v>4.8206878</v>
      </c>
      <c r="F31" s="455">
        <v>18.312120999999998</v>
      </c>
      <c r="G31" s="455">
        <v>2.1818685000000002</v>
      </c>
      <c r="H31" s="455">
        <v>8.4008559999999992</v>
      </c>
      <c r="I31" s="455">
        <v>2.1794296000000002</v>
      </c>
      <c r="J31" s="455">
        <v>7.9264480000000006</v>
      </c>
      <c r="K31" s="369"/>
      <c r="L31" s="367"/>
      <c r="M31" s="367"/>
    </row>
    <row r="32" spans="1:13" s="371" customFormat="1" ht="14.1" customHeight="1">
      <c r="A32" s="451" t="s">
        <v>666</v>
      </c>
      <c r="B32" s="467" t="s">
        <v>282</v>
      </c>
      <c r="C32" s="455">
        <v>8.0347820999999993</v>
      </c>
      <c r="D32" s="455">
        <v>20.821698999999995</v>
      </c>
      <c r="E32" s="455">
        <v>9.0528046</v>
      </c>
      <c r="F32" s="455">
        <v>20.823319999999995</v>
      </c>
      <c r="G32" s="455">
        <v>3.763725</v>
      </c>
      <c r="H32" s="455">
        <v>8.9018599999999992</v>
      </c>
      <c r="I32" s="455">
        <v>3.9999755000000001</v>
      </c>
      <c r="J32" s="455">
        <v>9.5875409999999999</v>
      </c>
      <c r="K32" s="369"/>
      <c r="L32" s="367"/>
      <c r="M32" s="367"/>
    </row>
    <row r="33" spans="1:14" s="371" customFormat="1" ht="14.1" customHeight="1">
      <c r="A33" s="451" t="s">
        <v>667</v>
      </c>
      <c r="B33" s="467" t="s">
        <v>679</v>
      </c>
      <c r="C33" s="455">
        <v>106.67460000000001</v>
      </c>
      <c r="D33" s="455">
        <v>63.300621999999997</v>
      </c>
      <c r="E33" s="455">
        <v>77.975999999999999</v>
      </c>
      <c r="F33" s="455">
        <v>46.502409999999998</v>
      </c>
      <c r="G33" s="455">
        <v>43.141200000000005</v>
      </c>
      <c r="H33" s="455">
        <v>24.177552000000002</v>
      </c>
      <c r="I33" s="455">
        <v>69.071899999999999</v>
      </c>
      <c r="J33" s="455">
        <v>15.070528999999997</v>
      </c>
      <c r="K33" s="369"/>
      <c r="L33" s="367"/>
      <c r="M33" s="367"/>
    </row>
    <row r="34" spans="1:14" s="371" customFormat="1" ht="14.1" customHeight="1">
      <c r="A34" s="451" t="s">
        <v>283</v>
      </c>
      <c r="B34" s="467" t="s">
        <v>679</v>
      </c>
      <c r="C34" s="455">
        <v>2.3798000000000004</v>
      </c>
      <c r="D34" s="455">
        <v>4.9589790000000002</v>
      </c>
      <c r="E34" s="455">
        <v>3.6357000000000004</v>
      </c>
      <c r="F34" s="455">
        <v>6.7123239999999997</v>
      </c>
      <c r="G34" s="455">
        <v>1.5602</v>
      </c>
      <c r="H34" s="455">
        <v>2.8852629999999997</v>
      </c>
      <c r="I34" s="455">
        <v>2.0251000000000001</v>
      </c>
      <c r="J34" s="455">
        <v>3.2528429999999999</v>
      </c>
      <c r="K34" s="369"/>
      <c r="L34" s="367"/>
      <c r="M34" s="367"/>
    </row>
    <row r="35" spans="1:14" s="371" customFormat="1" ht="14.1" customHeight="1">
      <c r="A35" s="451" t="s">
        <v>668</v>
      </c>
      <c r="B35" s="467" t="s">
        <v>679</v>
      </c>
      <c r="C35" s="455">
        <v>5.2928000000000006</v>
      </c>
      <c r="D35" s="455">
        <v>10.174471</v>
      </c>
      <c r="E35" s="455">
        <v>8.0837000000000003</v>
      </c>
      <c r="F35" s="455">
        <v>14.045835</v>
      </c>
      <c r="G35" s="455">
        <v>3.43</v>
      </c>
      <c r="H35" s="455">
        <v>6.1696359999999997</v>
      </c>
      <c r="I35" s="455">
        <v>1.7124999999999999</v>
      </c>
      <c r="J35" s="455">
        <v>2.4290180000000001</v>
      </c>
      <c r="K35" s="369"/>
      <c r="L35" s="367"/>
      <c r="M35" s="367"/>
    </row>
    <row r="36" spans="1:14" s="371" customFormat="1" ht="14.1" customHeight="1">
      <c r="A36" s="451" t="s">
        <v>669</v>
      </c>
      <c r="B36" s="921" t="s">
        <v>678</v>
      </c>
      <c r="C36" s="456">
        <v>0.23100000000000001</v>
      </c>
      <c r="D36" s="456">
        <v>6.9506319999999997</v>
      </c>
      <c r="E36" s="456">
        <v>0.74099999999999999</v>
      </c>
      <c r="F36" s="456">
        <v>7.9214339999999996</v>
      </c>
      <c r="G36" s="456" t="s">
        <v>255</v>
      </c>
      <c r="H36" s="456">
        <v>1.089704</v>
      </c>
      <c r="I36" s="456">
        <v>0.51600000000000001</v>
      </c>
      <c r="J36" s="456">
        <v>11.394943999999999</v>
      </c>
      <c r="K36" s="369"/>
      <c r="L36" s="367"/>
      <c r="M36" s="367"/>
    </row>
    <row r="37" spans="1:14" s="371" customFormat="1" ht="14.1" customHeight="1">
      <c r="A37" s="451" t="s">
        <v>670</v>
      </c>
      <c r="B37" s="921" t="s">
        <v>680</v>
      </c>
      <c r="C37" s="455">
        <v>0.60324900000000004</v>
      </c>
      <c r="D37" s="455">
        <v>93.653099999999995</v>
      </c>
      <c r="E37" s="455">
        <v>0.77877799999999997</v>
      </c>
      <c r="F37" s="455">
        <v>92.657892999999987</v>
      </c>
      <c r="G37" s="455">
        <v>0.16253000000000001</v>
      </c>
      <c r="H37" s="455">
        <v>39.023876999999999</v>
      </c>
      <c r="I37" s="455">
        <v>0.16684399999999999</v>
      </c>
      <c r="J37" s="455">
        <v>51.026820999999998</v>
      </c>
      <c r="K37" s="369"/>
      <c r="L37" s="367"/>
      <c r="M37" s="367"/>
    </row>
    <row r="38" spans="1:14" s="371" customFormat="1" ht="14.1" customHeight="1">
      <c r="A38" s="451" t="s">
        <v>671</v>
      </c>
      <c r="B38" s="921" t="s">
        <v>678</v>
      </c>
      <c r="C38" s="455">
        <v>0</v>
      </c>
      <c r="D38" s="455">
        <v>72.131805999999983</v>
      </c>
      <c r="E38" s="455">
        <v>2.242</v>
      </c>
      <c r="F38" s="455">
        <v>31.975635999999998</v>
      </c>
      <c r="G38" s="455">
        <v>1.38</v>
      </c>
      <c r="H38" s="455">
        <v>16.803636999999998</v>
      </c>
      <c r="I38" s="455">
        <v>0.50700000000000001</v>
      </c>
      <c r="J38" s="455">
        <v>3.9034419999999996</v>
      </c>
      <c r="K38" s="369"/>
      <c r="L38" s="367"/>
      <c r="M38" s="367"/>
    </row>
    <row r="39" spans="1:14" s="371" customFormat="1" ht="14.1" customHeight="1">
      <c r="A39" s="451" t="s">
        <v>672</v>
      </c>
      <c r="B39" s="467"/>
      <c r="C39" s="456"/>
      <c r="D39" s="455">
        <v>49.752872999999994</v>
      </c>
      <c r="E39" s="455"/>
      <c r="F39" s="455">
        <v>60.969880999999994</v>
      </c>
      <c r="G39" s="455"/>
      <c r="H39" s="455">
        <v>35.453880999999996</v>
      </c>
      <c r="I39" s="455"/>
      <c r="J39" s="455">
        <v>34.765526000000001</v>
      </c>
      <c r="K39" s="369"/>
      <c r="L39" s="367"/>
      <c r="M39" s="367"/>
    </row>
    <row r="40" spans="1:14" s="371" customFormat="1" ht="14.1" customHeight="1">
      <c r="A40" s="451" t="s">
        <v>673</v>
      </c>
      <c r="B40" s="467"/>
      <c r="C40" s="455"/>
      <c r="D40" s="455">
        <v>109.86800399999998</v>
      </c>
      <c r="E40" s="455"/>
      <c r="F40" s="455">
        <v>133.41359399999999</v>
      </c>
      <c r="G40" s="455"/>
      <c r="H40" s="455">
        <v>45.207337999999993</v>
      </c>
      <c r="I40" s="455"/>
      <c r="J40" s="455">
        <v>43.983305000000001</v>
      </c>
      <c r="K40" s="369"/>
      <c r="L40" s="367"/>
      <c r="M40" s="367"/>
    </row>
    <row r="41" spans="1:14" s="371" customFormat="1" ht="14.1" customHeight="1">
      <c r="A41" s="451" t="s">
        <v>674</v>
      </c>
      <c r="B41" s="467"/>
      <c r="C41" s="455"/>
      <c r="D41" s="455">
        <v>43.123771999999995</v>
      </c>
      <c r="E41" s="455"/>
      <c r="F41" s="455">
        <v>154.76085399999999</v>
      </c>
      <c r="G41" s="455"/>
      <c r="H41" s="455">
        <v>7.5291460000000008</v>
      </c>
      <c r="I41" s="455"/>
      <c r="J41" s="455">
        <v>7.7383620000000004</v>
      </c>
      <c r="K41" s="369"/>
      <c r="L41" s="367"/>
      <c r="M41" s="367"/>
    </row>
    <row r="42" spans="1:14" s="371" customFormat="1" ht="14.1" customHeight="1">
      <c r="A42" s="451" t="s">
        <v>675</v>
      </c>
      <c r="B42" s="467"/>
      <c r="C42" s="455"/>
      <c r="D42" s="455">
        <v>11.196478000000001</v>
      </c>
      <c r="E42" s="455"/>
      <c r="F42" s="455">
        <v>40.481002000000004</v>
      </c>
      <c r="G42" s="455"/>
      <c r="H42" s="455">
        <v>22.267302000000001</v>
      </c>
      <c r="I42" s="455"/>
      <c r="J42" s="455">
        <v>19.824459999999998</v>
      </c>
      <c r="K42" s="369"/>
      <c r="L42" s="367"/>
      <c r="M42" s="367"/>
    </row>
    <row r="43" spans="1:14" s="371" customFormat="1" ht="14.1" customHeight="1">
      <c r="A43" s="451" t="s">
        <v>676</v>
      </c>
      <c r="B43" s="467" t="s">
        <v>679</v>
      </c>
      <c r="C43" s="455">
        <v>18.1022</v>
      </c>
      <c r="D43" s="455">
        <v>30.919750000000001</v>
      </c>
      <c r="E43" s="455">
        <v>32.878900000000002</v>
      </c>
      <c r="F43" s="455">
        <v>46.938901000000001</v>
      </c>
      <c r="G43" s="455">
        <v>18.1022</v>
      </c>
      <c r="H43" s="455">
        <v>26.414460000000002</v>
      </c>
      <c r="I43" s="455">
        <v>26.540099999999999</v>
      </c>
      <c r="J43" s="455">
        <v>34.140487999999998</v>
      </c>
      <c r="K43" s="369"/>
      <c r="L43" s="367"/>
      <c r="M43" s="367"/>
    </row>
    <row r="44" spans="1:14" s="371" customFormat="1" ht="14.1" customHeight="1">
      <c r="A44" s="452" t="s">
        <v>447</v>
      </c>
      <c r="B44" s="468" t="s">
        <v>284</v>
      </c>
      <c r="C44" s="457">
        <v>5.6842469000000007</v>
      </c>
      <c r="D44" s="457">
        <v>1284.3327570000001</v>
      </c>
      <c r="E44" s="457">
        <v>30.561814200000001</v>
      </c>
      <c r="F44" s="457">
        <v>2506.123576</v>
      </c>
      <c r="G44" s="457">
        <v>5.6842469000000007</v>
      </c>
      <c r="H44" s="457">
        <v>405.75396499999999</v>
      </c>
      <c r="I44" s="457">
        <v>1.7555986000000001</v>
      </c>
      <c r="J44" s="457">
        <v>176.79200399999999</v>
      </c>
      <c r="K44" s="369"/>
      <c r="L44" s="367"/>
      <c r="M44" s="367"/>
    </row>
    <row r="45" spans="1:14" s="371" customFormat="1" ht="17.25" customHeight="1">
      <c r="A45" s="1026" t="s">
        <v>677</v>
      </c>
      <c r="B45" s="1026"/>
      <c r="C45" s="1026"/>
      <c r="D45" s="1026"/>
      <c r="E45" s="1026"/>
      <c r="F45" s="1026"/>
      <c r="G45" s="1026"/>
      <c r="H45" s="1026"/>
      <c r="I45" s="1026"/>
      <c r="J45" s="1026"/>
      <c r="K45" s="372"/>
      <c r="L45" s="367"/>
      <c r="M45" s="367"/>
    </row>
    <row r="46" spans="1:14">
      <c r="C46" s="374"/>
      <c r="D46" s="374"/>
      <c r="E46" s="374"/>
      <c r="F46" s="374"/>
      <c r="G46" s="374"/>
      <c r="H46" s="374"/>
      <c r="I46" s="374"/>
      <c r="J46" s="374"/>
    </row>
    <row r="47" spans="1:14" s="361" customFormat="1">
      <c r="A47" s="373"/>
      <c r="B47" s="373"/>
      <c r="C47" s="374"/>
      <c r="D47" s="374"/>
      <c r="E47" s="374"/>
      <c r="F47" s="374"/>
      <c r="G47" s="374"/>
      <c r="H47" s="374"/>
      <c r="I47" s="374"/>
      <c r="J47" s="374"/>
      <c r="K47" s="362"/>
      <c r="L47" s="362"/>
      <c r="M47" s="362"/>
      <c r="N47" s="362"/>
    </row>
    <row r="48" spans="1:14" s="361" customFormat="1">
      <c r="A48" s="373"/>
      <c r="B48" s="373"/>
      <c r="C48" s="374"/>
      <c r="D48" s="374"/>
      <c r="E48" s="374"/>
      <c r="F48" s="374"/>
      <c r="G48" s="374"/>
      <c r="H48" s="374"/>
      <c r="I48" s="374"/>
      <c r="J48" s="374"/>
      <c r="K48" s="362"/>
      <c r="L48" s="362"/>
      <c r="M48" s="362"/>
      <c r="N48" s="362"/>
    </row>
    <row r="49" spans="1:14" s="361" customFormat="1">
      <c r="A49" s="373"/>
      <c r="B49" s="373"/>
      <c r="C49" s="374"/>
      <c r="D49" s="374"/>
      <c r="E49" s="374"/>
      <c r="F49" s="374"/>
      <c r="G49" s="374"/>
      <c r="H49" s="374"/>
      <c r="I49" s="374"/>
      <c r="J49" s="374"/>
      <c r="K49" s="362"/>
      <c r="L49" s="362"/>
      <c r="M49" s="362"/>
      <c r="N49" s="362"/>
    </row>
    <row r="50" spans="1:14" s="361" customFormat="1">
      <c r="A50" s="373"/>
      <c r="B50" s="373"/>
      <c r="C50" s="374"/>
      <c r="D50" s="374"/>
      <c r="E50" s="374"/>
      <c r="F50" s="374"/>
      <c r="G50" s="374"/>
      <c r="H50" s="374"/>
      <c r="I50" s="374"/>
      <c r="J50" s="374"/>
      <c r="K50" s="362"/>
      <c r="L50" s="362"/>
      <c r="M50" s="362"/>
      <c r="N50" s="362"/>
    </row>
    <row r="51" spans="1:14" s="361" customFormat="1">
      <c r="A51" s="373"/>
      <c r="B51" s="373"/>
      <c r="C51" s="374"/>
      <c r="D51" s="374"/>
      <c r="E51" s="374"/>
      <c r="F51" s="374"/>
      <c r="G51" s="374"/>
      <c r="H51" s="374"/>
      <c r="I51" s="374"/>
      <c r="J51" s="374"/>
      <c r="K51" s="362"/>
      <c r="L51" s="362"/>
      <c r="M51" s="362"/>
      <c r="N51" s="362"/>
    </row>
    <row r="52" spans="1:14" s="361" customFormat="1">
      <c r="A52" s="373"/>
      <c r="B52" s="373"/>
      <c r="C52" s="374"/>
      <c r="D52" s="374"/>
      <c r="E52" s="374"/>
      <c r="F52" s="374"/>
      <c r="G52" s="374"/>
      <c r="H52" s="374"/>
      <c r="I52" s="374"/>
      <c r="J52" s="374"/>
      <c r="K52" s="362"/>
      <c r="L52" s="362"/>
      <c r="M52" s="362"/>
      <c r="N52" s="362"/>
    </row>
    <row r="53" spans="1:14" s="361" customFormat="1">
      <c r="A53" s="373"/>
      <c r="B53" s="373"/>
      <c r="C53" s="374"/>
      <c r="D53" s="374"/>
      <c r="E53" s="374"/>
      <c r="F53" s="374"/>
      <c r="G53" s="374"/>
      <c r="H53" s="374"/>
      <c r="I53" s="374"/>
      <c r="J53" s="374"/>
      <c r="K53" s="362"/>
      <c r="L53" s="362"/>
      <c r="M53" s="362"/>
      <c r="N53" s="362"/>
    </row>
    <row r="54" spans="1:14" s="361" customFormat="1">
      <c r="A54" s="373"/>
      <c r="B54" s="373"/>
      <c r="C54" s="374"/>
      <c r="D54" s="374"/>
      <c r="E54" s="374"/>
      <c r="F54" s="374"/>
      <c r="G54" s="374"/>
      <c r="H54" s="374"/>
      <c r="I54" s="374"/>
      <c r="J54" s="374"/>
      <c r="K54" s="362"/>
      <c r="L54" s="362"/>
      <c r="M54" s="362"/>
      <c r="N54" s="362"/>
    </row>
    <row r="55" spans="1:14" s="361" customFormat="1">
      <c r="A55" s="373"/>
      <c r="B55" s="373"/>
      <c r="C55" s="375"/>
      <c r="D55" s="376"/>
      <c r="E55" s="375"/>
      <c r="F55" s="376"/>
      <c r="G55" s="375"/>
      <c r="H55" s="376"/>
      <c r="I55" s="376"/>
      <c r="J55" s="376"/>
      <c r="K55" s="362"/>
      <c r="L55" s="362"/>
      <c r="M55" s="362"/>
      <c r="N55" s="362"/>
    </row>
    <row r="56" spans="1:14" s="361" customFormat="1">
      <c r="A56" s="373"/>
      <c r="B56" s="373"/>
      <c r="C56" s="374"/>
      <c r="D56" s="376"/>
      <c r="E56" s="374"/>
      <c r="F56" s="376"/>
      <c r="G56" s="374"/>
      <c r="H56" s="376"/>
      <c r="I56" s="377"/>
      <c r="J56" s="376"/>
      <c r="K56" s="362"/>
      <c r="L56" s="362"/>
      <c r="M56" s="362"/>
      <c r="N56" s="362"/>
    </row>
    <row r="57" spans="1:14" s="361" customFormat="1">
      <c r="A57" s="373"/>
      <c r="B57" s="373"/>
      <c r="C57" s="374"/>
      <c r="D57" s="374"/>
      <c r="E57" s="374"/>
      <c r="F57" s="374"/>
      <c r="G57" s="374"/>
      <c r="H57" s="374"/>
      <c r="I57" s="374"/>
      <c r="J57" s="374"/>
      <c r="K57" s="362"/>
      <c r="L57" s="362"/>
      <c r="M57" s="362"/>
      <c r="N57" s="362"/>
    </row>
    <row r="58" spans="1:14" s="361" customFormat="1">
      <c r="A58" s="373"/>
      <c r="B58" s="373"/>
      <c r="C58" s="374"/>
      <c r="D58" s="374"/>
      <c r="E58" s="374"/>
      <c r="F58" s="374"/>
      <c r="G58" s="374"/>
      <c r="H58" s="374"/>
      <c r="I58" s="374"/>
      <c r="J58" s="374"/>
      <c r="K58" s="362"/>
      <c r="L58" s="362"/>
      <c r="M58" s="362"/>
      <c r="N58" s="362"/>
    </row>
    <row r="59" spans="1:14" s="361" customFormat="1">
      <c r="A59" s="373"/>
      <c r="B59" s="373"/>
      <c r="C59" s="374"/>
      <c r="D59" s="374"/>
      <c r="E59" s="374"/>
      <c r="F59" s="374"/>
      <c r="G59" s="374"/>
      <c r="H59" s="374"/>
      <c r="I59" s="374"/>
      <c r="J59" s="374"/>
      <c r="K59" s="362"/>
      <c r="L59" s="362"/>
      <c r="M59" s="362"/>
      <c r="N59" s="362"/>
    </row>
    <row r="60" spans="1:14" s="361" customFormat="1">
      <c r="A60" s="373"/>
      <c r="B60" s="373"/>
      <c r="C60" s="374"/>
      <c r="D60" s="374"/>
      <c r="E60" s="374"/>
      <c r="F60" s="374"/>
      <c r="G60" s="374"/>
      <c r="H60" s="374"/>
      <c r="I60" s="374"/>
      <c r="J60" s="374"/>
      <c r="K60" s="362"/>
      <c r="L60" s="362"/>
      <c r="M60" s="362"/>
      <c r="N60" s="362"/>
    </row>
    <row r="61" spans="1:14" s="361" customFormat="1">
      <c r="A61" s="373"/>
      <c r="B61" s="373"/>
      <c r="C61" s="374"/>
      <c r="D61" s="374"/>
      <c r="E61" s="374"/>
      <c r="F61" s="374"/>
      <c r="G61" s="374"/>
      <c r="H61" s="374"/>
      <c r="I61" s="374"/>
      <c r="J61" s="374"/>
      <c r="K61" s="362"/>
      <c r="L61" s="362"/>
      <c r="M61" s="362"/>
      <c r="N61" s="362"/>
    </row>
    <row r="62" spans="1:14" s="361" customFormat="1">
      <c r="A62" s="373"/>
      <c r="B62" s="373"/>
      <c r="C62" s="374"/>
      <c r="D62" s="374"/>
      <c r="E62" s="374"/>
      <c r="F62" s="374"/>
      <c r="G62" s="374"/>
      <c r="H62" s="374"/>
      <c r="I62" s="374"/>
      <c r="J62" s="374"/>
      <c r="K62" s="362"/>
      <c r="L62" s="362"/>
      <c r="M62" s="362"/>
      <c r="N62" s="362"/>
    </row>
    <row r="63" spans="1:14" s="361" customFormat="1">
      <c r="A63" s="373"/>
      <c r="B63" s="373"/>
      <c r="C63" s="374"/>
      <c r="D63" s="374"/>
      <c r="E63" s="374"/>
      <c r="F63" s="374"/>
      <c r="G63" s="374"/>
      <c r="H63" s="374"/>
      <c r="I63" s="374"/>
      <c r="J63" s="374"/>
      <c r="K63" s="362"/>
      <c r="L63" s="362"/>
      <c r="M63" s="362"/>
      <c r="N63" s="362"/>
    </row>
    <row r="64" spans="1:14" s="361" customFormat="1">
      <c r="A64" s="373"/>
      <c r="B64" s="373"/>
      <c r="C64" s="374"/>
      <c r="D64" s="374"/>
      <c r="E64" s="374"/>
      <c r="F64" s="374"/>
      <c r="G64" s="374"/>
      <c r="H64" s="374"/>
      <c r="I64" s="374"/>
      <c r="J64" s="374"/>
      <c r="K64" s="362"/>
      <c r="L64" s="362"/>
      <c r="M64" s="362"/>
      <c r="N64" s="362"/>
    </row>
    <row r="65" spans="1:14" s="361" customFormat="1">
      <c r="A65" s="373"/>
      <c r="B65" s="373"/>
      <c r="C65" s="374"/>
      <c r="D65" s="374"/>
      <c r="E65" s="374"/>
      <c r="F65" s="374"/>
      <c r="G65" s="374"/>
      <c r="H65" s="374"/>
      <c r="I65" s="374"/>
      <c r="J65" s="374"/>
      <c r="K65" s="362"/>
      <c r="L65" s="362"/>
      <c r="M65" s="362"/>
      <c r="N65" s="362"/>
    </row>
    <row r="66" spans="1:14" s="361" customFormat="1">
      <c r="A66" s="373"/>
      <c r="B66" s="373"/>
      <c r="C66" s="374"/>
      <c r="D66" s="374"/>
      <c r="E66" s="374"/>
      <c r="F66" s="374"/>
      <c r="G66" s="374"/>
      <c r="H66" s="374"/>
      <c r="I66" s="374"/>
      <c r="J66" s="374"/>
      <c r="K66" s="362"/>
      <c r="L66" s="362"/>
      <c r="M66" s="362"/>
      <c r="N66" s="362"/>
    </row>
    <row r="67" spans="1:14" s="361" customFormat="1">
      <c r="A67" s="373"/>
      <c r="B67" s="373"/>
      <c r="C67" s="374"/>
      <c r="D67" s="374"/>
      <c r="E67" s="374"/>
      <c r="F67" s="374"/>
      <c r="G67" s="374"/>
      <c r="H67" s="374"/>
      <c r="I67" s="374"/>
      <c r="J67" s="374"/>
      <c r="K67" s="362"/>
      <c r="L67" s="362"/>
      <c r="M67" s="362"/>
      <c r="N67" s="362"/>
    </row>
    <row r="68" spans="1:14" s="361" customFormat="1">
      <c r="A68" s="373"/>
      <c r="B68" s="373"/>
      <c r="C68" s="374"/>
      <c r="D68" s="374"/>
      <c r="E68" s="374"/>
      <c r="F68" s="374"/>
      <c r="G68" s="374"/>
      <c r="H68" s="374"/>
      <c r="I68" s="374"/>
      <c r="J68" s="374"/>
      <c r="K68" s="362"/>
      <c r="L68" s="362"/>
      <c r="M68" s="362"/>
      <c r="N68" s="362"/>
    </row>
    <row r="69" spans="1:14" s="361" customFormat="1">
      <c r="A69" s="373"/>
      <c r="B69" s="373"/>
      <c r="C69" s="374"/>
      <c r="D69" s="374"/>
      <c r="E69" s="374"/>
      <c r="F69" s="374"/>
      <c r="G69" s="374"/>
      <c r="H69" s="374"/>
      <c r="I69" s="374"/>
      <c r="J69" s="374"/>
      <c r="K69" s="362"/>
      <c r="L69" s="362"/>
      <c r="M69" s="362"/>
      <c r="N69" s="362"/>
    </row>
    <row r="70" spans="1:14" s="361" customFormat="1">
      <c r="A70" s="373"/>
      <c r="B70" s="373"/>
      <c r="C70" s="374"/>
      <c r="D70" s="374"/>
      <c r="E70" s="374"/>
      <c r="F70" s="374"/>
      <c r="G70" s="374"/>
      <c r="H70" s="374"/>
      <c r="I70" s="374"/>
      <c r="J70" s="374"/>
      <c r="K70" s="362"/>
      <c r="L70" s="362"/>
      <c r="M70" s="362"/>
      <c r="N70" s="362"/>
    </row>
    <row r="71" spans="1:14" s="361" customFormat="1">
      <c r="A71" s="373"/>
      <c r="B71" s="373"/>
      <c r="C71" s="374"/>
      <c r="D71" s="374"/>
      <c r="E71" s="374"/>
      <c r="F71" s="374"/>
      <c r="G71" s="374"/>
      <c r="H71" s="374"/>
      <c r="I71" s="374"/>
      <c r="J71" s="374"/>
      <c r="K71" s="362"/>
      <c r="L71" s="362"/>
      <c r="M71" s="362"/>
      <c r="N71" s="362"/>
    </row>
    <row r="72" spans="1:14" s="361" customFormat="1">
      <c r="A72" s="373"/>
      <c r="B72" s="373"/>
      <c r="C72" s="374"/>
      <c r="D72" s="374"/>
      <c r="E72" s="374"/>
      <c r="F72" s="374"/>
      <c r="G72" s="374"/>
      <c r="H72" s="374"/>
      <c r="I72" s="374"/>
      <c r="J72" s="374"/>
      <c r="K72" s="362"/>
      <c r="L72" s="362"/>
      <c r="M72" s="362"/>
      <c r="N72" s="362"/>
    </row>
    <row r="73" spans="1:14" s="361" customFormat="1">
      <c r="A73" s="373"/>
      <c r="B73" s="373"/>
      <c r="C73" s="374"/>
      <c r="D73" s="374"/>
      <c r="E73" s="374"/>
      <c r="F73" s="374"/>
      <c r="G73" s="374"/>
      <c r="H73" s="374"/>
      <c r="I73" s="374"/>
      <c r="J73" s="374"/>
      <c r="K73" s="362"/>
      <c r="L73" s="362"/>
      <c r="M73" s="362"/>
      <c r="N73" s="362"/>
    </row>
    <row r="74" spans="1:14" s="361" customFormat="1">
      <c r="A74" s="373"/>
      <c r="B74" s="373"/>
      <c r="C74" s="374"/>
      <c r="D74" s="374"/>
      <c r="E74" s="374"/>
      <c r="F74" s="374"/>
      <c r="G74" s="374"/>
      <c r="H74" s="374"/>
      <c r="I74" s="374"/>
      <c r="J74" s="374"/>
      <c r="K74" s="362"/>
      <c r="L74" s="362"/>
      <c r="M74" s="362"/>
      <c r="N74" s="362"/>
    </row>
    <row r="75" spans="1:14" s="361" customFormat="1">
      <c r="A75" s="373"/>
      <c r="B75" s="373"/>
      <c r="C75" s="374"/>
      <c r="D75" s="374"/>
      <c r="E75" s="374"/>
      <c r="F75" s="374"/>
      <c r="G75" s="374"/>
      <c r="H75" s="374"/>
      <c r="I75" s="374"/>
      <c r="J75" s="374"/>
      <c r="K75" s="362"/>
      <c r="L75" s="362"/>
      <c r="M75" s="362"/>
      <c r="N75" s="362"/>
    </row>
    <row r="76" spans="1:14" s="361" customFormat="1">
      <c r="A76" s="373"/>
      <c r="B76" s="373"/>
      <c r="C76" s="374"/>
      <c r="D76" s="374"/>
      <c r="E76" s="374"/>
      <c r="F76" s="374"/>
      <c r="G76" s="374"/>
      <c r="H76" s="374"/>
      <c r="I76" s="374"/>
      <c r="J76" s="374"/>
      <c r="K76" s="362"/>
      <c r="L76" s="362"/>
      <c r="M76" s="362"/>
      <c r="N76" s="362"/>
    </row>
    <row r="77" spans="1:14" s="361" customFormat="1">
      <c r="A77" s="373"/>
      <c r="B77" s="373"/>
      <c r="C77" s="374"/>
      <c r="D77" s="374"/>
      <c r="E77" s="374"/>
      <c r="F77" s="374"/>
      <c r="G77" s="374"/>
      <c r="H77" s="374"/>
      <c r="I77" s="374"/>
      <c r="J77" s="374"/>
      <c r="K77" s="362"/>
      <c r="L77" s="362"/>
      <c r="M77" s="362"/>
      <c r="N77" s="362"/>
    </row>
    <row r="78" spans="1:14" s="361" customFormat="1">
      <c r="A78" s="373"/>
      <c r="B78" s="373"/>
      <c r="C78" s="374"/>
      <c r="D78" s="374"/>
      <c r="E78" s="374"/>
      <c r="F78" s="374"/>
      <c r="G78" s="374"/>
      <c r="H78" s="374"/>
      <c r="I78" s="374"/>
      <c r="J78" s="374"/>
      <c r="K78" s="362"/>
      <c r="L78" s="362"/>
      <c r="M78" s="362"/>
      <c r="N78" s="362"/>
    </row>
    <row r="79" spans="1:14" s="361" customFormat="1">
      <c r="A79" s="373"/>
      <c r="B79" s="373"/>
      <c r="C79" s="374"/>
      <c r="D79" s="374"/>
      <c r="E79" s="374"/>
      <c r="F79" s="374"/>
      <c r="G79" s="374"/>
      <c r="H79" s="374"/>
      <c r="I79" s="374"/>
      <c r="J79" s="374"/>
      <c r="K79" s="362"/>
      <c r="L79" s="362"/>
      <c r="M79" s="362"/>
      <c r="N79" s="362"/>
    </row>
    <row r="80" spans="1:14" s="361" customFormat="1">
      <c r="A80" s="373"/>
      <c r="B80" s="373"/>
      <c r="C80" s="374"/>
      <c r="D80" s="374"/>
      <c r="E80" s="374"/>
      <c r="F80" s="374"/>
      <c r="G80" s="374"/>
      <c r="H80" s="374"/>
      <c r="I80" s="374"/>
      <c r="J80" s="374"/>
      <c r="K80" s="362"/>
      <c r="L80" s="362"/>
      <c r="M80" s="362"/>
      <c r="N80" s="362"/>
    </row>
    <row r="81" spans="1:14" s="361" customFormat="1">
      <c r="A81" s="373"/>
      <c r="B81" s="373"/>
      <c r="C81" s="374"/>
      <c r="D81" s="374"/>
      <c r="E81" s="374"/>
      <c r="F81" s="374"/>
      <c r="G81" s="374"/>
      <c r="H81" s="374"/>
      <c r="I81" s="374"/>
      <c r="J81" s="374"/>
      <c r="K81" s="362"/>
      <c r="L81" s="362"/>
      <c r="M81" s="362"/>
      <c r="N81" s="362"/>
    </row>
    <row r="82" spans="1:14" s="361" customFormat="1">
      <c r="A82" s="373"/>
      <c r="B82" s="373"/>
      <c r="C82" s="374"/>
      <c r="D82" s="374"/>
      <c r="E82" s="374"/>
      <c r="F82" s="374"/>
      <c r="G82" s="374"/>
      <c r="H82" s="374"/>
      <c r="I82" s="374"/>
      <c r="J82" s="374"/>
      <c r="K82" s="362"/>
      <c r="L82" s="362"/>
      <c r="M82" s="362"/>
      <c r="N82" s="362"/>
    </row>
    <row r="83" spans="1:14" s="361" customFormat="1">
      <c r="A83" s="373"/>
      <c r="B83" s="373"/>
      <c r="C83" s="374"/>
      <c r="D83" s="374"/>
      <c r="E83" s="374"/>
      <c r="F83" s="374"/>
      <c r="G83" s="374"/>
      <c r="H83" s="374"/>
      <c r="I83" s="374"/>
      <c r="J83" s="374"/>
      <c r="K83" s="362"/>
      <c r="L83" s="362"/>
      <c r="M83" s="362"/>
      <c r="N83" s="362"/>
    </row>
    <row r="84" spans="1:14" s="361" customFormat="1">
      <c r="A84" s="373"/>
      <c r="B84" s="373"/>
      <c r="C84" s="374"/>
      <c r="D84" s="374"/>
      <c r="E84" s="374"/>
      <c r="F84" s="374"/>
      <c r="G84" s="374"/>
      <c r="H84" s="374"/>
      <c r="I84" s="374"/>
      <c r="J84" s="374"/>
      <c r="K84" s="362"/>
      <c r="L84" s="362"/>
      <c r="M84" s="362"/>
      <c r="N84" s="362"/>
    </row>
    <row r="85" spans="1:14" s="361" customFormat="1">
      <c r="A85" s="373"/>
      <c r="B85" s="373"/>
      <c r="C85" s="374"/>
      <c r="D85" s="374"/>
      <c r="E85" s="374"/>
      <c r="F85" s="374"/>
      <c r="G85" s="374"/>
      <c r="H85" s="374"/>
      <c r="I85" s="374"/>
      <c r="J85" s="374"/>
      <c r="K85" s="362"/>
      <c r="L85" s="362"/>
      <c r="M85" s="362"/>
      <c r="N85" s="362"/>
    </row>
    <row r="86" spans="1:14" s="361" customFormat="1">
      <c r="A86" s="373"/>
      <c r="B86" s="373"/>
      <c r="C86" s="374"/>
      <c r="D86" s="374"/>
      <c r="E86" s="374"/>
      <c r="F86" s="374"/>
      <c r="G86" s="374"/>
      <c r="H86" s="374"/>
      <c r="I86" s="374"/>
      <c r="J86" s="374"/>
      <c r="K86" s="362"/>
      <c r="L86" s="362"/>
      <c r="M86" s="362"/>
      <c r="N86" s="362"/>
    </row>
    <row r="87" spans="1:14" s="361" customFormat="1">
      <c r="A87" s="373"/>
      <c r="B87" s="373"/>
      <c r="C87" s="374"/>
      <c r="D87" s="374"/>
      <c r="E87" s="374"/>
      <c r="F87" s="374"/>
      <c r="G87" s="374"/>
      <c r="H87" s="374"/>
      <c r="I87" s="374"/>
      <c r="J87" s="374"/>
      <c r="K87" s="362"/>
      <c r="L87" s="362"/>
      <c r="M87" s="362"/>
      <c r="N87" s="362"/>
    </row>
    <row r="88" spans="1:14" s="361" customFormat="1">
      <c r="A88" s="373"/>
      <c r="B88" s="373"/>
      <c r="C88" s="374"/>
      <c r="D88" s="374"/>
      <c r="E88" s="374"/>
      <c r="F88" s="374"/>
      <c r="G88" s="374"/>
      <c r="H88" s="374"/>
      <c r="I88" s="374"/>
      <c r="J88" s="374"/>
      <c r="K88" s="362"/>
      <c r="L88" s="362"/>
      <c r="M88" s="362"/>
      <c r="N88" s="362"/>
    </row>
    <row r="89" spans="1:14" s="361" customFormat="1">
      <c r="A89" s="373"/>
      <c r="B89" s="373"/>
      <c r="C89" s="374"/>
      <c r="D89" s="374"/>
      <c r="E89" s="374"/>
      <c r="F89" s="374"/>
      <c r="G89" s="374"/>
      <c r="H89" s="374"/>
      <c r="I89" s="374"/>
      <c r="J89" s="374"/>
      <c r="K89" s="362"/>
      <c r="L89" s="362"/>
      <c r="M89" s="362"/>
      <c r="N89" s="362"/>
    </row>
    <row r="90" spans="1:14" s="361" customFormat="1">
      <c r="A90" s="373"/>
      <c r="B90" s="373"/>
      <c r="C90" s="374"/>
      <c r="D90" s="374"/>
      <c r="E90" s="374"/>
      <c r="F90" s="374"/>
      <c r="G90" s="374"/>
      <c r="H90" s="374"/>
      <c r="I90" s="374"/>
      <c r="J90" s="374"/>
      <c r="K90" s="362"/>
      <c r="L90" s="362"/>
      <c r="M90" s="362"/>
      <c r="N90" s="362"/>
    </row>
    <row r="91" spans="1:14" s="361" customFormat="1">
      <c r="A91" s="373"/>
      <c r="B91" s="373"/>
      <c r="C91" s="374"/>
      <c r="D91" s="374"/>
      <c r="E91" s="374"/>
      <c r="F91" s="374"/>
      <c r="G91" s="374"/>
      <c r="H91" s="374"/>
      <c r="I91" s="374"/>
      <c r="J91" s="374"/>
      <c r="K91" s="362"/>
      <c r="L91" s="362"/>
      <c r="M91" s="362"/>
      <c r="N91" s="362"/>
    </row>
    <row r="92" spans="1:14" s="361" customFormat="1">
      <c r="A92" s="373"/>
      <c r="B92" s="373"/>
      <c r="C92" s="374"/>
      <c r="D92" s="374"/>
      <c r="E92" s="374"/>
      <c r="F92" s="374"/>
      <c r="G92" s="374"/>
      <c r="H92" s="374"/>
      <c r="I92" s="374"/>
      <c r="J92" s="374"/>
      <c r="K92" s="362"/>
      <c r="L92" s="362"/>
      <c r="M92" s="362"/>
      <c r="N92" s="362"/>
    </row>
    <row r="93" spans="1:14" s="361" customFormat="1">
      <c r="A93" s="373"/>
      <c r="B93" s="373"/>
      <c r="C93" s="374"/>
      <c r="D93" s="374"/>
      <c r="E93" s="374"/>
      <c r="F93" s="374"/>
      <c r="G93" s="374"/>
      <c r="H93" s="374"/>
      <c r="I93" s="374"/>
      <c r="J93" s="374"/>
      <c r="K93" s="362"/>
      <c r="L93" s="362"/>
      <c r="M93" s="362"/>
      <c r="N93" s="362"/>
    </row>
    <row r="94" spans="1:14" s="361" customFormat="1">
      <c r="A94" s="373"/>
      <c r="B94" s="373"/>
      <c r="C94" s="374"/>
      <c r="D94" s="374"/>
      <c r="E94" s="374"/>
      <c r="F94" s="374"/>
      <c r="G94" s="374"/>
      <c r="H94" s="374"/>
      <c r="I94" s="374"/>
      <c r="J94" s="374"/>
      <c r="K94" s="362"/>
      <c r="L94" s="362"/>
      <c r="M94" s="362"/>
      <c r="N94" s="362"/>
    </row>
    <row r="95" spans="1:14" s="361" customFormat="1">
      <c r="A95" s="373"/>
      <c r="B95" s="373"/>
      <c r="C95" s="374"/>
      <c r="D95" s="374"/>
      <c r="E95" s="374"/>
      <c r="F95" s="374"/>
      <c r="G95" s="374"/>
      <c r="H95" s="374"/>
      <c r="I95" s="374"/>
      <c r="J95" s="374"/>
      <c r="K95" s="362"/>
      <c r="L95" s="362"/>
      <c r="M95" s="362"/>
      <c r="N95" s="362"/>
    </row>
    <row r="96" spans="1:14" s="361" customFormat="1">
      <c r="A96" s="373"/>
      <c r="B96" s="373"/>
      <c r="C96" s="374"/>
      <c r="D96" s="374"/>
      <c r="E96" s="374"/>
      <c r="F96" s="374"/>
      <c r="G96" s="374"/>
      <c r="H96" s="374"/>
      <c r="I96" s="374"/>
      <c r="J96" s="374"/>
      <c r="K96" s="362"/>
      <c r="L96" s="362"/>
      <c r="M96" s="362"/>
      <c r="N96" s="362"/>
    </row>
    <row r="97" spans="1:14" s="361" customFormat="1">
      <c r="A97" s="373"/>
      <c r="B97" s="373"/>
      <c r="C97" s="374"/>
      <c r="D97" s="374"/>
      <c r="E97" s="374"/>
      <c r="F97" s="374"/>
      <c r="G97" s="374"/>
      <c r="H97" s="374"/>
      <c r="I97" s="374"/>
      <c r="J97" s="374"/>
      <c r="K97" s="362"/>
      <c r="L97" s="362"/>
      <c r="M97" s="362"/>
      <c r="N97" s="362"/>
    </row>
    <row r="98" spans="1:14" s="361" customFormat="1">
      <c r="A98" s="373"/>
      <c r="B98" s="373"/>
      <c r="C98" s="374"/>
      <c r="D98" s="374"/>
      <c r="E98" s="374"/>
      <c r="F98" s="374"/>
      <c r="G98" s="374"/>
      <c r="H98" s="374"/>
      <c r="I98" s="374"/>
      <c r="J98" s="374"/>
      <c r="K98" s="362"/>
      <c r="L98" s="362"/>
      <c r="M98" s="362"/>
      <c r="N98" s="362"/>
    </row>
    <row r="99" spans="1:14" s="361" customFormat="1">
      <c r="A99" s="373"/>
      <c r="B99" s="373"/>
      <c r="C99" s="374"/>
      <c r="D99" s="374"/>
      <c r="E99" s="374"/>
      <c r="F99" s="374"/>
      <c r="G99" s="374"/>
      <c r="H99" s="374"/>
      <c r="I99" s="374"/>
      <c r="J99" s="374"/>
      <c r="K99" s="362"/>
      <c r="L99" s="362"/>
      <c r="M99" s="362"/>
      <c r="N99" s="362"/>
    </row>
    <row r="100" spans="1:14" s="361" customFormat="1">
      <c r="A100" s="373"/>
      <c r="B100" s="373"/>
      <c r="C100" s="374"/>
      <c r="D100" s="374"/>
      <c r="E100" s="374"/>
      <c r="F100" s="374"/>
      <c r="G100" s="374"/>
      <c r="H100" s="374"/>
      <c r="I100" s="374"/>
      <c r="J100" s="374"/>
      <c r="K100" s="362"/>
      <c r="L100" s="362"/>
      <c r="M100" s="362"/>
      <c r="N100" s="362"/>
    </row>
    <row r="101" spans="1:14" s="361" customFormat="1">
      <c r="A101" s="373"/>
      <c r="B101" s="373"/>
      <c r="C101" s="374"/>
      <c r="D101" s="374"/>
      <c r="E101" s="374"/>
      <c r="F101" s="374"/>
      <c r="G101" s="374"/>
      <c r="H101" s="374"/>
      <c r="I101" s="374"/>
      <c r="J101" s="374"/>
      <c r="K101" s="362"/>
      <c r="L101" s="362"/>
      <c r="M101" s="362"/>
      <c r="N101" s="362"/>
    </row>
    <row r="102" spans="1:14" s="361" customFormat="1">
      <c r="A102" s="373"/>
      <c r="B102" s="373"/>
      <c r="C102" s="374"/>
      <c r="D102" s="374"/>
      <c r="E102" s="374"/>
      <c r="F102" s="374"/>
      <c r="G102" s="374"/>
      <c r="H102" s="374"/>
      <c r="I102" s="374"/>
      <c r="J102" s="374"/>
      <c r="K102" s="362"/>
      <c r="L102" s="362"/>
      <c r="M102" s="362"/>
      <c r="N102" s="362"/>
    </row>
    <row r="103" spans="1:14" s="361" customFormat="1">
      <c r="A103" s="373"/>
      <c r="B103" s="373"/>
      <c r="C103" s="374"/>
      <c r="D103" s="374"/>
      <c r="E103" s="374"/>
      <c r="F103" s="374"/>
      <c r="G103" s="374"/>
      <c r="H103" s="374"/>
      <c r="I103" s="374"/>
      <c r="J103" s="374"/>
      <c r="K103" s="362"/>
      <c r="L103" s="362"/>
      <c r="M103" s="362"/>
      <c r="N103" s="362"/>
    </row>
    <row r="104" spans="1:14" s="361" customFormat="1">
      <c r="A104" s="373"/>
      <c r="B104" s="373"/>
      <c r="C104" s="374"/>
      <c r="D104" s="374"/>
      <c r="E104" s="374"/>
      <c r="F104" s="374"/>
      <c r="G104" s="374"/>
      <c r="H104" s="374"/>
      <c r="I104" s="374"/>
      <c r="J104" s="374"/>
      <c r="K104" s="362"/>
      <c r="L104" s="362"/>
      <c r="M104" s="362"/>
      <c r="N104" s="362"/>
    </row>
    <row r="105" spans="1:14" s="361" customFormat="1">
      <c r="A105" s="373"/>
      <c r="B105" s="373"/>
      <c r="C105" s="374"/>
      <c r="D105" s="374"/>
      <c r="E105" s="374"/>
      <c r="F105" s="374"/>
      <c r="G105" s="374"/>
      <c r="H105" s="374"/>
      <c r="I105" s="374"/>
      <c r="J105" s="374"/>
      <c r="K105" s="362"/>
      <c r="L105" s="362"/>
      <c r="M105" s="362"/>
      <c r="N105" s="362"/>
    </row>
    <row r="106" spans="1:14" s="361" customFormat="1">
      <c r="A106" s="373"/>
      <c r="B106" s="373"/>
      <c r="C106" s="374"/>
      <c r="D106" s="374"/>
      <c r="E106" s="374"/>
      <c r="F106" s="374"/>
      <c r="G106" s="374"/>
      <c r="H106" s="374"/>
      <c r="I106" s="374"/>
      <c r="J106" s="374"/>
      <c r="K106" s="362"/>
      <c r="L106" s="362"/>
      <c r="M106" s="362"/>
      <c r="N106" s="362"/>
    </row>
    <row r="107" spans="1:14" s="361" customFormat="1">
      <c r="A107" s="373"/>
      <c r="B107" s="373"/>
      <c r="C107" s="374"/>
      <c r="D107" s="374"/>
      <c r="E107" s="374"/>
      <c r="F107" s="374"/>
      <c r="G107" s="374"/>
      <c r="H107" s="374"/>
      <c r="I107" s="374"/>
      <c r="J107" s="374"/>
      <c r="K107" s="362"/>
      <c r="L107" s="362"/>
      <c r="M107" s="362"/>
      <c r="N107" s="362"/>
    </row>
    <row r="108" spans="1:14" s="361" customFormat="1">
      <c r="A108" s="373"/>
      <c r="B108" s="373"/>
      <c r="C108" s="374"/>
      <c r="D108" s="374"/>
      <c r="E108" s="374"/>
      <c r="F108" s="374"/>
      <c r="G108" s="374"/>
      <c r="H108" s="374"/>
      <c r="I108" s="374"/>
      <c r="J108" s="374"/>
      <c r="K108" s="362"/>
      <c r="L108" s="362"/>
      <c r="M108" s="362"/>
      <c r="N108" s="362"/>
    </row>
    <row r="109" spans="1:14" s="361" customFormat="1">
      <c r="A109" s="373"/>
      <c r="B109" s="373"/>
      <c r="C109" s="374"/>
      <c r="D109" s="374"/>
      <c r="E109" s="374"/>
      <c r="F109" s="374"/>
      <c r="G109" s="374"/>
      <c r="H109" s="374"/>
      <c r="I109" s="374"/>
      <c r="J109" s="374"/>
      <c r="K109" s="362"/>
      <c r="L109" s="362"/>
      <c r="M109" s="362"/>
      <c r="N109" s="362"/>
    </row>
    <row r="110" spans="1:14" s="361" customFormat="1">
      <c r="A110" s="373"/>
      <c r="B110" s="373"/>
      <c r="C110" s="374"/>
      <c r="D110" s="374"/>
      <c r="E110" s="374"/>
      <c r="F110" s="374"/>
      <c r="G110" s="374"/>
      <c r="H110" s="374"/>
      <c r="I110" s="374"/>
      <c r="J110" s="374"/>
      <c r="K110" s="362"/>
      <c r="L110" s="362"/>
      <c r="M110" s="362"/>
      <c r="N110" s="362"/>
    </row>
    <row r="111" spans="1:14" s="361" customFormat="1">
      <c r="A111" s="373"/>
      <c r="B111" s="373"/>
      <c r="C111" s="374"/>
      <c r="D111" s="374"/>
      <c r="E111" s="374"/>
      <c r="F111" s="374"/>
      <c r="G111" s="374"/>
      <c r="H111" s="374"/>
      <c r="I111" s="374"/>
      <c r="J111" s="374"/>
      <c r="K111" s="362"/>
      <c r="L111" s="362"/>
      <c r="M111" s="362"/>
      <c r="N111" s="362"/>
    </row>
    <row r="112" spans="1:14" s="361" customFormat="1">
      <c r="A112" s="373"/>
      <c r="B112" s="373"/>
      <c r="C112" s="374"/>
      <c r="D112" s="374"/>
      <c r="E112" s="374"/>
      <c r="F112" s="374"/>
      <c r="G112" s="374"/>
      <c r="H112" s="374"/>
      <c r="I112" s="374"/>
      <c r="J112" s="374"/>
      <c r="K112" s="362"/>
      <c r="L112" s="362"/>
      <c r="M112" s="362"/>
      <c r="N112" s="362"/>
    </row>
    <row r="113" spans="1:14" s="361" customFormat="1">
      <c r="A113" s="373"/>
      <c r="B113" s="373"/>
      <c r="C113" s="374"/>
      <c r="D113" s="374"/>
      <c r="E113" s="374"/>
      <c r="F113" s="374"/>
      <c r="G113" s="374"/>
      <c r="H113" s="374"/>
      <c r="I113" s="374"/>
      <c r="J113" s="374"/>
      <c r="K113" s="362"/>
      <c r="L113" s="362"/>
      <c r="M113" s="362"/>
      <c r="N113" s="362"/>
    </row>
    <row r="114" spans="1:14" s="361" customFormat="1">
      <c r="A114" s="373"/>
      <c r="B114" s="373"/>
      <c r="C114" s="374"/>
      <c r="D114" s="374"/>
      <c r="E114" s="374"/>
      <c r="F114" s="374"/>
      <c r="G114" s="374"/>
      <c r="H114" s="374"/>
      <c r="I114" s="374"/>
      <c r="J114" s="374"/>
      <c r="K114" s="362"/>
      <c r="L114" s="362"/>
      <c r="M114" s="362"/>
      <c r="N114" s="362"/>
    </row>
    <row r="115" spans="1:14" s="361" customFormat="1">
      <c r="A115" s="373"/>
      <c r="B115" s="373"/>
      <c r="C115" s="374"/>
      <c r="D115" s="374"/>
      <c r="E115" s="374"/>
      <c r="F115" s="374"/>
      <c r="G115" s="374"/>
      <c r="H115" s="374"/>
      <c r="I115" s="374"/>
      <c r="J115" s="374"/>
      <c r="K115" s="362"/>
      <c r="L115" s="362"/>
      <c r="M115" s="362"/>
      <c r="N115" s="362"/>
    </row>
    <row r="116" spans="1:14" s="361" customFormat="1">
      <c r="A116" s="373"/>
      <c r="B116" s="373"/>
      <c r="C116" s="374"/>
      <c r="D116" s="374"/>
      <c r="E116" s="374"/>
      <c r="F116" s="374"/>
      <c r="G116" s="374"/>
      <c r="H116" s="374"/>
      <c r="I116" s="374"/>
      <c r="J116" s="374"/>
      <c r="K116" s="362"/>
      <c r="L116" s="362"/>
      <c r="M116" s="362"/>
      <c r="N116" s="362"/>
    </row>
    <row r="117" spans="1:14" s="361" customFormat="1">
      <c r="A117" s="373"/>
      <c r="B117" s="373"/>
      <c r="C117" s="374"/>
      <c r="D117" s="374"/>
      <c r="E117" s="374"/>
      <c r="F117" s="374"/>
      <c r="G117" s="374"/>
      <c r="H117" s="374"/>
      <c r="I117" s="374"/>
      <c r="J117" s="374"/>
      <c r="K117" s="362"/>
      <c r="L117" s="362"/>
      <c r="M117" s="362"/>
      <c r="N117" s="362"/>
    </row>
    <row r="118" spans="1:14" s="361" customFormat="1">
      <c r="A118" s="373"/>
      <c r="B118" s="373"/>
      <c r="C118" s="374"/>
      <c r="D118" s="374"/>
      <c r="E118" s="374"/>
      <c r="F118" s="374"/>
      <c r="G118" s="374"/>
      <c r="H118" s="374"/>
      <c r="I118" s="374"/>
      <c r="J118" s="374"/>
      <c r="K118" s="362"/>
      <c r="L118" s="362"/>
      <c r="M118" s="362"/>
      <c r="N118" s="362"/>
    </row>
    <row r="119" spans="1:14" s="361" customFormat="1">
      <c r="A119" s="373"/>
      <c r="B119" s="373"/>
      <c r="C119" s="374"/>
      <c r="D119" s="374"/>
      <c r="E119" s="374"/>
      <c r="F119" s="374"/>
      <c r="G119" s="374"/>
      <c r="H119" s="374"/>
      <c r="I119" s="374"/>
      <c r="J119" s="374"/>
      <c r="K119" s="362"/>
      <c r="L119" s="362"/>
      <c r="M119" s="362"/>
      <c r="N119" s="362"/>
    </row>
    <row r="120" spans="1:14" s="361" customFormat="1">
      <c r="A120" s="373"/>
      <c r="B120" s="373"/>
      <c r="C120" s="374"/>
      <c r="D120" s="374"/>
      <c r="E120" s="374"/>
      <c r="F120" s="374"/>
      <c r="G120" s="374"/>
      <c r="H120" s="374"/>
      <c r="I120" s="374"/>
      <c r="J120" s="374"/>
      <c r="K120" s="362"/>
      <c r="L120" s="362"/>
      <c r="M120" s="362"/>
      <c r="N120" s="362"/>
    </row>
    <row r="121" spans="1:14" s="361" customFormat="1">
      <c r="A121" s="373"/>
      <c r="B121" s="373"/>
      <c r="C121" s="374"/>
      <c r="D121" s="374"/>
      <c r="E121" s="374"/>
      <c r="F121" s="374"/>
      <c r="G121" s="374"/>
      <c r="H121" s="374"/>
      <c r="I121" s="374"/>
      <c r="J121" s="374"/>
      <c r="K121" s="362"/>
      <c r="L121" s="362"/>
      <c r="M121" s="362"/>
      <c r="N121" s="362"/>
    </row>
    <row r="122" spans="1:14" s="361" customFormat="1">
      <c r="A122" s="373"/>
      <c r="B122" s="373"/>
      <c r="C122" s="374"/>
      <c r="D122" s="374"/>
      <c r="E122" s="374"/>
      <c r="F122" s="374"/>
      <c r="G122" s="374"/>
      <c r="H122" s="374"/>
      <c r="I122" s="374"/>
      <c r="J122" s="374"/>
      <c r="K122" s="362"/>
      <c r="L122" s="362"/>
      <c r="M122" s="362"/>
      <c r="N122" s="362"/>
    </row>
    <row r="123" spans="1:14" s="361" customFormat="1">
      <c r="A123" s="373"/>
      <c r="B123" s="373"/>
      <c r="C123" s="374"/>
      <c r="D123" s="374"/>
      <c r="E123" s="374"/>
      <c r="F123" s="374"/>
      <c r="G123" s="374"/>
      <c r="H123" s="374"/>
      <c r="I123" s="374"/>
      <c r="J123" s="374"/>
      <c r="K123" s="362"/>
      <c r="L123" s="362"/>
      <c r="M123" s="362"/>
      <c r="N123" s="362"/>
    </row>
    <row r="124" spans="1:14" s="361" customFormat="1">
      <c r="A124" s="373"/>
      <c r="B124" s="373"/>
      <c r="C124" s="374"/>
      <c r="D124" s="374"/>
      <c r="E124" s="374"/>
      <c r="F124" s="374"/>
      <c r="G124" s="374"/>
      <c r="H124" s="374"/>
      <c r="I124" s="374"/>
      <c r="J124" s="374"/>
      <c r="K124" s="362"/>
      <c r="L124" s="362"/>
      <c r="M124" s="362"/>
      <c r="N124" s="362"/>
    </row>
    <row r="125" spans="1:14" s="361" customFormat="1">
      <c r="A125" s="373"/>
      <c r="B125" s="373"/>
      <c r="C125" s="374"/>
      <c r="D125" s="374"/>
      <c r="E125" s="374"/>
      <c r="F125" s="374"/>
      <c r="G125" s="374"/>
      <c r="H125" s="374"/>
      <c r="I125" s="374"/>
      <c r="J125" s="374"/>
      <c r="K125" s="362"/>
      <c r="L125" s="362"/>
      <c r="M125" s="362"/>
      <c r="N125" s="362"/>
    </row>
    <row r="126" spans="1:14" s="361" customFormat="1">
      <c r="A126" s="373"/>
      <c r="B126" s="373"/>
      <c r="C126" s="374"/>
      <c r="D126" s="374"/>
      <c r="E126" s="374"/>
      <c r="F126" s="374"/>
      <c r="G126" s="374"/>
      <c r="H126" s="374"/>
      <c r="I126" s="374"/>
      <c r="J126" s="374"/>
      <c r="K126" s="362"/>
      <c r="L126" s="362"/>
      <c r="M126" s="362"/>
      <c r="N126" s="362"/>
    </row>
    <row r="127" spans="1:14" s="361" customFormat="1">
      <c r="A127" s="373"/>
      <c r="B127" s="373"/>
      <c r="C127" s="374"/>
      <c r="D127" s="374"/>
      <c r="E127" s="374"/>
      <c r="F127" s="374"/>
      <c r="G127" s="374"/>
      <c r="H127" s="374"/>
      <c r="I127" s="374"/>
      <c r="J127" s="374"/>
      <c r="K127" s="362"/>
      <c r="L127" s="362"/>
      <c r="M127" s="362"/>
      <c r="N127" s="362"/>
    </row>
    <row r="128" spans="1:14" s="361" customFormat="1">
      <c r="A128" s="373"/>
      <c r="B128" s="373"/>
      <c r="C128" s="374"/>
      <c r="D128" s="374"/>
      <c r="E128" s="374"/>
      <c r="F128" s="374"/>
      <c r="G128" s="374"/>
      <c r="H128" s="374"/>
      <c r="I128" s="374"/>
      <c r="J128" s="374"/>
      <c r="K128" s="362"/>
      <c r="L128" s="362"/>
      <c r="M128" s="362"/>
      <c r="N128" s="362"/>
    </row>
    <row r="129" spans="1:14" s="361" customFormat="1">
      <c r="A129" s="373"/>
      <c r="B129" s="373"/>
      <c r="C129" s="374"/>
      <c r="D129" s="374"/>
      <c r="E129" s="374"/>
      <c r="F129" s="374"/>
      <c r="G129" s="374"/>
      <c r="H129" s="374"/>
      <c r="I129" s="374"/>
      <c r="J129" s="374"/>
      <c r="K129" s="362"/>
      <c r="L129" s="362"/>
      <c r="M129" s="362"/>
      <c r="N129" s="362"/>
    </row>
    <row r="130" spans="1:14" s="361" customFormat="1">
      <c r="A130" s="373"/>
      <c r="B130" s="373"/>
      <c r="C130" s="374"/>
      <c r="D130" s="374"/>
      <c r="E130" s="374"/>
      <c r="F130" s="374"/>
      <c r="G130" s="374"/>
      <c r="H130" s="374"/>
      <c r="I130" s="374"/>
      <c r="J130" s="374"/>
      <c r="K130" s="362"/>
      <c r="L130" s="362"/>
      <c r="M130" s="362"/>
      <c r="N130" s="362"/>
    </row>
    <row r="131" spans="1:14" s="361" customFormat="1">
      <c r="A131" s="373"/>
      <c r="B131" s="373"/>
      <c r="C131" s="374"/>
      <c r="D131" s="374"/>
      <c r="E131" s="374"/>
      <c r="F131" s="374"/>
      <c r="G131" s="374"/>
      <c r="H131" s="374"/>
      <c r="I131" s="374"/>
      <c r="J131" s="374"/>
      <c r="K131" s="362"/>
      <c r="L131" s="362"/>
      <c r="M131" s="362"/>
      <c r="N131" s="362"/>
    </row>
    <row r="132" spans="1:14" s="361" customFormat="1">
      <c r="A132" s="373"/>
      <c r="B132" s="373"/>
      <c r="C132" s="374"/>
      <c r="D132" s="374"/>
      <c r="E132" s="374"/>
      <c r="F132" s="374"/>
      <c r="G132" s="374"/>
      <c r="H132" s="374"/>
      <c r="I132" s="374"/>
      <c r="J132" s="374"/>
      <c r="K132" s="362"/>
      <c r="L132" s="362"/>
      <c r="M132" s="362"/>
      <c r="N132" s="362"/>
    </row>
    <row r="133" spans="1:14" s="361" customFormat="1">
      <c r="A133" s="373"/>
      <c r="B133" s="373"/>
      <c r="C133" s="374"/>
      <c r="D133" s="374"/>
      <c r="E133" s="374"/>
      <c r="F133" s="374"/>
      <c r="G133" s="374"/>
      <c r="H133" s="374"/>
      <c r="I133" s="374"/>
      <c r="J133" s="374"/>
      <c r="K133" s="362"/>
      <c r="L133" s="362"/>
      <c r="M133" s="362"/>
      <c r="N133" s="362"/>
    </row>
    <row r="134" spans="1:14" s="361" customFormat="1">
      <c r="A134" s="373"/>
      <c r="B134" s="373"/>
      <c r="C134" s="374"/>
      <c r="D134" s="374"/>
      <c r="E134" s="374"/>
      <c r="F134" s="374"/>
      <c r="G134" s="374"/>
      <c r="H134" s="374"/>
      <c r="I134" s="374"/>
      <c r="J134" s="374"/>
      <c r="K134" s="362"/>
      <c r="L134" s="362"/>
      <c r="M134" s="362"/>
      <c r="N134" s="362"/>
    </row>
    <row r="135" spans="1:14" s="361" customFormat="1">
      <c r="A135" s="373"/>
      <c r="B135" s="373"/>
      <c r="C135" s="374"/>
      <c r="D135" s="374"/>
      <c r="E135" s="374"/>
      <c r="F135" s="374"/>
      <c r="G135" s="374"/>
      <c r="H135" s="374"/>
      <c r="I135" s="374"/>
      <c r="J135" s="374"/>
      <c r="K135" s="362"/>
      <c r="L135" s="362"/>
      <c r="M135" s="362"/>
      <c r="N135" s="362"/>
    </row>
    <row r="136" spans="1:14" s="361" customFormat="1">
      <c r="A136" s="373"/>
      <c r="B136" s="373"/>
      <c r="C136" s="374"/>
      <c r="D136" s="374"/>
      <c r="E136" s="374"/>
      <c r="F136" s="374"/>
      <c r="G136" s="374"/>
      <c r="H136" s="374"/>
      <c r="I136" s="374"/>
      <c r="J136" s="374"/>
      <c r="K136" s="362"/>
      <c r="L136" s="362"/>
      <c r="M136" s="362"/>
      <c r="N136" s="362"/>
    </row>
    <row r="137" spans="1:14" s="361" customFormat="1">
      <c r="A137" s="373"/>
      <c r="B137" s="373"/>
      <c r="C137" s="374"/>
      <c r="D137" s="374"/>
      <c r="E137" s="374"/>
      <c r="F137" s="374"/>
      <c r="G137" s="374"/>
      <c r="H137" s="374"/>
      <c r="I137" s="374"/>
      <c r="J137" s="374"/>
      <c r="K137" s="362"/>
      <c r="L137" s="362"/>
      <c r="M137" s="362"/>
      <c r="N137" s="362"/>
    </row>
    <row r="138" spans="1:14" s="361" customFormat="1">
      <c r="A138" s="373"/>
      <c r="B138" s="373"/>
      <c r="C138" s="374"/>
      <c r="D138" s="374"/>
      <c r="E138" s="374"/>
      <c r="F138" s="374"/>
      <c r="G138" s="374"/>
      <c r="H138" s="374"/>
      <c r="I138" s="374"/>
      <c r="J138" s="374"/>
      <c r="K138" s="362"/>
      <c r="L138" s="362"/>
      <c r="M138" s="362"/>
      <c r="N138" s="362"/>
    </row>
    <row r="139" spans="1:14" s="361" customFormat="1">
      <c r="A139" s="373"/>
      <c r="B139" s="373"/>
      <c r="C139" s="374"/>
      <c r="D139" s="374"/>
      <c r="E139" s="374"/>
      <c r="F139" s="374"/>
      <c r="G139" s="374"/>
      <c r="H139" s="374"/>
      <c r="I139" s="374"/>
      <c r="J139" s="374"/>
      <c r="K139" s="362"/>
      <c r="L139" s="362"/>
      <c r="M139" s="362"/>
      <c r="N139" s="362"/>
    </row>
    <row r="140" spans="1:14" s="361" customFormat="1">
      <c r="A140" s="373"/>
      <c r="B140" s="373"/>
      <c r="C140" s="374"/>
      <c r="D140" s="374"/>
      <c r="E140" s="374"/>
      <c r="F140" s="374"/>
      <c r="G140" s="374"/>
      <c r="H140" s="374"/>
      <c r="I140" s="374"/>
      <c r="J140" s="374"/>
      <c r="K140" s="362"/>
      <c r="L140" s="362"/>
      <c r="M140" s="362"/>
      <c r="N140" s="362"/>
    </row>
    <row r="141" spans="1:14" s="361" customFormat="1">
      <c r="A141" s="373"/>
      <c r="B141" s="373"/>
      <c r="C141" s="374"/>
      <c r="D141" s="374"/>
      <c r="E141" s="374"/>
      <c r="F141" s="374"/>
      <c r="G141" s="374"/>
      <c r="H141" s="374"/>
      <c r="I141" s="374"/>
      <c r="J141" s="374"/>
      <c r="K141" s="362"/>
      <c r="L141" s="362"/>
      <c r="M141" s="362"/>
      <c r="N141" s="362"/>
    </row>
    <row r="142" spans="1:14" s="361" customFormat="1">
      <c r="A142" s="373"/>
      <c r="B142" s="373"/>
      <c r="C142" s="374"/>
      <c r="D142" s="374"/>
      <c r="E142" s="374"/>
      <c r="F142" s="374"/>
      <c r="G142" s="374"/>
      <c r="H142" s="374"/>
      <c r="I142" s="374"/>
      <c r="J142" s="374"/>
      <c r="K142" s="362"/>
      <c r="L142" s="362"/>
      <c r="M142" s="362"/>
      <c r="N142" s="362"/>
    </row>
    <row r="143" spans="1:14" s="361" customFormat="1">
      <c r="A143" s="373"/>
      <c r="B143" s="373"/>
      <c r="C143" s="374"/>
      <c r="D143" s="374"/>
      <c r="E143" s="374"/>
      <c r="F143" s="374"/>
      <c r="G143" s="374"/>
      <c r="H143" s="374"/>
      <c r="I143" s="374"/>
      <c r="J143" s="374"/>
      <c r="K143" s="362"/>
      <c r="L143" s="362"/>
      <c r="M143" s="362"/>
      <c r="N143" s="362"/>
    </row>
    <row r="144" spans="1:14" s="361" customFormat="1">
      <c r="A144" s="373"/>
      <c r="B144" s="373"/>
      <c r="C144" s="374"/>
      <c r="D144" s="374"/>
      <c r="E144" s="374"/>
      <c r="F144" s="374"/>
      <c r="G144" s="374"/>
      <c r="H144" s="374"/>
      <c r="I144" s="374"/>
      <c r="J144" s="374"/>
      <c r="K144" s="362"/>
      <c r="L144" s="362"/>
      <c r="M144" s="362"/>
      <c r="N144" s="362"/>
    </row>
    <row r="145" spans="1:14" s="361" customFormat="1">
      <c r="A145" s="373"/>
      <c r="B145" s="373"/>
      <c r="C145" s="374"/>
      <c r="D145" s="374"/>
      <c r="E145" s="374"/>
      <c r="F145" s="374"/>
      <c r="G145" s="374"/>
      <c r="H145" s="374"/>
      <c r="I145" s="374"/>
      <c r="J145" s="374"/>
      <c r="K145" s="362"/>
      <c r="L145" s="362"/>
      <c r="M145" s="362"/>
      <c r="N145" s="362"/>
    </row>
    <row r="146" spans="1:14" s="361" customFormat="1">
      <c r="A146" s="373"/>
      <c r="B146" s="373"/>
      <c r="C146" s="374"/>
      <c r="D146" s="374"/>
      <c r="E146" s="374"/>
      <c r="F146" s="374"/>
      <c r="G146" s="374"/>
      <c r="H146" s="374"/>
      <c r="I146" s="374"/>
      <c r="J146" s="374"/>
      <c r="K146" s="362"/>
      <c r="L146" s="362"/>
      <c r="M146" s="362"/>
      <c r="N146" s="362"/>
    </row>
    <row r="147" spans="1:14" s="361" customFormat="1">
      <c r="A147" s="373"/>
      <c r="B147" s="373"/>
      <c r="C147" s="374"/>
      <c r="D147" s="374"/>
      <c r="E147" s="374"/>
      <c r="F147" s="374"/>
      <c r="G147" s="374"/>
      <c r="H147" s="374"/>
      <c r="I147" s="374"/>
      <c r="J147" s="374"/>
      <c r="K147" s="362"/>
      <c r="L147" s="362"/>
      <c r="M147" s="362"/>
      <c r="N147" s="362"/>
    </row>
    <row r="148" spans="1:14" s="361" customFormat="1">
      <c r="A148" s="373"/>
      <c r="B148" s="373"/>
      <c r="C148" s="374"/>
      <c r="D148" s="374"/>
      <c r="E148" s="374"/>
      <c r="F148" s="374"/>
      <c r="G148" s="374"/>
      <c r="H148" s="374"/>
      <c r="I148" s="374"/>
      <c r="J148" s="374"/>
      <c r="K148" s="362"/>
      <c r="L148" s="362"/>
      <c r="M148" s="362"/>
      <c r="N148" s="362"/>
    </row>
    <row r="149" spans="1:14" s="361" customFormat="1">
      <c r="A149" s="373"/>
      <c r="B149" s="373"/>
      <c r="C149" s="374"/>
      <c r="D149" s="374"/>
      <c r="E149" s="374"/>
      <c r="F149" s="374"/>
      <c r="G149" s="374"/>
      <c r="H149" s="374"/>
      <c r="I149" s="374"/>
      <c r="J149" s="374"/>
      <c r="K149" s="362"/>
      <c r="L149" s="362"/>
      <c r="M149" s="362"/>
      <c r="N149" s="362"/>
    </row>
    <row r="150" spans="1:14" s="361" customFormat="1">
      <c r="A150" s="373"/>
      <c r="B150" s="373"/>
      <c r="C150" s="374"/>
      <c r="D150" s="374"/>
      <c r="E150" s="374"/>
      <c r="F150" s="374"/>
      <c r="G150" s="374"/>
      <c r="H150" s="374"/>
      <c r="I150" s="374"/>
      <c r="J150" s="374"/>
      <c r="K150" s="362"/>
      <c r="L150" s="362"/>
      <c r="M150" s="362"/>
      <c r="N150" s="362"/>
    </row>
    <row r="151" spans="1:14" s="361" customFormat="1">
      <c r="A151" s="373"/>
      <c r="B151" s="373"/>
      <c r="C151" s="374"/>
      <c r="D151" s="374"/>
      <c r="E151" s="374"/>
      <c r="F151" s="374"/>
      <c r="G151" s="374"/>
      <c r="H151" s="374"/>
      <c r="I151" s="374"/>
      <c r="J151" s="374"/>
      <c r="K151" s="362"/>
      <c r="L151" s="362"/>
      <c r="M151" s="362"/>
      <c r="N151" s="362"/>
    </row>
    <row r="152" spans="1:14" s="361" customFormat="1">
      <c r="A152" s="373"/>
      <c r="B152" s="373"/>
      <c r="C152" s="374"/>
      <c r="D152" s="374"/>
      <c r="E152" s="374"/>
      <c r="F152" s="374"/>
      <c r="G152" s="374"/>
      <c r="H152" s="374"/>
      <c r="I152" s="374"/>
      <c r="J152" s="374"/>
      <c r="K152" s="362"/>
      <c r="L152" s="362"/>
      <c r="M152" s="362"/>
      <c r="N152" s="362"/>
    </row>
    <row r="153" spans="1:14" s="361" customFormat="1">
      <c r="A153" s="373"/>
      <c r="B153" s="373"/>
      <c r="C153" s="374"/>
      <c r="D153" s="374"/>
      <c r="E153" s="374"/>
      <c r="F153" s="374"/>
      <c r="G153" s="374"/>
      <c r="H153" s="374"/>
      <c r="I153" s="374"/>
      <c r="J153" s="374"/>
      <c r="K153" s="362"/>
      <c r="L153" s="362"/>
      <c r="M153" s="362"/>
      <c r="N153" s="362"/>
    </row>
    <row r="154" spans="1:14" s="361" customFormat="1">
      <c r="A154" s="373"/>
      <c r="B154" s="373"/>
      <c r="C154" s="374"/>
      <c r="D154" s="374"/>
      <c r="E154" s="374"/>
      <c r="F154" s="374"/>
      <c r="G154" s="374"/>
      <c r="H154" s="374"/>
      <c r="I154" s="374"/>
      <c r="J154" s="374"/>
      <c r="K154" s="362"/>
      <c r="L154" s="362"/>
      <c r="M154" s="362"/>
      <c r="N154" s="362"/>
    </row>
    <row r="155" spans="1:14" s="361" customFormat="1">
      <c r="A155" s="373"/>
      <c r="B155" s="373"/>
      <c r="C155" s="374"/>
      <c r="D155" s="374"/>
      <c r="E155" s="374"/>
      <c r="F155" s="374"/>
      <c r="G155" s="374"/>
      <c r="H155" s="374"/>
      <c r="I155" s="374"/>
      <c r="J155" s="374"/>
      <c r="K155" s="362"/>
      <c r="L155" s="362"/>
      <c r="M155" s="362"/>
      <c r="N155" s="362"/>
    </row>
    <row r="156" spans="1:14" s="361" customFormat="1">
      <c r="A156" s="373"/>
      <c r="B156" s="373"/>
      <c r="C156" s="374"/>
      <c r="D156" s="374"/>
      <c r="E156" s="374"/>
      <c r="F156" s="374"/>
      <c r="G156" s="374"/>
      <c r="H156" s="374"/>
      <c r="I156" s="374"/>
      <c r="J156" s="374"/>
      <c r="K156" s="362"/>
      <c r="L156" s="362"/>
      <c r="M156" s="362"/>
      <c r="N156" s="362"/>
    </row>
    <row r="157" spans="1:14" s="361" customFormat="1">
      <c r="A157" s="373"/>
      <c r="B157" s="373"/>
      <c r="C157" s="374"/>
      <c r="D157" s="374"/>
      <c r="E157" s="374"/>
      <c r="F157" s="374"/>
      <c r="G157" s="374"/>
      <c r="H157" s="374"/>
      <c r="I157" s="374"/>
      <c r="J157" s="374"/>
      <c r="K157" s="362"/>
      <c r="L157" s="362"/>
      <c r="M157" s="362"/>
      <c r="N157" s="362"/>
    </row>
    <row r="158" spans="1:14" s="361" customFormat="1">
      <c r="A158" s="373"/>
      <c r="B158" s="373"/>
      <c r="C158" s="374"/>
      <c r="D158" s="374"/>
      <c r="E158" s="374"/>
      <c r="F158" s="374"/>
      <c r="G158" s="374"/>
      <c r="H158" s="374"/>
      <c r="I158" s="374"/>
      <c r="J158" s="374"/>
      <c r="K158" s="362"/>
      <c r="L158" s="362"/>
      <c r="M158" s="362"/>
      <c r="N158" s="362"/>
    </row>
    <row r="159" spans="1:14" s="361" customFormat="1">
      <c r="A159" s="373"/>
      <c r="B159" s="373"/>
      <c r="C159" s="374"/>
      <c r="D159" s="374"/>
      <c r="E159" s="374"/>
      <c r="F159" s="374"/>
      <c r="G159" s="374"/>
      <c r="H159" s="374"/>
      <c r="I159" s="374"/>
      <c r="J159" s="374"/>
      <c r="K159" s="362"/>
      <c r="L159" s="362"/>
      <c r="M159" s="362"/>
      <c r="N159" s="362"/>
    </row>
    <row r="160" spans="1:14" s="361" customFormat="1">
      <c r="A160" s="373"/>
      <c r="B160" s="373"/>
      <c r="C160" s="374"/>
      <c r="D160" s="374"/>
      <c r="E160" s="374"/>
      <c r="F160" s="374"/>
      <c r="G160" s="374"/>
      <c r="H160" s="374"/>
      <c r="I160" s="374"/>
      <c r="J160" s="374"/>
      <c r="K160" s="362"/>
      <c r="L160" s="362"/>
      <c r="M160" s="362"/>
      <c r="N160" s="362"/>
    </row>
    <row r="161" spans="1:14" s="361" customFormat="1">
      <c r="A161" s="373"/>
      <c r="B161" s="373"/>
      <c r="C161" s="374"/>
      <c r="D161" s="374"/>
      <c r="E161" s="374"/>
      <c r="F161" s="374"/>
      <c r="G161" s="374"/>
      <c r="H161" s="374"/>
      <c r="I161" s="374"/>
      <c r="J161" s="374"/>
      <c r="K161" s="362"/>
      <c r="L161" s="362"/>
      <c r="M161" s="362"/>
      <c r="N161" s="362"/>
    </row>
    <row r="162" spans="1:14" s="361" customFormat="1">
      <c r="A162" s="373"/>
      <c r="B162" s="373"/>
      <c r="C162" s="374"/>
      <c r="D162" s="374"/>
      <c r="E162" s="374"/>
      <c r="F162" s="374"/>
      <c r="G162" s="374"/>
      <c r="H162" s="374"/>
      <c r="I162" s="374"/>
      <c r="J162" s="374"/>
      <c r="K162" s="362"/>
      <c r="L162" s="362"/>
      <c r="M162" s="362"/>
      <c r="N162" s="362"/>
    </row>
    <row r="163" spans="1:14" s="361" customFormat="1">
      <c r="A163" s="373"/>
      <c r="B163" s="373"/>
      <c r="C163" s="374"/>
      <c r="D163" s="374"/>
      <c r="E163" s="374"/>
      <c r="F163" s="374"/>
      <c r="G163" s="374"/>
      <c r="H163" s="374"/>
      <c r="I163" s="374"/>
      <c r="J163" s="374"/>
      <c r="K163" s="362"/>
      <c r="L163" s="362"/>
      <c r="M163" s="362"/>
      <c r="N163" s="362"/>
    </row>
    <row r="164" spans="1:14" s="361" customFormat="1">
      <c r="A164" s="373"/>
      <c r="B164" s="373"/>
      <c r="C164" s="374"/>
      <c r="D164" s="374"/>
      <c r="E164" s="374"/>
      <c r="F164" s="374"/>
      <c r="G164" s="374"/>
      <c r="H164" s="374"/>
      <c r="I164" s="374"/>
      <c r="J164" s="374"/>
      <c r="K164" s="362"/>
      <c r="L164" s="362"/>
      <c r="M164" s="362"/>
      <c r="N164" s="362"/>
    </row>
    <row r="165" spans="1:14" s="361" customFormat="1">
      <c r="A165" s="373"/>
      <c r="B165" s="373"/>
      <c r="C165" s="374"/>
      <c r="D165" s="374"/>
      <c r="E165" s="374"/>
      <c r="F165" s="374"/>
      <c r="G165" s="374"/>
      <c r="H165" s="374"/>
      <c r="I165" s="374"/>
      <c r="J165" s="374"/>
      <c r="K165" s="362"/>
      <c r="L165" s="362"/>
      <c r="M165" s="362"/>
      <c r="N165" s="362"/>
    </row>
    <row r="166" spans="1:14" s="361" customFormat="1">
      <c r="A166" s="373"/>
      <c r="B166" s="373"/>
      <c r="C166" s="374"/>
      <c r="D166" s="374"/>
      <c r="E166" s="374"/>
      <c r="F166" s="374"/>
      <c r="G166" s="374"/>
      <c r="H166" s="374"/>
      <c r="I166" s="374"/>
      <c r="J166" s="374"/>
      <c r="K166" s="362"/>
      <c r="L166" s="362"/>
      <c r="M166" s="362"/>
      <c r="N166" s="362"/>
    </row>
    <row r="167" spans="1:14" s="361" customFormat="1">
      <c r="A167" s="373"/>
      <c r="B167" s="373"/>
      <c r="C167" s="374"/>
      <c r="D167" s="374"/>
      <c r="E167" s="374"/>
      <c r="F167" s="374"/>
      <c r="G167" s="374"/>
      <c r="H167" s="374"/>
      <c r="I167" s="374"/>
      <c r="J167" s="374"/>
      <c r="K167" s="362"/>
      <c r="L167" s="362"/>
      <c r="M167" s="362"/>
      <c r="N167" s="362"/>
    </row>
    <row r="168" spans="1:14" s="361" customFormat="1">
      <c r="A168" s="373"/>
      <c r="B168" s="373"/>
      <c r="C168" s="374"/>
      <c r="D168" s="374"/>
      <c r="E168" s="374"/>
      <c r="F168" s="374"/>
      <c r="G168" s="374"/>
      <c r="H168" s="374"/>
      <c r="I168" s="374"/>
      <c r="J168" s="374"/>
      <c r="K168" s="362"/>
      <c r="L168" s="362"/>
      <c r="M168" s="362"/>
      <c r="N168" s="362"/>
    </row>
    <row r="169" spans="1:14" s="361" customFormat="1">
      <c r="A169" s="373"/>
      <c r="B169" s="373"/>
      <c r="C169" s="374"/>
      <c r="D169" s="374"/>
      <c r="E169" s="374"/>
      <c r="F169" s="374"/>
      <c r="G169" s="374"/>
      <c r="H169" s="374"/>
      <c r="I169" s="374"/>
      <c r="J169" s="374"/>
      <c r="K169" s="362"/>
      <c r="L169" s="362"/>
      <c r="M169" s="362"/>
      <c r="N169" s="362"/>
    </row>
    <row r="170" spans="1:14" s="361" customFormat="1">
      <c r="A170" s="373"/>
      <c r="B170" s="373"/>
      <c r="C170" s="374"/>
      <c r="D170" s="374"/>
      <c r="E170" s="374"/>
      <c r="F170" s="374"/>
      <c r="G170" s="374"/>
      <c r="H170" s="374"/>
      <c r="I170" s="374"/>
      <c r="J170" s="374"/>
      <c r="K170" s="362"/>
      <c r="L170" s="362"/>
      <c r="M170" s="362"/>
      <c r="N170" s="362"/>
    </row>
    <row r="171" spans="1:14" s="361" customFormat="1">
      <c r="A171" s="373"/>
      <c r="B171" s="373"/>
      <c r="C171" s="374"/>
      <c r="D171" s="374"/>
      <c r="E171" s="374"/>
      <c r="F171" s="374"/>
      <c r="G171" s="374"/>
      <c r="H171" s="374"/>
      <c r="I171" s="374"/>
      <c r="J171" s="374"/>
      <c r="K171" s="362"/>
      <c r="L171" s="362"/>
      <c r="M171" s="362"/>
      <c r="N171" s="362"/>
    </row>
    <row r="172" spans="1:14" s="361" customFormat="1">
      <c r="A172" s="373"/>
      <c r="B172" s="373"/>
      <c r="C172" s="374"/>
      <c r="D172" s="374"/>
      <c r="E172" s="374"/>
      <c r="F172" s="374"/>
      <c r="G172" s="374"/>
      <c r="H172" s="374"/>
      <c r="I172" s="374"/>
      <c r="J172" s="374"/>
      <c r="K172" s="362"/>
      <c r="L172" s="362"/>
      <c r="M172" s="362"/>
      <c r="N172" s="362"/>
    </row>
    <row r="173" spans="1:14" s="361" customFormat="1">
      <c r="A173" s="373"/>
      <c r="B173" s="373"/>
      <c r="C173" s="374"/>
      <c r="D173" s="374"/>
      <c r="E173" s="374"/>
      <c r="F173" s="374"/>
      <c r="G173" s="374"/>
      <c r="H173" s="374"/>
      <c r="I173" s="374"/>
      <c r="J173" s="374"/>
      <c r="K173" s="362"/>
      <c r="L173" s="362"/>
      <c r="M173" s="362"/>
      <c r="N173" s="362"/>
    </row>
    <row r="174" spans="1:14" s="361" customFormat="1">
      <c r="A174" s="373"/>
      <c r="B174" s="373"/>
      <c r="C174" s="374"/>
      <c r="D174" s="374"/>
      <c r="E174" s="374"/>
      <c r="F174" s="374"/>
      <c r="G174" s="374"/>
      <c r="H174" s="374"/>
      <c r="I174" s="374"/>
      <c r="J174" s="374"/>
      <c r="K174" s="362"/>
      <c r="L174" s="362"/>
      <c r="M174" s="362"/>
      <c r="N174" s="362"/>
    </row>
    <row r="175" spans="1:14" s="361" customFormat="1">
      <c r="A175" s="373"/>
      <c r="B175" s="373"/>
      <c r="C175" s="374"/>
      <c r="D175" s="374"/>
      <c r="E175" s="374"/>
      <c r="F175" s="374"/>
      <c r="G175" s="374"/>
      <c r="H175" s="374"/>
      <c r="I175" s="374"/>
      <c r="J175" s="374"/>
      <c r="K175" s="362"/>
      <c r="L175" s="362"/>
      <c r="M175" s="362"/>
      <c r="N175" s="362"/>
    </row>
    <row r="176" spans="1:14" s="361" customFormat="1">
      <c r="A176" s="373"/>
      <c r="B176" s="373"/>
      <c r="C176" s="374"/>
      <c r="D176" s="374"/>
      <c r="E176" s="374"/>
      <c r="F176" s="374"/>
      <c r="G176" s="374"/>
      <c r="H176" s="374"/>
      <c r="I176" s="374"/>
      <c r="J176" s="374"/>
      <c r="K176" s="362"/>
      <c r="L176" s="362"/>
      <c r="M176" s="362"/>
      <c r="N176" s="362"/>
    </row>
    <row r="177" spans="1:14" s="361" customFormat="1">
      <c r="A177" s="373"/>
      <c r="B177" s="373"/>
      <c r="C177" s="374"/>
      <c r="D177" s="374"/>
      <c r="E177" s="374"/>
      <c r="F177" s="374"/>
      <c r="G177" s="374"/>
      <c r="H177" s="374"/>
      <c r="I177" s="374"/>
      <c r="J177" s="374"/>
      <c r="K177" s="362"/>
      <c r="L177" s="362"/>
      <c r="M177" s="362"/>
      <c r="N177" s="362"/>
    </row>
    <row r="178" spans="1:14" s="361" customFormat="1">
      <c r="A178" s="373"/>
      <c r="B178" s="373"/>
      <c r="C178" s="374"/>
      <c r="D178" s="374"/>
      <c r="E178" s="374"/>
      <c r="F178" s="374"/>
      <c r="G178" s="374"/>
      <c r="H178" s="374"/>
      <c r="I178" s="374"/>
      <c r="J178" s="374"/>
      <c r="K178" s="362"/>
      <c r="L178" s="362"/>
      <c r="M178" s="362"/>
      <c r="N178" s="362"/>
    </row>
    <row r="179" spans="1:14" s="361" customFormat="1">
      <c r="A179" s="373"/>
      <c r="B179" s="373"/>
      <c r="C179" s="374"/>
      <c r="D179" s="374"/>
      <c r="E179" s="374"/>
      <c r="F179" s="374"/>
      <c r="G179" s="374"/>
      <c r="H179" s="374"/>
      <c r="I179" s="374"/>
      <c r="J179" s="374"/>
      <c r="K179" s="362"/>
      <c r="L179" s="362"/>
      <c r="M179" s="362"/>
      <c r="N179" s="362"/>
    </row>
    <row r="180" spans="1:14" s="361" customFormat="1">
      <c r="A180" s="373"/>
      <c r="B180" s="373"/>
      <c r="C180" s="374"/>
      <c r="D180" s="374"/>
      <c r="E180" s="374"/>
      <c r="F180" s="374"/>
      <c r="G180" s="374"/>
      <c r="H180" s="374"/>
      <c r="I180" s="374"/>
      <c r="J180" s="374"/>
      <c r="K180" s="362"/>
      <c r="L180" s="362"/>
      <c r="M180" s="362"/>
      <c r="N180" s="362"/>
    </row>
    <row r="181" spans="1:14" s="361" customFormat="1">
      <c r="A181" s="373"/>
      <c r="B181" s="373"/>
      <c r="C181" s="374"/>
      <c r="D181" s="374"/>
      <c r="E181" s="374"/>
      <c r="F181" s="374"/>
      <c r="G181" s="374"/>
      <c r="H181" s="374"/>
      <c r="I181" s="374"/>
      <c r="J181" s="374"/>
      <c r="K181" s="362"/>
      <c r="L181" s="362"/>
      <c r="M181" s="362"/>
      <c r="N181" s="362"/>
    </row>
    <row r="182" spans="1:14" s="361" customFormat="1">
      <c r="A182" s="373"/>
      <c r="B182" s="373"/>
      <c r="C182" s="374"/>
      <c r="D182" s="374"/>
      <c r="E182" s="374"/>
      <c r="F182" s="374"/>
      <c r="G182" s="374"/>
      <c r="H182" s="374"/>
      <c r="I182" s="374"/>
      <c r="J182" s="374"/>
      <c r="K182" s="362"/>
      <c r="L182" s="362"/>
      <c r="M182" s="362"/>
      <c r="N182" s="362"/>
    </row>
    <row r="183" spans="1:14" s="361" customFormat="1">
      <c r="A183" s="373"/>
      <c r="B183" s="373"/>
      <c r="C183" s="374"/>
      <c r="D183" s="374"/>
      <c r="E183" s="374"/>
      <c r="F183" s="374"/>
      <c r="G183" s="374"/>
      <c r="H183" s="374"/>
      <c r="I183" s="374"/>
      <c r="J183" s="374"/>
      <c r="K183" s="362"/>
      <c r="L183" s="362"/>
      <c r="M183" s="362"/>
      <c r="N183" s="362"/>
    </row>
    <row r="184" spans="1:14" s="361" customFormat="1">
      <c r="A184" s="373"/>
      <c r="B184" s="373"/>
      <c r="C184" s="374"/>
      <c r="D184" s="374"/>
      <c r="E184" s="374"/>
      <c r="F184" s="374"/>
      <c r="G184" s="374"/>
      <c r="H184" s="374"/>
      <c r="I184" s="374"/>
      <c r="J184" s="374"/>
      <c r="K184" s="362"/>
      <c r="L184" s="362"/>
      <c r="M184" s="362"/>
      <c r="N184" s="362"/>
    </row>
    <row r="185" spans="1:14" s="361" customFormat="1">
      <c r="A185" s="373"/>
      <c r="B185" s="373"/>
      <c r="C185" s="374"/>
      <c r="D185" s="374"/>
      <c r="E185" s="374"/>
      <c r="F185" s="374"/>
      <c r="G185" s="374"/>
      <c r="H185" s="374"/>
      <c r="I185" s="374"/>
      <c r="J185" s="374"/>
      <c r="K185" s="362"/>
      <c r="L185" s="362"/>
      <c r="M185" s="362"/>
      <c r="N185" s="362"/>
    </row>
    <row r="186" spans="1:14" s="361" customFormat="1">
      <c r="A186" s="373"/>
      <c r="B186" s="373"/>
      <c r="C186" s="374"/>
      <c r="D186" s="374"/>
      <c r="E186" s="374"/>
      <c r="F186" s="374"/>
      <c r="G186" s="374"/>
      <c r="H186" s="374"/>
      <c r="I186" s="374"/>
      <c r="J186" s="374"/>
      <c r="K186" s="362"/>
      <c r="L186" s="362"/>
      <c r="M186" s="362"/>
      <c r="N186" s="362"/>
    </row>
    <row r="187" spans="1:14" s="361" customFormat="1">
      <c r="A187" s="373"/>
      <c r="B187" s="373"/>
      <c r="C187" s="374"/>
      <c r="D187" s="374"/>
      <c r="E187" s="374"/>
      <c r="F187" s="374"/>
      <c r="G187" s="374"/>
      <c r="H187" s="374"/>
      <c r="I187" s="374"/>
      <c r="J187" s="374"/>
      <c r="K187" s="362"/>
      <c r="L187" s="362"/>
      <c r="M187" s="362"/>
      <c r="N187" s="362"/>
    </row>
    <row r="188" spans="1:14" s="361" customFormat="1">
      <c r="A188" s="373"/>
      <c r="B188" s="373"/>
      <c r="C188" s="374"/>
      <c r="D188" s="374"/>
      <c r="E188" s="374"/>
      <c r="F188" s="374"/>
      <c r="G188" s="374"/>
      <c r="H188" s="374"/>
      <c r="I188" s="374"/>
      <c r="J188" s="374"/>
      <c r="K188" s="362"/>
      <c r="L188" s="362"/>
      <c r="M188" s="362"/>
      <c r="N188" s="362"/>
    </row>
    <row r="189" spans="1:14" s="361" customFormat="1">
      <c r="A189" s="373"/>
      <c r="B189" s="373"/>
      <c r="C189" s="374"/>
      <c r="D189" s="374"/>
      <c r="E189" s="374"/>
      <c r="F189" s="374"/>
      <c r="G189" s="374"/>
      <c r="H189" s="374"/>
      <c r="I189" s="374"/>
      <c r="J189" s="374"/>
      <c r="K189" s="362"/>
      <c r="L189" s="362"/>
      <c r="M189" s="362"/>
      <c r="N189" s="362"/>
    </row>
    <row r="190" spans="1:14" s="361" customFormat="1">
      <c r="A190" s="373"/>
      <c r="B190" s="373"/>
      <c r="C190" s="374"/>
      <c r="D190" s="374"/>
      <c r="E190" s="374"/>
      <c r="F190" s="374"/>
      <c r="G190" s="374"/>
      <c r="H190" s="374"/>
      <c r="I190" s="374"/>
      <c r="J190" s="374"/>
      <c r="K190" s="362"/>
      <c r="L190" s="362"/>
      <c r="M190" s="362"/>
      <c r="N190" s="362"/>
    </row>
    <row r="191" spans="1:14" s="361" customFormat="1">
      <c r="A191" s="373"/>
      <c r="B191" s="373"/>
      <c r="C191" s="374"/>
      <c r="D191" s="374"/>
      <c r="E191" s="374"/>
      <c r="F191" s="374"/>
      <c r="G191" s="374"/>
      <c r="H191" s="374"/>
      <c r="I191" s="374"/>
      <c r="J191" s="374"/>
      <c r="K191" s="362"/>
      <c r="L191" s="362"/>
      <c r="M191" s="362"/>
      <c r="N191" s="362"/>
    </row>
    <row r="192" spans="1:14" s="361" customFormat="1">
      <c r="A192" s="373"/>
      <c r="B192" s="373"/>
      <c r="C192" s="374"/>
      <c r="D192" s="374"/>
      <c r="E192" s="374"/>
      <c r="F192" s="374"/>
      <c r="G192" s="374"/>
      <c r="H192" s="374"/>
      <c r="I192" s="374"/>
      <c r="J192" s="374"/>
      <c r="K192" s="362"/>
      <c r="L192" s="362"/>
      <c r="M192" s="362"/>
      <c r="N192" s="362"/>
    </row>
    <row r="193" spans="1:14" s="361" customFormat="1">
      <c r="A193" s="373"/>
      <c r="B193" s="373"/>
      <c r="C193" s="374"/>
      <c r="D193" s="374"/>
      <c r="E193" s="374"/>
      <c r="F193" s="374"/>
      <c r="G193" s="374"/>
      <c r="H193" s="374"/>
      <c r="I193" s="374"/>
      <c r="J193" s="374"/>
      <c r="K193" s="362"/>
      <c r="L193" s="362"/>
      <c r="M193" s="362"/>
      <c r="N193" s="362"/>
    </row>
  </sheetData>
  <mergeCells count="7">
    <mergeCell ref="G2:H2"/>
    <mergeCell ref="I2:J2"/>
    <mergeCell ref="A45:J45"/>
    <mergeCell ref="A2:A3"/>
    <mergeCell ref="B2:B3"/>
    <mergeCell ref="C2:D2"/>
    <mergeCell ref="E2:F2"/>
  </mergeCells>
  <conditionalFormatting sqref="I56">
    <cfRule type="cellIs" dxfId="899" priority="13" stopIfTrue="1" operator="greaterThanOrEqual">
      <formula>0.0001</formula>
    </cfRule>
    <cfRule type="cellIs" priority="14" stopIfTrue="1" operator="lessThanOrEqual">
      <formula>-0.0001</formula>
    </cfRule>
  </conditionalFormatting>
  <conditionalFormatting sqref="L15:M18 L37:M37 L35:M35 L13:M13 L20:M32 L4:M11 L45:M45 L40:M43">
    <cfRule type="cellIs" dxfId="898" priority="12" stopIfTrue="1" operator="equal">
      <formula>FALSE</formula>
    </cfRule>
  </conditionalFormatting>
  <conditionalFormatting sqref="L14:M14">
    <cfRule type="cellIs" dxfId="897" priority="11" stopIfTrue="1" operator="equal">
      <formula>FALSE</formula>
    </cfRule>
  </conditionalFormatting>
  <conditionalFormatting sqref="L36:M36">
    <cfRule type="cellIs" dxfId="896" priority="10" stopIfTrue="1" operator="equal">
      <formula>FALSE</formula>
    </cfRule>
  </conditionalFormatting>
  <conditionalFormatting sqref="L33:M34">
    <cfRule type="cellIs" dxfId="895" priority="9" stopIfTrue="1" operator="equal">
      <formula>FALSE</formula>
    </cfRule>
  </conditionalFormatting>
  <conditionalFormatting sqref="L38:M39">
    <cfRule type="cellIs" dxfId="894" priority="7" stopIfTrue="1" operator="equal">
      <formula>FALSE</formula>
    </cfRule>
  </conditionalFormatting>
  <conditionalFormatting sqref="L44:M44">
    <cfRule type="cellIs" dxfId="893" priority="6" stopIfTrue="1" operator="equal">
      <formula>FALSE</formula>
    </cfRule>
  </conditionalFormatting>
  <conditionalFormatting sqref="L19:M19">
    <cfRule type="cellIs" dxfId="892" priority="5" stopIfTrue="1" operator="equal">
      <formula>FALSE</formula>
    </cfRule>
  </conditionalFormatting>
  <conditionalFormatting sqref="L12:M12">
    <cfRule type="cellIs" dxfId="891" priority="4" stopIfTrue="1" operator="equal">
      <formula>FALSE</formula>
    </cfRule>
  </conditionalFormatting>
  <pageMargins left="0.59055118110236227" right="0.59055118110236227" top="0.39370078740157483" bottom="0.39370078740157483" header="0.31496062992125984" footer="0.23622047244094491"/>
  <pageSetup paperSize="9" scale="11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3"/>
  </sheetPr>
  <dimension ref="A1:R257"/>
  <sheetViews>
    <sheetView showGridLines="0" zoomScaleNormal="100" zoomScaleSheetLayoutView="50" workbookViewId="0">
      <pane ySplit="3" topLeftCell="A4" activePane="bottomLeft" state="frozen"/>
      <selection activeCell="B1" sqref="B1"/>
      <selection pane="bottomLeft"/>
    </sheetView>
  </sheetViews>
  <sheetFormatPr defaultColWidth="10.6640625" defaultRowHeight="12.75"/>
  <cols>
    <col min="1" max="1" width="95.83203125" style="378" customWidth="1"/>
    <col min="2" max="2" width="10.83203125" style="379" customWidth="1"/>
    <col min="3" max="3" width="12.83203125" style="364" customWidth="1" collapsed="1"/>
    <col min="4" max="4" width="12.83203125" style="364" customWidth="1"/>
    <col min="5" max="5" width="12.83203125" style="364" customWidth="1" collapsed="1"/>
    <col min="6" max="6" width="12.83203125" style="364" customWidth="1"/>
    <col min="7" max="7" width="12.83203125" style="364" customWidth="1" collapsed="1"/>
    <col min="8" max="10" width="12.83203125" style="364" customWidth="1"/>
    <col min="11" max="11" width="7" style="63" bestFit="1" customWidth="1"/>
    <col min="12" max="13" width="10.6640625" style="365" customWidth="1"/>
    <col min="14" max="16384" width="10.6640625" style="365"/>
  </cols>
  <sheetData>
    <row r="1" spans="1:18" ht="15" customHeight="1">
      <c r="A1" s="465" t="s">
        <v>681</v>
      </c>
    </row>
    <row r="2" spans="1:18" s="363" customFormat="1" ht="15.95" customHeight="1">
      <c r="A2" s="1031" t="s">
        <v>638</v>
      </c>
      <c r="B2" s="1033" t="s">
        <v>639</v>
      </c>
      <c r="C2" s="1030">
        <v>2023</v>
      </c>
      <c r="D2" s="1030"/>
      <c r="E2" s="1030">
        <v>2024</v>
      </c>
      <c r="F2" s="1030"/>
      <c r="G2" s="1030" t="s">
        <v>459</v>
      </c>
      <c r="H2" s="1030"/>
      <c r="I2" s="1030" t="s">
        <v>460</v>
      </c>
      <c r="J2" s="1030"/>
      <c r="K2" s="63"/>
    </row>
    <row r="3" spans="1:18" s="363" customFormat="1" ht="36" customHeight="1">
      <c r="A3" s="1032"/>
      <c r="B3" s="1034"/>
      <c r="C3" s="449" t="s">
        <v>640</v>
      </c>
      <c r="D3" s="449" t="s">
        <v>641</v>
      </c>
      <c r="E3" s="449" t="s">
        <v>640</v>
      </c>
      <c r="F3" s="449" t="s">
        <v>641</v>
      </c>
      <c r="G3" s="449" t="s">
        <v>640</v>
      </c>
      <c r="H3" s="449" t="s">
        <v>641</v>
      </c>
      <c r="I3" s="449" t="s">
        <v>640</v>
      </c>
      <c r="J3" s="449" t="s">
        <v>641</v>
      </c>
      <c r="K3" s="63"/>
    </row>
    <row r="4" spans="1:18" s="383" customFormat="1" ht="15.95" customHeight="1">
      <c r="A4" s="458" t="s">
        <v>576</v>
      </c>
      <c r="B4" s="459"/>
      <c r="C4" s="460"/>
      <c r="D4" s="461">
        <v>12517.91238</v>
      </c>
      <c r="E4" s="461"/>
      <c r="F4" s="461">
        <v>12489.267311000001</v>
      </c>
      <c r="G4" s="461"/>
      <c r="H4" s="461">
        <v>6567.2656189999998</v>
      </c>
      <c r="I4" s="461"/>
      <c r="J4" s="461">
        <v>6198.1754039999996</v>
      </c>
      <c r="K4" s="380"/>
      <c r="L4" s="381"/>
      <c r="M4" s="381"/>
      <c r="N4" s="382"/>
      <c r="O4" s="382"/>
      <c r="P4" s="382"/>
      <c r="Q4" s="382"/>
      <c r="R4" s="382"/>
    </row>
    <row r="5" spans="1:18" s="385" customFormat="1" ht="14.1" customHeight="1">
      <c r="A5" s="462" t="s">
        <v>643</v>
      </c>
      <c r="B5" s="467" t="s">
        <v>719</v>
      </c>
      <c r="C5" s="453">
        <v>44.087000000000003</v>
      </c>
      <c r="D5" s="453">
        <v>58.396659999999997</v>
      </c>
      <c r="E5" s="453">
        <v>87.602899999999991</v>
      </c>
      <c r="F5" s="453">
        <v>110.917117</v>
      </c>
      <c r="G5" s="453">
        <v>42.229500000000002</v>
      </c>
      <c r="H5" s="453">
        <v>57.215378000000001</v>
      </c>
      <c r="I5" s="453">
        <v>46.778400000000005</v>
      </c>
      <c r="J5" s="453">
        <v>53.580342000000002</v>
      </c>
      <c r="K5" s="369"/>
      <c r="L5" s="367"/>
      <c r="M5" s="367"/>
      <c r="N5" s="384"/>
      <c r="O5" s="384"/>
      <c r="P5" s="384"/>
      <c r="Q5" s="384"/>
      <c r="R5" s="384"/>
    </row>
    <row r="6" spans="1:18" s="385" customFormat="1" ht="14.1" customHeight="1">
      <c r="A6" s="462" t="s">
        <v>682</v>
      </c>
      <c r="B6" s="467" t="s">
        <v>719</v>
      </c>
      <c r="C6" s="453">
        <v>234.92030000000003</v>
      </c>
      <c r="D6" s="453">
        <v>53.882031999999995</v>
      </c>
      <c r="E6" s="453">
        <v>347.80349999999999</v>
      </c>
      <c r="F6" s="453">
        <v>70.134750999999994</v>
      </c>
      <c r="G6" s="453">
        <v>190.60290000000003</v>
      </c>
      <c r="H6" s="453">
        <v>39.131995000000003</v>
      </c>
      <c r="I6" s="453">
        <v>160.37560000000002</v>
      </c>
      <c r="J6" s="453">
        <v>32.427495</v>
      </c>
      <c r="K6" s="369"/>
      <c r="L6" s="367"/>
      <c r="M6" s="367"/>
      <c r="N6" s="384"/>
      <c r="O6" s="384"/>
      <c r="P6" s="384"/>
      <c r="Q6" s="384"/>
      <c r="R6" s="384"/>
    </row>
    <row r="7" spans="1:18" s="385" customFormat="1" ht="14.1" customHeight="1">
      <c r="A7" s="462" t="s">
        <v>683</v>
      </c>
      <c r="B7" s="467" t="s">
        <v>719</v>
      </c>
      <c r="C7" s="453">
        <v>56.419499999999999</v>
      </c>
      <c r="D7" s="453">
        <v>15.093816</v>
      </c>
      <c r="E7" s="453">
        <v>30.234999999999999</v>
      </c>
      <c r="F7" s="453">
        <v>34.809246999999999</v>
      </c>
      <c r="G7" s="453">
        <v>14.8344</v>
      </c>
      <c r="H7" s="453">
        <v>14.342430999999998</v>
      </c>
      <c r="I7" s="453">
        <v>39.193400000000004</v>
      </c>
      <c r="J7" s="453">
        <v>20.531943999999996</v>
      </c>
      <c r="K7" s="369"/>
      <c r="L7" s="367"/>
      <c r="M7" s="367"/>
      <c r="N7" s="384"/>
      <c r="O7" s="384"/>
      <c r="P7" s="384"/>
      <c r="Q7" s="384"/>
      <c r="R7" s="384"/>
    </row>
    <row r="8" spans="1:18" s="385" customFormat="1" ht="14.1" customHeight="1">
      <c r="A8" s="462" t="s">
        <v>647</v>
      </c>
      <c r="B8" s="467" t="s">
        <v>719</v>
      </c>
      <c r="C8" s="453">
        <v>65.974999999999994</v>
      </c>
      <c r="D8" s="453">
        <v>61.395752999999999</v>
      </c>
      <c r="E8" s="453">
        <v>53.156300000000002</v>
      </c>
      <c r="F8" s="453">
        <v>66.820591000000007</v>
      </c>
      <c r="G8" s="453">
        <v>27.025700000000001</v>
      </c>
      <c r="H8" s="453">
        <v>34.829175999999997</v>
      </c>
      <c r="I8" s="453">
        <v>29.687000000000001</v>
      </c>
      <c r="J8" s="453">
        <v>42.610720999999998</v>
      </c>
      <c r="K8" s="369"/>
      <c r="L8" s="367"/>
      <c r="M8" s="367"/>
      <c r="N8" s="384"/>
      <c r="O8" s="384"/>
      <c r="P8" s="384"/>
      <c r="Q8" s="384"/>
      <c r="R8" s="384"/>
    </row>
    <row r="9" spans="1:18" s="385" customFormat="1" ht="14.1" customHeight="1">
      <c r="A9" s="462" t="s">
        <v>648</v>
      </c>
      <c r="B9" s="467" t="s">
        <v>719</v>
      </c>
      <c r="C9" s="453">
        <v>183.03959999999998</v>
      </c>
      <c r="D9" s="453">
        <v>76.412516999999994</v>
      </c>
      <c r="E9" s="453">
        <v>127.72320000000001</v>
      </c>
      <c r="F9" s="453">
        <v>50.974207</v>
      </c>
      <c r="G9" s="453">
        <v>74.791800000000009</v>
      </c>
      <c r="H9" s="453">
        <v>30.461019999999998</v>
      </c>
      <c r="I9" s="453">
        <v>131.6532</v>
      </c>
      <c r="J9" s="453">
        <v>57.483407999999997</v>
      </c>
      <c r="K9" s="369"/>
      <c r="L9" s="367"/>
      <c r="M9" s="367"/>
      <c r="N9" s="384"/>
      <c r="O9" s="384"/>
      <c r="P9" s="384"/>
      <c r="Q9" s="384"/>
      <c r="R9" s="384"/>
    </row>
    <row r="10" spans="1:18" s="385" customFormat="1" ht="14.1" customHeight="1">
      <c r="A10" s="462" t="s">
        <v>649</v>
      </c>
      <c r="B10" s="467" t="s">
        <v>719</v>
      </c>
      <c r="C10" s="453">
        <v>155.84309999999999</v>
      </c>
      <c r="D10" s="453">
        <v>92.889082999999999</v>
      </c>
      <c r="E10" s="453">
        <v>228.56570000000002</v>
      </c>
      <c r="F10" s="453">
        <v>157.90652</v>
      </c>
      <c r="G10" s="453">
        <v>102.3901</v>
      </c>
      <c r="H10" s="453">
        <v>70.323571999999999</v>
      </c>
      <c r="I10" s="453">
        <v>110.33189999999999</v>
      </c>
      <c r="J10" s="453">
        <v>77.896482999999989</v>
      </c>
      <c r="K10" s="369"/>
      <c r="L10" s="367"/>
      <c r="M10" s="367"/>
      <c r="N10" s="384"/>
      <c r="O10" s="384"/>
      <c r="P10" s="384"/>
      <c r="Q10" s="384"/>
      <c r="R10" s="384"/>
    </row>
    <row r="11" spans="1:18" s="385" customFormat="1" ht="14.1" customHeight="1">
      <c r="A11" s="462" t="s">
        <v>651</v>
      </c>
      <c r="B11" s="467" t="s">
        <v>719</v>
      </c>
      <c r="C11" s="453">
        <v>51.056600000000003</v>
      </c>
      <c r="D11" s="453">
        <v>26.238260999999998</v>
      </c>
      <c r="E11" s="453">
        <v>48.497099999999996</v>
      </c>
      <c r="F11" s="453">
        <v>31.415360999999997</v>
      </c>
      <c r="G11" s="453">
        <v>27.549599999999998</v>
      </c>
      <c r="H11" s="453">
        <v>18.165230999999999</v>
      </c>
      <c r="I11" s="453">
        <v>11.9861</v>
      </c>
      <c r="J11" s="453">
        <v>8.6167549999999995</v>
      </c>
      <c r="K11" s="369"/>
      <c r="L11" s="367"/>
      <c r="M11" s="367"/>
      <c r="N11" s="384"/>
      <c r="O11" s="384"/>
      <c r="P11" s="384"/>
      <c r="Q11" s="384"/>
      <c r="R11" s="384"/>
    </row>
    <row r="12" spans="1:18" s="385" customFormat="1" ht="14.1" customHeight="1">
      <c r="A12" s="462" t="s">
        <v>652</v>
      </c>
      <c r="B12" s="467" t="s">
        <v>719</v>
      </c>
      <c r="C12" s="453">
        <v>35.973700000000001</v>
      </c>
      <c r="D12" s="453">
        <v>70.476699999999994</v>
      </c>
      <c r="E12" s="453">
        <v>51.015999999999998</v>
      </c>
      <c r="F12" s="453">
        <v>131.263169</v>
      </c>
      <c r="G12" s="453">
        <v>20.979500000000002</v>
      </c>
      <c r="H12" s="453">
        <v>54.618984999999995</v>
      </c>
      <c r="I12" s="453">
        <v>20.320699999999999</v>
      </c>
      <c r="J12" s="453">
        <v>61.659221000000002</v>
      </c>
      <c r="K12" s="369"/>
      <c r="L12" s="367"/>
      <c r="M12" s="367"/>
      <c r="N12" s="384"/>
      <c r="O12" s="384"/>
      <c r="P12" s="384"/>
      <c r="Q12" s="384"/>
      <c r="R12" s="384"/>
    </row>
    <row r="13" spans="1:18" s="385" customFormat="1" ht="14.1" customHeight="1">
      <c r="A13" s="462" t="s">
        <v>684</v>
      </c>
      <c r="B13" s="467" t="s">
        <v>719</v>
      </c>
      <c r="C13" s="453">
        <v>16.0504</v>
      </c>
      <c r="D13" s="453">
        <v>20.183400999999996</v>
      </c>
      <c r="E13" s="453">
        <v>22.622900000000001</v>
      </c>
      <c r="F13" s="453">
        <v>31.163498000000001</v>
      </c>
      <c r="G13" s="453">
        <v>9.0677000000000003</v>
      </c>
      <c r="H13" s="453">
        <v>11.801690999999998</v>
      </c>
      <c r="I13" s="453">
        <v>11.594700000000001</v>
      </c>
      <c r="J13" s="453">
        <v>16.896096</v>
      </c>
      <c r="K13" s="369"/>
      <c r="L13" s="367"/>
      <c r="M13" s="367"/>
      <c r="N13" s="384"/>
      <c r="O13" s="384"/>
      <c r="P13" s="384"/>
      <c r="Q13" s="384"/>
      <c r="R13" s="384"/>
    </row>
    <row r="14" spans="1:18" s="385" customFormat="1" ht="14.1" customHeight="1">
      <c r="A14" s="462" t="s">
        <v>653</v>
      </c>
      <c r="B14" s="467" t="s">
        <v>719</v>
      </c>
      <c r="C14" s="453">
        <v>24.254199999999997</v>
      </c>
      <c r="D14" s="453">
        <v>41.592177</v>
      </c>
      <c r="E14" s="453">
        <v>16.084099999999999</v>
      </c>
      <c r="F14" s="453">
        <v>70.327286999999998</v>
      </c>
      <c r="G14" s="453">
        <v>8.0120000000000005</v>
      </c>
      <c r="H14" s="453">
        <v>31.877744</v>
      </c>
      <c r="I14" s="453">
        <v>8.1433</v>
      </c>
      <c r="J14" s="453">
        <v>38.567256</v>
      </c>
      <c r="K14" s="369"/>
      <c r="L14" s="367"/>
      <c r="M14" s="367"/>
      <c r="N14" s="384"/>
      <c r="O14" s="384"/>
      <c r="P14" s="384"/>
      <c r="Q14" s="384"/>
      <c r="R14" s="384"/>
    </row>
    <row r="15" spans="1:18" s="385" customFormat="1" ht="14.1" customHeight="1">
      <c r="A15" s="462" t="s">
        <v>654</v>
      </c>
      <c r="B15" s="469" t="s">
        <v>285</v>
      </c>
      <c r="C15" s="453">
        <v>83.900601499999993</v>
      </c>
      <c r="D15" s="453">
        <v>56.516908999999998</v>
      </c>
      <c r="E15" s="453">
        <v>166.32500250000001</v>
      </c>
      <c r="F15" s="453">
        <v>84.844106999999994</v>
      </c>
      <c r="G15" s="453">
        <v>95.015563299999997</v>
      </c>
      <c r="H15" s="453">
        <v>45.788476000000003</v>
      </c>
      <c r="I15" s="453">
        <v>114.42581880000002</v>
      </c>
      <c r="J15" s="453">
        <v>56.163947999999998</v>
      </c>
      <c r="K15" s="369"/>
      <c r="L15" s="367"/>
      <c r="M15" s="367"/>
      <c r="N15" s="384"/>
      <c r="O15" s="384"/>
      <c r="P15" s="384"/>
      <c r="Q15" s="384"/>
      <c r="R15" s="384"/>
    </row>
    <row r="16" spans="1:18" s="385" customFormat="1" ht="14.1" customHeight="1">
      <c r="A16" s="462" t="s">
        <v>685</v>
      </c>
      <c r="B16" s="467" t="s">
        <v>680</v>
      </c>
      <c r="C16" s="453">
        <v>4.3168769999999999</v>
      </c>
      <c r="D16" s="453">
        <v>54.465506000000005</v>
      </c>
      <c r="E16" s="453">
        <v>2.9453657</v>
      </c>
      <c r="F16" s="453">
        <v>71.428742999999997</v>
      </c>
      <c r="G16" s="453">
        <v>1.4150971999999999</v>
      </c>
      <c r="H16" s="453">
        <v>32.300400999999994</v>
      </c>
      <c r="I16" s="453">
        <v>1.4187158</v>
      </c>
      <c r="J16" s="453">
        <v>42.469821999999994</v>
      </c>
      <c r="K16" s="369"/>
      <c r="L16" s="367"/>
      <c r="M16" s="367"/>
      <c r="N16" s="384"/>
      <c r="O16" s="384"/>
      <c r="P16" s="384"/>
      <c r="Q16" s="384"/>
      <c r="R16" s="384"/>
    </row>
    <row r="17" spans="1:18" s="385" customFormat="1" ht="14.1" customHeight="1">
      <c r="A17" s="462" t="s">
        <v>686</v>
      </c>
      <c r="B17" s="469" t="s">
        <v>279</v>
      </c>
      <c r="C17" s="453">
        <v>1.6220791000000001</v>
      </c>
      <c r="D17" s="453">
        <v>759.76777399999992</v>
      </c>
      <c r="E17" s="453">
        <v>1.9518741000000002</v>
      </c>
      <c r="F17" s="453">
        <v>1120.4428579999999</v>
      </c>
      <c r="G17" s="453">
        <v>0.85063430000000007</v>
      </c>
      <c r="H17" s="453">
        <v>542.08225999999991</v>
      </c>
      <c r="I17" s="453">
        <v>1.1867799000000001</v>
      </c>
      <c r="J17" s="453">
        <v>619.35660699999994</v>
      </c>
      <c r="K17" s="369"/>
      <c r="L17" s="367"/>
      <c r="M17" s="367"/>
      <c r="N17" s="384"/>
      <c r="O17" s="384"/>
      <c r="P17" s="384"/>
      <c r="Q17" s="384"/>
      <c r="R17" s="384"/>
    </row>
    <row r="18" spans="1:18" s="385" customFormat="1" ht="14.1" customHeight="1">
      <c r="A18" s="462" t="s">
        <v>687</v>
      </c>
      <c r="B18" s="467" t="s">
        <v>719</v>
      </c>
      <c r="C18" s="453">
        <v>73.417000000000002</v>
      </c>
      <c r="D18" s="453">
        <v>30.502102999999998</v>
      </c>
      <c r="E18" s="453">
        <v>69.822299999999998</v>
      </c>
      <c r="F18" s="453">
        <v>27.748720999999996</v>
      </c>
      <c r="G18" s="453">
        <v>31.281800000000004</v>
      </c>
      <c r="H18" s="453">
        <v>10.229623</v>
      </c>
      <c r="I18" s="453">
        <v>34.085800000000006</v>
      </c>
      <c r="J18" s="453">
        <v>12.193732999999998</v>
      </c>
      <c r="K18" s="369"/>
      <c r="L18" s="367"/>
      <c r="M18" s="367"/>
      <c r="N18" s="384"/>
      <c r="O18" s="384"/>
      <c r="P18" s="384"/>
      <c r="Q18" s="384"/>
      <c r="R18" s="384"/>
    </row>
    <row r="19" spans="1:18" s="385" customFormat="1" ht="14.1" customHeight="1">
      <c r="A19" s="462" t="s">
        <v>688</v>
      </c>
      <c r="B19" s="469" t="s">
        <v>286</v>
      </c>
      <c r="C19" s="453">
        <v>382.28795610000003</v>
      </c>
      <c r="D19" s="453">
        <v>58.628602000000001</v>
      </c>
      <c r="E19" s="453">
        <v>548.81815700000004</v>
      </c>
      <c r="F19" s="453">
        <v>82.322722999999996</v>
      </c>
      <c r="G19" s="453">
        <v>279.25102800000002</v>
      </c>
      <c r="H19" s="453">
        <v>41.887654999999995</v>
      </c>
      <c r="I19" s="453">
        <v>281.10997800000001</v>
      </c>
      <c r="J19" s="453">
        <v>49.756466000000003</v>
      </c>
      <c r="K19" s="369"/>
      <c r="L19" s="367"/>
      <c r="M19" s="367"/>
      <c r="N19" s="384"/>
      <c r="O19" s="384"/>
      <c r="P19" s="384"/>
      <c r="Q19" s="384"/>
      <c r="R19" s="384"/>
    </row>
    <row r="20" spans="1:18" s="385" customFormat="1" ht="14.1" customHeight="1">
      <c r="A20" s="462" t="s">
        <v>689</v>
      </c>
      <c r="B20" s="469" t="s">
        <v>720</v>
      </c>
      <c r="C20" s="453">
        <v>1.6424158000000002</v>
      </c>
      <c r="D20" s="453">
        <v>9.9648000000000003</v>
      </c>
      <c r="E20" s="453">
        <v>3.8415175000000006</v>
      </c>
      <c r="F20" s="453">
        <v>123.68417299999999</v>
      </c>
      <c r="G20" s="453">
        <v>2.1637286000000002</v>
      </c>
      <c r="H20" s="453">
        <v>69.476551000000001</v>
      </c>
      <c r="I20" s="453">
        <v>2.0999660000000002</v>
      </c>
      <c r="J20" s="453">
        <v>65.054855000000003</v>
      </c>
      <c r="K20" s="369"/>
      <c r="L20" s="367"/>
      <c r="M20" s="367"/>
      <c r="N20" s="384"/>
      <c r="O20" s="384"/>
      <c r="P20" s="384"/>
      <c r="Q20" s="384"/>
      <c r="R20" s="384"/>
    </row>
    <row r="21" spans="1:18" s="385" customFormat="1" ht="14.1" customHeight="1">
      <c r="A21" s="462" t="s">
        <v>690</v>
      </c>
      <c r="B21" s="467" t="s">
        <v>719</v>
      </c>
      <c r="C21" s="453">
        <v>40.143600000000006</v>
      </c>
      <c r="D21" s="453">
        <v>47.864401999999998</v>
      </c>
      <c r="E21" s="453">
        <v>47.108100000000007</v>
      </c>
      <c r="F21" s="453">
        <v>46.506838999999992</v>
      </c>
      <c r="G21" s="453">
        <v>20.520400000000002</v>
      </c>
      <c r="H21" s="453">
        <v>20.079803999999996</v>
      </c>
      <c r="I21" s="453">
        <v>23.928099999999997</v>
      </c>
      <c r="J21" s="453">
        <v>27.538736999999998</v>
      </c>
      <c r="K21" s="369"/>
      <c r="L21" s="367"/>
      <c r="M21" s="367"/>
      <c r="N21" s="384"/>
      <c r="O21" s="384"/>
      <c r="P21" s="384"/>
      <c r="Q21" s="384"/>
      <c r="R21" s="384"/>
    </row>
    <row r="22" spans="1:18" s="385" customFormat="1" ht="14.1" customHeight="1">
      <c r="A22" s="462" t="s">
        <v>691</v>
      </c>
      <c r="B22" s="467" t="s">
        <v>719</v>
      </c>
      <c r="C22" s="453">
        <v>49.370199999999997</v>
      </c>
      <c r="D22" s="453">
        <v>21.729217999999996</v>
      </c>
      <c r="E22" s="453">
        <v>41.5443</v>
      </c>
      <c r="F22" s="453">
        <v>42.821135999999996</v>
      </c>
      <c r="G22" s="453">
        <v>18.856000000000002</v>
      </c>
      <c r="H22" s="453">
        <v>19.978073999999999</v>
      </c>
      <c r="I22" s="453">
        <v>22.7178</v>
      </c>
      <c r="J22" s="453">
        <v>17.537410999999999</v>
      </c>
      <c r="K22" s="369"/>
      <c r="L22" s="367"/>
      <c r="M22" s="367"/>
      <c r="N22" s="384"/>
      <c r="O22" s="384"/>
      <c r="P22" s="384"/>
      <c r="Q22" s="384"/>
      <c r="R22" s="384"/>
    </row>
    <row r="23" spans="1:18" s="385" customFormat="1" ht="14.1" customHeight="1">
      <c r="A23" s="462" t="s">
        <v>692</v>
      </c>
      <c r="B23" s="467" t="s">
        <v>719</v>
      </c>
      <c r="C23" s="453">
        <v>135.01579999999998</v>
      </c>
      <c r="D23" s="453">
        <v>49.366101999999998</v>
      </c>
      <c r="E23" s="453">
        <v>156.4331</v>
      </c>
      <c r="F23" s="453">
        <v>85.768260999999995</v>
      </c>
      <c r="G23" s="453">
        <v>81.234999999999999</v>
      </c>
      <c r="H23" s="453">
        <v>39.064334000000002</v>
      </c>
      <c r="I23" s="453">
        <v>87.819199999999995</v>
      </c>
      <c r="J23" s="453">
        <v>47.407990999999996</v>
      </c>
      <c r="K23" s="369"/>
      <c r="L23" s="367"/>
      <c r="M23" s="367"/>
      <c r="N23" s="384"/>
      <c r="O23" s="384"/>
      <c r="P23" s="384"/>
      <c r="Q23" s="384"/>
      <c r="R23" s="384"/>
    </row>
    <row r="24" spans="1:18" s="385" customFormat="1" ht="14.1" customHeight="1">
      <c r="A24" s="462" t="s">
        <v>693</v>
      </c>
      <c r="B24" s="467" t="s">
        <v>719</v>
      </c>
      <c r="C24" s="453">
        <v>9.8729999999999993</v>
      </c>
      <c r="D24" s="453">
        <v>169.01358999999997</v>
      </c>
      <c r="E24" s="453">
        <v>16.761500000000002</v>
      </c>
      <c r="F24" s="453">
        <v>223.27739199999999</v>
      </c>
      <c r="G24" s="453">
        <v>7.0912000000000006</v>
      </c>
      <c r="H24" s="453">
        <v>117.39538999999999</v>
      </c>
      <c r="I24" s="453">
        <v>4.5091999999999999</v>
      </c>
      <c r="J24" s="453">
        <v>109.790269</v>
      </c>
      <c r="K24" s="369"/>
      <c r="L24" s="367"/>
      <c r="M24" s="367"/>
      <c r="N24" s="384"/>
      <c r="O24" s="384"/>
      <c r="P24" s="384"/>
      <c r="Q24" s="384"/>
      <c r="R24" s="384"/>
    </row>
    <row r="25" spans="1:18" s="385" customFormat="1" ht="14.1" customHeight="1">
      <c r="A25" s="462" t="s">
        <v>661</v>
      </c>
      <c r="B25" s="467" t="s">
        <v>719</v>
      </c>
      <c r="C25" s="453">
        <v>47.277399999999993</v>
      </c>
      <c r="D25" s="453">
        <v>93.47383099999999</v>
      </c>
      <c r="E25" s="453">
        <v>59.553699999999999</v>
      </c>
      <c r="F25" s="453">
        <v>171.07377</v>
      </c>
      <c r="G25" s="453">
        <v>28.190999999999999</v>
      </c>
      <c r="H25" s="453">
        <v>86.030589999999989</v>
      </c>
      <c r="I25" s="453">
        <v>29.025599999999997</v>
      </c>
      <c r="J25" s="453">
        <v>79.179106999999988</v>
      </c>
      <c r="K25" s="369"/>
      <c r="L25" s="367"/>
      <c r="M25" s="367"/>
      <c r="N25" s="384"/>
      <c r="O25" s="384"/>
      <c r="P25" s="384"/>
      <c r="Q25" s="384"/>
      <c r="R25" s="384"/>
    </row>
    <row r="26" spans="1:18" s="385" customFormat="1" ht="14.1" customHeight="1">
      <c r="A26" s="462" t="s">
        <v>694</v>
      </c>
      <c r="B26" s="469" t="s">
        <v>279</v>
      </c>
      <c r="C26" s="453">
        <v>66.1416842</v>
      </c>
      <c r="D26" s="453">
        <v>59.116273</v>
      </c>
      <c r="E26" s="453">
        <v>74.293787099999989</v>
      </c>
      <c r="F26" s="453">
        <v>47.121071999999998</v>
      </c>
      <c r="G26" s="453">
        <v>53.762141799999995</v>
      </c>
      <c r="H26" s="453">
        <v>32.696052000000002</v>
      </c>
      <c r="I26" s="453">
        <v>35.541843899999996</v>
      </c>
      <c r="J26" s="453">
        <v>29.579461000000002</v>
      </c>
      <c r="K26" s="369"/>
      <c r="L26" s="367"/>
      <c r="M26" s="367"/>
      <c r="N26" s="384"/>
      <c r="O26" s="384"/>
      <c r="P26" s="384"/>
      <c r="Q26" s="384"/>
      <c r="R26" s="384"/>
    </row>
    <row r="27" spans="1:18" s="385" customFormat="1" ht="14.1" customHeight="1">
      <c r="A27" s="462" t="s">
        <v>662</v>
      </c>
      <c r="B27" s="467" t="s">
        <v>719</v>
      </c>
      <c r="C27" s="453">
        <v>39.7973</v>
      </c>
      <c r="D27" s="453">
        <v>54.890030999999993</v>
      </c>
      <c r="E27" s="453">
        <v>63.347199999999994</v>
      </c>
      <c r="F27" s="453">
        <v>74.496445999999992</v>
      </c>
      <c r="G27" s="453">
        <v>27.152000000000001</v>
      </c>
      <c r="H27" s="453">
        <v>30.333744999999997</v>
      </c>
      <c r="I27" s="453">
        <v>42.499099999999999</v>
      </c>
      <c r="J27" s="453">
        <v>49.907101999999995</v>
      </c>
      <c r="K27" s="369"/>
      <c r="L27" s="367"/>
      <c r="M27" s="367"/>
      <c r="N27" s="384"/>
      <c r="O27" s="384"/>
      <c r="P27" s="384"/>
      <c r="Q27" s="384"/>
      <c r="R27" s="384"/>
    </row>
    <row r="28" spans="1:18" s="385" customFormat="1" ht="14.1" customHeight="1">
      <c r="A28" s="462" t="s">
        <v>663</v>
      </c>
      <c r="B28" s="467" t="s">
        <v>719</v>
      </c>
      <c r="C28" s="453">
        <v>37.741699999999994</v>
      </c>
      <c r="D28" s="453">
        <v>65.727037999999993</v>
      </c>
      <c r="E28" s="453">
        <v>51.182100000000005</v>
      </c>
      <c r="F28" s="453">
        <v>95.765286000000003</v>
      </c>
      <c r="G28" s="453">
        <v>22.041900000000002</v>
      </c>
      <c r="H28" s="453">
        <v>39.778584000000002</v>
      </c>
      <c r="I28" s="453">
        <v>31.6707</v>
      </c>
      <c r="J28" s="453">
        <v>54.573376999999994</v>
      </c>
      <c r="K28" s="369"/>
      <c r="L28" s="367"/>
      <c r="M28" s="367"/>
      <c r="N28" s="384"/>
      <c r="O28" s="384"/>
      <c r="P28" s="384"/>
      <c r="Q28" s="384"/>
      <c r="R28" s="384"/>
    </row>
    <row r="29" spans="1:18" s="385" customFormat="1" ht="14.1" customHeight="1">
      <c r="A29" s="462" t="s">
        <v>695</v>
      </c>
      <c r="B29" s="467" t="s">
        <v>680</v>
      </c>
      <c r="C29" s="453">
        <v>2.0885461000000003</v>
      </c>
      <c r="D29" s="453">
        <v>43.403818000000001</v>
      </c>
      <c r="E29" s="453">
        <v>2.4584519999999999</v>
      </c>
      <c r="F29" s="453">
        <v>64.615093000000002</v>
      </c>
      <c r="G29" s="453">
        <v>1.141262</v>
      </c>
      <c r="H29" s="453">
        <v>25.925632</v>
      </c>
      <c r="I29" s="453">
        <v>1.357421</v>
      </c>
      <c r="J29" s="453">
        <v>41.551155999999999</v>
      </c>
      <c r="K29" s="369"/>
      <c r="L29" s="367"/>
      <c r="M29" s="367"/>
      <c r="N29" s="384"/>
      <c r="O29" s="384"/>
      <c r="P29" s="384"/>
      <c r="Q29" s="384"/>
      <c r="R29" s="384"/>
    </row>
    <row r="30" spans="1:18" s="385" customFormat="1" ht="14.1" customHeight="1">
      <c r="A30" s="462" t="s">
        <v>696</v>
      </c>
      <c r="B30" s="469" t="s">
        <v>286</v>
      </c>
      <c r="C30" s="453">
        <v>0.28463569999999999</v>
      </c>
      <c r="D30" s="453">
        <v>30.407254999999999</v>
      </c>
      <c r="E30" s="453">
        <v>0.41861040000000005</v>
      </c>
      <c r="F30" s="453">
        <v>37.596256999999994</v>
      </c>
      <c r="G30" s="453">
        <v>0.23676080000000002</v>
      </c>
      <c r="H30" s="453">
        <v>20.415389999999999</v>
      </c>
      <c r="I30" s="453">
        <v>0.18625429999999998</v>
      </c>
      <c r="J30" s="453">
        <v>22.50488</v>
      </c>
      <c r="K30" s="369"/>
      <c r="L30" s="367"/>
      <c r="M30" s="367"/>
      <c r="N30" s="384"/>
      <c r="O30" s="384"/>
      <c r="P30" s="384"/>
      <c r="Q30" s="384"/>
      <c r="R30" s="384"/>
    </row>
    <row r="31" spans="1:18" s="385" customFormat="1" ht="14.1" customHeight="1">
      <c r="A31" s="462" t="s">
        <v>697</v>
      </c>
      <c r="B31" s="467" t="s">
        <v>719</v>
      </c>
      <c r="C31" s="453">
        <v>28.697500000000002</v>
      </c>
      <c r="D31" s="453">
        <v>38.570996999999998</v>
      </c>
      <c r="E31" s="453">
        <v>29.420400000000001</v>
      </c>
      <c r="F31" s="453">
        <v>43.965745999999996</v>
      </c>
      <c r="G31" s="453">
        <v>13.3026</v>
      </c>
      <c r="H31" s="453">
        <v>19.529405999999998</v>
      </c>
      <c r="I31" s="453">
        <v>18.922799999999999</v>
      </c>
      <c r="J31" s="453">
        <v>23.948462999999997</v>
      </c>
      <c r="K31" s="369"/>
      <c r="L31" s="367"/>
      <c r="M31" s="367"/>
      <c r="N31" s="384"/>
      <c r="O31" s="384"/>
      <c r="P31" s="384"/>
      <c r="Q31" s="384"/>
      <c r="R31" s="384"/>
    </row>
    <row r="32" spans="1:18" s="385" customFormat="1" ht="14.1" customHeight="1">
      <c r="A32" s="462" t="s">
        <v>698</v>
      </c>
      <c r="B32" s="467" t="s">
        <v>719</v>
      </c>
      <c r="C32" s="453">
        <v>15.9445</v>
      </c>
      <c r="D32" s="453">
        <v>38.430087</v>
      </c>
      <c r="E32" s="453">
        <v>21.672400000000003</v>
      </c>
      <c r="F32" s="453">
        <v>52.135043999999994</v>
      </c>
      <c r="G32" s="453">
        <v>13.725200000000001</v>
      </c>
      <c r="H32" s="453">
        <v>25.309410999999997</v>
      </c>
      <c r="I32" s="453">
        <v>9.2550999999999988</v>
      </c>
      <c r="J32" s="453">
        <v>26.650565</v>
      </c>
      <c r="K32" s="369"/>
      <c r="L32" s="367"/>
      <c r="M32" s="367"/>
      <c r="N32" s="384"/>
      <c r="O32" s="384"/>
      <c r="P32" s="384"/>
      <c r="Q32" s="384"/>
      <c r="R32" s="384"/>
    </row>
    <row r="33" spans="1:18" s="385" customFormat="1" ht="14.1" customHeight="1">
      <c r="A33" s="462" t="s">
        <v>664</v>
      </c>
      <c r="B33" s="469" t="s">
        <v>282</v>
      </c>
      <c r="C33" s="453">
        <v>489.45924639999998</v>
      </c>
      <c r="D33" s="453">
        <v>106.25631700000001</v>
      </c>
      <c r="E33" s="453">
        <v>270.42622449999999</v>
      </c>
      <c r="F33" s="453">
        <v>267.04089999999997</v>
      </c>
      <c r="G33" s="453">
        <v>132.00004080000002</v>
      </c>
      <c r="H33" s="453">
        <v>107.57574699999999</v>
      </c>
      <c r="I33" s="453">
        <v>206.2536581</v>
      </c>
      <c r="J33" s="453">
        <v>194.73783399999999</v>
      </c>
      <c r="K33" s="369"/>
      <c r="L33" s="367"/>
      <c r="M33" s="367"/>
      <c r="N33" s="384"/>
      <c r="O33" s="384"/>
      <c r="P33" s="384"/>
      <c r="Q33" s="384"/>
      <c r="R33" s="384"/>
    </row>
    <row r="34" spans="1:18" s="385" customFormat="1" ht="14.1" customHeight="1">
      <c r="A34" s="462" t="s">
        <v>699</v>
      </c>
      <c r="B34" s="467" t="s">
        <v>719</v>
      </c>
      <c r="C34" s="453">
        <v>57.788900000000005</v>
      </c>
      <c r="D34" s="453">
        <v>231.60879899999998</v>
      </c>
      <c r="E34" s="453">
        <v>28.787600000000001</v>
      </c>
      <c r="F34" s="453">
        <v>92.991511999999986</v>
      </c>
      <c r="G34" s="453">
        <v>16.614300000000004</v>
      </c>
      <c r="H34" s="453">
        <v>60.492072999999991</v>
      </c>
      <c r="I34" s="453">
        <v>9.7065999999999999</v>
      </c>
      <c r="J34" s="453">
        <v>27.973604999999999</v>
      </c>
      <c r="K34" s="369"/>
      <c r="L34" s="367"/>
      <c r="M34" s="367"/>
      <c r="N34" s="384"/>
      <c r="O34" s="384"/>
      <c r="P34" s="384"/>
      <c r="Q34" s="384"/>
      <c r="R34" s="384"/>
    </row>
    <row r="35" spans="1:18" s="385" customFormat="1" ht="14.1" customHeight="1">
      <c r="A35" s="462" t="s">
        <v>700</v>
      </c>
      <c r="B35" s="470" t="s">
        <v>279</v>
      </c>
      <c r="C35" s="453">
        <v>0.57058409999999993</v>
      </c>
      <c r="D35" s="453">
        <v>0.96553500000000003</v>
      </c>
      <c r="E35" s="453">
        <v>55.844927999999996</v>
      </c>
      <c r="F35" s="453">
        <v>41.166306999999996</v>
      </c>
      <c r="G35" s="453">
        <v>45.029294899999996</v>
      </c>
      <c r="H35" s="453">
        <v>32.944051999999999</v>
      </c>
      <c r="I35" s="453">
        <v>63.477659199999998</v>
      </c>
      <c r="J35" s="453">
        <v>52.121546000000002</v>
      </c>
      <c r="K35" s="369"/>
      <c r="L35" s="367"/>
      <c r="M35" s="367"/>
      <c r="N35" s="384"/>
      <c r="O35" s="384"/>
      <c r="P35" s="384"/>
      <c r="Q35" s="384"/>
      <c r="R35" s="384"/>
    </row>
    <row r="36" spans="1:18" s="385" customFormat="1" ht="14.1" customHeight="1">
      <c r="A36" s="462" t="s">
        <v>323</v>
      </c>
      <c r="B36" s="467" t="s">
        <v>719</v>
      </c>
      <c r="C36" s="453">
        <v>340.8134</v>
      </c>
      <c r="D36" s="453">
        <v>246.83930499999997</v>
      </c>
      <c r="E36" s="453">
        <v>526.58150000000001</v>
      </c>
      <c r="F36" s="453">
        <v>30.691736999999996</v>
      </c>
      <c r="G36" s="453">
        <v>185.01109999999997</v>
      </c>
      <c r="H36" s="453">
        <v>9.6618549999999992</v>
      </c>
      <c r="I36" s="453">
        <v>401.30290000000002</v>
      </c>
      <c r="J36" s="453">
        <v>26.615652999999998</v>
      </c>
      <c r="K36" s="369"/>
      <c r="L36" s="367"/>
      <c r="M36" s="367"/>
      <c r="N36" s="384"/>
      <c r="O36" s="384"/>
      <c r="P36" s="384"/>
      <c r="Q36" s="384"/>
      <c r="R36" s="384"/>
    </row>
    <row r="37" spans="1:18" s="385" customFormat="1" ht="14.1" customHeight="1">
      <c r="A37" s="462" t="s">
        <v>701</v>
      </c>
      <c r="B37" s="467" t="s">
        <v>719</v>
      </c>
      <c r="C37" s="453">
        <v>6.84</v>
      </c>
      <c r="D37" s="453">
        <v>22.680529</v>
      </c>
      <c r="E37" s="453">
        <v>819.52880000000005</v>
      </c>
      <c r="F37" s="453">
        <v>537.28244500000005</v>
      </c>
      <c r="G37" s="453">
        <v>382.13170000000002</v>
      </c>
      <c r="H37" s="453">
        <v>259.430409</v>
      </c>
      <c r="I37" s="453">
        <v>649.20569999999998</v>
      </c>
      <c r="J37" s="453">
        <v>400.00663899999995</v>
      </c>
      <c r="K37" s="369"/>
      <c r="L37" s="367"/>
      <c r="M37" s="367"/>
      <c r="N37" s="384"/>
      <c r="O37" s="384"/>
      <c r="P37" s="384"/>
      <c r="Q37" s="384"/>
      <c r="R37" s="384"/>
    </row>
    <row r="38" spans="1:18" s="385" customFormat="1" ht="14.1" customHeight="1">
      <c r="A38" s="462" t="s">
        <v>283</v>
      </c>
      <c r="B38" s="467" t="s">
        <v>719</v>
      </c>
      <c r="C38" s="453">
        <v>3.9617</v>
      </c>
      <c r="D38" s="453">
        <v>12.697894</v>
      </c>
      <c r="E38" s="453">
        <v>10.51</v>
      </c>
      <c r="F38" s="453">
        <v>37.067285999999996</v>
      </c>
      <c r="G38" s="453">
        <v>4.2416</v>
      </c>
      <c r="H38" s="453">
        <v>15.307493000000001</v>
      </c>
      <c r="I38" s="453">
        <v>6.0172000000000008</v>
      </c>
      <c r="J38" s="453">
        <v>20.962809</v>
      </c>
      <c r="K38" s="369"/>
      <c r="L38" s="367"/>
      <c r="M38" s="367"/>
      <c r="N38" s="384"/>
      <c r="O38" s="384"/>
      <c r="P38" s="384"/>
      <c r="Q38" s="384"/>
      <c r="R38" s="384"/>
    </row>
    <row r="39" spans="1:18" s="385" customFormat="1" ht="14.1" customHeight="1">
      <c r="A39" s="462" t="s">
        <v>702</v>
      </c>
      <c r="B39" s="467" t="s">
        <v>719</v>
      </c>
      <c r="C39" s="453">
        <v>9.2012</v>
      </c>
      <c r="D39" s="453">
        <v>41.093886999999995</v>
      </c>
      <c r="E39" s="453">
        <v>25.264700000000001</v>
      </c>
      <c r="F39" s="453">
        <v>51.256647999999998</v>
      </c>
      <c r="G39" s="453">
        <v>9.5766000000000009</v>
      </c>
      <c r="H39" s="453">
        <v>18.453313000000001</v>
      </c>
      <c r="I39" s="453">
        <v>26.983599999999999</v>
      </c>
      <c r="J39" s="453">
        <v>42.803852999999997</v>
      </c>
      <c r="K39" s="369"/>
      <c r="L39" s="367"/>
      <c r="M39" s="367"/>
      <c r="N39" s="384"/>
      <c r="O39" s="384"/>
      <c r="P39" s="384"/>
      <c r="Q39" s="384"/>
      <c r="R39" s="384"/>
    </row>
    <row r="40" spans="1:18" s="385" customFormat="1" ht="14.1" customHeight="1">
      <c r="A40" s="462" t="s">
        <v>703</v>
      </c>
      <c r="B40" s="467" t="s">
        <v>719</v>
      </c>
      <c r="C40" s="453">
        <v>54.469000000000001</v>
      </c>
      <c r="D40" s="453">
        <v>28.643635</v>
      </c>
      <c r="E40" s="453">
        <v>4.1187999999999994</v>
      </c>
      <c r="F40" s="453">
        <v>19.19698</v>
      </c>
      <c r="G40" s="453">
        <v>1.4460999999999999</v>
      </c>
      <c r="H40" s="453">
        <v>9.3168039999999994</v>
      </c>
      <c r="I40" s="453">
        <v>4.1866000000000003</v>
      </c>
      <c r="J40" s="453">
        <v>10.141943999999999</v>
      </c>
      <c r="K40" s="369"/>
      <c r="L40" s="367"/>
      <c r="M40" s="367"/>
      <c r="N40" s="384"/>
      <c r="O40" s="384"/>
      <c r="P40" s="384"/>
      <c r="Q40" s="384"/>
      <c r="R40" s="384"/>
    </row>
    <row r="41" spans="1:18" s="385" customFormat="1" ht="14.1" customHeight="1">
      <c r="A41" s="462" t="s">
        <v>704</v>
      </c>
      <c r="B41" s="467" t="s">
        <v>719</v>
      </c>
      <c r="C41" s="453">
        <v>28.123300000000004</v>
      </c>
      <c r="D41" s="453">
        <v>114.568523</v>
      </c>
      <c r="E41" s="453">
        <v>16.614900000000002</v>
      </c>
      <c r="F41" s="453">
        <v>59.505708999999996</v>
      </c>
      <c r="G41" s="453">
        <v>7.2033000000000005</v>
      </c>
      <c r="H41" s="453">
        <v>31.490496999999998</v>
      </c>
      <c r="I41" s="453">
        <v>9.0831</v>
      </c>
      <c r="J41" s="453">
        <v>27.488914999999999</v>
      </c>
      <c r="K41" s="369"/>
      <c r="L41" s="367"/>
      <c r="M41" s="367"/>
      <c r="N41" s="384"/>
      <c r="O41" s="384"/>
      <c r="P41" s="384"/>
      <c r="Q41" s="384"/>
      <c r="R41" s="384"/>
    </row>
    <row r="42" spans="1:18" s="385" customFormat="1" ht="14.1" customHeight="1">
      <c r="A42" s="462" t="s">
        <v>705</v>
      </c>
      <c r="B42" s="922" t="s">
        <v>678</v>
      </c>
      <c r="C42" s="453">
        <v>25.703599999999998</v>
      </c>
      <c r="D42" s="453">
        <v>101.096531</v>
      </c>
      <c r="E42" s="453">
        <v>52.901000000000003</v>
      </c>
      <c r="F42" s="453">
        <v>42.787800999999995</v>
      </c>
      <c r="G42" s="453">
        <v>19.631</v>
      </c>
      <c r="H42" s="453">
        <v>15.983864999999998</v>
      </c>
      <c r="I42" s="453">
        <v>138.78</v>
      </c>
      <c r="J42" s="453">
        <v>27.131191000000001</v>
      </c>
      <c r="K42" s="369"/>
      <c r="L42" s="367"/>
      <c r="M42" s="367"/>
      <c r="N42" s="384"/>
      <c r="O42" s="384"/>
      <c r="P42" s="384"/>
      <c r="Q42" s="384"/>
      <c r="R42" s="384"/>
    </row>
    <row r="43" spans="1:18" s="385" customFormat="1" ht="14.1" customHeight="1">
      <c r="A43" s="462" t="s">
        <v>706</v>
      </c>
      <c r="B43" s="467" t="s">
        <v>719</v>
      </c>
      <c r="C43" s="453">
        <v>0</v>
      </c>
      <c r="D43" s="453">
        <v>30.705513999999997</v>
      </c>
      <c r="E43" s="453">
        <v>59.165900000000008</v>
      </c>
      <c r="F43" s="453">
        <v>211.32516099999998</v>
      </c>
      <c r="G43" s="453">
        <v>29.342200000000005</v>
      </c>
      <c r="H43" s="453">
        <v>105.006957</v>
      </c>
      <c r="I43" s="453">
        <v>23.2286</v>
      </c>
      <c r="J43" s="453">
        <v>90.31104599999999</v>
      </c>
      <c r="K43" s="369"/>
      <c r="L43" s="367"/>
      <c r="M43" s="367"/>
      <c r="N43" s="384"/>
      <c r="O43" s="384"/>
      <c r="P43" s="384"/>
      <c r="Q43" s="384"/>
      <c r="R43" s="384"/>
    </row>
    <row r="44" spans="1:18" s="385" customFormat="1" ht="27" customHeight="1">
      <c r="A44" s="462" t="s">
        <v>707</v>
      </c>
      <c r="B44" s="467" t="s">
        <v>719</v>
      </c>
      <c r="C44" s="453">
        <v>1.339</v>
      </c>
      <c r="D44" s="453">
        <v>62.170922999999995</v>
      </c>
      <c r="E44" s="453">
        <v>77.376199999999997</v>
      </c>
      <c r="F44" s="453">
        <v>279.698216</v>
      </c>
      <c r="G44" s="453">
        <v>36.725199999999994</v>
      </c>
      <c r="H44" s="453">
        <v>133.458158</v>
      </c>
      <c r="I44" s="453">
        <v>24.408000000000001</v>
      </c>
      <c r="J44" s="453">
        <v>91.510584999999992</v>
      </c>
      <c r="K44" s="369"/>
      <c r="L44" s="367"/>
      <c r="M44" s="367"/>
      <c r="N44" s="384"/>
      <c r="O44" s="384"/>
      <c r="P44" s="384"/>
      <c r="Q44" s="384"/>
      <c r="R44" s="384"/>
    </row>
    <row r="45" spans="1:18" s="385" customFormat="1" ht="14.1" customHeight="1">
      <c r="A45" s="462" t="s">
        <v>708</v>
      </c>
      <c r="B45" s="922" t="s">
        <v>678</v>
      </c>
      <c r="C45" s="453">
        <v>1.6326851</v>
      </c>
      <c r="D45" s="453">
        <v>175.18065599999997</v>
      </c>
      <c r="E45" s="453">
        <v>2.589</v>
      </c>
      <c r="F45" s="453">
        <v>89.69288499999999</v>
      </c>
      <c r="G45" s="453">
        <v>1.169</v>
      </c>
      <c r="H45" s="453">
        <v>50.065587999999991</v>
      </c>
      <c r="I45" s="453">
        <v>2.2650000000000001</v>
      </c>
      <c r="J45" s="453">
        <v>71.966948000000002</v>
      </c>
      <c r="K45" s="369"/>
      <c r="L45" s="367"/>
      <c r="M45" s="367"/>
      <c r="N45" s="384"/>
      <c r="O45" s="384"/>
      <c r="P45" s="384"/>
      <c r="Q45" s="384"/>
      <c r="R45" s="384"/>
    </row>
    <row r="46" spans="1:18" s="385" customFormat="1" ht="14.1" customHeight="1">
      <c r="A46" s="462" t="s">
        <v>709</v>
      </c>
      <c r="B46" s="922" t="s">
        <v>678</v>
      </c>
      <c r="C46" s="453">
        <v>30.523000000000003</v>
      </c>
      <c r="D46" s="453">
        <v>48.738402000000001</v>
      </c>
      <c r="E46" s="453">
        <v>0.435</v>
      </c>
      <c r="F46" s="453">
        <v>9.8108760000000004</v>
      </c>
      <c r="G46" s="453">
        <v>0.188</v>
      </c>
      <c r="H46" s="453">
        <v>3.206871</v>
      </c>
      <c r="I46" s="453">
        <v>0.7419</v>
      </c>
      <c r="J46" s="453">
        <v>23.458157</v>
      </c>
      <c r="K46" s="369"/>
      <c r="L46" s="367"/>
      <c r="M46" s="367"/>
      <c r="N46" s="384"/>
      <c r="O46" s="384"/>
      <c r="P46" s="384"/>
      <c r="Q46" s="384"/>
      <c r="R46" s="384"/>
    </row>
    <row r="47" spans="1:18" s="385" customFormat="1" ht="14.1" customHeight="1">
      <c r="A47" s="462" t="s">
        <v>710</v>
      </c>
      <c r="B47" s="469" t="s">
        <v>279</v>
      </c>
      <c r="C47" s="453">
        <v>119.896</v>
      </c>
      <c r="D47" s="453">
        <v>1025.6865499999999</v>
      </c>
      <c r="E47" s="453">
        <v>7.29794E-2</v>
      </c>
      <c r="F47" s="453">
        <v>252.498604</v>
      </c>
      <c r="G47" s="453" t="s">
        <v>255</v>
      </c>
      <c r="H47" s="453">
        <v>132.57791700000001</v>
      </c>
      <c r="I47" s="453">
        <v>6.8962499999999996E-2</v>
      </c>
      <c r="J47" s="453">
        <v>187.28884800000003</v>
      </c>
      <c r="K47" s="369"/>
      <c r="L47" s="367"/>
      <c r="M47" s="367"/>
      <c r="N47" s="384"/>
      <c r="O47" s="384"/>
      <c r="P47" s="384"/>
      <c r="Q47" s="384"/>
      <c r="R47" s="384"/>
    </row>
    <row r="48" spans="1:18" s="385" customFormat="1" ht="14.1" customHeight="1">
      <c r="A48" s="462" t="s">
        <v>711</v>
      </c>
      <c r="B48" s="922" t="s">
        <v>678</v>
      </c>
      <c r="C48" s="453">
        <v>1451.5830000000001</v>
      </c>
      <c r="D48" s="453">
        <v>47.456356</v>
      </c>
      <c r="E48" s="453">
        <v>51.927000000000007</v>
      </c>
      <c r="F48" s="453">
        <v>165.109813</v>
      </c>
      <c r="G48" s="453">
        <v>16.923200000000001</v>
      </c>
      <c r="H48" s="453">
        <v>86.46902399999999</v>
      </c>
      <c r="I48" s="453">
        <v>22.567</v>
      </c>
      <c r="J48" s="453">
        <v>80.550164999999993</v>
      </c>
      <c r="K48" s="369"/>
      <c r="L48" s="367"/>
      <c r="M48" s="367"/>
      <c r="N48" s="384"/>
      <c r="O48" s="384"/>
      <c r="P48" s="384"/>
      <c r="Q48" s="384"/>
      <c r="R48" s="384"/>
    </row>
    <row r="49" spans="1:18" s="385" customFormat="1" ht="14.1" customHeight="1">
      <c r="A49" s="462" t="s">
        <v>712</v>
      </c>
      <c r="B49" s="467" t="s">
        <v>719</v>
      </c>
      <c r="C49" s="453">
        <v>1.624568</v>
      </c>
      <c r="D49" s="453">
        <v>85.160218</v>
      </c>
      <c r="E49" s="453">
        <v>141.53620000000001</v>
      </c>
      <c r="F49" s="453">
        <v>1243.905882</v>
      </c>
      <c r="G49" s="453">
        <v>111.89100000000001</v>
      </c>
      <c r="H49" s="453">
        <v>1030.334683</v>
      </c>
      <c r="I49" s="453">
        <v>52.399300000000004</v>
      </c>
      <c r="J49" s="453">
        <v>218.84481200000002</v>
      </c>
      <c r="K49" s="369"/>
      <c r="L49" s="367"/>
      <c r="M49" s="367"/>
      <c r="N49" s="384"/>
      <c r="O49" s="384"/>
      <c r="P49" s="384"/>
      <c r="Q49" s="384"/>
      <c r="R49" s="384"/>
    </row>
    <row r="50" spans="1:18" s="385" customFormat="1" ht="14.1" customHeight="1">
      <c r="A50" s="462" t="s">
        <v>713</v>
      </c>
      <c r="B50" s="922" t="s">
        <v>678</v>
      </c>
      <c r="C50" s="453">
        <v>8.2086659999999991</v>
      </c>
      <c r="D50" s="453">
        <v>299.94478200000003</v>
      </c>
      <c r="E50" s="453">
        <v>4463.2694000000001</v>
      </c>
      <c r="F50" s="453">
        <v>37.697441999999995</v>
      </c>
      <c r="G50" s="453">
        <v>2163.4205999999999</v>
      </c>
      <c r="H50" s="453">
        <v>14.839314999999999</v>
      </c>
      <c r="I50" s="453">
        <v>1709.95</v>
      </c>
      <c r="J50" s="453">
        <v>10.850707</v>
      </c>
      <c r="K50" s="369"/>
      <c r="L50" s="367"/>
      <c r="M50" s="367"/>
      <c r="N50" s="384"/>
      <c r="O50" s="384"/>
      <c r="P50" s="384"/>
      <c r="Q50" s="384"/>
      <c r="R50" s="384"/>
    </row>
    <row r="51" spans="1:18" s="385" customFormat="1" ht="14.1" customHeight="1">
      <c r="A51" s="462" t="s">
        <v>714</v>
      </c>
      <c r="B51" s="467" t="s">
        <v>680</v>
      </c>
      <c r="C51" s="453">
        <v>12.758799999999999</v>
      </c>
      <c r="D51" s="453">
        <v>34.469385000000003</v>
      </c>
      <c r="E51" s="453">
        <v>0.364896</v>
      </c>
      <c r="F51" s="453">
        <v>79.783684999999991</v>
      </c>
      <c r="G51" s="453">
        <v>0.16955999999999999</v>
      </c>
      <c r="H51" s="453">
        <v>30.441348999999995</v>
      </c>
      <c r="I51" s="453">
        <v>0.22417429999999999</v>
      </c>
      <c r="J51" s="453">
        <v>56.260300000000001</v>
      </c>
      <c r="K51" s="369"/>
      <c r="L51" s="367"/>
      <c r="M51" s="367"/>
      <c r="N51" s="384"/>
      <c r="O51" s="384"/>
      <c r="P51" s="384"/>
      <c r="Q51" s="384"/>
      <c r="R51" s="384"/>
    </row>
    <row r="52" spans="1:18" s="385" customFormat="1" ht="14.1" customHeight="1">
      <c r="A52" s="462" t="s">
        <v>670</v>
      </c>
      <c r="B52" s="467" t="s">
        <v>680</v>
      </c>
      <c r="C52" s="453">
        <v>184.9153</v>
      </c>
      <c r="D52" s="453">
        <v>2772.1702530000002</v>
      </c>
      <c r="E52" s="453">
        <v>1.79966</v>
      </c>
      <c r="F52" s="453">
        <v>250.18992099999997</v>
      </c>
      <c r="G52" s="453">
        <v>0.99558199999999997</v>
      </c>
      <c r="H52" s="453">
        <v>96.90279799999999</v>
      </c>
      <c r="I52" s="453">
        <v>0.83023999999999998</v>
      </c>
      <c r="J52" s="453">
        <v>141.90330699999998</v>
      </c>
      <c r="K52" s="63"/>
      <c r="L52" s="367"/>
      <c r="M52" s="367"/>
      <c r="N52" s="384"/>
      <c r="O52" s="384"/>
      <c r="P52" s="384"/>
      <c r="Q52" s="384"/>
      <c r="R52" s="384"/>
    </row>
    <row r="53" spans="1:18" s="385" customFormat="1" ht="14.1" customHeight="1">
      <c r="A53" s="462" t="s">
        <v>715</v>
      </c>
      <c r="B53" s="467" t="s">
        <v>719</v>
      </c>
      <c r="C53" s="453">
        <v>19.291700000000002</v>
      </c>
      <c r="D53" s="453">
        <v>180.236254</v>
      </c>
      <c r="E53" s="453">
        <v>8.8780000000000001</v>
      </c>
      <c r="F53" s="453">
        <v>50.217482999999994</v>
      </c>
      <c r="G53" s="453">
        <v>3.68</v>
      </c>
      <c r="H53" s="453">
        <v>23.010778999999999</v>
      </c>
      <c r="I53" s="453">
        <v>4.9195000000000002</v>
      </c>
      <c r="J53" s="453">
        <v>18.014165999999999</v>
      </c>
      <c r="K53" s="63"/>
      <c r="L53" s="367"/>
      <c r="M53" s="367"/>
      <c r="N53" s="384"/>
      <c r="O53" s="384"/>
      <c r="P53" s="384"/>
      <c r="Q53" s="384"/>
      <c r="R53" s="384"/>
    </row>
    <row r="54" spans="1:18" s="385" customFormat="1" ht="13.5" customHeight="1">
      <c r="A54" s="462" t="s">
        <v>671</v>
      </c>
      <c r="B54" s="922" t="s">
        <v>678</v>
      </c>
      <c r="C54" s="453">
        <v>2.2170000000000001</v>
      </c>
      <c r="D54" s="453">
        <v>87.779439999999994</v>
      </c>
      <c r="E54" s="453">
        <v>141.03200000000001</v>
      </c>
      <c r="F54" s="453">
        <v>1743.5139140000001</v>
      </c>
      <c r="G54" s="453">
        <v>71.408000000000001</v>
      </c>
      <c r="H54" s="453">
        <v>1122.191894</v>
      </c>
      <c r="I54" s="453">
        <v>57.421999999999997</v>
      </c>
      <c r="J54" s="453">
        <v>472.79598900000002</v>
      </c>
      <c r="K54" s="63"/>
      <c r="L54" s="367"/>
      <c r="M54" s="367"/>
      <c r="N54" s="384"/>
      <c r="O54" s="384"/>
      <c r="P54" s="384"/>
      <c r="Q54" s="384"/>
      <c r="R54" s="384"/>
    </row>
    <row r="55" spans="1:18" s="385" customFormat="1" ht="14.1" customHeight="1">
      <c r="A55" s="462" t="s">
        <v>716</v>
      </c>
      <c r="B55" s="922" t="s">
        <v>678</v>
      </c>
      <c r="C55" s="453">
        <v>19.291700000000002</v>
      </c>
      <c r="D55" s="453">
        <v>110.29617499999999</v>
      </c>
      <c r="E55" s="453">
        <v>18.303999999999998</v>
      </c>
      <c r="F55" s="453">
        <v>201.07988599999999</v>
      </c>
      <c r="G55" s="453">
        <v>7.8220000000000001</v>
      </c>
      <c r="H55" s="453">
        <v>91.270932000000002</v>
      </c>
      <c r="I55" s="453">
        <v>13.35</v>
      </c>
      <c r="J55" s="453">
        <v>169.93267499999999</v>
      </c>
      <c r="K55" s="63"/>
      <c r="L55" s="367"/>
      <c r="M55" s="367"/>
      <c r="N55" s="384"/>
      <c r="O55" s="384"/>
      <c r="P55" s="384"/>
      <c r="Q55" s="384"/>
      <c r="R55" s="384"/>
    </row>
    <row r="56" spans="1:18" s="385" customFormat="1" ht="14.1" customHeight="1">
      <c r="A56" s="462" t="s">
        <v>717</v>
      </c>
      <c r="B56" s="922" t="s">
        <v>678</v>
      </c>
      <c r="C56" s="453">
        <v>2.2170000000000001</v>
      </c>
      <c r="D56" s="453">
        <v>198.29265799999999</v>
      </c>
      <c r="E56" s="453">
        <v>3.4140000000000001</v>
      </c>
      <c r="F56" s="453">
        <v>122.10187199999999</v>
      </c>
      <c r="G56" s="453">
        <v>1.381</v>
      </c>
      <c r="H56" s="453">
        <v>69.900160999999997</v>
      </c>
      <c r="I56" s="453">
        <v>2.7410000000000001</v>
      </c>
      <c r="J56" s="453">
        <v>68.25148999999999</v>
      </c>
      <c r="K56" s="63"/>
      <c r="L56" s="367"/>
      <c r="M56" s="367"/>
      <c r="N56" s="384"/>
      <c r="O56" s="384"/>
      <c r="P56" s="384"/>
      <c r="Q56" s="384"/>
      <c r="R56" s="384"/>
    </row>
    <row r="57" spans="1:18" s="385" customFormat="1" ht="14.1" customHeight="1">
      <c r="A57" s="462" t="s">
        <v>672</v>
      </c>
      <c r="B57" s="469"/>
      <c r="C57" s="453"/>
      <c r="D57" s="453">
        <v>286.47562099999999</v>
      </c>
      <c r="E57" s="453"/>
      <c r="F57" s="453">
        <v>124.468569</v>
      </c>
      <c r="G57" s="453"/>
      <c r="H57" s="453">
        <v>54.915544999999995</v>
      </c>
      <c r="I57" s="453"/>
      <c r="J57" s="453">
        <v>68.065818000000007</v>
      </c>
      <c r="K57" s="63"/>
      <c r="L57" s="367"/>
      <c r="M57" s="367"/>
      <c r="N57" s="384"/>
      <c r="O57" s="384"/>
      <c r="P57" s="384"/>
      <c r="Q57" s="384"/>
      <c r="R57" s="384"/>
    </row>
    <row r="58" spans="1:18" s="385" customFormat="1" ht="14.1" customHeight="1">
      <c r="A58" s="462" t="s">
        <v>718</v>
      </c>
      <c r="B58" s="469"/>
      <c r="C58" s="453"/>
      <c r="D58" s="453">
        <v>32.364933999999998</v>
      </c>
      <c r="E58" s="453"/>
      <c r="F58" s="453">
        <v>40.068266000000001</v>
      </c>
      <c r="G58" s="453"/>
      <c r="H58" s="453">
        <v>19.903395</v>
      </c>
      <c r="I58" s="453"/>
      <c r="J58" s="453">
        <v>23.450966000000001</v>
      </c>
      <c r="K58" s="63"/>
    </row>
    <row r="59" spans="1:18" s="385" customFormat="1" ht="14.1" customHeight="1">
      <c r="A59" s="462" t="s">
        <v>673</v>
      </c>
      <c r="B59" s="469"/>
      <c r="C59" s="453"/>
      <c r="D59" s="453">
        <v>36.433840999999994</v>
      </c>
      <c r="E59" s="453"/>
      <c r="F59" s="453">
        <v>177.734331</v>
      </c>
      <c r="G59" s="453"/>
      <c r="H59" s="453">
        <v>103.931377</v>
      </c>
      <c r="I59" s="453"/>
      <c r="J59" s="453">
        <v>67.304407999999995</v>
      </c>
      <c r="K59" s="63"/>
    </row>
    <row r="60" spans="1:18" s="385" customFormat="1" ht="14.1" customHeight="1">
      <c r="A60" s="462" t="s">
        <v>674</v>
      </c>
      <c r="B60" s="469"/>
      <c r="C60" s="453"/>
      <c r="D60" s="453">
        <v>286.47562099999999</v>
      </c>
      <c r="E60" s="453"/>
      <c r="F60" s="453">
        <v>151.19962599999999</v>
      </c>
      <c r="G60" s="453"/>
      <c r="H60" s="453">
        <v>60.008276999999993</v>
      </c>
      <c r="I60" s="453"/>
      <c r="J60" s="453">
        <v>112.37413199999997</v>
      </c>
      <c r="K60" s="63"/>
    </row>
    <row r="61" spans="1:18" s="385" customFormat="1" ht="14.1" customHeight="1">
      <c r="A61" s="462" t="s">
        <v>675</v>
      </c>
      <c r="B61" s="469"/>
      <c r="C61" s="453"/>
      <c r="D61" s="453">
        <v>32.364933999999998</v>
      </c>
      <c r="E61" s="453"/>
      <c r="F61" s="453">
        <v>40.326043999999996</v>
      </c>
      <c r="G61" s="453"/>
      <c r="H61" s="453">
        <v>19.819564</v>
      </c>
      <c r="I61" s="453"/>
      <c r="J61" s="453">
        <v>19.636119999999998</v>
      </c>
      <c r="K61" s="63"/>
    </row>
    <row r="62" spans="1:18" s="385" customFormat="1" ht="14.1" customHeight="1">
      <c r="A62" s="452" t="s">
        <v>676</v>
      </c>
      <c r="B62" s="471" t="s">
        <v>279</v>
      </c>
      <c r="C62" s="463" t="s">
        <v>255</v>
      </c>
      <c r="D62" s="463">
        <v>36.433840999999994</v>
      </c>
      <c r="E62" s="463">
        <v>6.5975199999999998E-2</v>
      </c>
      <c r="F62" s="463">
        <v>43.038819000000004</v>
      </c>
      <c r="G62" s="463" t="s">
        <v>255</v>
      </c>
      <c r="H62" s="463">
        <v>16.22467</v>
      </c>
      <c r="I62" s="463" t="s">
        <v>255</v>
      </c>
      <c r="J62" s="463">
        <v>30.693066999999999</v>
      </c>
      <c r="K62" s="63"/>
    </row>
    <row r="63" spans="1:18" s="385" customFormat="1" ht="20.100000000000001" customHeight="1">
      <c r="A63" s="1026" t="s">
        <v>610</v>
      </c>
      <c r="B63" s="1026"/>
      <c r="C63" s="1026"/>
      <c r="D63" s="1026"/>
      <c r="E63" s="1026"/>
      <c r="F63" s="1026"/>
      <c r="G63" s="1026"/>
      <c r="H63" s="1026"/>
      <c r="I63" s="1026"/>
      <c r="J63" s="1026"/>
      <c r="K63" s="464"/>
    </row>
    <row r="64" spans="1:18" s="385" customFormat="1">
      <c r="A64" s="386"/>
      <c r="B64" s="387"/>
      <c r="C64" s="388"/>
      <c r="D64" s="388"/>
      <c r="E64" s="388"/>
      <c r="F64" s="388"/>
      <c r="G64" s="388"/>
      <c r="H64" s="388"/>
      <c r="I64" s="388"/>
      <c r="J64" s="388"/>
      <c r="K64" s="63"/>
    </row>
    <row r="65" spans="1:11" s="385" customFormat="1">
      <c r="A65" s="386"/>
      <c r="B65" s="387"/>
      <c r="C65" s="388"/>
      <c r="D65" s="377"/>
      <c r="E65" s="388"/>
      <c r="F65" s="377"/>
      <c r="G65" s="388"/>
      <c r="H65" s="377"/>
      <c r="I65" s="374"/>
      <c r="J65" s="377"/>
      <c r="K65" s="63"/>
    </row>
    <row r="66" spans="1:11" s="385" customFormat="1">
      <c r="A66" s="386"/>
      <c r="B66" s="387"/>
      <c r="C66" s="388"/>
      <c r="D66" s="377"/>
      <c r="E66" s="388"/>
      <c r="F66" s="377"/>
      <c r="G66" s="388"/>
      <c r="H66" s="377"/>
      <c r="I66" s="377"/>
      <c r="J66" s="377"/>
      <c r="K66" s="63"/>
    </row>
    <row r="67" spans="1:11" s="385" customFormat="1">
      <c r="B67" s="387"/>
      <c r="C67" s="388"/>
      <c r="D67" s="388"/>
      <c r="E67" s="388"/>
      <c r="F67" s="388"/>
      <c r="G67" s="388"/>
      <c r="H67" s="388"/>
      <c r="I67" s="388"/>
      <c r="J67" s="388"/>
      <c r="K67" s="63"/>
    </row>
    <row r="68" spans="1:11" s="385" customFormat="1">
      <c r="A68" s="386"/>
      <c r="B68" s="387"/>
      <c r="C68" s="388"/>
      <c r="D68" s="388"/>
      <c r="E68" s="388"/>
      <c r="F68" s="388"/>
      <c r="G68" s="388"/>
      <c r="H68" s="388"/>
      <c r="I68" s="388"/>
      <c r="J68" s="388"/>
      <c r="K68" s="63"/>
    </row>
    <row r="69" spans="1:11" s="385" customFormat="1">
      <c r="A69" s="386"/>
      <c r="B69" s="387"/>
      <c r="C69" s="388"/>
      <c r="D69" s="388"/>
      <c r="E69" s="388"/>
      <c r="F69" s="388"/>
      <c r="G69" s="388"/>
      <c r="H69" s="388"/>
      <c r="I69" s="388"/>
      <c r="J69" s="388"/>
      <c r="K69" s="63"/>
    </row>
    <row r="70" spans="1:11" s="385" customFormat="1">
      <c r="A70" s="386"/>
      <c r="B70" s="387"/>
      <c r="C70" s="388"/>
      <c r="D70" s="388"/>
      <c r="E70" s="388"/>
      <c r="F70" s="388"/>
      <c r="G70" s="388"/>
      <c r="H70" s="388"/>
      <c r="I70" s="388"/>
      <c r="J70" s="388"/>
      <c r="K70" s="63"/>
    </row>
    <row r="71" spans="1:11" s="385" customFormat="1">
      <c r="A71" s="386"/>
      <c r="B71" s="387"/>
      <c r="C71" s="388"/>
      <c r="D71" s="388"/>
      <c r="E71" s="388"/>
      <c r="F71" s="388"/>
      <c r="G71" s="388"/>
      <c r="H71" s="388"/>
      <c r="I71" s="388"/>
      <c r="J71" s="388"/>
      <c r="K71" s="63"/>
    </row>
    <row r="72" spans="1:11" s="385" customFormat="1">
      <c r="A72" s="386"/>
      <c r="B72" s="387"/>
      <c r="C72" s="388"/>
      <c r="D72" s="388"/>
      <c r="E72" s="388"/>
      <c r="F72" s="388"/>
      <c r="G72" s="388"/>
      <c r="H72" s="388"/>
      <c r="I72" s="388"/>
      <c r="J72" s="388"/>
      <c r="K72" s="63"/>
    </row>
    <row r="73" spans="1:11" s="385" customFormat="1">
      <c r="A73" s="386"/>
      <c r="B73" s="387"/>
      <c r="C73" s="388"/>
      <c r="D73" s="388"/>
      <c r="E73" s="388"/>
      <c r="F73" s="388"/>
      <c r="G73" s="388"/>
      <c r="H73" s="388"/>
      <c r="I73" s="388"/>
      <c r="J73" s="388"/>
      <c r="K73" s="63"/>
    </row>
    <row r="74" spans="1:11" s="385" customFormat="1">
      <c r="A74" s="386"/>
      <c r="B74" s="387"/>
      <c r="C74" s="388"/>
      <c r="D74" s="388"/>
      <c r="E74" s="388"/>
      <c r="F74" s="388"/>
      <c r="G74" s="388"/>
      <c r="H74" s="388"/>
      <c r="I74" s="388"/>
      <c r="J74" s="388"/>
      <c r="K74" s="63"/>
    </row>
    <row r="75" spans="1:11" s="385" customFormat="1">
      <c r="A75" s="386"/>
      <c r="B75" s="387"/>
      <c r="C75" s="388"/>
      <c r="D75" s="388"/>
      <c r="E75" s="388"/>
      <c r="F75" s="388"/>
      <c r="G75" s="388"/>
      <c r="H75" s="388"/>
      <c r="I75" s="388"/>
      <c r="J75" s="388"/>
      <c r="K75" s="63"/>
    </row>
    <row r="76" spans="1:11" s="385" customFormat="1">
      <c r="A76" s="386"/>
      <c r="B76" s="387"/>
      <c r="C76" s="388"/>
      <c r="D76" s="388"/>
      <c r="E76" s="388"/>
      <c r="F76" s="388"/>
      <c r="G76" s="388"/>
      <c r="H76" s="388"/>
      <c r="I76" s="388"/>
      <c r="J76" s="388"/>
      <c r="K76" s="63"/>
    </row>
    <row r="77" spans="1:11" s="385" customFormat="1">
      <c r="A77" s="386"/>
      <c r="B77" s="387"/>
      <c r="C77" s="388"/>
      <c r="D77" s="388"/>
      <c r="E77" s="388"/>
      <c r="F77" s="388"/>
      <c r="G77" s="388"/>
      <c r="H77" s="388"/>
      <c r="I77" s="388"/>
      <c r="J77" s="388"/>
      <c r="K77" s="63"/>
    </row>
    <row r="78" spans="1:11" s="385" customFormat="1">
      <c r="A78" s="386"/>
      <c r="B78" s="387"/>
      <c r="C78" s="388"/>
      <c r="D78" s="388"/>
      <c r="E78" s="388"/>
      <c r="F78" s="388"/>
      <c r="G78" s="388"/>
      <c r="H78" s="388"/>
      <c r="I78" s="388"/>
      <c r="J78" s="388"/>
      <c r="K78" s="63"/>
    </row>
    <row r="79" spans="1:11" s="385" customFormat="1">
      <c r="A79" s="386"/>
      <c r="B79" s="387"/>
      <c r="C79" s="388"/>
      <c r="D79" s="388"/>
      <c r="E79" s="388"/>
      <c r="F79" s="388"/>
      <c r="G79" s="388"/>
      <c r="H79" s="388"/>
      <c r="I79" s="388"/>
      <c r="J79" s="388"/>
      <c r="K79" s="63"/>
    </row>
    <row r="80" spans="1:11" s="385" customFormat="1">
      <c r="A80" s="386"/>
      <c r="B80" s="387"/>
      <c r="C80" s="388"/>
      <c r="D80" s="388"/>
      <c r="E80" s="388"/>
      <c r="F80" s="388"/>
      <c r="G80" s="388"/>
      <c r="H80" s="388"/>
      <c r="I80" s="388"/>
      <c r="J80" s="388"/>
      <c r="K80" s="63"/>
    </row>
    <row r="81" spans="1:11" s="385" customFormat="1">
      <c r="A81" s="386"/>
      <c r="B81" s="387"/>
      <c r="C81" s="388"/>
      <c r="D81" s="388"/>
      <c r="E81" s="388"/>
      <c r="F81" s="388"/>
      <c r="G81" s="388"/>
      <c r="H81" s="388"/>
      <c r="I81" s="388"/>
      <c r="J81" s="388"/>
      <c r="K81" s="63"/>
    </row>
    <row r="82" spans="1:11" s="385" customFormat="1">
      <c r="A82" s="386"/>
      <c r="B82" s="387"/>
      <c r="C82" s="388"/>
      <c r="D82" s="388"/>
      <c r="E82" s="388"/>
      <c r="F82" s="388"/>
      <c r="G82" s="388"/>
      <c r="H82" s="388"/>
      <c r="I82" s="388"/>
      <c r="J82" s="388"/>
      <c r="K82" s="63"/>
    </row>
    <row r="83" spans="1:11" s="385" customFormat="1">
      <c r="A83" s="386"/>
      <c r="B83" s="387"/>
      <c r="C83" s="388"/>
      <c r="D83" s="388"/>
      <c r="E83" s="388"/>
      <c r="F83" s="388"/>
      <c r="G83" s="388"/>
      <c r="H83" s="388"/>
      <c r="I83" s="388"/>
      <c r="J83" s="388"/>
      <c r="K83" s="63"/>
    </row>
    <row r="84" spans="1:11" s="385" customFormat="1">
      <c r="A84" s="386"/>
      <c r="B84" s="387"/>
      <c r="C84" s="388"/>
      <c r="D84" s="388"/>
      <c r="E84" s="388"/>
      <c r="F84" s="388"/>
      <c r="G84" s="388"/>
      <c r="H84" s="388"/>
      <c r="I84" s="388"/>
      <c r="J84" s="388"/>
      <c r="K84" s="63"/>
    </row>
    <row r="85" spans="1:11" s="385" customFormat="1">
      <c r="A85" s="386"/>
      <c r="B85" s="387"/>
      <c r="C85" s="388"/>
      <c r="D85" s="388"/>
      <c r="E85" s="388"/>
      <c r="F85" s="388"/>
      <c r="G85" s="388"/>
      <c r="H85" s="388"/>
      <c r="I85" s="388"/>
      <c r="J85" s="388"/>
      <c r="K85" s="63"/>
    </row>
    <row r="86" spans="1:11" s="385" customFormat="1">
      <c r="A86" s="386"/>
      <c r="B86" s="387"/>
      <c r="C86" s="388"/>
      <c r="D86" s="388"/>
      <c r="E86" s="388"/>
      <c r="F86" s="388"/>
      <c r="G86" s="388"/>
      <c r="H86" s="388"/>
      <c r="I86" s="388"/>
      <c r="J86" s="388"/>
      <c r="K86" s="63"/>
    </row>
    <row r="87" spans="1:11" s="385" customFormat="1">
      <c r="A87" s="386"/>
      <c r="B87" s="387"/>
      <c r="C87" s="388"/>
      <c r="D87" s="388"/>
      <c r="E87" s="388"/>
      <c r="F87" s="388"/>
      <c r="G87" s="388"/>
      <c r="H87" s="388"/>
      <c r="I87" s="388"/>
      <c r="J87" s="388"/>
      <c r="K87" s="63"/>
    </row>
    <row r="88" spans="1:11" s="385" customFormat="1">
      <c r="A88" s="386"/>
      <c r="B88" s="387"/>
      <c r="C88" s="388"/>
      <c r="D88" s="388"/>
      <c r="E88" s="388"/>
      <c r="F88" s="388"/>
      <c r="G88" s="388"/>
      <c r="H88" s="388"/>
      <c r="I88" s="388"/>
      <c r="J88" s="388"/>
      <c r="K88" s="63"/>
    </row>
    <row r="89" spans="1:11" s="385" customFormat="1">
      <c r="A89" s="386"/>
      <c r="B89" s="387"/>
      <c r="C89" s="388"/>
      <c r="D89" s="388"/>
      <c r="E89" s="388"/>
      <c r="F89" s="388"/>
      <c r="G89" s="388"/>
      <c r="H89" s="388"/>
      <c r="I89" s="388"/>
      <c r="J89" s="388"/>
      <c r="K89" s="63"/>
    </row>
    <row r="90" spans="1:11" s="385" customFormat="1">
      <c r="A90" s="386"/>
      <c r="B90" s="387"/>
      <c r="C90" s="388"/>
      <c r="D90" s="388"/>
      <c r="E90" s="388"/>
      <c r="F90" s="388"/>
      <c r="G90" s="388"/>
      <c r="H90" s="388"/>
      <c r="I90" s="388"/>
      <c r="J90" s="388"/>
      <c r="K90" s="63"/>
    </row>
    <row r="91" spans="1:11" s="385" customFormat="1">
      <c r="A91" s="386"/>
      <c r="B91" s="387"/>
      <c r="C91" s="388"/>
      <c r="D91" s="388"/>
      <c r="E91" s="388"/>
      <c r="F91" s="388"/>
      <c r="G91" s="388"/>
      <c r="H91" s="388"/>
      <c r="I91" s="388"/>
      <c r="J91" s="388"/>
      <c r="K91" s="63"/>
    </row>
    <row r="92" spans="1:11" s="385" customFormat="1">
      <c r="A92" s="386"/>
      <c r="B92" s="387"/>
      <c r="C92" s="388"/>
      <c r="D92" s="388"/>
      <c r="E92" s="388"/>
      <c r="F92" s="388"/>
      <c r="G92" s="388"/>
      <c r="H92" s="388"/>
      <c r="I92" s="388"/>
      <c r="J92" s="388"/>
      <c r="K92" s="63"/>
    </row>
    <row r="93" spans="1:11" s="385" customFormat="1">
      <c r="A93" s="386"/>
      <c r="B93" s="387"/>
      <c r="C93" s="388"/>
      <c r="D93" s="388"/>
      <c r="E93" s="388"/>
      <c r="F93" s="388"/>
      <c r="G93" s="388"/>
      <c r="H93" s="388"/>
      <c r="I93" s="388"/>
      <c r="J93" s="388"/>
      <c r="K93" s="63"/>
    </row>
    <row r="94" spans="1:11" s="385" customFormat="1">
      <c r="A94" s="386"/>
      <c r="B94" s="387"/>
      <c r="C94" s="388"/>
      <c r="D94" s="388"/>
      <c r="E94" s="388"/>
      <c r="F94" s="388"/>
      <c r="G94" s="388"/>
      <c r="H94" s="388"/>
      <c r="I94" s="388"/>
      <c r="J94" s="388"/>
      <c r="K94" s="63"/>
    </row>
    <row r="95" spans="1:11" s="385" customFormat="1">
      <c r="A95" s="386"/>
      <c r="B95" s="387"/>
      <c r="C95" s="388"/>
      <c r="D95" s="388"/>
      <c r="E95" s="388"/>
      <c r="F95" s="388"/>
      <c r="G95" s="388"/>
      <c r="H95" s="388"/>
      <c r="I95" s="388"/>
      <c r="J95" s="388"/>
      <c r="K95" s="63"/>
    </row>
    <row r="96" spans="1:11" s="385" customFormat="1">
      <c r="A96" s="386"/>
      <c r="B96" s="387"/>
      <c r="C96" s="388"/>
      <c r="D96" s="388"/>
      <c r="E96" s="388"/>
      <c r="F96" s="388"/>
      <c r="G96" s="388"/>
      <c r="H96" s="388"/>
      <c r="I96" s="388"/>
      <c r="J96" s="388"/>
      <c r="K96" s="63"/>
    </row>
    <row r="97" spans="1:11" s="385" customFormat="1">
      <c r="A97" s="386"/>
      <c r="B97" s="387"/>
      <c r="C97" s="388"/>
      <c r="D97" s="388"/>
      <c r="E97" s="388"/>
      <c r="F97" s="388"/>
      <c r="G97" s="388"/>
      <c r="H97" s="388"/>
      <c r="I97" s="388"/>
      <c r="J97" s="388"/>
      <c r="K97" s="63"/>
    </row>
    <row r="98" spans="1:11" s="385" customFormat="1">
      <c r="A98" s="386"/>
      <c r="B98" s="387"/>
      <c r="C98" s="388"/>
      <c r="D98" s="388"/>
      <c r="E98" s="388"/>
      <c r="F98" s="388"/>
      <c r="G98" s="388"/>
      <c r="H98" s="388"/>
      <c r="I98" s="388"/>
      <c r="J98" s="388"/>
      <c r="K98" s="63"/>
    </row>
    <row r="99" spans="1:11" s="385" customFormat="1">
      <c r="A99" s="386"/>
      <c r="B99" s="387"/>
      <c r="C99" s="388"/>
      <c r="D99" s="388"/>
      <c r="E99" s="388"/>
      <c r="F99" s="388"/>
      <c r="G99" s="388"/>
      <c r="H99" s="388"/>
      <c r="I99" s="388"/>
      <c r="J99" s="388"/>
      <c r="K99" s="63"/>
    </row>
    <row r="100" spans="1:11" s="385" customFormat="1">
      <c r="A100" s="386"/>
      <c r="B100" s="387"/>
      <c r="C100" s="388"/>
      <c r="D100" s="388"/>
      <c r="E100" s="388"/>
      <c r="F100" s="388"/>
      <c r="G100" s="388"/>
      <c r="H100" s="388"/>
      <c r="I100" s="388"/>
      <c r="J100" s="388"/>
      <c r="K100" s="63"/>
    </row>
    <row r="101" spans="1:11" s="385" customFormat="1">
      <c r="A101" s="386"/>
      <c r="B101" s="387"/>
      <c r="C101" s="388"/>
      <c r="D101" s="388"/>
      <c r="E101" s="388"/>
      <c r="F101" s="388"/>
      <c r="G101" s="388"/>
      <c r="H101" s="388"/>
      <c r="I101" s="388"/>
      <c r="J101" s="388"/>
      <c r="K101" s="63"/>
    </row>
    <row r="102" spans="1:11" s="385" customFormat="1">
      <c r="A102" s="386"/>
      <c r="B102" s="387"/>
      <c r="C102" s="388"/>
      <c r="D102" s="388"/>
      <c r="E102" s="388"/>
      <c r="F102" s="388"/>
      <c r="G102" s="388"/>
      <c r="H102" s="388"/>
      <c r="I102" s="388"/>
      <c r="J102" s="388"/>
      <c r="K102" s="63"/>
    </row>
    <row r="103" spans="1:11" s="385" customFormat="1">
      <c r="A103" s="386"/>
      <c r="B103" s="387"/>
      <c r="C103" s="388"/>
      <c r="D103" s="388"/>
      <c r="E103" s="388"/>
      <c r="F103" s="388"/>
      <c r="G103" s="388"/>
      <c r="H103" s="388"/>
      <c r="I103" s="388"/>
      <c r="J103" s="388"/>
      <c r="K103" s="63"/>
    </row>
    <row r="104" spans="1:11" s="385" customFormat="1">
      <c r="A104" s="386"/>
      <c r="B104" s="387"/>
      <c r="C104" s="388"/>
      <c r="D104" s="388"/>
      <c r="E104" s="388"/>
      <c r="F104" s="388"/>
      <c r="G104" s="388"/>
      <c r="H104" s="388"/>
      <c r="I104" s="388"/>
      <c r="J104" s="388"/>
      <c r="K104" s="63"/>
    </row>
    <row r="105" spans="1:11" s="385" customFormat="1">
      <c r="A105" s="386"/>
      <c r="B105" s="387"/>
      <c r="C105" s="388"/>
      <c r="D105" s="388"/>
      <c r="E105" s="388"/>
      <c r="F105" s="388"/>
      <c r="G105" s="388"/>
      <c r="H105" s="388"/>
      <c r="I105" s="388"/>
      <c r="J105" s="388"/>
      <c r="K105" s="63"/>
    </row>
    <row r="106" spans="1:11" s="385" customFormat="1">
      <c r="A106" s="386"/>
      <c r="B106" s="387"/>
      <c r="C106" s="388"/>
      <c r="D106" s="388"/>
      <c r="E106" s="388"/>
      <c r="F106" s="388"/>
      <c r="G106" s="388"/>
      <c r="H106" s="388"/>
      <c r="I106" s="388"/>
      <c r="J106" s="388"/>
      <c r="K106" s="63"/>
    </row>
    <row r="107" spans="1:11" s="385" customFormat="1">
      <c r="A107" s="386"/>
      <c r="B107" s="387"/>
      <c r="C107" s="388"/>
      <c r="D107" s="388"/>
      <c r="E107" s="388"/>
      <c r="F107" s="388"/>
      <c r="G107" s="388"/>
      <c r="H107" s="388"/>
      <c r="I107" s="388"/>
      <c r="J107" s="388"/>
      <c r="K107" s="63"/>
    </row>
    <row r="108" spans="1:11" s="385" customFormat="1">
      <c r="A108" s="386"/>
      <c r="B108" s="387"/>
      <c r="C108" s="388"/>
      <c r="D108" s="388"/>
      <c r="E108" s="388"/>
      <c r="F108" s="388"/>
      <c r="G108" s="388"/>
      <c r="H108" s="388"/>
      <c r="I108" s="388"/>
      <c r="J108" s="388"/>
      <c r="K108" s="63"/>
    </row>
    <row r="109" spans="1:11" s="385" customFormat="1">
      <c r="A109" s="386"/>
      <c r="B109" s="387"/>
      <c r="C109" s="388"/>
      <c r="D109" s="388"/>
      <c r="E109" s="388"/>
      <c r="F109" s="388"/>
      <c r="G109" s="388"/>
      <c r="H109" s="388"/>
      <c r="I109" s="388"/>
      <c r="J109" s="388"/>
      <c r="K109" s="63"/>
    </row>
    <row r="110" spans="1:11" s="385" customFormat="1">
      <c r="A110" s="386"/>
      <c r="B110" s="387"/>
      <c r="C110" s="388"/>
      <c r="D110" s="388"/>
      <c r="E110" s="388"/>
      <c r="F110" s="388"/>
      <c r="G110" s="388"/>
      <c r="H110" s="388"/>
      <c r="I110" s="388"/>
      <c r="J110" s="388"/>
      <c r="K110" s="63"/>
    </row>
    <row r="111" spans="1:11" s="385" customFormat="1">
      <c r="A111" s="386"/>
      <c r="B111" s="387"/>
      <c r="C111" s="388"/>
      <c r="D111" s="388"/>
      <c r="E111" s="388"/>
      <c r="F111" s="388"/>
      <c r="G111" s="388"/>
      <c r="H111" s="388"/>
      <c r="I111" s="388"/>
      <c r="J111" s="388"/>
      <c r="K111" s="63"/>
    </row>
    <row r="112" spans="1:11" s="385" customFormat="1">
      <c r="A112" s="386"/>
      <c r="B112" s="387"/>
      <c r="C112" s="388"/>
      <c r="D112" s="388"/>
      <c r="E112" s="388"/>
      <c r="F112" s="388"/>
      <c r="G112" s="388"/>
      <c r="H112" s="388"/>
      <c r="I112" s="388"/>
      <c r="J112" s="388"/>
      <c r="K112" s="63"/>
    </row>
    <row r="113" spans="1:11" s="385" customFormat="1">
      <c r="A113" s="386"/>
      <c r="B113" s="387"/>
      <c r="C113" s="388"/>
      <c r="D113" s="388"/>
      <c r="E113" s="388"/>
      <c r="F113" s="388"/>
      <c r="G113" s="388"/>
      <c r="H113" s="388"/>
      <c r="I113" s="388"/>
      <c r="J113" s="388"/>
      <c r="K113" s="63"/>
    </row>
    <row r="114" spans="1:11" s="385" customFormat="1">
      <c r="A114" s="386"/>
      <c r="B114" s="387"/>
      <c r="C114" s="388"/>
      <c r="D114" s="388"/>
      <c r="E114" s="388"/>
      <c r="F114" s="388"/>
      <c r="G114" s="388"/>
      <c r="H114" s="388"/>
      <c r="I114" s="388"/>
      <c r="J114" s="388"/>
      <c r="K114" s="63"/>
    </row>
    <row r="115" spans="1:11" s="385" customFormat="1">
      <c r="A115" s="386"/>
      <c r="B115" s="387"/>
      <c r="C115" s="388"/>
      <c r="D115" s="388"/>
      <c r="E115" s="388"/>
      <c r="F115" s="388"/>
      <c r="G115" s="388"/>
      <c r="H115" s="388"/>
      <c r="I115" s="388"/>
      <c r="J115" s="388"/>
      <c r="K115" s="63"/>
    </row>
    <row r="116" spans="1:11" s="385" customFormat="1">
      <c r="A116" s="386"/>
      <c r="B116" s="387"/>
      <c r="C116" s="388"/>
      <c r="D116" s="388"/>
      <c r="E116" s="388"/>
      <c r="F116" s="388"/>
      <c r="G116" s="388"/>
      <c r="H116" s="388"/>
      <c r="I116" s="388"/>
      <c r="J116" s="388"/>
      <c r="K116" s="63"/>
    </row>
    <row r="117" spans="1:11" s="385" customFormat="1">
      <c r="A117" s="386"/>
      <c r="B117" s="387"/>
      <c r="C117" s="388"/>
      <c r="D117" s="388"/>
      <c r="E117" s="388"/>
      <c r="F117" s="388"/>
      <c r="G117" s="388"/>
      <c r="H117" s="388"/>
      <c r="I117" s="388"/>
      <c r="J117" s="388"/>
      <c r="K117" s="63"/>
    </row>
    <row r="118" spans="1:11" s="385" customFormat="1">
      <c r="A118" s="386"/>
      <c r="B118" s="387"/>
      <c r="C118" s="388"/>
      <c r="D118" s="388"/>
      <c r="E118" s="388"/>
      <c r="F118" s="388"/>
      <c r="G118" s="388"/>
      <c r="H118" s="388"/>
      <c r="I118" s="388"/>
      <c r="J118" s="388"/>
      <c r="K118" s="63"/>
    </row>
    <row r="119" spans="1:11" s="385" customFormat="1">
      <c r="A119" s="386"/>
      <c r="B119" s="387"/>
      <c r="C119" s="388"/>
      <c r="D119" s="388"/>
      <c r="E119" s="388"/>
      <c r="F119" s="388"/>
      <c r="G119" s="388"/>
      <c r="H119" s="388"/>
      <c r="I119" s="388"/>
      <c r="J119" s="388"/>
      <c r="K119" s="63"/>
    </row>
    <row r="120" spans="1:11" s="385" customFormat="1">
      <c r="A120" s="386"/>
      <c r="B120" s="387"/>
      <c r="C120" s="388"/>
      <c r="D120" s="388"/>
      <c r="E120" s="388"/>
      <c r="F120" s="388"/>
      <c r="G120" s="388"/>
      <c r="H120" s="388"/>
      <c r="I120" s="388"/>
      <c r="J120" s="388"/>
      <c r="K120" s="63"/>
    </row>
    <row r="121" spans="1:11" s="385" customFormat="1">
      <c r="A121" s="386"/>
      <c r="B121" s="387"/>
      <c r="C121" s="388"/>
      <c r="D121" s="388"/>
      <c r="E121" s="388"/>
      <c r="F121" s="388"/>
      <c r="G121" s="388"/>
      <c r="H121" s="388"/>
      <c r="I121" s="388"/>
      <c r="J121" s="388"/>
      <c r="K121" s="63"/>
    </row>
    <row r="122" spans="1:11" s="385" customFormat="1">
      <c r="A122" s="386"/>
      <c r="B122" s="387"/>
      <c r="C122" s="388"/>
      <c r="D122" s="388"/>
      <c r="E122" s="388"/>
      <c r="F122" s="388"/>
      <c r="G122" s="388"/>
      <c r="H122" s="388"/>
      <c r="I122" s="388"/>
      <c r="J122" s="388"/>
      <c r="K122" s="63"/>
    </row>
    <row r="123" spans="1:11" s="385" customFormat="1">
      <c r="A123" s="386"/>
      <c r="B123" s="387"/>
      <c r="C123" s="388"/>
      <c r="D123" s="388"/>
      <c r="E123" s="388"/>
      <c r="F123" s="388"/>
      <c r="G123" s="388"/>
      <c r="H123" s="388"/>
      <c r="I123" s="388"/>
      <c r="J123" s="388"/>
      <c r="K123" s="63"/>
    </row>
    <row r="124" spans="1:11" s="385" customFormat="1">
      <c r="A124" s="386"/>
      <c r="B124" s="387"/>
      <c r="C124" s="388"/>
      <c r="D124" s="388"/>
      <c r="E124" s="388"/>
      <c r="F124" s="388"/>
      <c r="G124" s="388"/>
      <c r="H124" s="388"/>
      <c r="I124" s="388"/>
      <c r="J124" s="388"/>
      <c r="K124" s="63"/>
    </row>
    <row r="125" spans="1:11" s="385" customFormat="1">
      <c r="A125" s="386"/>
      <c r="B125" s="387"/>
      <c r="C125" s="388"/>
      <c r="D125" s="388"/>
      <c r="E125" s="388"/>
      <c r="F125" s="388"/>
      <c r="G125" s="388"/>
      <c r="H125" s="388"/>
      <c r="I125" s="388"/>
      <c r="J125" s="388"/>
      <c r="K125" s="63"/>
    </row>
    <row r="126" spans="1:11" s="385" customFormat="1">
      <c r="A126" s="386"/>
      <c r="B126" s="387"/>
      <c r="C126" s="388"/>
      <c r="D126" s="388"/>
      <c r="E126" s="388"/>
      <c r="F126" s="388"/>
      <c r="G126" s="388"/>
      <c r="H126" s="388"/>
      <c r="I126" s="388"/>
      <c r="J126" s="388"/>
      <c r="K126" s="63"/>
    </row>
    <row r="127" spans="1:11" s="385" customFormat="1">
      <c r="A127" s="386"/>
      <c r="B127" s="387"/>
      <c r="C127" s="388"/>
      <c r="D127" s="388"/>
      <c r="E127" s="388"/>
      <c r="F127" s="388"/>
      <c r="G127" s="388"/>
      <c r="H127" s="388"/>
      <c r="I127" s="388"/>
      <c r="J127" s="388"/>
      <c r="K127" s="63"/>
    </row>
    <row r="128" spans="1:11" s="385" customFormat="1">
      <c r="A128" s="386"/>
      <c r="B128" s="387"/>
      <c r="C128" s="388"/>
      <c r="D128" s="388"/>
      <c r="E128" s="388"/>
      <c r="F128" s="388"/>
      <c r="G128" s="388"/>
      <c r="H128" s="388"/>
      <c r="I128" s="388"/>
      <c r="J128" s="388"/>
      <c r="K128" s="63"/>
    </row>
    <row r="129" spans="1:11" s="385" customFormat="1">
      <c r="A129" s="386"/>
      <c r="B129" s="387"/>
      <c r="C129" s="388"/>
      <c r="D129" s="388"/>
      <c r="E129" s="388"/>
      <c r="F129" s="388"/>
      <c r="G129" s="388"/>
      <c r="H129" s="388"/>
      <c r="I129" s="388"/>
      <c r="J129" s="388"/>
      <c r="K129" s="63"/>
    </row>
    <row r="130" spans="1:11" s="385" customFormat="1">
      <c r="A130" s="386"/>
      <c r="B130" s="387"/>
      <c r="C130" s="388"/>
      <c r="D130" s="388"/>
      <c r="E130" s="388"/>
      <c r="F130" s="388"/>
      <c r="G130" s="388"/>
      <c r="H130" s="388"/>
      <c r="I130" s="388"/>
      <c r="J130" s="388"/>
      <c r="K130" s="63"/>
    </row>
    <row r="131" spans="1:11" s="385" customFormat="1">
      <c r="A131" s="386"/>
      <c r="B131" s="387"/>
      <c r="C131" s="388"/>
      <c r="D131" s="388"/>
      <c r="E131" s="388"/>
      <c r="F131" s="388"/>
      <c r="G131" s="388"/>
      <c r="H131" s="388"/>
      <c r="I131" s="388"/>
      <c r="J131" s="388"/>
      <c r="K131" s="63"/>
    </row>
    <row r="132" spans="1:11" s="385" customFormat="1">
      <c r="A132" s="386"/>
      <c r="B132" s="387"/>
      <c r="C132" s="388"/>
      <c r="D132" s="388"/>
      <c r="E132" s="388"/>
      <c r="F132" s="388"/>
      <c r="G132" s="388"/>
      <c r="H132" s="388"/>
      <c r="I132" s="388"/>
      <c r="J132" s="388"/>
      <c r="K132" s="63"/>
    </row>
    <row r="133" spans="1:11" s="385" customFormat="1">
      <c r="A133" s="386"/>
      <c r="B133" s="387"/>
      <c r="C133" s="388"/>
      <c r="D133" s="388"/>
      <c r="E133" s="388"/>
      <c r="F133" s="388"/>
      <c r="G133" s="388"/>
      <c r="H133" s="388"/>
      <c r="I133" s="388"/>
      <c r="J133" s="388"/>
      <c r="K133" s="63"/>
    </row>
    <row r="134" spans="1:11" s="385" customFormat="1">
      <c r="A134" s="386"/>
      <c r="B134" s="387"/>
      <c r="C134" s="388"/>
      <c r="D134" s="388"/>
      <c r="E134" s="388"/>
      <c r="F134" s="388"/>
      <c r="G134" s="388"/>
      <c r="H134" s="388"/>
      <c r="I134" s="388"/>
      <c r="J134" s="388"/>
      <c r="K134" s="63"/>
    </row>
    <row r="135" spans="1:11" s="385" customFormat="1">
      <c r="A135" s="386"/>
      <c r="B135" s="387"/>
      <c r="C135" s="388"/>
      <c r="D135" s="388"/>
      <c r="E135" s="388"/>
      <c r="F135" s="388"/>
      <c r="G135" s="388"/>
      <c r="H135" s="388"/>
      <c r="I135" s="388"/>
      <c r="J135" s="388"/>
      <c r="K135" s="63"/>
    </row>
    <row r="136" spans="1:11" s="385" customFormat="1">
      <c r="A136" s="386"/>
      <c r="B136" s="387"/>
      <c r="C136" s="388"/>
      <c r="D136" s="388"/>
      <c r="E136" s="388"/>
      <c r="F136" s="388"/>
      <c r="G136" s="388"/>
      <c r="H136" s="388"/>
      <c r="I136" s="388"/>
      <c r="J136" s="388"/>
      <c r="K136" s="63"/>
    </row>
    <row r="137" spans="1:11" s="385" customFormat="1">
      <c r="A137" s="386"/>
      <c r="B137" s="387"/>
      <c r="C137" s="388"/>
      <c r="D137" s="388"/>
      <c r="E137" s="388"/>
      <c r="F137" s="388"/>
      <c r="G137" s="388"/>
      <c r="H137" s="388"/>
      <c r="I137" s="388"/>
      <c r="J137" s="388"/>
      <c r="K137" s="63"/>
    </row>
    <row r="138" spans="1:11" s="385" customFormat="1">
      <c r="A138" s="386"/>
      <c r="B138" s="387"/>
      <c r="C138" s="388"/>
      <c r="D138" s="388"/>
      <c r="E138" s="388"/>
      <c r="F138" s="388"/>
      <c r="G138" s="388"/>
      <c r="H138" s="388"/>
      <c r="I138" s="388"/>
      <c r="J138" s="388"/>
      <c r="K138" s="63"/>
    </row>
    <row r="139" spans="1:11" s="385" customFormat="1">
      <c r="A139" s="386"/>
      <c r="B139" s="387"/>
      <c r="C139" s="388"/>
      <c r="D139" s="388"/>
      <c r="E139" s="388"/>
      <c r="F139" s="388"/>
      <c r="G139" s="388"/>
      <c r="H139" s="388"/>
      <c r="I139" s="388"/>
      <c r="J139" s="388"/>
      <c r="K139" s="63"/>
    </row>
    <row r="140" spans="1:11" s="385" customFormat="1">
      <c r="A140" s="386"/>
      <c r="B140" s="387"/>
      <c r="C140" s="388"/>
      <c r="D140" s="388"/>
      <c r="E140" s="388"/>
      <c r="F140" s="388"/>
      <c r="G140" s="388"/>
      <c r="H140" s="388"/>
      <c r="I140" s="388"/>
      <c r="J140" s="388"/>
      <c r="K140" s="63"/>
    </row>
    <row r="141" spans="1:11" s="385" customFormat="1">
      <c r="A141" s="386"/>
      <c r="B141" s="387"/>
      <c r="C141" s="388"/>
      <c r="D141" s="388"/>
      <c r="E141" s="388"/>
      <c r="F141" s="388"/>
      <c r="G141" s="388"/>
      <c r="H141" s="388"/>
      <c r="I141" s="388"/>
      <c r="J141" s="388"/>
      <c r="K141" s="63"/>
    </row>
    <row r="142" spans="1:11" s="385" customFormat="1">
      <c r="A142" s="386"/>
      <c r="B142" s="387"/>
      <c r="C142" s="388"/>
      <c r="D142" s="388"/>
      <c r="E142" s="388"/>
      <c r="F142" s="388"/>
      <c r="G142" s="388"/>
      <c r="H142" s="388"/>
      <c r="I142" s="388"/>
      <c r="J142" s="388"/>
      <c r="K142" s="63"/>
    </row>
    <row r="143" spans="1:11" s="385" customFormat="1">
      <c r="A143" s="386"/>
      <c r="B143" s="387"/>
      <c r="C143" s="388"/>
      <c r="D143" s="388"/>
      <c r="E143" s="388"/>
      <c r="F143" s="388"/>
      <c r="G143" s="388"/>
      <c r="H143" s="388"/>
      <c r="I143" s="388"/>
      <c r="J143" s="388"/>
      <c r="K143" s="63"/>
    </row>
    <row r="144" spans="1:11" s="385" customFormat="1">
      <c r="A144" s="386"/>
      <c r="B144" s="387"/>
      <c r="C144" s="388"/>
      <c r="D144" s="388"/>
      <c r="E144" s="388"/>
      <c r="F144" s="388"/>
      <c r="G144" s="388"/>
      <c r="H144" s="388"/>
      <c r="I144" s="388"/>
      <c r="J144" s="388"/>
      <c r="K144" s="63"/>
    </row>
    <row r="145" spans="1:11" s="385" customFormat="1">
      <c r="A145" s="386"/>
      <c r="B145" s="387"/>
      <c r="C145" s="388"/>
      <c r="D145" s="388"/>
      <c r="E145" s="388"/>
      <c r="F145" s="388"/>
      <c r="G145" s="388"/>
      <c r="H145" s="388"/>
      <c r="I145" s="388"/>
      <c r="J145" s="388"/>
      <c r="K145" s="63"/>
    </row>
    <row r="146" spans="1:11" s="385" customFormat="1">
      <c r="A146" s="386"/>
      <c r="B146" s="387"/>
      <c r="C146" s="388"/>
      <c r="D146" s="388"/>
      <c r="E146" s="388"/>
      <c r="F146" s="388"/>
      <c r="G146" s="388"/>
      <c r="H146" s="388"/>
      <c r="I146" s="388"/>
      <c r="J146" s="388"/>
      <c r="K146" s="63"/>
    </row>
    <row r="147" spans="1:11" s="385" customFormat="1">
      <c r="A147" s="386"/>
      <c r="B147" s="387"/>
      <c r="C147" s="388"/>
      <c r="D147" s="388"/>
      <c r="E147" s="388"/>
      <c r="F147" s="388"/>
      <c r="G147" s="388"/>
      <c r="H147" s="388"/>
      <c r="I147" s="388"/>
      <c r="J147" s="388"/>
      <c r="K147" s="63"/>
    </row>
    <row r="148" spans="1:11" s="385" customFormat="1">
      <c r="A148" s="386"/>
      <c r="B148" s="387"/>
      <c r="C148" s="388"/>
      <c r="D148" s="388"/>
      <c r="E148" s="388"/>
      <c r="F148" s="388"/>
      <c r="G148" s="388"/>
      <c r="H148" s="388"/>
      <c r="I148" s="388"/>
      <c r="J148" s="388"/>
      <c r="K148" s="63"/>
    </row>
    <row r="149" spans="1:11" s="385" customFormat="1">
      <c r="A149" s="386"/>
      <c r="B149" s="387"/>
      <c r="C149" s="388"/>
      <c r="D149" s="388"/>
      <c r="E149" s="388"/>
      <c r="F149" s="388"/>
      <c r="G149" s="388"/>
      <c r="H149" s="388"/>
      <c r="I149" s="388"/>
      <c r="J149" s="388"/>
      <c r="K149" s="63"/>
    </row>
    <row r="150" spans="1:11" s="385" customFormat="1">
      <c r="A150" s="386"/>
      <c r="B150" s="387"/>
      <c r="C150" s="388"/>
      <c r="D150" s="388"/>
      <c r="E150" s="388"/>
      <c r="F150" s="388"/>
      <c r="G150" s="388"/>
      <c r="H150" s="388"/>
      <c r="I150" s="388"/>
      <c r="J150" s="388"/>
      <c r="K150" s="63"/>
    </row>
    <row r="151" spans="1:11" s="385" customFormat="1">
      <c r="A151" s="386"/>
      <c r="B151" s="387"/>
      <c r="C151" s="388"/>
      <c r="D151" s="388"/>
      <c r="E151" s="388"/>
      <c r="F151" s="388"/>
      <c r="G151" s="388"/>
      <c r="H151" s="388"/>
      <c r="I151" s="388"/>
      <c r="J151" s="388"/>
      <c r="K151" s="63"/>
    </row>
    <row r="152" spans="1:11" s="385" customFormat="1">
      <c r="A152" s="386"/>
      <c r="B152" s="387"/>
      <c r="C152" s="388"/>
      <c r="D152" s="388"/>
      <c r="E152" s="388"/>
      <c r="F152" s="388"/>
      <c r="G152" s="388"/>
      <c r="H152" s="388"/>
      <c r="I152" s="388"/>
      <c r="J152" s="388"/>
      <c r="K152" s="63"/>
    </row>
    <row r="153" spans="1:11" s="385" customFormat="1">
      <c r="A153" s="386"/>
      <c r="B153" s="387"/>
      <c r="C153" s="388"/>
      <c r="D153" s="388"/>
      <c r="E153" s="388"/>
      <c r="F153" s="388"/>
      <c r="G153" s="388"/>
      <c r="H153" s="388"/>
      <c r="I153" s="388"/>
      <c r="J153" s="388"/>
      <c r="K153" s="63"/>
    </row>
    <row r="154" spans="1:11" s="385" customFormat="1">
      <c r="A154" s="386"/>
      <c r="B154" s="387"/>
      <c r="C154" s="388"/>
      <c r="D154" s="388"/>
      <c r="E154" s="388"/>
      <c r="F154" s="388"/>
      <c r="G154" s="388"/>
      <c r="H154" s="388"/>
      <c r="I154" s="388"/>
      <c r="J154" s="388"/>
      <c r="K154" s="63"/>
    </row>
    <row r="155" spans="1:11" s="385" customFormat="1">
      <c r="A155" s="386"/>
      <c r="B155" s="387"/>
      <c r="C155" s="388"/>
      <c r="D155" s="388"/>
      <c r="E155" s="388"/>
      <c r="F155" s="388"/>
      <c r="G155" s="388"/>
      <c r="H155" s="388"/>
      <c r="I155" s="388"/>
      <c r="J155" s="388"/>
      <c r="K155" s="63"/>
    </row>
    <row r="156" spans="1:11" s="385" customFormat="1">
      <c r="A156" s="386"/>
      <c r="B156" s="387"/>
      <c r="C156" s="388"/>
      <c r="D156" s="388"/>
      <c r="E156" s="388"/>
      <c r="F156" s="388"/>
      <c r="G156" s="388"/>
      <c r="H156" s="388"/>
      <c r="I156" s="388"/>
      <c r="J156" s="388"/>
      <c r="K156" s="63"/>
    </row>
    <row r="157" spans="1:11" s="385" customFormat="1">
      <c r="A157" s="386"/>
      <c r="B157" s="387"/>
      <c r="C157" s="388"/>
      <c r="D157" s="388"/>
      <c r="E157" s="388"/>
      <c r="F157" s="388"/>
      <c r="G157" s="388"/>
      <c r="H157" s="388"/>
      <c r="I157" s="388"/>
      <c r="J157" s="388"/>
      <c r="K157" s="63"/>
    </row>
    <row r="158" spans="1:11" s="385" customFormat="1">
      <c r="A158" s="386"/>
      <c r="B158" s="387"/>
      <c r="C158" s="388"/>
      <c r="D158" s="388"/>
      <c r="E158" s="388"/>
      <c r="F158" s="388"/>
      <c r="G158" s="388"/>
      <c r="H158" s="388"/>
      <c r="I158" s="388"/>
      <c r="J158" s="388"/>
      <c r="K158" s="63"/>
    </row>
    <row r="159" spans="1:11" s="385" customFormat="1">
      <c r="A159" s="386"/>
      <c r="B159" s="387"/>
      <c r="C159" s="388"/>
      <c r="D159" s="388"/>
      <c r="E159" s="388"/>
      <c r="F159" s="388"/>
      <c r="G159" s="388"/>
      <c r="H159" s="388"/>
      <c r="I159" s="388"/>
      <c r="J159" s="388"/>
      <c r="K159" s="63"/>
    </row>
    <row r="160" spans="1:11" s="385" customFormat="1">
      <c r="A160" s="386"/>
      <c r="B160" s="387"/>
      <c r="C160" s="388"/>
      <c r="D160" s="388"/>
      <c r="E160" s="388"/>
      <c r="F160" s="388"/>
      <c r="G160" s="388"/>
      <c r="H160" s="388"/>
      <c r="I160" s="388"/>
      <c r="J160" s="388"/>
      <c r="K160" s="63"/>
    </row>
    <row r="161" spans="1:11" s="385" customFormat="1">
      <c r="A161" s="386"/>
      <c r="B161" s="387"/>
      <c r="C161" s="388"/>
      <c r="D161" s="388"/>
      <c r="E161" s="388"/>
      <c r="F161" s="388"/>
      <c r="G161" s="388"/>
      <c r="H161" s="388"/>
      <c r="I161" s="388"/>
      <c r="J161" s="388"/>
      <c r="K161" s="63"/>
    </row>
    <row r="162" spans="1:11" s="385" customFormat="1">
      <c r="A162" s="386"/>
      <c r="B162" s="387"/>
      <c r="C162" s="388"/>
      <c r="D162" s="388"/>
      <c r="E162" s="388"/>
      <c r="F162" s="388"/>
      <c r="G162" s="388"/>
      <c r="H162" s="388"/>
      <c r="I162" s="388"/>
      <c r="J162" s="388"/>
      <c r="K162" s="63"/>
    </row>
    <row r="163" spans="1:11" s="385" customFormat="1">
      <c r="A163" s="386"/>
      <c r="B163" s="387"/>
      <c r="C163" s="388"/>
      <c r="D163" s="388"/>
      <c r="E163" s="388"/>
      <c r="F163" s="388"/>
      <c r="G163" s="388"/>
      <c r="H163" s="388"/>
      <c r="I163" s="388"/>
      <c r="J163" s="388"/>
      <c r="K163" s="63"/>
    </row>
    <row r="164" spans="1:11" s="385" customFormat="1">
      <c r="A164" s="386"/>
      <c r="B164" s="387"/>
      <c r="C164" s="388"/>
      <c r="D164" s="388"/>
      <c r="E164" s="388"/>
      <c r="F164" s="388"/>
      <c r="G164" s="388"/>
      <c r="H164" s="388"/>
      <c r="I164" s="388"/>
      <c r="J164" s="388"/>
      <c r="K164" s="63"/>
    </row>
    <row r="165" spans="1:11" s="385" customFormat="1">
      <c r="A165" s="386"/>
      <c r="B165" s="387"/>
      <c r="C165" s="388"/>
      <c r="D165" s="388"/>
      <c r="E165" s="388"/>
      <c r="F165" s="388"/>
      <c r="G165" s="388"/>
      <c r="H165" s="388"/>
      <c r="I165" s="388"/>
      <c r="J165" s="388"/>
      <c r="K165" s="63"/>
    </row>
    <row r="166" spans="1:11" s="385" customFormat="1">
      <c r="A166" s="386"/>
      <c r="B166" s="387"/>
      <c r="C166" s="388"/>
      <c r="D166" s="388"/>
      <c r="E166" s="388"/>
      <c r="F166" s="388"/>
      <c r="G166" s="388"/>
      <c r="H166" s="388"/>
      <c r="I166" s="388"/>
      <c r="J166" s="388"/>
      <c r="K166" s="63"/>
    </row>
    <row r="167" spans="1:11" s="385" customFormat="1">
      <c r="A167" s="386"/>
      <c r="B167" s="387"/>
      <c r="C167" s="388"/>
      <c r="D167" s="388"/>
      <c r="E167" s="388"/>
      <c r="F167" s="388"/>
      <c r="G167" s="388"/>
      <c r="H167" s="388"/>
      <c r="I167" s="388"/>
      <c r="J167" s="388"/>
      <c r="K167" s="63"/>
    </row>
    <row r="168" spans="1:11" s="385" customFormat="1">
      <c r="A168" s="386"/>
      <c r="B168" s="387"/>
      <c r="C168" s="388"/>
      <c r="D168" s="388"/>
      <c r="E168" s="388"/>
      <c r="F168" s="388"/>
      <c r="G168" s="388"/>
      <c r="H168" s="388"/>
      <c r="I168" s="388"/>
      <c r="J168" s="388"/>
      <c r="K168" s="63"/>
    </row>
    <row r="169" spans="1:11" s="385" customFormat="1">
      <c r="A169" s="386"/>
      <c r="B169" s="387"/>
      <c r="C169" s="388"/>
      <c r="D169" s="388"/>
      <c r="E169" s="388"/>
      <c r="F169" s="388"/>
      <c r="G169" s="388"/>
      <c r="H169" s="388"/>
      <c r="I169" s="388"/>
      <c r="J169" s="388"/>
      <c r="K169" s="63"/>
    </row>
    <row r="170" spans="1:11" s="385" customFormat="1">
      <c r="A170" s="386"/>
      <c r="B170" s="387"/>
      <c r="C170" s="388"/>
      <c r="D170" s="388"/>
      <c r="E170" s="388"/>
      <c r="F170" s="388"/>
      <c r="G170" s="388"/>
      <c r="H170" s="388"/>
      <c r="I170" s="388"/>
      <c r="J170" s="388"/>
      <c r="K170" s="63"/>
    </row>
    <row r="171" spans="1:11" s="385" customFormat="1">
      <c r="A171" s="386"/>
      <c r="B171" s="387"/>
      <c r="C171" s="388"/>
      <c r="D171" s="388"/>
      <c r="E171" s="388"/>
      <c r="F171" s="388"/>
      <c r="G171" s="388"/>
      <c r="H171" s="388"/>
      <c r="I171" s="388"/>
      <c r="J171" s="388"/>
      <c r="K171" s="63"/>
    </row>
    <row r="172" spans="1:11" s="385" customFormat="1">
      <c r="A172" s="386"/>
      <c r="B172" s="387"/>
      <c r="C172" s="388"/>
      <c r="D172" s="388"/>
      <c r="E172" s="388"/>
      <c r="F172" s="388"/>
      <c r="G172" s="388"/>
      <c r="H172" s="388"/>
      <c r="I172" s="388"/>
      <c r="J172" s="388"/>
      <c r="K172" s="63"/>
    </row>
    <row r="173" spans="1:11" s="385" customFormat="1">
      <c r="A173" s="386"/>
      <c r="B173" s="387"/>
      <c r="C173" s="388"/>
      <c r="D173" s="388"/>
      <c r="E173" s="388"/>
      <c r="F173" s="388"/>
      <c r="G173" s="388"/>
      <c r="H173" s="388"/>
      <c r="I173" s="388"/>
      <c r="J173" s="388"/>
      <c r="K173" s="63"/>
    </row>
    <row r="174" spans="1:11" s="385" customFormat="1">
      <c r="A174" s="386"/>
      <c r="B174" s="387"/>
      <c r="C174" s="388"/>
      <c r="D174" s="388"/>
      <c r="E174" s="388"/>
      <c r="F174" s="388"/>
      <c r="G174" s="388"/>
      <c r="H174" s="388"/>
      <c r="I174" s="388"/>
      <c r="J174" s="388"/>
      <c r="K174" s="63"/>
    </row>
    <row r="175" spans="1:11" s="385" customFormat="1">
      <c r="A175" s="386"/>
      <c r="B175" s="387"/>
      <c r="C175" s="388"/>
      <c r="D175" s="388"/>
      <c r="E175" s="388"/>
      <c r="F175" s="388"/>
      <c r="G175" s="388"/>
      <c r="H175" s="388"/>
      <c r="I175" s="388"/>
      <c r="J175" s="388"/>
      <c r="K175" s="63"/>
    </row>
    <row r="176" spans="1:11" s="385" customFormat="1">
      <c r="A176" s="386"/>
      <c r="B176" s="387"/>
      <c r="C176" s="388"/>
      <c r="D176" s="388"/>
      <c r="E176" s="388"/>
      <c r="F176" s="388"/>
      <c r="G176" s="388"/>
      <c r="H176" s="388"/>
      <c r="I176" s="388"/>
      <c r="J176" s="388"/>
      <c r="K176" s="63"/>
    </row>
    <row r="177" spans="1:11" s="385" customFormat="1">
      <c r="A177" s="386"/>
      <c r="B177" s="387"/>
      <c r="C177" s="388"/>
      <c r="D177" s="388"/>
      <c r="E177" s="388"/>
      <c r="F177" s="388"/>
      <c r="G177" s="388"/>
      <c r="H177" s="388"/>
      <c r="I177" s="388"/>
      <c r="J177" s="388"/>
      <c r="K177" s="63"/>
    </row>
    <row r="178" spans="1:11" s="385" customFormat="1">
      <c r="A178" s="386"/>
      <c r="B178" s="387"/>
      <c r="C178" s="388"/>
      <c r="D178" s="388"/>
      <c r="E178" s="388"/>
      <c r="F178" s="388"/>
      <c r="G178" s="388"/>
      <c r="H178" s="388"/>
      <c r="I178" s="388"/>
      <c r="J178" s="388"/>
      <c r="K178" s="63"/>
    </row>
    <row r="179" spans="1:11" s="385" customFormat="1">
      <c r="A179" s="386"/>
      <c r="B179" s="387"/>
      <c r="C179" s="388"/>
      <c r="D179" s="388"/>
      <c r="E179" s="388"/>
      <c r="F179" s="388"/>
      <c r="G179" s="388"/>
      <c r="H179" s="388"/>
      <c r="I179" s="388"/>
      <c r="J179" s="388"/>
      <c r="K179" s="63"/>
    </row>
    <row r="180" spans="1:11" s="385" customFormat="1">
      <c r="A180" s="386"/>
      <c r="B180" s="387"/>
      <c r="C180" s="388"/>
      <c r="D180" s="388"/>
      <c r="E180" s="388"/>
      <c r="F180" s="388"/>
      <c r="G180" s="388"/>
      <c r="H180" s="388"/>
      <c r="I180" s="388"/>
      <c r="J180" s="388"/>
      <c r="K180" s="63"/>
    </row>
    <row r="181" spans="1:11" s="385" customFormat="1">
      <c r="A181" s="386"/>
      <c r="B181" s="387"/>
      <c r="C181" s="388"/>
      <c r="D181" s="388"/>
      <c r="E181" s="388"/>
      <c r="F181" s="388"/>
      <c r="G181" s="388"/>
      <c r="H181" s="388"/>
      <c r="I181" s="388"/>
      <c r="J181" s="388"/>
      <c r="K181" s="63"/>
    </row>
    <row r="182" spans="1:11" s="385" customFormat="1">
      <c r="A182" s="386"/>
      <c r="B182" s="387"/>
      <c r="C182" s="388"/>
      <c r="D182" s="388"/>
      <c r="E182" s="388"/>
      <c r="F182" s="388"/>
      <c r="G182" s="388"/>
      <c r="H182" s="388"/>
      <c r="I182" s="388"/>
      <c r="J182" s="388"/>
      <c r="K182" s="63"/>
    </row>
    <row r="183" spans="1:11" s="385" customFormat="1">
      <c r="A183" s="386"/>
      <c r="B183" s="387"/>
      <c r="C183" s="388"/>
      <c r="D183" s="388"/>
      <c r="E183" s="388"/>
      <c r="F183" s="388"/>
      <c r="G183" s="388"/>
      <c r="H183" s="388"/>
      <c r="I183" s="388"/>
      <c r="J183" s="388"/>
      <c r="K183" s="63"/>
    </row>
    <row r="184" spans="1:11" s="385" customFormat="1">
      <c r="A184" s="386"/>
      <c r="B184" s="387"/>
      <c r="C184" s="388"/>
      <c r="D184" s="388"/>
      <c r="E184" s="388"/>
      <c r="F184" s="388"/>
      <c r="G184" s="388"/>
      <c r="H184" s="388"/>
      <c r="I184" s="388"/>
      <c r="J184" s="388"/>
      <c r="K184" s="63"/>
    </row>
    <row r="185" spans="1:11" s="385" customFormat="1">
      <c r="A185" s="386"/>
      <c r="B185" s="387"/>
      <c r="C185" s="388"/>
      <c r="D185" s="388"/>
      <c r="E185" s="388"/>
      <c r="F185" s="388"/>
      <c r="G185" s="388"/>
      <c r="H185" s="388"/>
      <c r="I185" s="388"/>
      <c r="J185" s="388"/>
      <c r="K185" s="63"/>
    </row>
    <row r="186" spans="1:11" s="385" customFormat="1">
      <c r="A186" s="386"/>
      <c r="B186" s="387"/>
      <c r="C186" s="388"/>
      <c r="D186" s="388"/>
      <c r="E186" s="388"/>
      <c r="F186" s="388"/>
      <c r="G186" s="388"/>
      <c r="H186" s="388"/>
      <c r="I186" s="388"/>
      <c r="J186" s="388"/>
      <c r="K186" s="63"/>
    </row>
    <row r="187" spans="1:11" s="385" customFormat="1">
      <c r="A187" s="386"/>
      <c r="B187" s="387"/>
      <c r="C187" s="388"/>
      <c r="D187" s="388"/>
      <c r="E187" s="388"/>
      <c r="F187" s="388"/>
      <c r="G187" s="388"/>
      <c r="H187" s="388"/>
      <c r="I187" s="388"/>
      <c r="J187" s="388"/>
      <c r="K187" s="63"/>
    </row>
    <row r="188" spans="1:11" s="385" customFormat="1">
      <c r="A188" s="386"/>
      <c r="B188" s="387"/>
      <c r="C188" s="388"/>
      <c r="D188" s="388"/>
      <c r="E188" s="388"/>
      <c r="F188" s="388"/>
      <c r="G188" s="388"/>
      <c r="H188" s="388"/>
      <c r="I188" s="388"/>
      <c r="J188" s="388"/>
      <c r="K188" s="63"/>
    </row>
    <row r="189" spans="1:11" s="385" customFormat="1">
      <c r="A189" s="386"/>
      <c r="B189" s="387"/>
      <c r="C189" s="388"/>
      <c r="D189" s="388"/>
      <c r="E189" s="388"/>
      <c r="F189" s="388"/>
      <c r="G189" s="388"/>
      <c r="H189" s="388"/>
      <c r="I189" s="388"/>
      <c r="J189" s="388"/>
      <c r="K189" s="63"/>
    </row>
    <row r="190" spans="1:11" s="385" customFormat="1">
      <c r="A190" s="386"/>
      <c r="B190" s="387"/>
      <c r="C190" s="388"/>
      <c r="D190" s="388"/>
      <c r="E190" s="388"/>
      <c r="F190" s="388"/>
      <c r="G190" s="388"/>
      <c r="H190" s="388"/>
      <c r="I190" s="388"/>
      <c r="J190" s="388"/>
      <c r="K190" s="63"/>
    </row>
    <row r="191" spans="1:11" s="385" customFormat="1">
      <c r="A191" s="386"/>
      <c r="B191" s="387"/>
      <c r="C191" s="388"/>
      <c r="D191" s="388"/>
      <c r="E191" s="388"/>
      <c r="F191" s="388"/>
      <c r="G191" s="388"/>
      <c r="H191" s="388"/>
      <c r="I191" s="388"/>
      <c r="J191" s="388"/>
      <c r="K191" s="63"/>
    </row>
    <row r="192" spans="1:11" s="385" customFormat="1">
      <c r="A192" s="386"/>
      <c r="B192" s="387"/>
      <c r="C192" s="388"/>
      <c r="D192" s="388"/>
      <c r="E192" s="388"/>
      <c r="F192" s="388"/>
      <c r="G192" s="388"/>
      <c r="H192" s="388"/>
      <c r="I192" s="388"/>
      <c r="J192" s="388"/>
      <c r="K192" s="63"/>
    </row>
    <row r="193" spans="1:11" s="385" customFormat="1">
      <c r="A193" s="386"/>
      <c r="B193" s="387"/>
      <c r="C193" s="388"/>
      <c r="D193" s="388"/>
      <c r="E193" s="388"/>
      <c r="F193" s="388"/>
      <c r="G193" s="388"/>
      <c r="H193" s="388"/>
      <c r="I193" s="388"/>
      <c r="J193" s="388"/>
      <c r="K193" s="63"/>
    </row>
    <row r="194" spans="1:11" s="385" customFormat="1">
      <c r="A194" s="386"/>
      <c r="B194" s="387"/>
      <c r="C194" s="388"/>
      <c r="D194" s="388"/>
      <c r="E194" s="388"/>
      <c r="F194" s="388"/>
      <c r="G194" s="388"/>
      <c r="H194" s="388"/>
      <c r="I194" s="388"/>
      <c r="J194" s="388"/>
      <c r="K194" s="63"/>
    </row>
    <row r="195" spans="1:11" s="385" customFormat="1">
      <c r="A195" s="386"/>
      <c r="B195" s="387"/>
      <c r="C195" s="388"/>
      <c r="D195" s="388"/>
      <c r="E195" s="388"/>
      <c r="F195" s="388"/>
      <c r="G195" s="388"/>
      <c r="H195" s="388"/>
      <c r="I195" s="388"/>
      <c r="J195" s="388"/>
      <c r="K195" s="63"/>
    </row>
    <row r="196" spans="1:11" s="385" customFormat="1">
      <c r="A196" s="386"/>
      <c r="B196" s="387"/>
      <c r="C196" s="388"/>
      <c r="D196" s="388"/>
      <c r="E196" s="388"/>
      <c r="F196" s="388"/>
      <c r="G196" s="388"/>
      <c r="H196" s="388"/>
      <c r="I196" s="388"/>
      <c r="J196" s="388"/>
      <c r="K196" s="63"/>
    </row>
    <row r="197" spans="1:11" s="385" customFormat="1">
      <c r="A197" s="386"/>
      <c r="B197" s="387"/>
      <c r="C197" s="388"/>
      <c r="D197" s="388"/>
      <c r="E197" s="388"/>
      <c r="F197" s="388"/>
      <c r="G197" s="388"/>
      <c r="H197" s="388"/>
      <c r="I197" s="388"/>
      <c r="J197" s="388"/>
      <c r="K197" s="63"/>
    </row>
    <row r="198" spans="1:11" s="385" customFormat="1">
      <c r="A198" s="386"/>
      <c r="B198" s="387"/>
      <c r="C198" s="388"/>
      <c r="D198" s="388"/>
      <c r="E198" s="388"/>
      <c r="F198" s="388"/>
      <c r="G198" s="388"/>
      <c r="H198" s="388"/>
      <c r="I198" s="388"/>
      <c r="J198" s="388"/>
      <c r="K198" s="63"/>
    </row>
    <row r="199" spans="1:11" s="385" customFormat="1">
      <c r="A199" s="386"/>
      <c r="B199" s="387"/>
      <c r="C199" s="388"/>
      <c r="D199" s="388"/>
      <c r="E199" s="388"/>
      <c r="F199" s="388"/>
      <c r="G199" s="388"/>
      <c r="H199" s="388"/>
      <c r="I199" s="388"/>
      <c r="J199" s="388"/>
      <c r="K199" s="63"/>
    </row>
    <row r="200" spans="1:11" s="385" customFormat="1">
      <c r="A200" s="386"/>
      <c r="B200" s="387"/>
      <c r="C200" s="388"/>
      <c r="D200" s="388"/>
      <c r="E200" s="388"/>
      <c r="F200" s="388"/>
      <c r="G200" s="388"/>
      <c r="H200" s="388"/>
      <c r="I200" s="388"/>
      <c r="J200" s="388"/>
      <c r="K200" s="63"/>
    </row>
    <row r="201" spans="1:11" s="385" customFormat="1">
      <c r="A201" s="386"/>
      <c r="B201" s="387"/>
      <c r="C201" s="388"/>
      <c r="D201" s="388"/>
      <c r="E201" s="388"/>
      <c r="F201" s="388"/>
      <c r="G201" s="388"/>
      <c r="H201" s="388"/>
      <c r="I201" s="388"/>
      <c r="J201" s="388"/>
      <c r="K201" s="63"/>
    </row>
    <row r="202" spans="1:11" s="385" customFormat="1">
      <c r="A202" s="386"/>
      <c r="B202" s="387"/>
      <c r="C202" s="388"/>
      <c r="D202" s="388"/>
      <c r="E202" s="388"/>
      <c r="F202" s="388"/>
      <c r="G202" s="388"/>
      <c r="H202" s="388"/>
      <c r="I202" s="388"/>
      <c r="J202" s="388"/>
      <c r="K202" s="63"/>
    </row>
    <row r="203" spans="1:11" s="385" customFormat="1">
      <c r="A203" s="386"/>
      <c r="B203" s="387"/>
      <c r="C203" s="388"/>
      <c r="D203" s="388"/>
      <c r="E203" s="388"/>
      <c r="F203" s="388"/>
      <c r="G203" s="388"/>
      <c r="H203" s="388"/>
      <c r="I203" s="388"/>
      <c r="J203" s="388"/>
      <c r="K203" s="63"/>
    </row>
    <row r="204" spans="1:11" s="385" customFormat="1">
      <c r="A204" s="386"/>
      <c r="B204" s="387"/>
      <c r="C204" s="388"/>
      <c r="D204" s="388"/>
      <c r="E204" s="388"/>
      <c r="F204" s="388"/>
      <c r="G204" s="388"/>
      <c r="H204" s="388"/>
      <c r="I204" s="388"/>
      <c r="J204" s="388"/>
      <c r="K204" s="63"/>
    </row>
    <row r="205" spans="1:11" s="385" customFormat="1">
      <c r="A205" s="386"/>
      <c r="B205" s="387"/>
      <c r="C205" s="388"/>
      <c r="D205" s="388"/>
      <c r="E205" s="388"/>
      <c r="F205" s="388"/>
      <c r="G205" s="388"/>
      <c r="H205" s="388"/>
      <c r="I205" s="388"/>
      <c r="J205" s="388"/>
      <c r="K205" s="63"/>
    </row>
    <row r="206" spans="1:11" s="385" customFormat="1">
      <c r="A206" s="386"/>
      <c r="B206" s="387"/>
      <c r="C206" s="388"/>
      <c r="D206" s="388"/>
      <c r="E206" s="388"/>
      <c r="F206" s="388"/>
      <c r="G206" s="388"/>
      <c r="H206" s="388"/>
      <c r="I206" s="388"/>
      <c r="J206" s="388"/>
      <c r="K206" s="63"/>
    </row>
    <row r="207" spans="1:11" s="385" customFormat="1">
      <c r="A207" s="386"/>
      <c r="B207" s="387"/>
      <c r="C207" s="388"/>
      <c r="D207" s="388"/>
      <c r="E207" s="388"/>
      <c r="F207" s="388"/>
      <c r="G207" s="388"/>
      <c r="H207" s="388"/>
      <c r="I207" s="388"/>
      <c r="J207" s="388"/>
      <c r="K207" s="63"/>
    </row>
    <row r="208" spans="1:11" s="385" customFormat="1">
      <c r="A208" s="386"/>
      <c r="B208" s="387"/>
      <c r="C208" s="388"/>
      <c r="D208" s="388"/>
      <c r="E208" s="388"/>
      <c r="F208" s="388"/>
      <c r="G208" s="388"/>
      <c r="H208" s="388"/>
      <c r="I208" s="388"/>
      <c r="J208" s="388"/>
      <c r="K208" s="63"/>
    </row>
    <row r="209" spans="1:11" s="385" customFormat="1">
      <c r="A209" s="386"/>
      <c r="B209" s="387"/>
      <c r="C209" s="388"/>
      <c r="D209" s="388"/>
      <c r="E209" s="388"/>
      <c r="F209" s="388"/>
      <c r="G209" s="388"/>
      <c r="H209" s="388"/>
      <c r="I209" s="388"/>
      <c r="J209" s="388"/>
      <c r="K209" s="63"/>
    </row>
    <row r="210" spans="1:11" s="385" customFormat="1">
      <c r="A210" s="386"/>
      <c r="B210" s="387"/>
      <c r="C210" s="388"/>
      <c r="D210" s="388"/>
      <c r="E210" s="388"/>
      <c r="F210" s="388"/>
      <c r="G210" s="388"/>
      <c r="H210" s="388"/>
      <c r="I210" s="388"/>
      <c r="J210" s="388"/>
      <c r="K210" s="63"/>
    </row>
    <row r="211" spans="1:11" s="385" customFormat="1">
      <c r="A211" s="386"/>
      <c r="B211" s="387"/>
      <c r="C211" s="388"/>
      <c r="D211" s="388"/>
      <c r="E211" s="388"/>
      <c r="F211" s="388"/>
      <c r="G211" s="388"/>
      <c r="H211" s="388"/>
      <c r="I211" s="388"/>
      <c r="J211" s="388"/>
      <c r="K211" s="63"/>
    </row>
    <row r="212" spans="1:11" s="385" customFormat="1">
      <c r="A212" s="386"/>
      <c r="B212" s="387"/>
      <c r="C212" s="388"/>
      <c r="D212" s="388"/>
      <c r="E212" s="388"/>
      <c r="F212" s="388"/>
      <c r="G212" s="388"/>
      <c r="H212" s="388"/>
      <c r="I212" s="388"/>
      <c r="J212" s="388"/>
      <c r="K212" s="63"/>
    </row>
    <row r="213" spans="1:11" s="385" customFormat="1">
      <c r="A213" s="386"/>
      <c r="B213" s="387"/>
      <c r="C213" s="388"/>
      <c r="D213" s="388"/>
      <c r="E213" s="388"/>
      <c r="F213" s="388"/>
      <c r="G213" s="388"/>
      <c r="H213" s="388"/>
      <c r="I213" s="388"/>
      <c r="J213" s="388"/>
      <c r="K213" s="63"/>
    </row>
    <row r="214" spans="1:11" s="385" customFormat="1">
      <c r="A214" s="386"/>
      <c r="B214" s="387"/>
      <c r="C214" s="388"/>
      <c r="D214" s="388"/>
      <c r="E214" s="388"/>
      <c r="F214" s="388"/>
      <c r="G214" s="388"/>
      <c r="H214" s="388"/>
      <c r="I214" s="388"/>
      <c r="J214" s="388"/>
      <c r="K214" s="63"/>
    </row>
    <row r="215" spans="1:11" s="385" customFormat="1">
      <c r="A215" s="386"/>
      <c r="B215" s="387"/>
      <c r="C215" s="388"/>
      <c r="D215" s="388"/>
      <c r="E215" s="388"/>
      <c r="F215" s="388"/>
      <c r="G215" s="388"/>
      <c r="H215" s="388"/>
      <c r="I215" s="388"/>
      <c r="J215" s="388"/>
      <c r="K215" s="63"/>
    </row>
    <row r="216" spans="1:11" s="385" customFormat="1">
      <c r="A216" s="386"/>
      <c r="B216" s="387"/>
      <c r="C216" s="388"/>
      <c r="D216" s="388"/>
      <c r="E216" s="388"/>
      <c r="F216" s="388"/>
      <c r="G216" s="388"/>
      <c r="H216" s="388"/>
      <c r="I216" s="388"/>
      <c r="J216" s="388"/>
      <c r="K216" s="63"/>
    </row>
    <row r="217" spans="1:11" s="385" customFormat="1">
      <c r="A217" s="386"/>
      <c r="B217" s="387"/>
      <c r="C217" s="388"/>
      <c r="D217" s="388"/>
      <c r="E217" s="388"/>
      <c r="F217" s="388"/>
      <c r="G217" s="388"/>
      <c r="H217" s="388"/>
      <c r="I217" s="388"/>
      <c r="J217" s="388"/>
      <c r="K217" s="63"/>
    </row>
    <row r="218" spans="1:11" s="385" customFormat="1">
      <c r="A218" s="386"/>
      <c r="B218" s="387"/>
      <c r="C218" s="388"/>
      <c r="D218" s="388"/>
      <c r="E218" s="388"/>
      <c r="F218" s="388"/>
      <c r="G218" s="388"/>
      <c r="H218" s="388"/>
      <c r="I218" s="388"/>
      <c r="J218" s="388"/>
      <c r="K218" s="63"/>
    </row>
    <row r="219" spans="1:11" s="385" customFormat="1">
      <c r="A219" s="386"/>
      <c r="B219" s="387"/>
      <c r="C219" s="388"/>
      <c r="D219" s="388"/>
      <c r="E219" s="388"/>
      <c r="F219" s="388"/>
      <c r="G219" s="388"/>
      <c r="H219" s="388"/>
      <c r="I219" s="388"/>
      <c r="J219" s="388"/>
      <c r="K219" s="63"/>
    </row>
    <row r="220" spans="1:11" s="385" customFormat="1">
      <c r="A220" s="386"/>
      <c r="B220" s="387"/>
      <c r="C220" s="388"/>
      <c r="D220" s="388"/>
      <c r="E220" s="388"/>
      <c r="F220" s="388"/>
      <c r="G220" s="388"/>
      <c r="H220" s="388"/>
      <c r="I220" s="388"/>
      <c r="J220" s="388"/>
      <c r="K220" s="63"/>
    </row>
    <row r="221" spans="1:11" s="385" customFormat="1">
      <c r="A221" s="386"/>
      <c r="B221" s="387"/>
      <c r="C221" s="388"/>
      <c r="D221" s="388"/>
      <c r="E221" s="388"/>
      <c r="F221" s="388"/>
      <c r="G221" s="388"/>
      <c r="H221" s="388"/>
      <c r="I221" s="388"/>
      <c r="J221" s="388"/>
      <c r="K221" s="63"/>
    </row>
    <row r="222" spans="1:11" s="385" customFormat="1">
      <c r="A222" s="386"/>
      <c r="B222" s="387"/>
      <c r="C222" s="388"/>
      <c r="D222" s="388"/>
      <c r="E222" s="388"/>
      <c r="F222" s="388"/>
      <c r="G222" s="388"/>
      <c r="H222" s="388"/>
      <c r="I222" s="388"/>
      <c r="J222" s="388"/>
      <c r="K222" s="63"/>
    </row>
    <row r="223" spans="1:11" s="385" customFormat="1">
      <c r="A223" s="386"/>
      <c r="B223" s="387"/>
      <c r="C223" s="388"/>
      <c r="D223" s="388"/>
      <c r="E223" s="388"/>
      <c r="F223" s="388"/>
      <c r="G223" s="388"/>
      <c r="H223" s="388"/>
      <c r="I223" s="388"/>
      <c r="J223" s="388"/>
      <c r="K223" s="63"/>
    </row>
    <row r="224" spans="1:11" s="385" customFormat="1">
      <c r="A224" s="386"/>
      <c r="B224" s="387"/>
      <c r="C224" s="389"/>
      <c r="D224" s="389"/>
      <c r="E224" s="389"/>
      <c r="F224" s="389"/>
      <c r="G224" s="389"/>
      <c r="H224" s="389"/>
      <c r="I224" s="389"/>
      <c r="J224" s="389"/>
      <c r="K224" s="63"/>
    </row>
    <row r="225" spans="1:11" s="385" customFormat="1">
      <c r="A225" s="386"/>
      <c r="B225" s="387"/>
      <c r="C225" s="389"/>
      <c r="D225" s="389"/>
      <c r="E225" s="389"/>
      <c r="F225" s="389"/>
      <c r="G225" s="389"/>
      <c r="H225" s="389"/>
      <c r="I225" s="389"/>
      <c r="J225" s="389"/>
      <c r="K225" s="63"/>
    </row>
    <row r="226" spans="1:11" s="385" customFormat="1">
      <c r="A226" s="386"/>
      <c r="B226" s="387"/>
      <c r="C226" s="389"/>
      <c r="D226" s="389"/>
      <c r="E226" s="389"/>
      <c r="F226" s="389"/>
      <c r="G226" s="389"/>
      <c r="H226" s="389"/>
      <c r="I226" s="389"/>
      <c r="J226" s="389"/>
      <c r="K226" s="63"/>
    </row>
    <row r="227" spans="1:11" s="385" customFormat="1">
      <c r="A227" s="386"/>
      <c r="B227" s="387"/>
      <c r="C227" s="389"/>
      <c r="D227" s="389"/>
      <c r="E227" s="389"/>
      <c r="F227" s="389"/>
      <c r="G227" s="389"/>
      <c r="H227" s="389"/>
      <c r="I227" s="389"/>
      <c r="J227" s="389"/>
      <c r="K227" s="63"/>
    </row>
    <row r="228" spans="1:11" s="385" customFormat="1">
      <c r="A228" s="386"/>
      <c r="B228" s="387"/>
      <c r="C228" s="389"/>
      <c r="D228" s="389"/>
      <c r="E228" s="389"/>
      <c r="F228" s="389"/>
      <c r="G228" s="389"/>
      <c r="H228" s="389"/>
      <c r="I228" s="389"/>
      <c r="J228" s="389"/>
      <c r="K228" s="63"/>
    </row>
    <row r="229" spans="1:11" s="385" customFormat="1">
      <c r="A229" s="386"/>
      <c r="B229" s="387"/>
      <c r="C229" s="389"/>
      <c r="D229" s="389"/>
      <c r="E229" s="389"/>
      <c r="F229" s="389"/>
      <c r="G229" s="389"/>
      <c r="H229" s="389"/>
      <c r="I229" s="389"/>
      <c r="J229" s="389"/>
      <c r="K229" s="63"/>
    </row>
    <row r="230" spans="1:11" s="385" customFormat="1">
      <c r="A230" s="386"/>
      <c r="B230" s="387"/>
      <c r="C230" s="389"/>
      <c r="D230" s="389"/>
      <c r="E230" s="389"/>
      <c r="F230" s="389"/>
      <c r="G230" s="389"/>
      <c r="H230" s="389"/>
      <c r="I230" s="389"/>
      <c r="J230" s="389"/>
      <c r="K230" s="63"/>
    </row>
    <row r="231" spans="1:11" s="385" customFormat="1">
      <c r="A231" s="386"/>
      <c r="B231" s="387"/>
      <c r="C231" s="389"/>
      <c r="D231" s="389"/>
      <c r="E231" s="389"/>
      <c r="F231" s="389"/>
      <c r="G231" s="389"/>
      <c r="H231" s="389"/>
      <c r="I231" s="389"/>
      <c r="J231" s="389"/>
      <c r="K231" s="63"/>
    </row>
    <row r="232" spans="1:11" s="385" customFormat="1">
      <c r="A232" s="386"/>
      <c r="B232" s="387"/>
      <c r="C232" s="389"/>
      <c r="D232" s="389"/>
      <c r="E232" s="389"/>
      <c r="F232" s="389"/>
      <c r="G232" s="389"/>
      <c r="H232" s="389"/>
      <c r="I232" s="389"/>
      <c r="J232" s="389"/>
      <c r="K232" s="63"/>
    </row>
    <row r="233" spans="1:11" s="385" customFormat="1">
      <c r="A233" s="386"/>
      <c r="B233" s="387"/>
      <c r="C233" s="389"/>
      <c r="D233" s="389"/>
      <c r="E233" s="389"/>
      <c r="F233" s="389"/>
      <c r="G233" s="389"/>
      <c r="H233" s="389"/>
      <c r="I233" s="389"/>
      <c r="J233" s="389"/>
      <c r="K233" s="63"/>
    </row>
    <row r="234" spans="1:11" s="385" customFormat="1">
      <c r="A234" s="386"/>
      <c r="B234" s="387"/>
      <c r="C234" s="389"/>
      <c r="D234" s="389"/>
      <c r="E234" s="389"/>
      <c r="F234" s="389"/>
      <c r="G234" s="389"/>
      <c r="H234" s="389"/>
      <c r="I234" s="389"/>
      <c r="J234" s="389"/>
      <c r="K234" s="63"/>
    </row>
    <row r="235" spans="1:11" s="385" customFormat="1">
      <c r="A235" s="386"/>
      <c r="B235" s="387"/>
      <c r="C235" s="389"/>
      <c r="D235" s="389"/>
      <c r="E235" s="389"/>
      <c r="F235" s="389"/>
      <c r="G235" s="389"/>
      <c r="H235" s="389"/>
      <c r="I235" s="389"/>
      <c r="J235" s="389"/>
      <c r="K235" s="63"/>
    </row>
    <row r="236" spans="1:11" s="385" customFormat="1">
      <c r="A236" s="386"/>
      <c r="B236" s="387"/>
      <c r="C236" s="389"/>
      <c r="D236" s="389"/>
      <c r="E236" s="389"/>
      <c r="F236" s="389"/>
      <c r="G236" s="389"/>
      <c r="H236" s="389"/>
      <c r="I236" s="389"/>
      <c r="J236" s="389"/>
      <c r="K236" s="63"/>
    </row>
    <row r="237" spans="1:11" s="385" customFormat="1">
      <c r="A237" s="386"/>
      <c r="B237" s="387"/>
      <c r="C237" s="389"/>
      <c r="D237" s="389"/>
      <c r="E237" s="389"/>
      <c r="F237" s="389"/>
      <c r="G237" s="389"/>
      <c r="H237" s="389"/>
      <c r="I237" s="389"/>
      <c r="J237" s="389"/>
      <c r="K237" s="63"/>
    </row>
    <row r="238" spans="1:11" s="385" customFormat="1">
      <c r="A238" s="386"/>
      <c r="B238" s="387"/>
      <c r="C238" s="389"/>
      <c r="D238" s="389"/>
      <c r="E238" s="389"/>
      <c r="F238" s="389"/>
      <c r="G238" s="389"/>
      <c r="H238" s="389"/>
      <c r="I238" s="389"/>
      <c r="J238" s="389"/>
      <c r="K238" s="63"/>
    </row>
    <row r="239" spans="1:11" s="385" customFormat="1">
      <c r="A239" s="386"/>
      <c r="B239" s="387"/>
      <c r="C239" s="389"/>
      <c r="D239" s="389"/>
      <c r="E239" s="389"/>
      <c r="F239" s="389"/>
      <c r="G239" s="389"/>
      <c r="H239" s="389"/>
      <c r="I239" s="389"/>
      <c r="J239" s="389"/>
      <c r="K239" s="63"/>
    </row>
    <row r="240" spans="1:11" s="385" customFormat="1">
      <c r="A240" s="386"/>
      <c r="B240" s="387"/>
      <c r="C240" s="389"/>
      <c r="D240" s="389"/>
      <c r="E240" s="389"/>
      <c r="F240" s="389"/>
      <c r="G240" s="389"/>
      <c r="H240" s="389"/>
      <c r="I240" s="389"/>
      <c r="J240" s="389"/>
      <c r="K240" s="63"/>
    </row>
    <row r="241" spans="1:11" s="385" customFormat="1">
      <c r="A241" s="386"/>
      <c r="B241" s="387"/>
      <c r="C241" s="389"/>
      <c r="D241" s="389"/>
      <c r="E241" s="389"/>
      <c r="F241" s="389"/>
      <c r="G241" s="389"/>
      <c r="H241" s="389"/>
      <c r="I241" s="389"/>
      <c r="J241" s="389"/>
      <c r="K241" s="63"/>
    </row>
    <row r="242" spans="1:11" s="385" customFormat="1">
      <c r="A242" s="386"/>
      <c r="B242" s="387"/>
      <c r="C242" s="389"/>
      <c r="D242" s="389"/>
      <c r="E242" s="389"/>
      <c r="F242" s="389"/>
      <c r="G242" s="389"/>
      <c r="H242" s="389"/>
      <c r="I242" s="389"/>
      <c r="J242" s="389"/>
      <c r="K242" s="63"/>
    </row>
    <row r="243" spans="1:11" s="385" customFormat="1">
      <c r="A243" s="386"/>
      <c r="B243" s="387"/>
      <c r="C243" s="389"/>
      <c r="D243" s="389"/>
      <c r="E243" s="389"/>
      <c r="F243" s="389"/>
      <c r="G243" s="389"/>
      <c r="H243" s="389"/>
      <c r="I243" s="389"/>
      <c r="J243" s="389"/>
      <c r="K243" s="63"/>
    </row>
    <row r="244" spans="1:11" s="385" customFormat="1">
      <c r="A244" s="386"/>
      <c r="B244" s="387"/>
      <c r="C244" s="389"/>
      <c r="D244" s="389"/>
      <c r="E244" s="389"/>
      <c r="F244" s="389"/>
      <c r="G244" s="389"/>
      <c r="H244" s="389"/>
      <c r="I244" s="389"/>
      <c r="J244" s="389"/>
      <c r="K244" s="63"/>
    </row>
    <row r="245" spans="1:11" s="385" customFormat="1">
      <c r="A245" s="386"/>
      <c r="B245" s="387"/>
      <c r="C245" s="389"/>
      <c r="D245" s="389"/>
      <c r="E245" s="389"/>
      <c r="F245" s="389"/>
      <c r="G245" s="389"/>
      <c r="H245" s="389"/>
      <c r="I245" s="389"/>
      <c r="J245" s="389"/>
      <c r="K245" s="63"/>
    </row>
    <row r="246" spans="1:11" s="385" customFormat="1">
      <c r="A246" s="386"/>
      <c r="B246" s="387"/>
      <c r="C246" s="389"/>
      <c r="D246" s="389"/>
      <c r="E246" s="389"/>
      <c r="F246" s="389"/>
      <c r="G246" s="389"/>
      <c r="H246" s="389"/>
      <c r="I246" s="389"/>
      <c r="J246" s="389"/>
      <c r="K246" s="63"/>
    </row>
    <row r="247" spans="1:11" s="385" customFormat="1">
      <c r="A247" s="386"/>
      <c r="B247" s="387"/>
      <c r="C247" s="389"/>
      <c r="D247" s="389"/>
      <c r="E247" s="389"/>
      <c r="F247" s="389"/>
      <c r="G247" s="389"/>
      <c r="H247" s="389"/>
      <c r="I247" s="389"/>
      <c r="J247" s="389"/>
      <c r="K247" s="63"/>
    </row>
    <row r="248" spans="1:11" s="385" customFormat="1">
      <c r="A248" s="386"/>
      <c r="B248" s="387"/>
      <c r="C248" s="389"/>
      <c r="D248" s="389"/>
      <c r="E248" s="389"/>
      <c r="F248" s="389"/>
      <c r="G248" s="389"/>
      <c r="H248" s="389"/>
      <c r="I248" s="389"/>
      <c r="J248" s="389"/>
      <c r="K248" s="63"/>
    </row>
    <row r="249" spans="1:11" s="385" customFormat="1">
      <c r="A249" s="386"/>
      <c r="B249" s="387"/>
      <c r="C249" s="389"/>
      <c r="D249" s="389"/>
      <c r="E249" s="389"/>
      <c r="F249" s="389"/>
      <c r="G249" s="389"/>
      <c r="H249" s="389"/>
      <c r="I249" s="389"/>
      <c r="J249" s="389"/>
      <c r="K249" s="63"/>
    </row>
    <row r="250" spans="1:11" s="385" customFormat="1">
      <c r="A250" s="386"/>
      <c r="B250" s="387"/>
      <c r="C250" s="389"/>
      <c r="D250" s="389"/>
      <c r="E250" s="389"/>
      <c r="F250" s="389"/>
      <c r="G250" s="389"/>
      <c r="H250" s="389"/>
      <c r="I250" s="389"/>
      <c r="J250" s="389"/>
      <c r="K250" s="63"/>
    </row>
    <row r="251" spans="1:11" s="385" customFormat="1">
      <c r="A251" s="386"/>
      <c r="B251" s="387"/>
      <c r="C251" s="389"/>
      <c r="D251" s="389"/>
      <c r="E251" s="389"/>
      <c r="F251" s="389"/>
      <c r="G251" s="389"/>
      <c r="H251" s="389"/>
      <c r="I251" s="389"/>
      <c r="J251" s="389"/>
      <c r="K251" s="63"/>
    </row>
    <row r="252" spans="1:11" s="385" customFormat="1">
      <c r="A252" s="386"/>
      <c r="B252" s="387"/>
      <c r="C252" s="389"/>
      <c r="D252" s="389"/>
      <c r="E252" s="389"/>
      <c r="F252" s="389"/>
      <c r="G252" s="389"/>
      <c r="H252" s="389"/>
      <c r="I252" s="389"/>
      <c r="J252" s="389"/>
      <c r="K252" s="63"/>
    </row>
    <row r="253" spans="1:11" s="385" customFormat="1">
      <c r="A253" s="386"/>
      <c r="B253" s="387"/>
      <c r="C253" s="389"/>
      <c r="D253" s="389"/>
      <c r="E253" s="389"/>
      <c r="F253" s="389"/>
      <c r="G253" s="389"/>
      <c r="H253" s="389"/>
      <c r="I253" s="389"/>
      <c r="J253" s="389"/>
      <c r="K253" s="63"/>
    </row>
    <row r="254" spans="1:11" s="385" customFormat="1">
      <c r="A254" s="386"/>
      <c r="B254" s="387"/>
      <c r="C254" s="389"/>
      <c r="D254" s="389"/>
      <c r="E254" s="389"/>
      <c r="F254" s="389"/>
      <c r="G254" s="389"/>
      <c r="H254" s="389"/>
      <c r="I254" s="389"/>
      <c r="J254" s="389"/>
      <c r="K254" s="63"/>
    </row>
    <row r="255" spans="1:11" s="385" customFormat="1">
      <c r="A255" s="386"/>
      <c r="B255" s="387"/>
      <c r="C255" s="389"/>
      <c r="D255" s="389"/>
      <c r="E255" s="389"/>
      <c r="F255" s="389"/>
      <c r="G255" s="389"/>
      <c r="H255" s="389"/>
      <c r="I255" s="389"/>
      <c r="J255" s="389"/>
      <c r="K255" s="63"/>
    </row>
    <row r="256" spans="1:11" s="385" customFormat="1">
      <c r="A256" s="386"/>
      <c r="B256" s="387"/>
      <c r="C256" s="389"/>
      <c r="D256" s="389"/>
      <c r="E256" s="389"/>
      <c r="F256" s="389"/>
      <c r="G256" s="389"/>
      <c r="H256" s="389"/>
      <c r="I256" s="389"/>
      <c r="J256" s="389"/>
      <c r="K256" s="63"/>
    </row>
    <row r="257" spans="1:11" s="385" customFormat="1">
      <c r="A257" s="386"/>
      <c r="B257" s="387"/>
      <c r="C257" s="389"/>
      <c r="D257" s="389"/>
      <c r="E257" s="389"/>
      <c r="F257" s="389"/>
      <c r="G257" s="389"/>
      <c r="H257" s="389"/>
      <c r="I257" s="389"/>
      <c r="J257" s="389"/>
      <c r="K257" s="63"/>
    </row>
  </sheetData>
  <mergeCells count="7">
    <mergeCell ref="I2:J2"/>
    <mergeCell ref="A63:J63"/>
    <mergeCell ref="A2:A3"/>
    <mergeCell ref="B2:B3"/>
    <mergeCell ref="C2:D2"/>
    <mergeCell ref="E2:F2"/>
    <mergeCell ref="G2:H2"/>
  </mergeCells>
  <conditionalFormatting sqref="L52:M53 L10:M42 L45:M50 L55:M55 L4:M8">
    <cfRule type="cellIs" dxfId="890" priority="20" stopIfTrue="1" operator="equal">
      <formula>FALSE</formula>
    </cfRule>
  </conditionalFormatting>
  <conditionalFormatting sqref="L51:M51">
    <cfRule type="cellIs" dxfId="889" priority="19" stopIfTrue="1" operator="equal">
      <formula>FALSE</formula>
    </cfRule>
  </conditionalFormatting>
  <conditionalFormatting sqref="L9:M9">
    <cfRule type="cellIs" dxfId="888" priority="18" stopIfTrue="1" operator="equal">
      <formula>FALSE</formula>
    </cfRule>
  </conditionalFormatting>
  <conditionalFormatting sqref="L43:M44">
    <cfRule type="cellIs" dxfId="887" priority="17" stopIfTrue="1" operator="equal">
      <formula>FALSE</formula>
    </cfRule>
  </conditionalFormatting>
  <conditionalFormatting sqref="L54:M54">
    <cfRule type="cellIs" dxfId="886" priority="16" stopIfTrue="1" operator="equal">
      <formula>FALSE</formula>
    </cfRule>
  </conditionalFormatting>
  <conditionalFormatting sqref="L56:M57">
    <cfRule type="cellIs" dxfId="885" priority="2" stopIfTrue="1" operator="equal">
      <formula>FALSE</formula>
    </cfRule>
  </conditionalFormatting>
  <pageMargins left="0.78740157480314965" right="0.51181102362204722" top="0.39370078740157483" bottom="0.39370078740157483" header="0.39370078740157483" footer="0.39370078740157483"/>
  <pageSetup paperSize="9" scale="7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3"/>
  </sheetPr>
  <dimension ref="A1:P158"/>
  <sheetViews>
    <sheetView showGridLines="0" zoomScaleNormal="100" workbookViewId="0">
      <pane ySplit="5" topLeftCell="A6" activePane="bottomLeft" state="frozen"/>
      <selection pane="bottomLeft"/>
    </sheetView>
  </sheetViews>
  <sheetFormatPr defaultColWidth="12" defaultRowHeight="12"/>
  <cols>
    <col min="1" max="1" width="95.83203125" style="390" customWidth="1"/>
    <col min="2" max="7" width="12.83203125" style="390" customWidth="1"/>
    <col min="8" max="8" width="12" style="390" customWidth="1"/>
    <col min="9" max="9" width="8.6640625" style="390" customWidth="1"/>
    <col min="10" max="10" width="9" style="390" customWidth="1"/>
    <col min="11" max="12" width="12" style="390" customWidth="1"/>
    <col min="13" max="13" width="12" style="391" customWidth="1"/>
    <col min="14" max="14" width="12" style="390" customWidth="1"/>
    <col min="15" max="15" width="14.33203125" style="390" customWidth="1"/>
    <col min="16" max="16384" width="12" style="390"/>
  </cols>
  <sheetData>
    <row r="1" spans="1:16" ht="15" customHeight="1">
      <c r="A1" s="466" t="s">
        <v>721</v>
      </c>
      <c r="B1" s="923"/>
      <c r="C1" s="923"/>
      <c r="D1" s="923"/>
      <c r="E1" s="923"/>
    </row>
    <row r="2" spans="1:16" s="392" customFormat="1" ht="15.95" customHeight="1">
      <c r="A2" s="1035" t="s">
        <v>638</v>
      </c>
      <c r="B2" s="477">
        <v>2025</v>
      </c>
      <c r="C2" s="477">
        <v>2024</v>
      </c>
      <c r="D2" s="477">
        <v>2024</v>
      </c>
      <c r="E2" s="1037" t="s">
        <v>723</v>
      </c>
      <c r="F2" s="1038"/>
      <c r="G2" s="1038"/>
      <c r="M2" s="393"/>
    </row>
    <row r="3" spans="1:16" s="392" customFormat="1" ht="26.1" customHeight="1">
      <c r="A3" s="1036"/>
      <c r="B3" s="472" t="s">
        <v>722</v>
      </c>
      <c r="C3" s="472" t="s">
        <v>722</v>
      </c>
      <c r="D3" s="472" t="s">
        <v>722</v>
      </c>
      <c r="E3" s="473"/>
      <c r="F3" s="474"/>
      <c r="G3" s="473"/>
      <c r="M3" s="393"/>
    </row>
    <row r="4" spans="1:16" s="392" customFormat="1" ht="15" customHeight="1">
      <c r="A4" s="1036"/>
      <c r="B4" s="472" t="s">
        <v>324</v>
      </c>
      <c r="C4" s="472" t="s">
        <v>325</v>
      </c>
      <c r="D4" s="472" t="s">
        <v>326</v>
      </c>
      <c r="E4" s="520" t="s">
        <v>724</v>
      </c>
      <c r="F4" s="520" t="s">
        <v>725</v>
      </c>
      <c r="G4" s="520" t="s">
        <v>726</v>
      </c>
      <c r="M4" s="393"/>
    </row>
    <row r="5" spans="1:16" s="395" customFormat="1" ht="15" customHeight="1">
      <c r="A5" s="478"/>
      <c r="B5" s="475" t="s">
        <v>287</v>
      </c>
      <c r="C5" s="475" t="s">
        <v>288</v>
      </c>
      <c r="D5" s="475" t="s">
        <v>289</v>
      </c>
      <c r="E5" s="476" t="s">
        <v>290</v>
      </c>
      <c r="F5" s="476" t="s">
        <v>291</v>
      </c>
      <c r="G5" s="476" t="s">
        <v>292</v>
      </c>
      <c r="H5" s="394"/>
      <c r="J5" s="394"/>
      <c r="K5" s="394"/>
      <c r="M5" s="396"/>
    </row>
    <row r="6" spans="1:16" ht="14.1" customHeight="1">
      <c r="A6" s="485" t="s">
        <v>447</v>
      </c>
      <c r="B6" s="490">
        <v>176.79200399999999</v>
      </c>
      <c r="C6" s="490">
        <v>125.31846442110896</v>
      </c>
      <c r="D6" s="490">
        <v>405.75396499999999</v>
      </c>
      <c r="E6" s="483">
        <v>1.4107418632734277</v>
      </c>
      <c r="F6" s="483">
        <v>0.30885333288390404</v>
      </c>
      <c r="G6" s="483">
        <v>0.435712326310847</v>
      </c>
    </row>
    <row r="7" spans="1:16" ht="14.1" customHeight="1">
      <c r="A7" s="485" t="s">
        <v>727</v>
      </c>
      <c r="B7" s="490">
        <v>132.48891700000001</v>
      </c>
      <c r="C7" s="490">
        <v>91.30236512593639</v>
      </c>
      <c r="D7" s="490">
        <v>78.512926999999991</v>
      </c>
      <c r="E7" s="483">
        <v>1.451100602018947</v>
      </c>
      <c r="F7" s="483">
        <v>1.1628959537572252</v>
      </c>
      <c r="G7" s="483">
        <v>1.6874790185825073</v>
      </c>
    </row>
    <row r="8" spans="1:16" ht="14.1" customHeight="1">
      <c r="A8" s="485" t="s">
        <v>686</v>
      </c>
      <c r="B8" s="490">
        <v>79.323520000000002</v>
      </c>
      <c r="C8" s="490">
        <v>86.968497616996274</v>
      </c>
      <c r="D8" s="490">
        <v>69.925775999999999</v>
      </c>
      <c r="E8" s="483">
        <v>0.91209486392803674</v>
      </c>
      <c r="F8" s="483">
        <v>1.2437258846722885</v>
      </c>
      <c r="G8" s="483">
        <v>1.1343959915439481</v>
      </c>
    </row>
    <row r="9" spans="1:16" s="391" customFormat="1" ht="14.1" customHeight="1">
      <c r="A9" s="485" t="s">
        <v>648</v>
      </c>
      <c r="B9" s="490">
        <v>42.892585999999994</v>
      </c>
      <c r="C9" s="490">
        <v>31.571890985946904</v>
      </c>
      <c r="D9" s="490">
        <v>52.179442999999999</v>
      </c>
      <c r="E9" s="483">
        <v>1.3585687984002002</v>
      </c>
      <c r="F9" s="483">
        <v>0.60506377934978928</v>
      </c>
      <c r="G9" s="483">
        <v>0.82202077166672693</v>
      </c>
      <c r="H9" s="399"/>
      <c r="I9" s="399"/>
      <c r="J9" s="399"/>
      <c r="K9" s="400"/>
      <c r="L9" s="390"/>
      <c r="N9" s="390"/>
      <c r="O9" s="390"/>
      <c r="P9" s="390"/>
    </row>
    <row r="10" spans="1:16" ht="27" customHeight="1">
      <c r="A10" s="924" t="s">
        <v>728</v>
      </c>
      <c r="B10" s="490">
        <v>12.596426000000001</v>
      </c>
      <c r="C10" s="490">
        <v>16.768880994478568</v>
      </c>
      <c r="D10" s="490">
        <v>47.008277</v>
      </c>
      <c r="E10" s="483">
        <v>0.75117868652938635</v>
      </c>
      <c r="F10" s="483">
        <v>0.35672188100998825</v>
      </c>
      <c r="G10" s="483">
        <v>0.26796187403337501</v>
      </c>
      <c r="H10" s="399"/>
      <c r="I10" s="399"/>
      <c r="J10" s="399"/>
      <c r="K10" s="400"/>
    </row>
    <row r="11" spans="1:16" ht="14.1" customHeight="1">
      <c r="A11" s="485" t="s">
        <v>659</v>
      </c>
      <c r="B11" s="490">
        <v>40.933487</v>
      </c>
      <c r="C11" s="490">
        <v>42.407628452625936</v>
      </c>
      <c r="D11" s="490">
        <v>36.880183000000002</v>
      </c>
      <c r="E11" s="483">
        <v>0.96523876702342082</v>
      </c>
      <c r="F11" s="483">
        <v>1.1498757599067753</v>
      </c>
      <c r="G11" s="483">
        <v>1.1099046607225349</v>
      </c>
      <c r="H11" s="399"/>
      <c r="I11" s="399"/>
      <c r="J11" s="399"/>
      <c r="K11" s="400"/>
      <c r="M11" s="401"/>
    </row>
    <row r="12" spans="1:16" ht="14.1" customHeight="1">
      <c r="A12" s="485" t="s">
        <v>670</v>
      </c>
      <c r="B12" s="490">
        <v>51.026820999999998</v>
      </c>
      <c r="C12" s="490">
        <v>40.059679654143849</v>
      </c>
      <c r="D12" s="490">
        <v>39.023876999999999</v>
      </c>
      <c r="E12" s="483">
        <v>1.2737700710674975</v>
      </c>
      <c r="F12" s="483">
        <v>1.0265427920999199</v>
      </c>
      <c r="G12" s="483">
        <v>1.3075794852469425</v>
      </c>
      <c r="H12" s="399"/>
      <c r="I12" s="399"/>
      <c r="J12" s="399"/>
      <c r="K12" s="399"/>
      <c r="L12" s="399"/>
      <c r="M12" s="399"/>
      <c r="N12" s="399"/>
      <c r="O12" s="399"/>
      <c r="P12" s="399"/>
    </row>
    <row r="13" spans="1:16" ht="14.1" customHeight="1">
      <c r="A13" s="485" t="s">
        <v>729</v>
      </c>
      <c r="B13" s="490">
        <v>34.765526000000001</v>
      </c>
      <c r="C13" s="490">
        <v>21.015955734955938</v>
      </c>
      <c r="D13" s="490">
        <v>35.453880999999996</v>
      </c>
      <c r="E13" s="483">
        <v>1.6542443483631029</v>
      </c>
      <c r="F13" s="483">
        <v>0.59276883495366672</v>
      </c>
      <c r="G13" s="483">
        <v>0.98058449510788415</v>
      </c>
      <c r="H13" s="399"/>
      <c r="I13" s="399"/>
      <c r="J13" s="399"/>
      <c r="K13" s="400"/>
    </row>
    <row r="14" spans="1:16" ht="14.1" customHeight="1">
      <c r="A14" s="485" t="s">
        <v>730</v>
      </c>
      <c r="B14" s="490">
        <v>17.75751</v>
      </c>
      <c r="C14" s="490">
        <v>14.00352258205911</v>
      </c>
      <c r="D14" s="490">
        <v>30.720032999999997</v>
      </c>
      <c r="E14" s="483">
        <v>1.2680745073921889</v>
      </c>
      <c r="F14" s="483">
        <v>0.45584334437593577</v>
      </c>
      <c r="G14" s="483">
        <v>0.5780433243675227</v>
      </c>
      <c r="H14" s="399"/>
      <c r="I14" s="399"/>
      <c r="J14" s="399"/>
      <c r="K14" s="400"/>
      <c r="M14" s="401"/>
    </row>
    <row r="15" spans="1:16" ht="14.1" customHeight="1">
      <c r="A15" s="485" t="s">
        <v>642</v>
      </c>
      <c r="B15" s="490">
        <v>4.2122199999999994</v>
      </c>
      <c r="C15" s="490">
        <v>5.4124685458737476</v>
      </c>
      <c r="D15" s="490">
        <v>22.707815</v>
      </c>
      <c r="E15" s="483">
        <v>0.77824378364493774</v>
      </c>
      <c r="F15" s="483">
        <v>0.23835267928128478</v>
      </c>
      <c r="G15" s="483">
        <v>0.18549649096577542</v>
      </c>
      <c r="H15" s="399"/>
      <c r="I15" s="399"/>
      <c r="J15" s="399"/>
      <c r="K15" s="400"/>
      <c r="M15" s="401"/>
    </row>
    <row r="16" spans="1:16" ht="14.1" customHeight="1">
      <c r="A16" s="485" t="s">
        <v>655</v>
      </c>
      <c r="B16" s="490">
        <v>6.0022590000000005</v>
      </c>
      <c r="C16" s="490">
        <v>6.3038118558737821</v>
      </c>
      <c r="D16" s="490">
        <v>14.348628999999997</v>
      </c>
      <c r="E16" s="483">
        <v>0.95216341116005865</v>
      </c>
      <c r="F16" s="483">
        <v>0.43933199860932937</v>
      </c>
      <c r="G16" s="483">
        <v>0.4183158544276252</v>
      </c>
      <c r="H16" s="399"/>
      <c r="I16" s="399"/>
      <c r="J16" s="399"/>
      <c r="K16" s="400"/>
      <c r="M16" s="401"/>
    </row>
    <row r="17" spans="1:13" ht="14.1" customHeight="1">
      <c r="A17" s="451" t="s">
        <v>731</v>
      </c>
      <c r="B17" s="490">
        <v>34.140487999999998</v>
      </c>
      <c r="C17" s="490">
        <v>38.726917714200482</v>
      </c>
      <c r="D17" s="490">
        <v>26.414460000000002</v>
      </c>
      <c r="E17" s="483">
        <v>0.88156997806931792</v>
      </c>
      <c r="F17" s="483">
        <v>1.4661256642838991</v>
      </c>
      <c r="G17" s="483">
        <v>1.2924923697096209</v>
      </c>
      <c r="H17" s="399"/>
      <c r="I17" s="399"/>
      <c r="J17" s="399"/>
      <c r="K17" s="400"/>
    </row>
    <row r="18" spans="1:13" ht="14.1" customHeight="1">
      <c r="A18" s="451" t="s">
        <v>732</v>
      </c>
      <c r="B18" s="490">
        <v>3.9034419999999996</v>
      </c>
      <c r="C18" s="490">
        <v>6.1735101152173906</v>
      </c>
      <c r="D18" s="490">
        <v>16.803636999999998</v>
      </c>
      <c r="E18" s="483">
        <v>0.6322889129764625</v>
      </c>
      <c r="F18" s="483">
        <v>0.36739130434782608</v>
      </c>
      <c r="G18" s="483">
        <v>0.23229744846309164</v>
      </c>
      <c r="H18" s="399"/>
      <c r="I18" s="399"/>
      <c r="J18" s="399"/>
      <c r="K18" s="400"/>
    </row>
    <row r="19" spans="1:13" ht="14.1" customHeight="1">
      <c r="A19" s="485" t="s">
        <v>667</v>
      </c>
      <c r="B19" s="490">
        <v>15.070528999999997</v>
      </c>
      <c r="C19" s="490">
        <v>38.709851696030704</v>
      </c>
      <c r="D19" s="490">
        <v>24.177552000000002</v>
      </c>
      <c r="E19" s="483">
        <v>0.38932024638950824</v>
      </c>
      <c r="F19" s="483">
        <v>1.601065802527514</v>
      </c>
      <c r="G19" s="483">
        <v>0.62332733272582752</v>
      </c>
      <c r="H19" s="399"/>
      <c r="I19" s="399"/>
      <c r="J19" s="399"/>
      <c r="K19" s="400"/>
    </row>
    <row r="20" spans="1:13" ht="14.1" customHeight="1">
      <c r="A20" s="485" t="s">
        <v>733</v>
      </c>
      <c r="B20" s="490">
        <v>15.955891999999999</v>
      </c>
      <c r="C20" s="490">
        <v>19.311829450538848</v>
      </c>
      <c r="D20" s="490">
        <v>18.486671999999999</v>
      </c>
      <c r="E20" s="483">
        <v>0.82622374233709839</v>
      </c>
      <c r="F20" s="483">
        <v>1.0446352621249975</v>
      </c>
      <c r="G20" s="483">
        <v>0.86310245565021115</v>
      </c>
      <c r="H20" s="399"/>
      <c r="I20" s="399"/>
      <c r="J20" s="399"/>
      <c r="K20" s="400"/>
    </row>
    <row r="21" spans="1:13" ht="14.1" customHeight="1">
      <c r="A21" s="485" t="s">
        <v>651</v>
      </c>
      <c r="B21" s="490">
        <v>9.4300540000000002</v>
      </c>
      <c r="C21" s="490">
        <v>10.701210974491548</v>
      </c>
      <c r="D21" s="490">
        <v>5.2417470000000002</v>
      </c>
      <c r="E21" s="483">
        <v>0.88121372641642126</v>
      </c>
      <c r="F21" s="483">
        <v>2.0415351932269048</v>
      </c>
      <c r="G21" s="483">
        <v>1.7990288352337493</v>
      </c>
      <c r="H21" s="399"/>
      <c r="I21" s="399"/>
      <c r="J21" s="399"/>
      <c r="K21" s="400"/>
    </row>
    <row r="22" spans="1:13" ht="14.1" customHeight="1">
      <c r="A22" s="485" t="s">
        <v>666</v>
      </c>
      <c r="B22" s="490">
        <v>9.5875409999999999</v>
      </c>
      <c r="C22" s="490">
        <v>9.4606332567947966</v>
      </c>
      <c r="D22" s="490">
        <v>8.9018599999999992</v>
      </c>
      <c r="E22" s="483">
        <v>1.0134142968827224</v>
      </c>
      <c r="F22" s="483">
        <v>1.0627703936924191</v>
      </c>
      <c r="G22" s="483">
        <v>1.077026711271577</v>
      </c>
      <c r="H22" s="399"/>
      <c r="I22" s="399"/>
      <c r="J22" s="399"/>
      <c r="K22" s="400"/>
    </row>
    <row r="23" spans="1:13" ht="14.1" customHeight="1">
      <c r="A23" s="485" t="s">
        <v>320</v>
      </c>
      <c r="B23" s="490">
        <v>10.158068</v>
      </c>
      <c r="C23" s="490">
        <v>10.718784644608581</v>
      </c>
      <c r="D23" s="490">
        <v>2.3124479999999998</v>
      </c>
      <c r="E23" s="483">
        <v>0.94768841214748967</v>
      </c>
      <c r="F23" s="483">
        <v>4.6352543471717338</v>
      </c>
      <c r="G23" s="483">
        <v>4.3927768321709291</v>
      </c>
      <c r="H23" s="399"/>
      <c r="I23" s="399"/>
      <c r="J23" s="399"/>
      <c r="K23" s="400"/>
    </row>
    <row r="24" spans="1:13" ht="14.1" customHeight="1">
      <c r="A24" s="485" t="s">
        <v>675</v>
      </c>
      <c r="B24" s="490">
        <v>19.824459999999998</v>
      </c>
      <c r="C24" s="490">
        <v>4.5423749739583332</v>
      </c>
      <c r="D24" s="490">
        <v>22.267302000000001</v>
      </c>
      <c r="E24" s="483">
        <v>4.3643380640424088</v>
      </c>
      <c r="F24" s="483">
        <v>0.20399305555555555</v>
      </c>
      <c r="G24" s="483">
        <v>0.89029465716142875</v>
      </c>
      <c r="H24" s="399"/>
      <c r="I24" s="399"/>
      <c r="J24" s="399"/>
      <c r="K24" s="400"/>
      <c r="M24" s="401"/>
    </row>
    <row r="25" spans="1:13" ht="14.1" customHeight="1">
      <c r="A25" s="486" t="s">
        <v>734</v>
      </c>
      <c r="B25" s="490">
        <v>4.533614</v>
      </c>
      <c r="C25" s="490">
        <v>4.5889669060680927</v>
      </c>
      <c r="D25" s="490">
        <v>5.2809609999999996</v>
      </c>
      <c r="E25" s="483">
        <v>0.9879378284478586</v>
      </c>
      <c r="F25" s="483">
        <v>0.86896436199170812</v>
      </c>
      <c r="G25" s="483">
        <v>0.85848276478466712</v>
      </c>
      <c r="H25" s="399"/>
      <c r="I25" s="399"/>
      <c r="J25" s="399"/>
      <c r="K25" s="400"/>
      <c r="M25" s="401"/>
    </row>
    <row r="26" spans="1:13" ht="14.1" customHeight="1">
      <c r="A26" s="486" t="s">
        <v>664</v>
      </c>
      <c r="B26" s="490">
        <v>4.0978620000000001</v>
      </c>
      <c r="C26" s="490">
        <v>4.9935245609286723</v>
      </c>
      <c r="D26" s="490">
        <v>3.0929529999999996</v>
      </c>
      <c r="E26" s="483">
        <v>0.82063519464053647</v>
      </c>
      <c r="F26" s="483">
        <v>1.6144844622367922</v>
      </c>
      <c r="G26" s="483">
        <v>1.3249027709118117</v>
      </c>
      <c r="H26" s="399"/>
      <c r="I26" s="399"/>
      <c r="J26" s="399"/>
      <c r="K26" s="400"/>
    </row>
    <row r="27" spans="1:13" ht="14.1" customHeight="1">
      <c r="A27" s="486" t="s">
        <v>735</v>
      </c>
      <c r="B27" s="490">
        <v>4.4624439999999996</v>
      </c>
      <c r="C27" s="490">
        <v>3.8390775046369963</v>
      </c>
      <c r="D27" s="490">
        <v>14.137136999999999</v>
      </c>
      <c r="E27" s="483">
        <v>1.1623740324622454</v>
      </c>
      <c r="F27" s="483">
        <v>0.27155975814883854</v>
      </c>
      <c r="G27" s="483">
        <v>0.31565401113393748</v>
      </c>
      <c r="H27" s="399"/>
      <c r="I27" s="399"/>
      <c r="J27" s="399"/>
      <c r="K27" s="400"/>
    </row>
    <row r="28" spans="1:13" ht="14.1" customHeight="1">
      <c r="A28" s="486" t="s">
        <v>736</v>
      </c>
      <c r="B28" s="490">
        <v>5.2207469999999994</v>
      </c>
      <c r="C28" s="490">
        <v>5.2801617929030913</v>
      </c>
      <c r="D28" s="490">
        <v>2.6286259999999997</v>
      </c>
      <c r="E28" s="483">
        <v>0.9887475431182905</v>
      </c>
      <c r="F28" s="483">
        <v>2.0087155011413156</v>
      </c>
      <c r="G28" s="483">
        <v>1.9861125165771014</v>
      </c>
      <c r="H28" s="399"/>
      <c r="I28" s="399"/>
      <c r="J28" s="399"/>
      <c r="K28" s="400"/>
    </row>
    <row r="29" spans="1:13" ht="14.1" customHeight="1">
      <c r="A29" s="485" t="s">
        <v>737</v>
      </c>
      <c r="B29" s="490">
        <v>11.394943999999999</v>
      </c>
      <c r="C29" s="490">
        <v>12.495272533333333</v>
      </c>
      <c r="D29" s="490">
        <v>1.089704</v>
      </c>
      <c r="E29" s="483">
        <v>0.91194041343251897</v>
      </c>
      <c r="F29" s="483">
        <v>11.466666666666667</v>
      </c>
      <c r="G29" s="483">
        <v>10.456916740692884</v>
      </c>
      <c r="H29" s="399"/>
      <c r="I29" s="399"/>
      <c r="J29" s="399"/>
      <c r="K29" s="400"/>
    </row>
    <row r="30" spans="1:13" ht="14.1" customHeight="1">
      <c r="A30" s="485" t="s">
        <v>645</v>
      </c>
      <c r="B30" s="490">
        <v>8.5734950000000012</v>
      </c>
      <c r="C30" s="490">
        <v>7.9583599816513759</v>
      </c>
      <c r="D30" s="490">
        <v>3.9216149999999996</v>
      </c>
      <c r="E30" s="483">
        <v>1.0772941937493237</v>
      </c>
      <c r="F30" s="483">
        <v>2.0293577981651376</v>
      </c>
      <c r="G30" s="483">
        <v>2.1862153730032148</v>
      </c>
      <c r="H30" s="399"/>
      <c r="I30" s="399"/>
      <c r="J30" s="399"/>
      <c r="K30" s="400"/>
      <c r="M30" s="401"/>
    </row>
    <row r="31" spans="1:13" ht="14.1" customHeight="1">
      <c r="A31" s="486" t="s">
        <v>654</v>
      </c>
      <c r="B31" s="490">
        <v>4.8823779999999992</v>
      </c>
      <c r="C31" s="490">
        <v>4.7370851249914274</v>
      </c>
      <c r="D31" s="490">
        <v>2.3046379999999997</v>
      </c>
      <c r="E31" s="483">
        <v>1.0306713667107332</v>
      </c>
      <c r="F31" s="483">
        <v>2.0554573538193104</v>
      </c>
      <c r="G31" s="483">
        <v>2.118501040076576</v>
      </c>
      <c r="H31" s="399"/>
      <c r="I31" s="399"/>
      <c r="J31" s="399"/>
      <c r="K31" s="400"/>
      <c r="M31" s="401"/>
    </row>
    <row r="32" spans="1:13" ht="14.1" customHeight="1">
      <c r="A32" s="486" t="s">
        <v>652</v>
      </c>
      <c r="B32" s="490">
        <v>8.6648889999999987</v>
      </c>
      <c r="C32" s="490">
        <v>7.0366207619107559</v>
      </c>
      <c r="D32" s="490">
        <v>6.9263329999999996</v>
      </c>
      <c r="E32" s="483">
        <v>1.2313991748572073</v>
      </c>
      <c r="F32" s="483">
        <v>1.0159229655736675</v>
      </c>
      <c r="G32" s="483">
        <v>1.2510067015259012</v>
      </c>
      <c r="H32" s="399"/>
      <c r="I32" s="399"/>
      <c r="J32" s="399"/>
      <c r="K32" s="400"/>
      <c r="M32" s="401"/>
    </row>
    <row r="33" spans="1:14" ht="14.1" customHeight="1">
      <c r="A33" s="451" t="s">
        <v>665</v>
      </c>
      <c r="B33" s="490">
        <v>7.9264480000000006</v>
      </c>
      <c r="C33" s="490">
        <v>8.3914654947067611</v>
      </c>
      <c r="D33" s="490">
        <v>8.4008559999999992</v>
      </c>
      <c r="E33" s="483">
        <v>0.94458447156815595</v>
      </c>
      <c r="F33" s="483">
        <v>0.99888219661267397</v>
      </c>
      <c r="G33" s="483">
        <v>0.9435286118462215</v>
      </c>
      <c r="H33" s="402"/>
      <c r="K33" s="400"/>
      <c r="M33" s="401"/>
    </row>
    <row r="34" spans="1:14" ht="14.1" customHeight="1">
      <c r="A34" s="487" t="s">
        <v>738</v>
      </c>
      <c r="B34" s="491">
        <v>776.6185710000002</v>
      </c>
      <c r="C34" s="491">
        <v>678.79881345697061</v>
      </c>
      <c r="D34" s="491">
        <v>1004.9033069999999</v>
      </c>
      <c r="E34" s="492">
        <v>1.1441071427995806</v>
      </c>
      <c r="F34" s="492">
        <v>0.67548669481786339</v>
      </c>
      <c r="G34" s="492">
        <v>0.77282915240719796</v>
      </c>
      <c r="H34" s="402"/>
      <c r="K34" s="400"/>
    </row>
    <row r="35" spans="1:14" ht="14.1" customHeight="1">
      <c r="A35" s="488" t="s">
        <v>739</v>
      </c>
      <c r="B35" s="493">
        <v>0.71090305644462404</v>
      </c>
      <c r="C35" s="494"/>
      <c r="D35" s="493">
        <v>0.70623138474299141</v>
      </c>
      <c r="E35" s="495"/>
      <c r="F35" s="495"/>
      <c r="G35" s="496"/>
      <c r="H35" s="402"/>
      <c r="K35" s="400"/>
    </row>
    <row r="36" spans="1:14" s="391" customFormat="1" ht="14.1" customHeight="1">
      <c r="A36" s="489" t="s">
        <v>740</v>
      </c>
      <c r="B36" s="497">
        <v>1092.439488</v>
      </c>
      <c r="C36" s="498"/>
      <c r="D36" s="499">
        <v>1422.9094439999999</v>
      </c>
      <c r="E36" s="500"/>
      <c r="F36" s="501"/>
      <c r="G36" s="502"/>
      <c r="H36" s="404"/>
      <c r="K36" s="405"/>
    </row>
    <row r="37" spans="1:14" ht="15" customHeight="1">
      <c r="A37" s="1013" t="s">
        <v>741</v>
      </c>
      <c r="B37" s="1013"/>
      <c r="C37" s="1013"/>
      <c r="D37" s="1013"/>
      <c r="E37" s="1013"/>
      <c r="F37" s="1013"/>
      <c r="G37" s="1013"/>
      <c r="H37" s="402"/>
      <c r="K37" s="400"/>
    </row>
    <row r="38" spans="1:14" s="391" customFormat="1" ht="15" customHeight="1">
      <c r="A38" s="479" t="s">
        <v>1219</v>
      </c>
      <c r="B38" s="480"/>
      <c r="C38" s="480"/>
      <c r="D38" s="480"/>
      <c r="E38" s="481"/>
      <c r="F38" s="481"/>
      <c r="G38" s="482"/>
      <c r="H38" s="399"/>
      <c r="I38" s="399"/>
      <c r="J38" s="399"/>
      <c r="K38" s="405"/>
    </row>
    <row r="39" spans="1:14" ht="15" customHeight="1">
      <c r="A39" s="479" t="s">
        <v>1220</v>
      </c>
      <c r="B39" s="480"/>
      <c r="C39" s="480"/>
      <c r="D39" s="480"/>
      <c r="E39" s="481"/>
      <c r="F39" s="481"/>
      <c r="G39" s="483"/>
      <c r="H39" s="402"/>
      <c r="K39" s="400"/>
    </row>
    <row r="41" spans="1:14" ht="12.75" customHeight="1">
      <c r="A41" s="406"/>
      <c r="B41" s="397"/>
      <c r="C41" s="397"/>
      <c r="D41" s="397"/>
      <c r="E41" s="398"/>
      <c r="F41" s="398"/>
      <c r="G41" s="398"/>
      <c r="H41" s="402"/>
      <c r="K41" s="400"/>
    </row>
    <row r="42" spans="1:14" ht="25.5" customHeight="1">
      <c r="A42" s="403"/>
      <c r="B42" s="407"/>
      <c r="C42" s="407"/>
      <c r="D42" s="407"/>
      <c r="E42" s="408"/>
      <c r="F42" s="408"/>
      <c r="G42" s="408"/>
      <c r="H42" s="402"/>
      <c r="K42" s="400"/>
    </row>
    <row r="43" spans="1:14" ht="12" customHeight="1">
      <c r="A43" s="406"/>
      <c r="B43" s="407"/>
      <c r="C43" s="407"/>
      <c r="D43" s="407"/>
      <c r="E43" s="408"/>
      <c r="F43" s="408"/>
      <c r="G43" s="408"/>
      <c r="H43" s="402"/>
      <c r="K43" s="400"/>
    </row>
    <row r="44" spans="1:14" ht="12" customHeight="1">
      <c r="A44" s="406"/>
      <c r="B44" s="407"/>
      <c r="C44" s="407"/>
      <c r="D44" s="407"/>
      <c r="E44" s="408"/>
      <c r="F44" s="408"/>
      <c r="G44" s="408"/>
      <c r="H44" s="402"/>
      <c r="K44" s="400"/>
    </row>
    <row r="45" spans="1:14" s="395" customFormat="1" ht="11.25" customHeight="1">
      <c r="A45" s="403"/>
      <c r="B45" s="409"/>
      <c r="C45" s="409"/>
      <c r="D45" s="409"/>
      <c r="E45" s="410"/>
      <c r="F45" s="410"/>
      <c r="G45" s="410"/>
      <c r="J45" s="390"/>
      <c r="K45" s="390"/>
      <c r="L45" s="390"/>
      <c r="M45" s="391"/>
      <c r="N45" s="390"/>
    </row>
    <row r="46" spans="1:14" ht="12" customHeight="1">
      <c r="A46" s="406"/>
      <c r="E46" s="411"/>
      <c r="F46" s="411"/>
      <c r="G46" s="411"/>
      <c r="H46" s="412"/>
    </row>
    <row r="47" spans="1:14" ht="12" customHeight="1">
      <c r="A47" s="413"/>
      <c r="E47" s="414"/>
      <c r="F47" s="414"/>
      <c r="G47" s="414"/>
      <c r="H47" s="412"/>
    </row>
    <row r="48" spans="1:14" ht="12" customHeight="1">
      <c r="H48" s="412"/>
    </row>
    <row r="49" spans="8:8" ht="12" customHeight="1">
      <c r="H49" s="412"/>
    </row>
    <row r="50" spans="8:8" ht="12" customHeight="1">
      <c r="H50" s="412"/>
    </row>
    <row r="51" spans="8:8" ht="12" customHeight="1">
      <c r="H51" s="412"/>
    </row>
    <row r="52" spans="8:8" ht="12" customHeight="1">
      <c r="H52" s="412"/>
    </row>
    <row r="53" spans="8:8" ht="12" customHeight="1">
      <c r="H53" s="412"/>
    </row>
    <row r="54" spans="8:8" ht="12" customHeight="1">
      <c r="H54" s="412"/>
    </row>
    <row r="55" spans="8:8" ht="12" customHeight="1">
      <c r="H55" s="412"/>
    </row>
    <row r="56" spans="8:8" ht="12" customHeight="1">
      <c r="H56" s="412"/>
    </row>
    <row r="57" spans="8:8" ht="12" customHeight="1">
      <c r="H57" s="412"/>
    </row>
    <row r="58" spans="8:8" ht="12" customHeight="1">
      <c r="H58" s="412"/>
    </row>
    <row r="59" spans="8:8" ht="12" customHeight="1">
      <c r="H59" s="412"/>
    </row>
    <row r="60" spans="8:8" ht="12" customHeight="1">
      <c r="H60" s="412"/>
    </row>
    <row r="61" spans="8:8" ht="12" customHeight="1">
      <c r="H61" s="412"/>
    </row>
    <row r="62" spans="8:8" ht="12" customHeight="1">
      <c r="H62" s="412"/>
    </row>
    <row r="63" spans="8:8" ht="12" customHeight="1">
      <c r="H63" s="412"/>
    </row>
    <row r="64" spans="8:8" ht="12" customHeight="1">
      <c r="H64" s="412"/>
    </row>
    <row r="65" spans="8:8" ht="12" customHeight="1">
      <c r="H65" s="412"/>
    </row>
    <row r="66" spans="8:8" ht="12" customHeight="1">
      <c r="H66" s="412"/>
    </row>
    <row r="67" spans="8:8" ht="12" customHeight="1">
      <c r="H67" s="412"/>
    </row>
    <row r="68" spans="8:8" ht="12" customHeight="1">
      <c r="H68" s="412"/>
    </row>
    <row r="69" spans="8:8" ht="12" customHeight="1">
      <c r="H69" s="412"/>
    </row>
    <row r="70" spans="8:8" ht="12" customHeight="1">
      <c r="H70" s="412"/>
    </row>
    <row r="71" spans="8:8" ht="12" customHeight="1">
      <c r="H71" s="412"/>
    </row>
    <row r="72" spans="8:8" ht="12" customHeight="1">
      <c r="H72" s="412"/>
    </row>
    <row r="73" spans="8:8" ht="12" customHeight="1">
      <c r="H73" s="412"/>
    </row>
    <row r="74" spans="8:8" ht="12" customHeight="1">
      <c r="H74" s="412"/>
    </row>
    <row r="75" spans="8:8" ht="12" customHeight="1">
      <c r="H75" s="412"/>
    </row>
    <row r="76" spans="8:8" ht="12" customHeight="1">
      <c r="H76" s="412"/>
    </row>
    <row r="77" spans="8:8" ht="12" customHeight="1">
      <c r="H77" s="412"/>
    </row>
    <row r="78" spans="8:8" ht="12" customHeight="1">
      <c r="H78" s="412"/>
    </row>
    <row r="79" spans="8:8" ht="12" customHeight="1">
      <c r="H79" s="412"/>
    </row>
    <row r="80" spans="8:8" ht="12" customHeight="1">
      <c r="H80" s="412"/>
    </row>
    <row r="81" spans="8:8" ht="12" customHeight="1">
      <c r="H81" s="412"/>
    </row>
    <row r="82" spans="8:8" ht="12" customHeight="1">
      <c r="H82" s="412"/>
    </row>
    <row r="83" spans="8:8" ht="12" customHeight="1">
      <c r="H83" s="412"/>
    </row>
    <row r="84" spans="8:8" ht="12" customHeight="1">
      <c r="H84" s="412"/>
    </row>
    <row r="85" spans="8:8" ht="12" customHeight="1">
      <c r="H85" s="412"/>
    </row>
    <row r="86" spans="8:8" ht="12" customHeight="1">
      <c r="H86" s="412"/>
    </row>
    <row r="87" spans="8:8" ht="12" customHeight="1">
      <c r="H87" s="412"/>
    </row>
    <row r="88" spans="8:8" ht="12" customHeight="1">
      <c r="H88" s="412"/>
    </row>
    <row r="89" spans="8:8" ht="12" customHeight="1">
      <c r="H89" s="412"/>
    </row>
    <row r="90" spans="8:8" ht="12" customHeight="1">
      <c r="H90" s="412"/>
    </row>
    <row r="91" spans="8:8" ht="12" customHeight="1">
      <c r="H91" s="412"/>
    </row>
    <row r="92" spans="8:8" ht="12" customHeight="1">
      <c r="H92" s="412"/>
    </row>
    <row r="93" spans="8:8" ht="12" customHeight="1">
      <c r="H93" s="412"/>
    </row>
    <row r="94" spans="8:8" ht="12" customHeight="1">
      <c r="H94" s="412"/>
    </row>
    <row r="95" spans="8:8" ht="12" customHeight="1">
      <c r="H95" s="412"/>
    </row>
    <row r="96" spans="8:8" ht="12" customHeight="1">
      <c r="H96" s="412"/>
    </row>
    <row r="97" spans="8:8" ht="12" customHeight="1">
      <c r="H97" s="412"/>
    </row>
    <row r="98" spans="8:8" ht="12" customHeight="1">
      <c r="H98" s="412"/>
    </row>
    <row r="99" spans="8:8" ht="12" customHeight="1">
      <c r="H99" s="412"/>
    </row>
    <row r="100" spans="8:8" ht="12" customHeight="1">
      <c r="H100" s="412"/>
    </row>
    <row r="101" spans="8:8" ht="12" customHeight="1">
      <c r="H101" s="412"/>
    </row>
    <row r="102" spans="8:8" ht="12" customHeight="1">
      <c r="H102" s="412"/>
    </row>
    <row r="103" spans="8:8" ht="12" customHeight="1">
      <c r="H103" s="412"/>
    </row>
    <row r="104" spans="8:8" ht="12" customHeight="1">
      <c r="H104" s="412"/>
    </row>
    <row r="105" spans="8:8" ht="12" customHeight="1">
      <c r="H105" s="412"/>
    </row>
    <row r="106" spans="8:8" ht="12" customHeight="1">
      <c r="H106" s="412"/>
    </row>
    <row r="107" spans="8:8" ht="12" customHeight="1">
      <c r="H107" s="412"/>
    </row>
    <row r="108" spans="8:8" ht="12" customHeight="1"/>
    <row r="109" spans="8:8" ht="12" customHeight="1"/>
    <row r="110" spans="8:8" ht="12" customHeight="1"/>
    <row r="111" spans="8:8" ht="12" customHeight="1"/>
    <row r="112" spans="8:8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</sheetData>
  <mergeCells count="3">
    <mergeCell ref="A2:A4"/>
    <mergeCell ref="E2:G2"/>
    <mergeCell ref="A37:G37"/>
  </mergeCells>
  <conditionalFormatting sqref="L41:L44 L10:L30 L6:L8 L32:L39">
    <cfRule type="cellIs" dxfId="884" priority="3" stopIfTrue="1" operator="equal">
      <formula>FALSE</formula>
    </cfRule>
  </conditionalFormatting>
  <conditionalFormatting sqref="K5">
    <cfRule type="cellIs" dxfId="883" priority="4" stopIfTrue="1" operator="notEqual">
      <formula>0</formula>
    </cfRule>
  </conditionalFormatting>
  <conditionalFormatting sqref="L31">
    <cfRule type="cellIs" dxfId="882" priority="2" stopIfTrue="1" operator="equal">
      <formula>FALSE</formula>
    </cfRule>
  </conditionalFormatting>
  <conditionalFormatting sqref="M36">
    <cfRule type="cellIs" dxfId="881" priority="1" stopIfTrue="1" operator="equal">
      <formula>FALSE</formula>
    </cfRule>
  </conditionalFormatting>
  <pageMargins left="0.75" right="0.75" top="0.19" bottom="0.21" header="0.17" footer="0.16"/>
  <pageSetup paperSize="9" scale="74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theme="3"/>
  </sheetPr>
  <dimension ref="A1:I270"/>
  <sheetViews>
    <sheetView showGridLines="0" zoomScaleNormal="100" workbookViewId="0">
      <pane ySplit="5" topLeftCell="A6" activePane="bottomLeft" state="frozen"/>
      <selection pane="bottomLeft"/>
    </sheetView>
  </sheetViews>
  <sheetFormatPr defaultColWidth="9.33203125" defaultRowHeight="12"/>
  <cols>
    <col min="1" max="1" width="95.83203125" style="433" customWidth="1"/>
    <col min="2" max="2" width="12.83203125" style="433" customWidth="1"/>
    <col min="3" max="3" width="12.83203125" style="434" customWidth="1"/>
    <col min="4" max="7" width="12.83203125" style="433" customWidth="1"/>
    <col min="8" max="8" width="15.33203125" style="404" customWidth="1"/>
    <col min="9" max="9" width="8.33203125" style="404" customWidth="1"/>
    <col min="10" max="16384" width="9.33203125" style="404"/>
  </cols>
  <sheetData>
    <row r="1" spans="1:9" ht="15" customHeight="1">
      <c r="A1" s="484" t="s">
        <v>742</v>
      </c>
      <c r="B1" s="415"/>
      <c r="C1" s="416"/>
      <c r="D1" s="404"/>
      <c r="E1" s="404"/>
      <c r="F1" s="404"/>
      <c r="G1" s="404"/>
    </row>
    <row r="2" spans="1:9" s="392" customFormat="1" ht="15.95" customHeight="1">
      <c r="A2" s="1035" t="s">
        <v>743</v>
      </c>
      <c r="B2" s="515">
        <v>2025</v>
      </c>
      <c r="C2" s="515">
        <v>2024</v>
      </c>
      <c r="D2" s="515">
        <v>2024</v>
      </c>
      <c r="E2" s="1040" t="s">
        <v>744</v>
      </c>
      <c r="F2" s="1040"/>
      <c r="G2" s="1040"/>
    </row>
    <row r="3" spans="1:9" s="392" customFormat="1" ht="26.1" customHeight="1">
      <c r="A3" s="1036"/>
      <c r="B3" s="472" t="s">
        <v>774</v>
      </c>
      <c r="C3" s="472" t="s">
        <v>774</v>
      </c>
      <c r="D3" s="472" t="s">
        <v>774</v>
      </c>
      <c r="E3" s="516"/>
      <c r="F3" s="517"/>
      <c r="G3" s="517"/>
    </row>
    <row r="4" spans="1:9" s="392" customFormat="1" ht="15" customHeight="1">
      <c r="A4" s="1036"/>
      <c r="B4" s="472" t="s">
        <v>324</v>
      </c>
      <c r="C4" s="472" t="s">
        <v>325</v>
      </c>
      <c r="D4" s="472" t="s">
        <v>326</v>
      </c>
      <c r="E4" s="516" t="s">
        <v>745</v>
      </c>
      <c r="F4" s="516" t="s">
        <v>746</v>
      </c>
      <c r="G4" s="516" t="s">
        <v>726</v>
      </c>
    </row>
    <row r="5" spans="1:9" s="392" customFormat="1" ht="15" customHeight="1">
      <c r="A5" s="503"/>
      <c r="B5" s="518" t="s">
        <v>287</v>
      </c>
      <c r="C5" s="518" t="s">
        <v>288</v>
      </c>
      <c r="D5" s="518" t="s">
        <v>289</v>
      </c>
      <c r="E5" s="519" t="s">
        <v>290</v>
      </c>
      <c r="F5" s="519" t="s">
        <v>291</v>
      </c>
      <c r="G5" s="519" t="s">
        <v>292</v>
      </c>
    </row>
    <row r="6" spans="1:9" s="417" customFormat="1" ht="14.1" customHeight="1">
      <c r="A6" s="506" t="s">
        <v>732</v>
      </c>
      <c r="B6" s="504">
        <v>472.79598900000002</v>
      </c>
      <c r="C6" s="504">
        <v>902.39893201417215</v>
      </c>
      <c r="D6" s="504">
        <v>1122.191894</v>
      </c>
      <c r="E6" s="505">
        <v>0.5239323454702125</v>
      </c>
      <c r="F6" s="505">
        <v>0.80413959220255438</v>
      </c>
      <c r="G6" s="505">
        <v>0.4213147426281445</v>
      </c>
    </row>
    <row r="7" spans="1:9" ht="14.1" customHeight="1">
      <c r="A7" s="506" t="s">
        <v>712</v>
      </c>
      <c r="B7" s="490">
        <v>218.84481200000002</v>
      </c>
      <c r="C7" s="490">
        <v>482.51258952839737</v>
      </c>
      <c r="D7" s="490">
        <v>1030.334683</v>
      </c>
      <c r="E7" s="481">
        <v>0.45355254297902692</v>
      </c>
      <c r="F7" s="481">
        <v>0.46830665558445278</v>
      </c>
      <c r="G7" s="481">
        <v>0.21240167453433187</v>
      </c>
    </row>
    <row r="8" spans="1:9" ht="14.1" customHeight="1">
      <c r="A8" s="506" t="s">
        <v>686</v>
      </c>
      <c r="B8" s="490">
        <v>619.35660699999994</v>
      </c>
      <c r="C8" s="490">
        <v>756.29718942038187</v>
      </c>
      <c r="D8" s="490">
        <v>542.08225999999991</v>
      </c>
      <c r="E8" s="481">
        <v>0.81893284235879316</v>
      </c>
      <c r="F8" s="481">
        <v>1.3951705215743124</v>
      </c>
      <c r="G8" s="481">
        <v>1.1425509608080515</v>
      </c>
    </row>
    <row r="9" spans="1:9" ht="14.1" customHeight="1">
      <c r="A9" s="506" t="s">
        <v>667</v>
      </c>
      <c r="B9" s="490">
        <v>400.00663899999995</v>
      </c>
      <c r="C9" s="490">
        <v>440.74778479809783</v>
      </c>
      <c r="D9" s="490">
        <v>259.430409</v>
      </c>
      <c r="E9" s="481">
        <v>0.90756358352030975</v>
      </c>
      <c r="F9" s="481">
        <v>1.6989056390767894</v>
      </c>
      <c r="G9" s="481">
        <v>1.5418648898633929</v>
      </c>
      <c r="H9" s="418"/>
    </row>
    <row r="10" spans="1:9" s="419" customFormat="1" ht="14.1" customHeight="1">
      <c r="A10" s="506" t="s">
        <v>747</v>
      </c>
      <c r="B10" s="490">
        <v>109.790269</v>
      </c>
      <c r="C10" s="490">
        <v>74.650170998984635</v>
      </c>
      <c r="D10" s="490">
        <v>117.39538999999999</v>
      </c>
      <c r="E10" s="481">
        <v>1.4707303081930425</v>
      </c>
      <c r="F10" s="481">
        <v>0.63588673285198538</v>
      </c>
      <c r="G10" s="481">
        <v>0.93521789058326743</v>
      </c>
      <c r="H10" s="404"/>
    </row>
    <row r="11" spans="1:9" ht="14.1" customHeight="1">
      <c r="A11" s="506" t="s">
        <v>670</v>
      </c>
      <c r="B11" s="490">
        <v>141.90330699999998</v>
      </c>
      <c r="C11" s="490">
        <v>80.809595805789968</v>
      </c>
      <c r="D11" s="490">
        <v>96.90279799999999</v>
      </c>
      <c r="E11" s="481">
        <v>1.7560205020829058</v>
      </c>
      <c r="F11" s="481">
        <v>0.8339242774578085</v>
      </c>
      <c r="G11" s="481">
        <v>1.4643881284005855</v>
      </c>
    </row>
    <row r="12" spans="1:9" s="419" customFormat="1" ht="25.5" customHeight="1">
      <c r="A12" s="506" t="s">
        <v>707</v>
      </c>
      <c r="B12" s="490">
        <v>91.510584999999992</v>
      </c>
      <c r="C12" s="490">
        <v>88.697861971180558</v>
      </c>
      <c r="D12" s="490">
        <v>133.458158</v>
      </c>
      <c r="E12" s="481">
        <v>1.031711283297148</v>
      </c>
      <c r="F12" s="481">
        <v>0.66461176521843313</v>
      </c>
      <c r="G12" s="481">
        <v>0.68568745718789248</v>
      </c>
      <c r="H12" s="404"/>
      <c r="I12" s="404"/>
    </row>
    <row r="13" spans="1:9" ht="14.1" customHeight="1">
      <c r="A13" s="506" t="s">
        <v>716</v>
      </c>
      <c r="B13" s="490">
        <v>169.93267499999999</v>
      </c>
      <c r="C13" s="490">
        <v>155.77434699565327</v>
      </c>
      <c r="D13" s="490">
        <v>91.270932000000002</v>
      </c>
      <c r="E13" s="481">
        <v>1.0908899846310496</v>
      </c>
      <c r="F13" s="481">
        <v>1.7067246228586037</v>
      </c>
      <c r="G13" s="481">
        <v>1.8618487975996563</v>
      </c>
      <c r="H13" s="418"/>
    </row>
    <row r="14" spans="1:9" ht="14.1" customHeight="1">
      <c r="A14" s="506" t="s">
        <v>689</v>
      </c>
      <c r="B14" s="490">
        <v>65.054855000000003</v>
      </c>
      <c r="C14" s="490">
        <v>67.429156733088433</v>
      </c>
      <c r="D14" s="490">
        <v>69.476551000000001</v>
      </c>
      <c r="E14" s="481">
        <v>0.96478820367742602</v>
      </c>
      <c r="F14" s="481">
        <v>0.97053114702093424</v>
      </c>
      <c r="G14" s="481">
        <v>0.93635700194731897</v>
      </c>
    </row>
    <row r="15" spans="1:9" ht="14.1" customHeight="1">
      <c r="A15" s="506" t="s">
        <v>748</v>
      </c>
      <c r="B15" s="490">
        <v>27.973604999999999</v>
      </c>
      <c r="C15" s="490">
        <v>35.341383975358568</v>
      </c>
      <c r="D15" s="490">
        <v>60.492072999999991</v>
      </c>
      <c r="E15" s="481">
        <v>0.79152545411080444</v>
      </c>
      <c r="F15" s="481">
        <v>0.58423165586272063</v>
      </c>
      <c r="G15" s="481">
        <v>0.46243422671264717</v>
      </c>
    </row>
    <row r="16" spans="1:9" ht="14.1" customHeight="1">
      <c r="A16" s="506" t="s">
        <v>749</v>
      </c>
      <c r="B16" s="490">
        <v>194.73783399999999</v>
      </c>
      <c r="C16" s="490">
        <v>168.09003396603569</v>
      </c>
      <c r="D16" s="490">
        <v>107.57574699999999</v>
      </c>
      <c r="E16" s="481">
        <v>1.1585328969553825</v>
      </c>
      <c r="F16" s="481">
        <v>1.5625272299158257</v>
      </c>
      <c r="G16" s="481">
        <v>1.8102391982460508</v>
      </c>
    </row>
    <row r="17" spans="1:9" ht="14.1" customHeight="1">
      <c r="A17" s="506" t="s">
        <v>750</v>
      </c>
      <c r="B17" s="490">
        <v>49.756466000000003</v>
      </c>
      <c r="C17" s="490">
        <v>42.16649750532553</v>
      </c>
      <c r="D17" s="490">
        <v>41.887654999999995</v>
      </c>
      <c r="E17" s="481">
        <v>1.1799999749496832</v>
      </c>
      <c r="F17" s="481">
        <v>1.0066569137213706</v>
      </c>
      <c r="G17" s="481">
        <v>1.1878551329741427</v>
      </c>
    </row>
    <row r="18" spans="1:9" ht="16.5" customHeight="1">
      <c r="A18" s="506" t="s">
        <v>649</v>
      </c>
      <c r="B18" s="490">
        <v>77.896482999999989</v>
      </c>
      <c r="C18" s="490">
        <v>75.778159348870645</v>
      </c>
      <c r="D18" s="490">
        <v>70.323571999999999</v>
      </c>
      <c r="E18" s="481">
        <v>1.0279542769226806</v>
      </c>
      <c r="F18" s="481">
        <v>1.0775641395017683</v>
      </c>
      <c r="G18" s="481">
        <v>1.1076866658593507</v>
      </c>
    </row>
    <row r="19" spans="1:9" ht="14.1" customHeight="1">
      <c r="A19" s="506" t="s">
        <v>751</v>
      </c>
      <c r="B19" s="490">
        <v>71.966948000000002</v>
      </c>
      <c r="C19" s="490">
        <v>97.004753481608205</v>
      </c>
      <c r="D19" s="490">
        <v>50.065587999999991</v>
      </c>
      <c r="E19" s="481">
        <v>0.74189094262937028</v>
      </c>
      <c r="F19" s="481">
        <v>1.9375534644995724</v>
      </c>
      <c r="G19" s="481">
        <v>1.4374533661723901</v>
      </c>
      <c r="H19" s="418"/>
    </row>
    <row r="20" spans="1:9" ht="14.1" customHeight="1">
      <c r="A20" s="506" t="s">
        <v>729</v>
      </c>
      <c r="B20" s="490">
        <v>68.065818000000007</v>
      </c>
      <c r="C20" s="490">
        <v>108.59755449579541</v>
      </c>
      <c r="D20" s="490">
        <v>54.915544999999995</v>
      </c>
      <c r="E20" s="481">
        <v>0.62677118574189739</v>
      </c>
      <c r="F20" s="481">
        <v>1.9775375896896847</v>
      </c>
      <c r="G20" s="481">
        <v>1.2394635799389775</v>
      </c>
      <c r="H20" s="419"/>
    </row>
    <row r="21" spans="1:9" ht="14.1" customHeight="1">
      <c r="A21" s="506" t="s">
        <v>652</v>
      </c>
      <c r="B21" s="490">
        <v>61.659221000000002</v>
      </c>
      <c r="C21" s="490">
        <v>52.903835100431358</v>
      </c>
      <c r="D21" s="490">
        <v>54.618984999999995</v>
      </c>
      <c r="E21" s="481">
        <v>1.1654962420578325</v>
      </c>
      <c r="F21" s="481">
        <v>0.96859791701422804</v>
      </c>
      <c r="G21" s="481">
        <v>1.128897232345127</v>
      </c>
    </row>
    <row r="22" spans="1:9" ht="14.1" customHeight="1">
      <c r="A22" s="506" t="s">
        <v>752</v>
      </c>
      <c r="B22" s="490">
        <v>56.163947999999998</v>
      </c>
      <c r="C22" s="490">
        <v>55.142375374457735</v>
      </c>
      <c r="D22" s="490">
        <v>45.788476000000003</v>
      </c>
      <c r="E22" s="481">
        <v>1.018526090299974</v>
      </c>
      <c r="F22" s="481">
        <v>1.2042850121165363</v>
      </c>
      <c r="G22" s="481">
        <v>1.2265957049979124</v>
      </c>
      <c r="H22" s="418"/>
    </row>
    <row r="23" spans="1:9" s="419" customFormat="1" ht="14.1" customHeight="1">
      <c r="A23" s="506" t="s">
        <v>643</v>
      </c>
      <c r="B23" s="490">
        <v>53.580342000000002</v>
      </c>
      <c r="C23" s="490">
        <v>63.378534868639228</v>
      </c>
      <c r="D23" s="490">
        <v>57.215378000000001</v>
      </c>
      <c r="E23" s="481">
        <v>0.84540202942609299</v>
      </c>
      <c r="F23" s="481">
        <v>1.1077185379888468</v>
      </c>
      <c r="G23" s="481">
        <v>0.93646750004867574</v>
      </c>
      <c r="H23" s="404"/>
      <c r="I23" s="404"/>
    </row>
    <row r="24" spans="1:9" ht="14.1" customHeight="1">
      <c r="A24" s="506" t="s">
        <v>753</v>
      </c>
      <c r="B24" s="490">
        <v>54.573376999999994</v>
      </c>
      <c r="C24" s="490">
        <v>57.155490238536608</v>
      </c>
      <c r="D24" s="490">
        <v>39.778584000000002</v>
      </c>
      <c r="E24" s="481">
        <v>0.95482300601814019</v>
      </c>
      <c r="F24" s="481">
        <v>1.4368407442189648</v>
      </c>
      <c r="G24" s="481">
        <v>1.3719285985644936</v>
      </c>
    </row>
    <row r="25" spans="1:9" ht="14.1" customHeight="1">
      <c r="A25" s="506" t="s">
        <v>685</v>
      </c>
      <c r="B25" s="490">
        <v>42.469821999999994</v>
      </c>
      <c r="C25" s="490">
        <v>32.382997609659455</v>
      </c>
      <c r="D25" s="490">
        <v>32.300400999999994</v>
      </c>
      <c r="E25" s="481">
        <v>1.3114851970137491</v>
      </c>
      <c r="F25" s="481">
        <v>1.00255713883117</v>
      </c>
      <c r="G25" s="481">
        <v>1.3148388467375374</v>
      </c>
      <c r="H25" s="418"/>
      <c r="I25" s="419"/>
    </row>
    <row r="26" spans="1:9" ht="14.1" customHeight="1">
      <c r="A26" s="506" t="s">
        <v>754</v>
      </c>
      <c r="B26" s="490">
        <v>42.610720999999998</v>
      </c>
      <c r="C26" s="490">
        <v>38.258907185086784</v>
      </c>
      <c r="D26" s="490">
        <v>34.829175999999997</v>
      </c>
      <c r="E26" s="481">
        <v>1.1137464223392544</v>
      </c>
      <c r="F26" s="481">
        <v>1.0984729350211095</v>
      </c>
      <c r="G26" s="481">
        <v>1.223420301416261</v>
      </c>
    </row>
    <row r="27" spans="1:9" ht="14.1" customHeight="1">
      <c r="A27" s="506" t="s">
        <v>755</v>
      </c>
      <c r="B27" s="490">
        <v>29.579461000000002</v>
      </c>
      <c r="C27" s="490">
        <v>21.615172636784404</v>
      </c>
      <c r="D27" s="490">
        <v>32.696052000000002</v>
      </c>
      <c r="E27" s="481">
        <v>1.3684582351964232</v>
      </c>
      <c r="F27" s="481">
        <v>0.66109427024352674</v>
      </c>
      <c r="G27" s="481">
        <v>0.90467989835592388</v>
      </c>
    </row>
    <row r="28" spans="1:9" ht="14.1" customHeight="1">
      <c r="A28" s="506" t="s">
        <v>756</v>
      </c>
      <c r="B28" s="490">
        <v>47.407990999999996</v>
      </c>
      <c r="C28" s="490">
        <v>42.230547921619994</v>
      </c>
      <c r="D28" s="490">
        <v>39.064334000000002</v>
      </c>
      <c r="E28" s="481">
        <v>1.1225994767576624</v>
      </c>
      <c r="F28" s="481">
        <v>1.0810512710038775</v>
      </c>
      <c r="G28" s="481">
        <v>1.213587591177159</v>
      </c>
      <c r="H28" s="419"/>
    </row>
    <row r="29" spans="1:9" ht="14.1" customHeight="1">
      <c r="A29" s="506" t="s">
        <v>757</v>
      </c>
      <c r="B29" s="490">
        <v>18.014165999999999</v>
      </c>
      <c r="C29" s="490">
        <v>30.76128458980978</v>
      </c>
      <c r="D29" s="490">
        <v>23.010778999999999</v>
      </c>
      <c r="E29" s="481">
        <v>0.58561162969011737</v>
      </c>
      <c r="F29" s="481">
        <v>1.336820652173913</v>
      </c>
      <c r="G29" s="481">
        <v>0.78285772072297077</v>
      </c>
      <c r="H29" s="418"/>
    </row>
    <row r="30" spans="1:9" ht="14.1" customHeight="1">
      <c r="A30" s="506" t="s">
        <v>758</v>
      </c>
      <c r="B30" s="490">
        <v>32.427495</v>
      </c>
      <c r="C30" s="490">
        <v>32.926136891526838</v>
      </c>
      <c r="D30" s="490">
        <v>39.131995000000003</v>
      </c>
      <c r="E30" s="481">
        <v>0.98485574262265918</v>
      </c>
      <c r="F30" s="481">
        <v>0.84141217158815529</v>
      </c>
      <c r="G30" s="481">
        <v>0.82866960910119702</v>
      </c>
    </row>
    <row r="31" spans="1:9" ht="14.1" customHeight="1">
      <c r="A31" s="506" t="s">
        <v>653</v>
      </c>
      <c r="B31" s="490">
        <v>38.567256</v>
      </c>
      <c r="C31" s="490">
        <v>32.400153858612079</v>
      </c>
      <c r="D31" s="490">
        <v>31.877744</v>
      </c>
      <c r="E31" s="481">
        <v>1.1903417548046207</v>
      </c>
      <c r="F31" s="481">
        <v>1.0163879181228157</v>
      </c>
      <c r="G31" s="481">
        <v>1.2098489780205275</v>
      </c>
      <c r="H31" s="419"/>
    </row>
    <row r="32" spans="1:9" ht="14.1" customHeight="1">
      <c r="A32" s="973" t="s">
        <v>759</v>
      </c>
      <c r="B32" s="490">
        <v>57.483407999999997</v>
      </c>
      <c r="C32" s="490">
        <v>53.619390872582287</v>
      </c>
      <c r="D32" s="490">
        <v>30.461019999999998</v>
      </c>
      <c r="E32" s="481">
        <v>1.0720638012580173</v>
      </c>
      <c r="F32" s="481">
        <v>1.7602624886685438</v>
      </c>
      <c r="G32" s="481">
        <v>1.8871136948138967</v>
      </c>
      <c r="H32" s="418"/>
    </row>
    <row r="33" spans="1:9" ht="13.5" customHeight="1">
      <c r="A33" s="974" t="s">
        <v>760</v>
      </c>
      <c r="B33" s="490">
        <v>27.488914999999999</v>
      </c>
      <c r="C33" s="490">
        <v>39.708374397942606</v>
      </c>
      <c r="D33" s="490">
        <v>31.490496999999998</v>
      </c>
      <c r="E33" s="481">
        <v>0.692269966141557</v>
      </c>
      <c r="F33" s="481">
        <v>1.2609637249593937</v>
      </c>
      <c r="G33" s="481">
        <v>0.87292731518337108</v>
      </c>
    </row>
    <row r="34" spans="1:9" ht="14.1" customHeight="1">
      <c r="A34" s="506" t="s">
        <v>761</v>
      </c>
      <c r="B34" s="490">
        <v>41.551155999999999</v>
      </c>
      <c r="C34" s="490">
        <v>30.8360370493997</v>
      </c>
      <c r="D34" s="490">
        <v>25.925632</v>
      </c>
      <c r="E34" s="481">
        <v>1.3474869009086528</v>
      </c>
      <c r="F34" s="481">
        <v>1.1894034849140689</v>
      </c>
      <c r="G34" s="481">
        <v>1.60270561581681</v>
      </c>
    </row>
    <row r="35" spans="1:9" ht="14.1" customHeight="1">
      <c r="A35" s="506" t="s">
        <v>762</v>
      </c>
      <c r="B35" s="490">
        <v>27.131191000000001</v>
      </c>
      <c r="C35" s="490">
        <v>112.99683076256939</v>
      </c>
      <c r="D35" s="490">
        <v>15.983864999999998</v>
      </c>
      <c r="E35" s="481">
        <v>0.24010576948842452</v>
      </c>
      <c r="F35" s="481">
        <v>7.0694310019866533</v>
      </c>
      <c r="G35" s="481">
        <v>1.6974111705773294</v>
      </c>
    </row>
    <row r="36" spans="1:9" s="420" customFormat="1" ht="14.1" customHeight="1">
      <c r="A36" s="506" t="s">
        <v>662</v>
      </c>
      <c r="B36" s="490">
        <v>49.907101999999995</v>
      </c>
      <c r="C36" s="490">
        <v>47.479259801469496</v>
      </c>
      <c r="D36" s="490">
        <v>30.333744999999997</v>
      </c>
      <c r="E36" s="481">
        <v>1.0511347946173195</v>
      </c>
      <c r="F36" s="481">
        <v>1.565229080730701</v>
      </c>
      <c r="G36" s="481">
        <v>1.6452667483029213</v>
      </c>
      <c r="H36" s="419"/>
      <c r="I36" s="404"/>
    </row>
    <row r="37" spans="1:9" s="421" customFormat="1" ht="14.1" customHeight="1">
      <c r="A37" s="506" t="s">
        <v>763</v>
      </c>
      <c r="B37" s="490">
        <v>56.260300000000001</v>
      </c>
      <c r="C37" s="490">
        <v>40.246332290225872</v>
      </c>
      <c r="D37" s="490">
        <v>30.441348999999995</v>
      </c>
      <c r="E37" s="481">
        <v>1.3978988096180691</v>
      </c>
      <c r="F37" s="481">
        <v>1.3220942439254542</v>
      </c>
      <c r="G37" s="481">
        <v>1.8481539697862932</v>
      </c>
      <c r="H37" s="404"/>
      <c r="I37" s="404"/>
    </row>
    <row r="38" spans="1:9" ht="14.1" customHeight="1">
      <c r="A38" s="506" t="s">
        <v>698</v>
      </c>
      <c r="B38" s="490">
        <v>26.650565</v>
      </c>
      <c r="C38" s="490">
        <v>17.066500287507644</v>
      </c>
      <c r="D38" s="490">
        <v>25.309410999999997</v>
      </c>
      <c r="E38" s="481">
        <v>1.5615717663865574</v>
      </c>
      <c r="F38" s="481">
        <v>0.67431439979016683</v>
      </c>
      <c r="G38" s="481">
        <v>1.052990328380222</v>
      </c>
    </row>
    <row r="39" spans="1:9" ht="14.1" customHeight="1">
      <c r="A39" s="506" t="s">
        <v>764</v>
      </c>
      <c r="B39" s="490">
        <v>23.948462999999997</v>
      </c>
      <c r="C39" s="490">
        <v>27.780362023724681</v>
      </c>
      <c r="D39" s="490">
        <v>19.529405999999998</v>
      </c>
      <c r="E39" s="481">
        <v>0.86206446768216316</v>
      </c>
      <c r="F39" s="481">
        <v>1.4224888367687518</v>
      </c>
      <c r="G39" s="481">
        <v>1.2262770818528734</v>
      </c>
      <c r="I39" s="419"/>
    </row>
    <row r="40" spans="1:9" ht="14.1" customHeight="1">
      <c r="A40" s="506" t="s">
        <v>765</v>
      </c>
      <c r="B40" s="490">
        <v>27.538736999999998</v>
      </c>
      <c r="C40" s="490">
        <v>23.414336859534892</v>
      </c>
      <c r="D40" s="490">
        <v>20.079803999999996</v>
      </c>
      <c r="E40" s="481">
        <v>1.1761484924902132</v>
      </c>
      <c r="F40" s="481">
        <v>1.1660640143466987</v>
      </c>
      <c r="G40" s="481">
        <v>1.371464432620956</v>
      </c>
    </row>
    <row r="41" spans="1:9" ht="14.1" customHeight="1">
      <c r="A41" s="506" t="s">
        <v>766</v>
      </c>
      <c r="B41" s="490">
        <v>22.026240000000001</v>
      </c>
      <c r="C41" s="490">
        <v>24.965335765627383</v>
      </c>
      <c r="D41" s="490">
        <v>15.407722</v>
      </c>
      <c r="E41" s="481">
        <v>0.88227293262869033</v>
      </c>
      <c r="F41" s="481">
        <v>1.620313227719671</v>
      </c>
      <c r="G41" s="481">
        <v>1.4295585031972931</v>
      </c>
    </row>
    <row r="42" spans="1:9" ht="14.1" customHeight="1">
      <c r="A42" s="506" t="s">
        <v>691</v>
      </c>
      <c r="B42" s="490">
        <v>17.537410999999999</v>
      </c>
      <c r="C42" s="490">
        <v>24.069680182286806</v>
      </c>
      <c r="D42" s="490">
        <v>19.978073999999999</v>
      </c>
      <c r="E42" s="481">
        <v>0.72861005493982467</v>
      </c>
      <c r="F42" s="481">
        <v>1.2048048366567672</v>
      </c>
      <c r="G42" s="481">
        <v>0.8778329182282536</v>
      </c>
    </row>
    <row r="43" spans="1:9" ht="14.1" customHeight="1">
      <c r="A43" s="506" t="s">
        <v>283</v>
      </c>
      <c r="B43" s="490">
        <v>20.962809</v>
      </c>
      <c r="C43" s="490">
        <v>21.71544862306677</v>
      </c>
      <c r="D43" s="490">
        <v>15.307493000000001</v>
      </c>
      <c r="E43" s="481">
        <v>0.96534082089985951</v>
      </c>
      <c r="F43" s="481">
        <v>1.418615616748397</v>
      </c>
      <c r="G43" s="481">
        <v>1.369447564013258</v>
      </c>
      <c r="H43" s="419"/>
    </row>
    <row r="44" spans="1:9" ht="14.1" customHeight="1">
      <c r="A44" s="506" t="s">
        <v>683</v>
      </c>
      <c r="B44" s="490">
        <v>20.531943999999996</v>
      </c>
      <c r="C44" s="490">
        <v>37.893587550248064</v>
      </c>
      <c r="D44" s="490">
        <v>14.342430999999998</v>
      </c>
      <c r="E44" s="481">
        <v>0.54183162184826139</v>
      </c>
      <c r="F44" s="481">
        <v>2.6420616944399504</v>
      </c>
      <c r="G44" s="481">
        <v>1.4315525729215639</v>
      </c>
    </row>
    <row r="45" spans="1:9" ht="14.1" customHeight="1">
      <c r="A45" s="506" t="s">
        <v>717</v>
      </c>
      <c r="B45" s="490">
        <v>68.25148999999999</v>
      </c>
      <c r="C45" s="490">
        <v>138.73739413540912</v>
      </c>
      <c r="D45" s="490">
        <v>69.900160999999997</v>
      </c>
      <c r="E45" s="481">
        <v>0.49194732555943665</v>
      </c>
      <c r="F45" s="481">
        <v>1.9847936278059377</v>
      </c>
      <c r="G45" s="481">
        <v>0.97641391698654301</v>
      </c>
    </row>
    <row r="46" spans="1:9" ht="14.1" customHeight="1">
      <c r="A46" s="506" t="s">
        <v>696</v>
      </c>
      <c r="B46" s="490">
        <v>22.50488</v>
      </c>
      <c r="C46" s="490">
        <v>16.060319840433888</v>
      </c>
      <c r="D46" s="490">
        <v>20.415389999999999</v>
      </c>
      <c r="E46" s="481">
        <v>1.4012722177139409</v>
      </c>
      <c r="F46" s="481">
        <v>0.78667710195268803</v>
      </c>
      <c r="G46" s="481">
        <v>1.1023487672780192</v>
      </c>
    </row>
    <row r="47" spans="1:9" ht="14.1" customHeight="1">
      <c r="A47" s="506" t="s">
        <v>661</v>
      </c>
      <c r="B47" s="490">
        <v>79.179106999999988</v>
      </c>
      <c r="C47" s="490">
        <v>88.577542233478752</v>
      </c>
      <c r="D47" s="490">
        <v>86.030589999999989</v>
      </c>
      <c r="E47" s="481">
        <v>0.8938959583151932</v>
      </c>
      <c r="F47" s="481">
        <v>1.0296051931467489</v>
      </c>
      <c r="G47" s="481">
        <v>0.9203599208142127</v>
      </c>
    </row>
    <row r="48" spans="1:9" ht="14.1" customHeight="1">
      <c r="A48" s="506" t="s">
        <v>767</v>
      </c>
      <c r="B48" s="490">
        <v>187.28884800000003</v>
      </c>
      <c r="C48" s="490">
        <v>245.44776230573777</v>
      </c>
      <c r="D48" s="490">
        <v>132.57791700000001</v>
      </c>
      <c r="E48" s="481">
        <v>0.76304972691788853</v>
      </c>
      <c r="F48" s="481">
        <v>1.8513472519389313</v>
      </c>
      <c r="G48" s="481">
        <v>1.4126700150221851</v>
      </c>
      <c r="I48" s="420"/>
    </row>
    <row r="49" spans="1:7" ht="14.1" customHeight="1">
      <c r="A49" s="506" t="s">
        <v>768</v>
      </c>
      <c r="B49" s="490">
        <v>90.31104599999999</v>
      </c>
      <c r="C49" s="490">
        <v>83.128211291934463</v>
      </c>
      <c r="D49" s="490">
        <v>105.006957</v>
      </c>
      <c r="E49" s="481">
        <v>1.0864067035298093</v>
      </c>
      <c r="F49" s="481">
        <v>0.79164479827688428</v>
      </c>
      <c r="G49" s="481">
        <v>0.86004821566251077</v>
      </c>
    </row>
    <row r="50" spans="1:7" ht="14.1" customHeight="1">
      <c r="A50" s="506" t="s">
        <v>711</v>
      </c>
      <c r="B50" s="490">
        <v>80.550164999999993</v>
      </c>
      <c r="C50" s="490">
        <v>115.30599795594212</v>
      </c>
      <c r="D50" s="490">
        <v>86.46902399999999</v>
      </c>
      <c r="E50" s="481">
        <v>0.6985774064483431</v>
      </c>
      <c r="F50" s="481">
        <v>1.3334948473102013</v>
      </c>
      <c r="G50" s="481">
        <v>0.9315493719461897</v>
      </c>
    </row>
    <row r="51" spans="1:7" ht="14.1" customHeight="1">
      <c r="A51" s="506" t="s">
        <v>769</v>
      </c>
      <c r="B51" s="490">
        <v>21.32152</v>
      </c>
      <c r="C51" s="490">
        <v>23.251276717282177</v>
      </c>
      <c r="D51" s="490">
        <v>12.048961</v>
      </c>
      <c r="E51" s="481">
        <v>0.91700426859365403</v>
      </c>
      <c r="F51" s="481">
        <v>1.9297329219741168</v>
      </c>
      <c r="G51" s="481">
        <v>1.7695733266959699</v>
      </c>
    </row>
    <row r="52" spans="1:7" ht="14.1" customHeight="1">
      <c r="A52" s="506" t="s">
        <v>659</v>
      </c>
      <c r="B52" s="490">
        <v>15.927800999999999</v>
      </c>
      <c r="C52" s="490">
        <v>12.699013678264063</v>
      </c>
      <c r="D52" s="490">
        <v>10.582083000000001</v>
      </c>
      <c r="E52" s="481">
        <v>1.2542549684202959</v>
      </c>
      <c r="F52" s="481">
        <v>1.2000485800634961</v>
      </c>
      <c r="G52" s="481">
        <v>1.5051668938903615</v>
      </c>
    </row>
    <row r="53" spans="1:7" ht="14.1" customHeight="1">
      <c r="A53" s="491" t="s">
        <v>770</v>
      </c>
      <c r="B53" s="491">
        <v>4240.9997899999989</v>
      </c>
      <c r="C53" s="491">
        <v>5260.4504419385712</v>
      </c>
      <c r="D53" s="491">
        <v>5095.7366909999992</v>
      </c>
      <c r="E53" s="507">
        <v>0.8062046847146257</v>
      </c>
      <c r="F53" s="507">
        <v>1.0323238347910493</v>
      </c>
      <c r="G53" s="507">
        <v>0.83226431175111115</v>
      </c>
    </row>
    <row r="54" spans="1:7" ht="14.1" customHeight="1">
      <c r="A54" s="508" t="s">
        <v>771</v>
      </c>
      <c r="B54" s="508">
        <v>0.68423358707516801</v>
      </c>
      <c r="C54" s="509"/>
      <c r="D54" s="508">
        <v>0.77592973798064968</v>
      </c>
      <c r="E54" s="507"/>
      <c r="F54" s="510"/>
      <c r="G54" s="511"/>
    </row>
    <row r="55" spans="1:7" ht="14.1" customHeight="1">
      <c r="A55" s="499" t="s">
        <v>772</v>
      </c>
      <c r="B55" s="499">
        <v>6198.1754040000005</v>
      </c>
      <c r="C55" s="498"/>
      <c r="D55" s="499">
        <v>6567.2656189999998</v>
      </c>
      <c r="E55" s="512"/>
      <c r="F55" s="513"/>
      <c r="G55" s="514"/>
    </row>
    <row r="56" spans="1:7" ht="15" customHeight="1">
      <c r="A56" s="1041" t="s">
        <v>773</v>
      </c>
      <c r="B56" s="1041"/>
      <c r="C56" s="1041"/>
      <c r="D56" s="1041"/>
      <c r="E56" s="1041"/>
      <c r="F56" s="1041"/>
      <c r="G56" s="1041"/>
    </row>
    <row r="57" spans="1:7" ht="15" customHeight="1">
      <c r="A57" s="1039" t="s">
        <v>1221</v>
      </c>
      <c r="B57" s="1039"/>
      <c r="C57" s="1039"/>
      <c r="D57" s="1039"/>
      <c r="E57" s="1039"/>
      <c r="F57" s="1039"/>
      <c r="G57" s="990"/>
    </row>
    <row r="58" spans="1:7" ht="15" customHeight="1">
      <c r="A58" s="1039" t="s">
        <v>1222</v>
      </c>
      <c r="B58" s="1039"/>
      <c r="C58" s="1039"/>
      <c r="D58" s="1039"/>
      <c r="E58" s="1039"/>
      <c r="F58" s="1039"/>
      <c r="G58" s="990"/>
    </row>
    <row r="59" spans="1:7" ht="12" customHeight="1">
      <c r="A59" s="422"/>
      <c r="B59" s="423"/>
      <c r="C59" s="424"/>
      <c r="D59" s="423"/>
      <c r="E59" s="425"/>
      <c r="F59" s="425"/>
      <c r="G59" s="425"/>
    </row>
    <row r="60" spans="1:7" ht="12" customHeight="1">
      <c r="A60" s="426"/>
      <c r="B60" s="397"/>
      <c r="C60" s="397"/>
      <c r="D60" s="397"/>
      <c r="E60" s="398"/>
      <c r="F60" s="398"/>
      <c r="G60" s="398"/>
    </row>
    <row r="61" spans="1:7" ht="12.75" customHeight="1">
      <c r="A61" s="426"/>
      <c r="B61" s="397"/>
      <c r="C61" s="397"/>
      <c r="D61" s="397"/>
      <c r="E61" s="398"/>
      <c r="F61" s="398"/>
      <c r="G61" s="398"/>
    </row>
    <row r="62" spans="1:7" ht="12" customHeight="1">
      <c r="A62" s="426"/>
      <c r="B62" s="397"/>
      <c r="C62" s="397"/>
      <c r="D62" s="397"/>
      <c r="E62" s="398"/>
      <c r="F62" s="398"/>
      <c r="G62" s="398"/>
    </row>
    <row r="63" spans="1:7" ht="12" customHeight="1">
      <c r="A63" s="426"/>
      <c r="B63" s="397"/>
      <c r="C63" s="397"/>
      <c r="D63" s="397"/>
      <c r="E63" s="398"/>
      <c r="F63" s="398"/>
      <c r="G63" s="398"/>
    </row>
    <row r="64" spans="1:7" ht="12" customHeight="1">
      <c r="A64" s="403"/>
      <c r="B64" s="397"/>
      <c r="C64" s="397"/>
      <c r="D64" s="397"/>
      <c r="E64" s="398"/>
      <c r="F64" s="398"/>
      <c r="G64" s="398"/>
    </row>
    <row r="65" spans="1:8" ht="12" customHeight="1">
      <c r="A65" s="403"/>
      <c r="B65" s="397"/>
      <c r="C65" s="397"/>
      <c r="D65" s="397"/>
      <c r="E65" s="398"/>
      <c r="F65" s="398"/>
      <c r="G65" s="398"/>
    </row>
    <row r="66" spans="1:8" ht="12" customHeight="1">
      <c r="A66" s="403"/>
      <c r="B66" s="397"/>
      <c r="C66" s="397"/>
      <c r="D66" s="397"/>
      <c r="E66" s="398"/>
      <c r="F66" s="398"/>
      <c r="G66" s="398"/>
    </row>
    <row r="67" spans="1:8" ht="12" customHeight="1">
      <c r="A67" s="427"/>
      <c r="B67" s="428"/>
      <c r="C67" s="428"/>
      <c r="D67" s="428"/>
      <c r="E67" s="425"/>
      <c r="F67" s="425"/>
      <c r="G67" s="425"/>
    </row>
    <row r="68" spans="1:8" ht="12" customHeight="1">
      <c r="A68" s="422"/>
      <c r="B68" s="423"/>
      <c r="C68" s="424"/>
      <c r="D68" s="423"/>
      <c r="E68" s="425"/>
      <c r="F68" s="425"/>
      <c r="G68" s="425"/>
    </row>
    <row r="69" spans="1:8" ht="12" customHeight="1">
      <c r="A69" s="422"/>
      <c r="B69" s="428"/>
      <c r="C69" s="429"/>
      <c r="D69" s="428"/>
      <c r="E69" s="425"/>
      <c r="F69" s="425"/>
      <c r="G69" s="425"/>
    </row>
    <row r="70" spans="1:8" ht="12" customHeight="1">
      <c r="A70" s="403"/>
      <c r="B70" s="397"/>
      <c r="C70" s="397"/>
      <c r="D70" s="397"/>
      <c r="E70" s="398"/>
      <c r="F70" s="398"/>
      <c r="G70" s="398"/>
    </row>
    <row r="71" spans="1:8" ht="12" customHeight="1">
      <c r="A71" s="430"/>
      <c r="B71" s="423"/>
      <c r="C71" s="424"/>
      <c r="D71" s="423"/>
      <c r="E71" s="425"/>
      <c r="F71" s="425"/>
      <c r="G71" s="425"/>
    </row>
    <row r="72" spans="1:8" ht="12" customHeight="1">
      <c r="A72" s="430"/>
      <c r="B72" s="428"/>
      <c r="C72" s="429"/>
      <c r="D72" s="428"/>
      <c r="E72" s="425"/>
      <c r="F72" s="425"/>
      <c r="G72" s="425"/>
    </row>
    <row r="73" spans="1:8" ht="12" customHeight="1">
      <c r="A73" s="430"/>
      <c r="B73" s="397"/>
      <c r="C73" s="397"/>
      <c r="D73" s="397"/>
      <c r="E73" s="398"/>
      <c r="F73" s="398"/>
      <c r="G73" s="398"/>
    </row>
    <row r="74" spans="1:8" ht="12" customHeight="1">
      <c r="A74" s="406"/>
      <c r="B74" s="397"/>
      <c r="C74" s="397"/>
      <c r="D74" s="397"/>
      <c r="E74" s="398"/>
      <c r="F74" s="398"/>
      <c r="G74" s="398"/>
    </row>
    <row r="75" spans="1:8" ht="12" customHeight="1">
      <c r="A75" s="406"/>
      <c r="B75" s="397"/>
      <c r="C75" s="397"/>
      <c r="D75" s="397"/>
      <c r="E75" s="398"/>
      <c r="F75" s="398"/>
      <c r="G75" s="398"/>
    </row>
    <row r="76" spans="1:8">
      <c r="A76" s="430"/>
      <c r="B76" s="397"/>
      <c r="C76" s="397"/>
      <c r="D76" s="397"/>
      <c r="E76" s="398"/>
      <c r="F76" s="398"/>
      <c r="G76" s="398"/>
    </row>
    <row r="77" spans="1:8" s="431" customFormat="1" ht="12" customHeight="1">
      <c r="A77" s="406"/>
      <c r="B77" s="397"/>
      <c r="C77" s="397"/>
      <c r="D77" s="397"/>
      <c r="E77" s="398"/>
      <c r="F77" s="398"/>
      <c r="G77" s="398"/>
      <c r="H77" s="404"/>
    </row>
    <row r="78" spans="1:8" s="431" customFormat="1" ht="12" customHeight="1">
      <c r="A78" s="406"/>
      <c r="B78" s="397"/>
      <c r="C78" s="397"/>
      <c r="D78" s="397"/>
      <c r="E78" s="398"/>
      <c r="F78" s="398"/>
      <c r="G78" s="398"/>
      <c r="H78" s="404"/>
    </row>
    <row r="79" spans="1:8" s="431" customFormat="1" ht="12" customHeight="1">
      <c r="A79" s="427"/>
      <c r="B79" s="407"/>
      <c r="C79" s="407"/>
      <c r="D79" s="407"/>
      <c r="E79" s="425"/>
      <c r="F79" s="425"/>
      <c r="G79" s="425"/>
      <c r="H79" s="404"/>
    </row>
    <row r="80" spans="1:8" s="431" customFormat="1">
      <c r="A80" s="422"/>
      <c r="B80" s="424"/>
      <c r="C80" s="424"/>
      <c r="D80" s="424"/>
      <c r="E80" s="425"/>
      <c r="F80" s="425"/>
      <c r="G80" s="425"/>
      <c r="H80" s="404"/>
    </row>
    <row r="81" spans="1:8" s="431" customFormat="1" ht="12" customHeight="1">
      <c r="A81" s="422"/>
      <c r="B81" s="407"/>
      <c r="C81" s="407"/>
      <c r="D81" s="407"/>
      <c r="E81" s="425"/>
      <c r="F81" s="425"/>
      <c r="G81" s="425"/>
      <c r="H81" s="404"/>
    </row>
    <row r="82" spans="1:8" ht="12" customHeight="1">
      <c r="A82" s="432"/>
    </row>
    <row r="83" spans="1:8" s="431" customFormat="1" ht="21.75" customHeight="1">
      <c r="A83" s="404"/>
      <c r="B83" s="404"/>
      <c r="C83" s="404"/>
      <c r="D83" s="404"/>
      <c r="E83" s="404"/>
      <c r="F83" s="404"/>
      <c r="G83" s="404"/>
      <c r="H83" s="404"/>
    </row>
    <row r="84" spans="1:8" ht="12" customHeight="1">
      <c r="A84" s="432"/>
    </row>
    <row r="85" spans="1:8" ht="12" customHeight="1">
      <c r="A85" s="432"/>
    </row>
    <row r="86" spans="1:8" ht="12" customHeight="1">
      <c r="A86" s="432"/>
    </row>
    <row r="87" spans="1:8" ht="12" customHeight="1">
      <c r="A87" s="432"/>
    </row>
    <row r="88" spans="1:8" ht="12" customHeight="1">
      <c r="A88" s="432"/>
    </row>
    <row r="89" spans="1:8" ht="12" customHeight="1">
      <c r="A89" s="432"/>
    </row>
    <row r="90" spans="1:8" ht="12" customHeight="1">
      <c r="B90" s="433" t="e">
        <v>#REF!</v>
      </c>
      <c r="C90" s="433" t="e">
        <v>#REF!</v>
      </c>
      <c r="D90" s="433" t="e">
        <v>#REF!</v>
      </c>
      <c r="E90" s="411" t="e">
        <v>#REF!</v>
      </c>
      <c r="F90" s="411" t="e">
        <v>#REF!</v>
      </c>
      <c r="G90" s="411" t="e">
        <v>#REF!</v>
      </c>
    </row>
    <row r="91" spans="1:8" ht="12" customHeight="1"/>
    <row r="92" spans="1:8" ht="12" customHeight="1"/>
    <row r="93" spans="1:8" ht="12" customHeight="1"/>
    <row r="94" spans="1:8" ht="12" customHeight="1"/>
    <row r="95" spans="1:8" ht="12" customHeight="1"/>
    <row r="96" spans="1:8" ht="12" customHeight="1"/>
    <row r="97" spans="3:9" ht="12" customHeight="1"/>
    <row r="98" spans="3:9" ht="12" customHeight="1"/>
    <row r="99" spans="3:9" ht="12" customHeight="1"/>
    <row r="100" spans="3:9" ht="12" customHeight="1"/>
    <row r="101" spans="3:9" ht="12" customHeight="1"/>
    <row r="102" spans="3:9" ht="12" customHeight="1"/>
    <row r="103" spans="3:9" ht="12" customHeight="1"/>
    <row r="104" spans="3:9" ht="12" customHeight="1"/>
    <row r="105" spans="3:9" ht="12" customHeight="1"/>
    <row r="106" spans="3:9" s="433" customFormat="1" ht="12" customHeight="1">
      <c r="C106" s="434"/>
      <c r="H106" s="404"/>
      <c r="I106" s="404"/>
    </row>
    <row r="107" spans="3:9" s="433" customFormat="1" ht="12" customHeight="1">
      <c r="C107" s="434"/>
      <c r="H107" s="404"/>
      <c r="I107" s="404"/>
    </row>
    <row r="108" spans="3:9" s="433" customFormat="1" ht="12" customHeight="1">
      <c r="C108" s="434"/>
      <c r="H108" s="404"/>
      <c r="I108" s="404"/>
    </row>
    <row r="109" spans="3:9" s="433" customFormat="1" ht="12" customHeight="1">
      <c r="C109" s="434"/>
      <c r="H109" s="404"/>
      <c r="I109" s="404"/>
    </row>
    <row r="110" spans="3:9" s="433" customFormat="1" ht="12" customHeight="1">
      <c r="C110" s="434"/>
      <c r="H110" s="404"/>
      <c r="I110" s="404"/>
    </row>
    <row r="111" spans="3:9" s="433" customFormat="1" ht="12" customHeight="1">
      <c r="C111" s="434"/>
      <c r="H111" s="404"/>
      <c r="I111" s="404"/>
    </row>
    <row r="112" spans="3:9" s="433" customFormat="1" ht="12" customHeight="1">
      <c r="C112" s="434"/>
      <c r="H112" s="404"/>
      <c r="I112" s="404"/>
    </row>
    <row r="113" spans="3:9" s="433" customFormat="1" ht="12" customHeight="1">
      <c r="C113" s="434"/>
      <c r="H113" s="404"/>
      <c r="I113" s="404"/>
    </row>
    <row r="114" spans="3:9" s="433" customFormat="1" ht="12" customHeight="1">
      <c r="C114" s="434"/>
      <c r="H114" s="404"/>
      <c r="I114" s="404"/>
    </row>
    <row r="115" spans="3:9" s="433" customFormat="1" ht="12" customHeight="1">
      <c r="C115" s="434"/>
      <c r="H115" s="404"/>
      <c r="I115" s="404"/>
    </row>
    <row r="116" spans="3:9" s="433" customFormat="1" ht="12" customHeight="1">
      <c r="C116" s="434"/>
      <c r="H116" s="404"/>
      <c r="I116" s="404"/>
    </row>
    <row r="117" spans="3:9" s="433" customFormat="1" ht="12" customHeight="1">
      <c r="C117" s="434"/>
      <c r="H117" s="404"/>
      <c r="I117" s="404"/>
    </row>
    <row r="118" spans="3:9" s="433" customFormat="1" ht="12" customHeight="1">
      <c r="C118" s="434"/>
      <c r="H118" s="404"/>
      <c r="I118" s="404"/>
    </row>
    <row r="119" spans="3:9" s="433" customFormat="1" ht="12" customHeight="1">
      <c r="C119" s="434"/>
      <c r="H119" s="404"/>
      <c r="I119" s="404"/>
    </row>
    <row r="120" spans="3:9" s="433" customFormat="1" ht="12" customHeight="1">
      <c r="C120" s="434"/>
      <c r="H120" s="404"/>
      <c r="I120" s="404"/>
    </row>
    <row r="121" spans="3:9" s="433" customFormat="1" ht="12" customHeight="1">
      <c r="C121" s="434"/>
      <c r="H121" s="404"/>
      <c r="I121" s="404"/>
    </row>
    <row r="122" spans="3:9" s="433" customFormat="1" ht="12" customHeight="1">
      <c r="C122" s="434"/>
      <c r="H122" s="404"/>
      <c r="I122" s="404"/>
    </row>
    <row r="123" spans="3:9" s="433" customFormat="1" ht="12" customHeight="1">
      <c r="C123" s="434"/>
      <c r="H123" s="404"/>
      <c r="I123" s="404"/>
    </row>
    <row r="124" spans="3:9" s="433" customFormat="1" ht="12" customHeight="1">
      <c r="C124" s="434"/>
      <c r="H124" s="404"/>
      <c r="I124" s="404"/>
    </row>
    <row r="125" spans="3:9" s="433" customFormat="1" ht="12" customHeight="1">
      <c r="C125" s="434"/>
      <c r="H125" s="404"/>
      <c r="I125" s="404"/>
    </row>
    <row r="126" spans="3:9" s="433" customFormat="1" ht="12" customHeight="1">
      <c r="C126" s="434"/>
      <c r="H126" s="404"/>
      <c r="I126" s="404"/>
    </row>
    <row r="127" spans="3:9" s="433" customFormat="1" ht="12" customHeight="1">
      <c r="C127" s="434"/>
      <c r="H127" s="404"/>
      <c r="I127" s="404"/>
    </row>
    <row r="128" spans="3:9" s="433" customFormat="1" ht="12" customHeight="1">
      <c r="C128" s="434"/>
      <c r="H128" s="404"/>
      <c r="I128" s="404"/>
    </row>
    <row r="129" spans="3:9" s="433" customFormat="1" ht="12" customHeight="1">
      <c r="C129" s="434"/>
      <c r="H129" s="404"/>
      <c r="I129" s="404"/>
    </row>
    <row r="130" spans="3:9" s="433" customFormat="1" ht="12" customHeight="1">
      <c r="C130" s="434"/>
      <c r="H130" s="404"/>
      <c r="I130" s="404"/>
    </row>
    <row r="131" spans="3:9" s="433" customFormat="1" ht="12" customHeight="1">
      <c r="C131" s="434"/>
      <c r="H131" s="404"/>
      <c r="I131" s="404"/>
    </row>
    <row r="132" spans="3:9" s="433" customFormat="1" ht="12" customHeight="1">
      <c r="C132" s="434"/>
      <c r="H132" s="404"/>
      <c r="I132" s="404"/>
    </row>
    <row r="133" spans="3:9" s="433" customFormat="1" ht="12" customHeight="1">
      <c r="C133" s="434"/>
      <c r="H133" s="404"/>
      <c r="I133" s="404"/>
    </row>
    <row r="134" spans="3:9" s="433" customFormat="1" ht="12" customHeight="1">
      <c r="C134" s="434"/>
      <c r="H134" s="404"/>
      <c r="I134" s="404"/>
    </row>
    <row r="135" spans="3:9" s="433" customFormat="1" ht="12" customHeight="1">
      <c r="C135" s="434"/>
      <c r="H135" s="404"/>
      <c r="I135" s="404"/>
    </row>
    <row r="136" spans="3:9" s="433" customFormat="1" ht="12" customHeight="1">
      <c r="C136" s="434"/>
      <c r="H136" s="404"/>
      <c r="I136" s="404"/>
    </row>
    <row r="137" spans="3:9" s="433" customFormat="1" ht="12" customHeight="1">
      <c r="C137" s="434"/>
      <c r="H137" s="404"/>
      <c r="I137" s="404"/>
    </row>
    <row r="138" spans="3:9" s="433" customFormat="1" ht="12" customHeight="1">
      <c r="C138" s="434"/>
      <c r="H138" s="404"/>
      <c r="I138" s="404"/>
    </row>
    <row r="139" spans="3:9" s="433" customFormat="1" ht="12" customHeight="1">
      <c r="C139" s="434"/>
      <c r="H139" s="404"/>
      <c r="I139" s="404"/>
    </row>
    <row r="140" spans="3:9" s="433" customFormat="1" ht="12" customHeight="1">
      <c r="C140" s="434"/>
      <c r="H140" s="404"/>
      <c r="I140" s="404"/>
    </row>
    <row r="141" spans="3:9" s="433" customFormat="1" ht="12" customHeight="1">
      <c r="C141" s="434"/>
      <c r="H141" s="404"/>
      <c r="I141" s="404"/>
    </row>
    <row r="142" spans="3:9" s="433" customFormat="1" ht="12" customHeight="1">
      <c r="C142" s="434"/>
      <c r="H142" s="404"/>
      <c r="I142" s="404"/>
    </row>
    <row r="143" spans="3:9" s="433" customFormat="1" ht="12" customHeight="1">
      <c r="C143" s="434"/>
      <c r="H143" s="404"/>
      <c r="I143" s="404"/>
    </row>
    <row r="144" spans="3:9" s="433" customFormat="1" ht="12" customHeight="1">
      <c r="C144" s="434"/>
      <c r="H144" s="404"/>
      <c r="I144" s="404"/>
    </row>
    <row r="145" spans="3:9" s="433" customFormat="1" ht="12" customHeight="1">
      <c r="C145" s="434"/>
      <c r="H145" s="404"/>
      <c r="I145" s="404"/>
    </row>
    <row r="146" spans="3:9" s="433" customFormat="1" ht="12" customHeight="1">
      <c r="C146" s="434"/>
      <c r="H146" s="404"/>
      <c r="I146" s="404"/>
    </row>
    <row r="147" spans="3:9" s="433" customFormat="1" ht="12" customHeight="1">
      <c r="C147" s="434"/>
      <c r="H147" s="404"/>
      <c r="I147" s="404"/>
    </row>
    <row r="148" spans="3:9" s="433" customFormat="1" ht="12" customHeight="1">
      <c r="C148" s="434"/>
      <c r="H148" s="404"/>
      <c r="I148" s="404"/>
    </row>
    <row r="149" spans="3:9" s="433" customFormat="1" ht="12" customHeight="1">
      <c r="C149" s="434"/>
      <c r="H149" s="404"/>
      <c r="I149" s="404"/>
    </row>
    <row r="150" spans="3:9" s="433" customFormat="1" ht="12" customHeight="1">
      <c r="C150" s="434"/>
      <c r="H150" s="404"/>
      <c r="I150" s="404"/>
    </row>
    <row r="151" spans="3:9" s="433" customFormat="1" ht="12" customHeight="1">
      <c r="C151" s="434"/>
      <c r="H151" s="404"/>
      <c r="I151" s="404"/>
    </row>
    <row r="152" spans="3:9" s="433" customFormat="1" ht="12" customHeight="1">
      <c r="C152" s="434"/>
      <c r="H152" s="404"/>
      <c r="I152" s="404"/>
    </row>
    <row r="153" spans="3:9" s="433" customFormat="1" ht="12" customHeight="1">
      <c r="C153" s="434"/>
      <c r="H153" s="404"/>
      <c r="I153" s="404"/>
    </row>
    <row r="154" spans="3:9" s="433" customFormat="1" ht="12" customHeight="1">
      <c r="C154" s="434"/>
      <c r="H154" s="404"/>
      <c r="I154" s="404"/>
    </row>
    <row r="155" spans="3:9" s="433" customFormat="1" ht="12" customHeight="1">
      <c r="C155" s="434"/>
      <c r="H155" s="404"/>
      <c r="I155" s="404"/>
    </row>
    <row r="156" spans="3:9" s="433" customFormat="1" ht="12" customHeight="1">
      <c r="C156" s="434"/>
      <c r="H156" s="404"/>
      <c r="I156" s="404"/>
    </row>
    <row r="157" spans="3:9" s="433" customFormat="1" ht="12" customHeight="1">
      <c r="C157" s="434"/>
      <c r="H157" s="404"/>
      <c r="I157" s="404"/>
    </row>
    <row r="158" spans="3:9" s="433" customFormat="1" ht="12" customHeight="1">
      <c r="C158" s="434"/>
      <c r="H158" s="404"/>
      <c r="I158" s="404"/>
    </row>
    <row r="159" spans="3:9" s="433" customFormat="1" ht="12" customHeight="1">
      <c r="C159" s="434"/>
      <c r="H159" s="404"/>
      <c r="I159" s="404"/>
    </row>
    <row r="160" spans="3:9" s="433" customFormat="1" ht="12" customHeight="1">
      <c r="C160" s="434"/>
      <c r="H160" s="404"/>
      <c r="I160" s="404"/>
    </row>
    <row r="161" spans="3:9" s="433" customFormat="1" ht="12" customHeight="1">
      <c r="C161" s="434"/>
      <c r="H161" s="404"/>
      <c r="I161" s="404"/>
    </row>
    <row r="162" spans="3:9" s="433" customFormat="1" ht="12" customHeight="1">
      <c r="C162" s="434"/>
      <c r="H162" s="404"/>
      <c r="I162" s="404"/>
    </row>
    <row r="163" spans="3:9" s="433" customFormat="1" ht="12" customHeight="1">
      <c r="C163" s="434"/>
      <c r="H163" s="404"/>
      <c r="I163" s="404"/>
    </row>
    <row r="164" spans="3:9" s="433" customFormat="1" ht="12" customHeight="1">
      <c r="C164" s="434"/>
      <c r="H164" s="404"/>
      <c r="I164" s="404"/>
    </row>
    <row r="165" spans="3:9" s="433" customFormat="1" ht="12" customHeight="1">
      <c r="C165" s="434"/>
      <c r="H165" s="404"/>
      <c r="I165" s="404"/>
    </row>
    <row r="166" spans="3:9" s="433" customFormat="1" ht="12" customHeight="1">
      <c r="C166" s="434"/>
      <c r="H166" s="404"/>
      <c r="I166" s="404"/>
    </row>
    <row r="167" spans="3:9" s="433" customFormat="1" ht="12" customHeight="1">
      <c r="C167" s="434"/>
      <c r="H167" s="404"/>
      <c r="I167" s="404"/>
    </row>
    <row r="168" spans="3:9" s="433" customFormat="1" ht="12" customHeight="1">
      <c r="C168" s="434"/>
      <c r="H168" s="404"/>
      <c r="I168" s="404"/>
    </row>
    <row r="169" spans="3:9" s="433" customFormat="1" ht="12" customHeight="1">
      <c r="C169" s="434"/>
      <c r="H169" s="404"/>
      <c r="I169" s="404"/>
    </row>
    <row r="170" spans="3:9" s="433" customFormat="1" ht="12" customHeight="1">
      <c r="C170" s="434"/>
      <c r="H170" s="404"/>
      <c r="I170" s="404"/>
    </row>
    <row r="171" spans="3:9" s="433" customFormat="1" ht="12" customHeight="1">
      <c r="C171" s="434"/>
      <c r="H171" s="404"/>
      <c r="I171" s="404"/>
    </row>
    <row r="172" spans="3:9" s="433" customFormat="1" ht="12" customHeight="1">
      <c r="C172" s="434"/>
      <c r="H172" s="404"/>
      <c r="I172" s="404"/>
    </row>
    <row r="173" spans="3:9" s="433" customFormat="1" ht="12" customHeight="1">
      <c r="C173" s="434"/>
      <c r="H173" s="404"/>
      <c r="I173" s="404"/>
    </row>
    <row r="174" spans="3:9" s="433" customFormat="1" ht="12" customHeight="1">
      <c r="C174" s="434"/>
      <c r="H174" s="404"/>
      <c r="I174" s="404"/>
    </row>
    <row r="175" spans="3:9" s="433" customFormat="1" ht="12" customHeight="1">
      <c r="C175" s="434"/>
      <c r="H175" s="404"/>
      <c r="I175" s="404"/>
    </row>
    <row r="176" spans="3:9" s="433" customFormat="1" ht="12" customHeight="1">
      <c r="C176" s="434"/>
      <c r="H176" s="404"/>
      <c r="I176" s="404"/>
    </row>
    <row r="177" spans="3:9" s="433" customFormat="1" ht="12" customHeight="1">
      <c r="C177" s="434"/>
      <c r="H177" s="404"/>
      <c r="I177" s="404"/>
    </row>
    <row r="178" spans="3:9" s="433" customFormat="1" ht="12" customHeight="1">
      <c r="C178" s="434"/>
      <c r="H178" s="404"/>
      <c r="I178" s="404"/>
    </row>
    <row r="179" spans="3:9" s="433" customFormat="1" ht="12" customHeight="1">
      <c r="C179" s="434"/>
      <c r="H179" s="404"/>
      <c r="I179" s="404"/>
    </row>
    <row r="180" spans="3:9" s="433" customFormat="1" ht="12" customHeight="1">
      <c r="C180" s="434"/>
      <c r="H180" s="404"/>
      <c r="I180" s="404"/>
    </row>
    <row r="181" spans="3:9" s="433" customFormat="1" ht="12" customHeight="1">
      <c r="C181" s="434"/>
      <c r="H181" s="404"/>
      <c r="I181" s="404"/>
    </row>
    <row r="182" spans="3:9" s="433" customFormat="1" ht="12" customHeight="1">
      <c r="C182" s="434"/>
      <c r="H182" s="404"/>
      <c r="I182" s="404"/>
    </row>
    <row r="183" spans="3:9" s="433" customFormat="1" ht="12" customHeight="1">
      <c r="C183" s="434"/>
      <c r="H183" s="404"/>
      <c r="I183" s="404"/>
    </row>
    <row r="184" spans="3:9" s="433" customFormat="1" ht="12" customHeight="1">
      <c r="C184" s="434"/>
      <c r="H184" s="404"/>
      <c r="I184" s="404"/>
    </row>
    <row r="185" spans="3:9" s="433" customFormat="1" ht="12" customHeight="1">
      <c r="C185" s="434"/>
      <c r="H185" s="404"/>
      <c r="I185" s="404"/>
    </row>
    <row r="186" spans="3:9" s="433" customFormat="1" ht="12" customHeight="1">
      <c r="C186" s="434"/>
      <c r="H186" s="404"/>
      <c r="I186" s="404"/>
    </row>
    <row r="187" spans="3:9" s="433" customFormat="1" ht="12" customHeight="1">
      <c r="C187" s="434"/>
      <c r="H187" s="404"/>
      <c r="I187" s="404"/>
    </row>
    <row r="188" spans="3:9" s="433" customFormat="1" ht="12" customHeight="1">
      <c r="C188" s="434"/>
      <c r="H188" s="404"/>
      <c r="I188" s="404"/>
    </row>
    <row r="189" spans="3:9" s="433" customFormat="1" ht="12" customHeight="1">
      <c r="C189" s="434"/>
      <c r="H189" s="404"/>
      <c r="I189" s="404"/>
    </row>
    <row r="190" spans="3:9" s="433" customFormat="1" ht="12" customHeight="1">
      <c r="C190" s="434"/>
      <c r="H190" s="404"/>
      <c r="I190" s="404"/>
    </row>
    <row r="191" spans="3:9" s="433" customFormat="1" ht="12" customHeight="1">
      <c r="C191" s="434"/>
      <c r="H191" s="404"/>
      <c r="I191" s="404"/>
    </row>
    <row r="192" spans="3:9" s="433" customFormat="1" ht="12" customHeight="1">
      <c r="C192" s="434"/>
      <c r="H192" s="404"/>
      <c r="I192" s="404"/>
    </row>
    <row r="193" spans="3:9" s="433" customFormat="1" ht="12" customHeight="1">
      <c r="C193" s="434"/>
      <c r="H193" s="404"/>
      <c r="I193" s="404"/>
    </row>
    <row r="194" spans="3:9" s="433" customFormat="1" ht="12" customHeight="1">
      <c r="C194" s="434"/>
      <c r="H194" s="404"/>
      <c r="I194" s="404"/>
    </row>
    <row r="195" spans="3:9" s="433" customFormat="1" ht="12" customHeight="1">
      <c r="C195" s="434"/>
      <c r="H195" s="404"/>
      <c r="I195" s="404"/>
    </row>
    <row r="196" spans="3:9" s="433" customFormat="1" ht="12" customHeight="1">
      <c r="C196" s="434"/>
      <c r="H196" s="404"/>
      <c r="I196" s="404"/>
    </row>
    <row r="197" spans="3:9" s="433" customFormat="1" ht="12" customHeight="1">
      <c r="C197" s="434"/>
      <c r="H197" s="404"/>
      <c r="I197" s="404"/>
    </row>
    <row r="198" spans="3:9" s="433" customFormat="1" ht="12" customHeight="1">
      <c r="C198" s="434"/>
      <c r="H198" s="404"/>
      <c r="I198" s="404"/>
    </row>
    <row r="199" spans="3:9" s="433" customFormat="1" ht="12" customHeight="1">
      <c r="C199" s="434"/>
      <c r="H199" s="404"/>
      <c r="I199" s="404"/>
    </row>
    <row r="200" spans="3:9" s="433" customFormat="1" ht="12" customHeight="1">
      <c r="C200" s="434"/>
      <c r="H200" s="404"/>
      <c r="I200" s="404"/>
    </row>
    <row r="201" spans="3:9" s="433" customFormat="1" ht="12" customHeight="1">
      <c r="C201" s="434"/>
      <c r="H201" s="404"/>
      <c r="I201" s="404"/>
    </row>
    <row r="202" spans="3:9" s="433" customFormat="1" ht="12" customHeight="1">
      <c r="C202" s="434"/>
      <c r="H202" s="404"/>
      <c r="I202" s="404"/>
    </row>
    <row r="203" spans="3:9" s="433" customFormat="1" ht="12" customHeight="1">
      <c r="C203" s="434"/>
      <c r="H203" s="404"/>
      <c r="I203" s="404"/>
    </row>
    <row r="204" spans="3:9" s="433" customFormat="1" ht="12" customHeight="1">
      <c r="C204" s="434"/>
      <c r="H204" s="404"/>
      <c r="I204" s="404"/>
    </row>
    <row r="205" spans="3:9" s="433" customFormat="1" ht="12" customHeight="1">
      <c r="C205" s="434"/>
      <c r="H205" s="404"/>
      <c r="I205" s="404"/>
    </row>
    <row r="206" spans="3:9" s="433" customFormat="1" ht="12" customHeight="1">
      <c r="C206" s="434"/>
      <c r="H206" s="404"/>
      <c r="I206" s="404"/>
    </row>
    <row r="207" spans="3:9" s="433" customFormat="1" ht="12" customHeight="1">
      <c r="C207" s="434"/>
      <c r="H207" s="404"/>
      <c r="I207" s="404"/>
    </row>
    <row r="208" spans="3:9" s="433" customFormat="1" ht="12" customHeight="1">
      <c r="C208" s="434"/>
      <c r="H208" s="404"/>
      <c r="I208" s="404"/>
    </row>
    <row r="209" spans="3:9" s="433" customFormat="1" ht="12" customHeight="1">
      <c r="C209" s="434"/>
      <c r="H209" s="404"/>
      <c r="I209" s="404"/>
    </row>
    <row r="210" spans="3:9" s="433" customFormat="1" ht="12" customHeight="1">
      <c r="C210" s="434"/>
      <c r="H210" s="404"/>
      <c r="I210" s="404"/>
    </row>
    <row r="211" spans="3:9" s="433" customFormat="1" ht="12" customHeight="1">
      <c r="C211" s="434"/>
      <c r="H211" s="404"/>
      <c r="I211" s="404"/>
    </row>
    <row r="212" spans="3:9" s="433" customFormat="1" ht="12" customHeight="1">
      <c r="C212" s="434"/>
      <c r="H212" s="404"/>
      <c r="I212" s="404"/>
    </row>
    <row r="213" spans="3:9" s="433" customFormat="1" ht="12" customHeight="1">
      <c r="C213" s="434"/>
      <c r="H213" s="404"/>
      <c r="I213" s="404"/>
    </row>
    <row r="214" spans="3:9" s="433" customFormat="1" ht="12" customHeight="1">
      <c r="C214" s="434"/>
      <c r="H214" s="404"/>
      <c r="I214" s="404"/>
    </row>
    <row r="215" spans="3:9" s="433" customFormat="1" ht="12" customHeight="1">
      <c r="C215" s="434"/>
      <c r="H215" s="404"/>
      <c r="I215" s="404"/>
    </row>
    <row r="216" spans="3:9" s="433" customFormat="1" ht="12" customHeight="1">
      <c r="C216" s="434"/>
      <c r="H216" s="404"/>
      <c r="I216" s="404"/>
    </row>
    <row r="217" spans="3:9" s="433" customFormat="1" ht="12" customHeight="1">
      <c r="C217" s="434"/>
      <c r="H217" s="404"/>
      <c r="I217" s="404"/>
    </row>
    <row r="218" spans="3:9" s="433" customFormat="1" ht="12" customHeight="1">
      <c r="C218" s="434"/>
      <c r="H218" s="404"/>
      <c r="I218" s="404"/>
    </row>
    <row r="219" spans="3:9" s="433" customFormat="1" ht="12" customHeight="1">
      <c r="C219" s="434"/>
      <c r="H219" s="404"/>
      <c r="I219" s="404"/>
    </row>
    <row r="220" spans="3:9" s="433" customFormat="1" ht="12" customHeight="1">
      <c r="C220" s="434"/>
      <c r="H220" s="404"/>
      <c r="I220" s="404"/>
    </row>
    <row r="221" spans="3:9" s="433" customFormat="1" ht="12" customHeight="1">
      <c r="C221" s="434"/>
      <c r="H221" s="404"/>
      <c r="I221" s="404"/>
    </row>
    <row r="222" spans="3:9" s="433" customFormat="1" ht="12" customHeight="1">
      <c r="C222" s="434"/>
      <c r="H222" s="404"/>
      <c r="I222" s="404"/>
    </row>
    <row r="223" spans="3:9" s="433" customFormat="1" ht="12" customHeight="1">
      <c r="C223" s="434"/>
      <c r="H223" s="404"/>
      <c r="I223" s="404"/>
    </row>
    <row r="224" spans="3:9" s="433" customFormat="1" ht="12" customHeight="1">
      <c r="C224" s="434"/>
      <c r="H224" s="404"/>
      <c r="I224" s="404"/>
    </row>
    <row r="225" spans="3:9" s="433" customFormat="1" ht="12" customHeight="1">
      <c r="C225" s="434"/>
      <c r="H225" s="404"/>
      <c r="I225" s="404"/>
    </row>
    <row r="226" spans="3:9" s="433" customFormat="1" ht="12" customHeight="1">
      <c r="C226" s="434"/>
      <c r="H226" s="404"/>
      <c r="I226" s="404"/>
    </row>
    <row r="227" spans="3:9" s="433" customFormat="1" ht="12" customHeight="1">
      <c r="C227" s="434"/>
      <c r="H227" s="404"/>
      <c r="I227" s="404"/>
    </row>
    <row r="228" spans="3:9" s="433" customFormat="1" ht="12" customHeight="1">
      <c r="C228" s="434"/>
      <c r="H228" s="404"/>
      <c r="I228" s="404"/>
    </row>
    <row r="229" spans="3:9" s="433" customFormat="1" ht="12" customHeight="1">
      <c r="C229" s="434"/>
      <c r="H229" s="404"/>
      <c r="I229" s="404"/>
    </row>
    <row r="230" spans="3:9" s="433" customFormat="1" ht="12" customHeight="1">
      <c r="C230" s="434"/>
      <c r="H230" s="404"/>
      <c r="I230" s="404"/>
    </row>
    <row r="231" spans="3:9" s="433" customFormat="1" ht="12" customHeight="1">
      <c r="C231" s="434"/>
      <c r="H231" s="404"/>
      <c r="I231" s="404"/>
    </row>
    <row r="232" spans="3:9" s="433" customFormat="1" ht="12" customHeight="1">
      <c r="C232" s="434"/>
      <c r="H232" s="404"/>
      <c r="I232" s="404"/>
    </row>
    <row r="233" spans="3:9" s="433" customFormat="1" ht="12" customHeight="1">
      <c r="C233" s="434"/>
      <c r="H233" s="404"/>
      <c r="I233" s="404"/>
    </row>
    <row r="234" spans="3:9" s="433" customFormat="1" ht="12" customHeight="1">
      <c r="C234" s="434"/>
      <c r="H234" s="404"/>
      <c r="I234" s="404"/>
    </row>
    <row r="235" spans="3:9" s="433" customFormat="1" ht="12" customHeight="1">
      <c r="C235" s="434"/>
      <c r="H235" s="404"/>
      <c r="I235" s="404"/>
    </row>
    <row r="236" spans="3:9" s="433" customFormat="1" ht="12" customHeight="1">
      <c r="C236" s="434"/>
      <c r="H236" s="404"/>
      <c r="I236" s="404"/>
    </row>
    <row r="237" spans="3:9" s="433" customFormat="1" ht="12" customHeight="1">
      <c r="C237" s="434"/>
      <c r="H237" s="404"/>
      <c r="I237" s="404"/>
    </row>
    <row r="238" spans="3:9" s="433" customFormat="1" ht="12" customHeight="1">
      <c r="C238" s="434"/>
      <c r="H238" s="404"/>
      <c r="I238" s="404"/>
    </row>
    <row r="239" spans="3:9" s="433" customFormat="1" ht="12" customHeight="1">
      <c r="C239" s="434"/>
      <c r="H239" s="404"/>
      <c r="I239" s="404"/>
    </row>
    <row r="240" spans="3:9" s="433" customFormat="1" ht="12" customHeight="1">
      <c r="C240" s="434"/>
      <c r="H240" s="404"/>
      <c r="I240" s="404"/>
    </row>
    <row r="241" spans="3:9" s="433" customFormat="1" ht="12" customHeight="1">
      <c r="C241" s="434"/>
      <c r="H241" s="404"/>
      <c r="I241" s="404"/>
    </row>
    <row r="242" spans="3:9" s="433" customFormat="1" ht="12" customHeight="1">
      <c r="C242" s="434"/>
      <c r="H242" s="404"/>
      <c r="I242" s="404"/>
    </row>
    <row r="243" spans="3:9" s="433" customFormat="1" ht="12" customHeight="1">
      <c r="C243" s="434"/>
      <c r="H243" s="404"/>
      <c r="I243" s="404"/>
    </row>
    <row r="244" spans="3:9" s="433" customFormat="1" ht="12" customHeight="1">
      <c r="C244" s="434"/>
      <c r="H244" s="404"/>
      <c r="I244" s="404"/>
    </row>
    <row r="245" spans="3:9" s="433" customFormat="1" ht="12" customHeight="1">
      <c r="C245" s="434"/>
      <c r="H245" s="404"/>
      <c r="I245" s="404"/>
    </row>
    <row r="246" spans="3:9" s="433" customFormat="1" ht="12" customHeight="1">
      <c r="C246" s="434"/>
      <c r="H246" s="404"/>
      <c r="I246" s="404"/>
    </row>
    <row r="247" spans="3:9" s="433" customFormat="1" ht="12" customHeight="1">
      <c r="C247" s="434"/>
      <c r="H247" s="404"/>
      <c r="I247" s="404"/>
    </row>
    <row r="248" spans="3:9" s="433" customFormat="1" ht="12" customHeight="1">
      <c r="C248" s="434"/>
      <c r="H248" s="404"/>
      <c r="I248" s="404"/>
    </row>
    <row r="249" spans="3:9" s="433" customFormat="1" ht="12" customHeight="1">
      <c r="C249" s="434"/>
      <c r="H249" s="404"/>
      <c r="I249" s="404"/>
    </row>
    <row r="250" spans="3:9" s="433" customFormat="1" ht="12" customHeight="1">
      <c r="C250" s="434"/>
      <c r="H250" s="404"/>
      <c r="I250" s="404"/>
    </row>
    <row r="251" spans="3:9" s="433" customFormat="1" ht="12" customHeight="1">
      <c r="C251" s="434"/>
      <c r="H251" s="404"/>
      <c r="I251" s="404"/>
    </row>
    <row r="252" spans="3:9" s="433" customFormat="1" ht="12" customHeight="1">
      <c r="C252" s="434"/>
      <c r="H252" s="404"/>
      <c r="I252" s="404"/>
    </row>
    <row r="253" spans="3:9" s="433" customFormat="1" ht="12" customHeight="1">
      <c r="C253" s="434"/>
      <c r="H253" s="404"/>
      <c r="I253" s="404"/>
    </row>
    <row r="254" spans="3:9" s="433" customFormat="1" ht="12" customHeight="1">
      <c r="C254" s="434"/>
      <c r="H254" s="404"/>
      <c r="I254" s="404"/>
    </row>
    <row r="255" spans="3:9" s="433" customFormat="1" ht="12" customHeight="1">
      <c r="C255" s="434"/>
      <c r="H255" s="404"/>
      <c r="I255" s="404"/>
    </row>
    <row r="256" spans="3:9" s="433" customFormat="1" ht="12" customHeight="1">
      <c r="C256" s="434"/>
      <c r="H256" s="404"/>
      <c r="I256" s="404"/>
    </row>
    <row r="257" spans="3:9" s="433" customFormat="1" ht="12" customHeight="1">
      <c r="C257" s="434"/>
      <c r="H257" s="404"/>
      <c r="I257" s="404"/>
    </row>
    <row r="258" spans="3:9" s="433" customFormat="1" ht="12" customHeight="1">
      <c r="C258" s="434"/>
      <c r="H258" s="404"/>
      <c r="I258" s="404"/>
    </row>
    <row r="259" spans="3:9" s="433" customFormat="1" ht="12" customHeight="1">
      <c r="C259" s="434"/>
      <c r="H259" s="404"/>
      <c r="I259" s="404"/>
    </row>
    <row r="260" spans="3:9" s="433" customFormat="1" ht="12" customHeight="1">
      <c r="C260" s="434"/>
      <c r="H260" s="404"/>
      <c r="I260" s="404"/>
    </row>
    <row r="261" spans="3:9" s="433" customFormat="1" ht="12" customHeight="1">
      <c r="C261" s="434"/>
      <c r="H261" s="404"/>
      <c r="I261" s="404"/>
    </row>
    <row r="262" spans="3:9" s="433" customFormat="1" ht="12" customHeight="1">
      <c r="C262" s="434"/>
      <c r="H262" s="404"/>
      <c r="I262" s="404"/>
    </row>
    <row r="263" spans="3:9" s="433" customFormat="1" ht="12" customHeight="1">
      <c r="C263" s="434"/>
      <c r="H263" s="404"/>
      <c r="I263" s="404"/>
    </row>
    <row r="264" spans="3:9" s="433" customFormat="1" ht="12" customHeight="1">
      <c r="C264" s="434"/>
      <c r="H264" s="404"/>
      <c r="I264" s="404"/>
    </row>
    <row r="265" spans="3:9" s="433" customFormat="1" ht="12" customHeight="1">
      <c r="C265" s="434"/>
      <c r="H265" s="404"/>
      <c r="I265" s="404"/>
    </row>
    <row r="266" spans="3:9" s="433" customFormat="1" ht="12" customHeight="1">
      <c r="C266" s="434"/>
      <c r="H266" s="404"/>
      <c r="I266" s="404"/>
    </row>
    <row r="267" spans="3:9" s="433" customFormat="1" ht="12" customHeight="1">
      <c r="C267" s="434"/>
      <c r="H267" s="404"/>
      <c r="I267" s="404"/>
    </row>
    <row r="268" spans="3:9" s="433" customFormat="1" ht="12" customHeight="1">
      <c r="C268" s="434"/>
      <c r="H268" s="404"/>
      <c r="I268" s="404"/>
    </row>
    <row r="269" spans="3:9" s="433" customFormat="1" ht="12" customHeight="1">
      <c r="C269" s="434"/>
      <c r="H269" s="404"/>
      <c r="I269" s="404"/>
    </row>
    <row r="270" spans="3:9" s="433" customFormat="1" ht="12" customHeight="1">
      <c r="C270" s="434"/>
      <c r="H270" s="404"/>
      <c r="I270" s="404"/>
    </row>
  </sheetData>
  <mergeCells count="5">
    <mergeCell ref="A58:G58"/>
    <mergeCell ref="E2:G2"/>
    <mergeCell ref="A56:G56"/>
    <mergeCell ref="A2:A4"/>
    <mergeCell ref="A57:G57"/>
  </mergeCells>
  <pageMargins left="0.98425196850393704" right="0.98425196850393704" top="0.17" bottom="0.18" header="0.17" footer="0.16"/>
  <pageSetup paperSize="9" scale="75" fitToHeight="2" orientation="portrait" horizontalDpi="4294967292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tabColor theme="3"/>
  </sheetPr>
  <dimension ref="A1:O50"/>
  <sheetViews>
    <sheetView showGridLines="0" zoomScaleNormal="100" zoomScaleSheetLayoutView="70" workbookViewId="0">
      <pane ySplit="5" topLeftCell="A6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5" width="9.33203125" style="563" customWidth="1"/>
    <col min="16" max="16384" width="9.33203125" style="563"/>
  </cols>
  <sheetData>
    <row r="1" spans="1:15" s="560" customFormat="1" ht="15" customHeight="1">
      <c r="A1" s="1043" t="s">
        <v>775</v>
      </c>
      <c r="B1" s="1043"/>
      <c r="C1" s="1043"/>
      <c r="D1" s="1043"/>
      <c r="E1" s="1043"/>
      <c r="F1" s="1043"/>
      <c r="G1" s="1043"/>
      <c r="H1" s="1043"/>
      <c r="I1" s="1043"/>
      <c r="J1" s="1043"/>
      <c r="K1" s="559"/>
      <c r="L1" s="559"/>
      <c r="M1" s="559"/>
      <c r="N1" s="559"/>
    </row>
    <row r="2" spans="1:15" s="560" customFormat="1" ht="15" customHeight="1">
      <c r="A2" s="1044" t="s">
        <v>776</v>
      </c>
      <c r="B2" s="1044"/>
      <c r="C2" s="1044"/>
      <c r="D2" s="1044"/>
      <c r="E2" s="1044"/>
      <c r="F2" s="1044"/>
      <c r="G2" s="1044"/>
      <c r="H2" s="1044"/>
      <c r="I2" s="1044"/>
      <c r="J2" s="1044"/>
      <c r="K2" s="738"/>
      <c r="L2" s="738"/>
      <c r="M2" s="738"/>
      <c r="N2" s="738"/>
    </row>
    <row r="3" spans="1:15" ht="15" customHeight="1">
      <c r="A3" s="1015" t="s">
        <v>777</v>
      </c>
      <c r="B3" s="1016"/>
      <c r="C3" s="1016"/>
      <c r="D3" s="1016"/>
      <c r="E3" s="1016"/>
      <c r="F3" s="1016"/>
      <c r="G3" s="1017"/>
    </row>
    <row r="4" spans="1:15" s="565" customFormat="1" ht="15.95" customHeight="1">
      <c r="A4" s="1045" t="s">
        <v>614</v>
      </c>
      <c r="B4" s="1047" t="s">
        <v>639</v>
      </c>
      <c r="C4" s="1042">
        <v>2021</v>
      </c>
      <c r="D4" s="1042"/>
      <c r="E4" s="1042">
        <v>2022</v>
      </c>
      <c r="F4" s="1042"/>
      <c r="G4" s="1042">
        <v>2023</v>
      </c>
      <c r="H4" s="1042"/>
      <c r="I4" s="1042">
        <v>2024</v>
      </c>
      <c r="J4" s="1042"/>
      <c r="K4" s="1042" t="s">
        <v>459</v>
      </c>
      <c r="L4" s="1042"/>
      <c r="M4" s="1042" t="s">
        <v>460</v>
      </c>
      <c r="N4" s="1042"/>
      <c r="O4" s="564"/>
    </row>
    <row r="5" spans="1:15" s="568" customFormat="1" ht="45.95" customHeight="1">
      <c r="A5" s="1046"/>
      <c r="B5" s="1048"/>
      <c r="C5" s="566" t="s">
        <v>778</v>
      </c>
      <c r="D5" s="566" t="s">
        <v>726</v>
      </c>
      <c r="E5" s="566" t="s">
        <v>778</v>
      </c>
      <c r="F5" s="566" t="s">
        <v>726</v>
      </c>
      <c r="G5" s="566" t="s">
        <v>778</v>
      </c>
      <c r="H5" s="566" t="s">
        <v>726</v>
      </c>
      <c r="I5" s="566" t="s">
        <v>778</v>
      </c>
      <c r="J5" s="566" t="s">
        <v>726</v>
      </c>
      <c r="K5" s="566" t="s">
        <v>778</v>
      </c>
      <c r="L5" s="566" t="s">
        <v>726</v>
      </c>
      <c r="M5" s="566" t="s">
        <v>778</v>
      </c>
      <c r="N5" s="566" t="s">
        <v>726</v>
      </c>
      <c r="O5" s="567"/>
    </row>
    <row r="6" spans="1:15" s="575" customFormat="1" ht="14.1" customHeight="1">
      <c r="A6" s="569" t="s">
        <v>576</v>
      </c>
      <c r="B6" s="570"/>
      <c r="C6" s="571"/>
      <c r="D6" s="572">
        <v>393.34009800000001</v>
      </c>
      <c r="E6" s="573"/>
      <c r="F6" s="572">
        <v>1069.6919130000001</v>
      </c>
      <c r="G6" s="573"/>
      <c r="H6" s="572">
        <v>823.72878100000003</v>
      </c>
      <c r="I6" s="573"/>
      <c r="J6" s="572">
        <v>1151.703211</v>
      </c>
      <c r="K6" s="573"/>
      <c r="L6" s="572">
        <v>394.18457599999999</v>
      </c>
      <c r="M6" s="572"/>
      <c r="N6" s="572">
        <v>284.33644700000002</v>
      </c>
      <c r="O6" s="574"/>
    </row>
    <row r="7" spans="1:15" s="575" customFormat="1" ht="20.100000000000001" customHeight="1">
      <c r="A7" s="576" t="s">
        <v>779</v>
      </c>
      <c r="B7" s="570"/>
      <c r="C7" s="573"/>
      <c r="D7" s="573"/>
      <c r="E7" s="573"/>
      <c r="F7" s="573"/>
      <c r="G7" s="573"/>
      <c r="H7" s="573"/>
      <c r="I7" s="573"/>
      <c r="J7" s="573"/>
      <c r="K7" s="573"/>
      <c r="L7" s="573"/>
      <c r="M7" s="573"/>
      <c r="N7" s="573"/>
      <c r="O7" s="577"/>
    </row>
    <row r="8" spans="1:15" s="582" customFormat="1" ht="14.1" customHeight="1">
      <c r="A8" s="970" t="s">
        <v>785</v>
      </c>
      <c r="B8" s="578"/>
      <c r="C8" s="579"/>
      <c r="D8" s="579">
        <v>178.54097899999999</v>
      </c>
      <c r="E8" s="580"/>
      <c r="F8" s="579">
        <v>444.44017400000007</v>
      </c>
      <c r="G8" s="580"/>
      <c r="H8" s="579">
        <v>325.12623300000001</v>
      </c>
      <c r="I8" s="580"/>
      <c r="J8" s="579">
        <v>527.17633699999999</v>
      </c>
      <c r="K8" s="580"/>
      <c r="L8" s="579">
        <v>156.68260799999999</v>
      </c>
      <c r="M8" s="579"/>
      <c r="N8" s="579">
        <v>100.204607</v>
      </c>
      <c r="O8" s="581"/>
    </row>
    <row r="9" spans="1:15" s="582" customFormat="1" ht="14.1" customHeight="1">
      <c r="A9" s="970" t="s">
        <v>781</v>
      </c>
      <c r="B9" s="578"/>
      <c r="C9" s="579"/>
      <c r="D9" s="579">
        <v>2.9764209999999998</v>
      </c>
      <c r="E9" s="580"/>
      <c r="F9" s="579">
        <v>2.100079</v>
      </c>
      <c r="G9" s="580"/>
      <c r="H9" s="579">
        <v>2.5956859999999993</v>
      </c>
      <c r="I9" s="580"/>
      <c r="J9" s="579">
        <v>4.0300310000000001</v>
      </c>
      <c r="K9" s="580"/>
      <c r="L9" s="579">
        <v>0.93086099999999983</v>
      </c>
      <c r="M9" s="579"/>
      <c r="N9" s="579">
        <v>0.60022399999999998</v>
      </c>
      <c r="O9" s="581"/>
    </row>
    <row r="10" spans="1:15" s="582" customFormat="1" ht="14.1" customHeight="1">
      <c r="A10" s="970" t="s">
        <v>782</v>
      </c>
      <c r="B10" s="578"/>
      <c r="C10" s="579"/>
      <c r="D10" s="579">
        <v>204.87060299999996</v>
      </c>
      <c r="E10" s="580"/>
      <c r="F10" s="579">
        <v>537.68253300000003</v>
      </c>
      <c r="G10" s="580"/>
      <c r="H10" s="579">
        <v>265.02721199999996</v>
      </c>
      <c r="I10" s="580"/>
      <c r="J10" s="579">
        <v>428.01891699999999</v>
      </c>
      <c r="K10" s="580"/>
      <c r="L10" s="579">
        <v>172.40670499999999</v>
      </c>
      <c r="M10" s="579"/>
      <c r="N10" s="579">
        <v>80.224311</v>
      </c>
      <c r="O10" s="581"/>
    </row>
    <row r="11" spans="1:15" s="582" customFormat="1" ht="14.1" customHeight="1">
      <c r="A11" s="970" t="s">
        <v>783</v>
      </c>
      <c r="B11" s="578"/>
      <c r="C11" s="579"/>
      <c r="D11" s="579">
        <v>5.4867539999999995</v>
      </c>
      <c r="E11" s="580"/>
      <c r="F11" s="579">
        <v>80.986717999999996</v>
      </c>
      <c r="G11" s="580"/>
      <c r="H11" s="579">
        <v>225.96701100000001</v>
      </c>
      <c r="I11" s="580"/>
      <c r="J11" s="579">
        <v>188.00250799999998</v>
      </c>
      <c r="K11" s="580"/>
      <c r="L11" s="579">
        <v>61.615637999999997</v>
      </c>
      <c r="M11" s="579"/>
      <c r="N11" s="579">
        <v>100.95266100000001</v>
      </c>
      <c r="O11" s="581"/>
    </row>
    <row r="12" spans="1:15" s="582" customFormat="1" ht="14.25" customHeight="1">
      <c r="A12" s="970" t="s">
        <v>784</v>
      </c>
      <c r="B12" s="578"/>
      <c r="C12" s="579"/>
      <c r="D12" s="579">
        <v>1.465341</v>
      </c>
      <c r="E12" s="580"/>
      <c r="F12" s="579">
        <v>4.4824089999999996</v>
      </c>
      <c r="G12" s="580"/>
      <c r="H12" s="579">
        <v>5.0126390000000001</v>
      </c>
      <c r="I12" s="580"/>
      <c r="J12" s="579">
        <v>4.4754179999999995</v>
      </c>
      <c r="K12" s="580"/>
      <c r="L12" s="579">
        <v>2.5487639999999998</v>
      </c>
      <c r="M12" s="579"/>
      <c r="N12" s="579">
        <v>2.354644</v>
      </c>
      <c r="O12" s="581"/>
    </row>
    <row r="13" spans="1:15" s="582" customFormat="1" ht="20.100000000000001" customHeight="1">
      <c r="A13" s="576" t="s">
        <v>780</v>
      </c>
      <c r="B13" s="583"/>
      <c r="C13" s="584"/>
      <c r="D13" s="584"/>
      <c r="E13" s="584"/>
      <c r="F13" s="584"/>
      <c r="G13" s="584"/>
      <c r="H13" s="584"/>
      <c r="I13" s="584"/>
      <c r="J13" s="584"/>
      <c r="K13" s="584"/>
      <c r="L13" s="584"/>
      <c r="M13" s="584"/>
      <c r="N13" s="584"/>
      <c r="O13" s="585"/>
    </row>
    <row r="14" spans="1:15" s="587" customFormat="1" ht="14.1" customHeight="1">
      <c r="A14" s="971" t="s">
        <v>577</v>
      </c>
      <c r="B14" s="586"/>
      <c r="C14" s="580"/>
      <c r="D14" s="580">
        <v>100.54183</v>
      </c>
      <c r="E14" s="580"/>
      <c r="F14" s="580">
        <v>152.922966</v>
      </c>
      <c r="G14" s="580"/>
      <c r="H14" s="580">
        <v>145.032948</v>
      </c>
      <c r="I14" s="580"/>
      <c r="J14" s="580">
        <v>128.59630100000001</v>
      </c>
      <c r="K14" s="580"/>
      <c r="L14" s="580">
        <v>64.667413999999994</v>
      </c>
      <c r="M14" s="580"/>
      <c r="N14" s="580">
        <v>40.059187999999999</v>
      </c>
      <c r="O14" s="581"/>
    </row>
    <row r="15" spans="1:15" s="587" customFormat="1" ht="14.1" customHeight="1">
      <c r="A15" s="925" t="s">
        <v>786</v>
      </c>
      <c r="B15" s="588" t="s">
        <v>719</v>
      </c>
      <c r="C15" s="589" t="s">
        <v>255</v>
      </c>
      <c r="D15" s="589">
        <v>8.4551000000000001E-2</v>
      </c>
      <c r="E15" s="589">
        <v>0.72599999999999998</v>
      </c>
      <c r="F15" s="589">
        <v>1.746051</v>
      </c>
      <c r="G15" s="589">
        <v>5.1116999999999999</v>
      </c>
      <c r="H15" s="589">
        <v>21.487794999999995</v>
      </c>
      <c r="I15" s="589">
        <v>5.2151000000000005</v>
      </c>
      <c r="J15" s="589">
        <v>18.870870999999998</v>
      </c>
      <c r="K15" s="589">
        <v>3.4728000000000003</v>
      </c>
      <c r="L15" s="589">
        <v>12.437923999999999</v>
      </c>
      <c r="M15" s="589">
        <v>0.56759999999999999</v>
      </c>
      <c r="N15" s="589">
        <v>2.6378339999999998</v>
      </c>
      <c r="O15" s="590"/>
    </row>
    <row r="16" spans="1:15" s="587" customFormat="1" ht="14.1" customHeight="1">
      <c r="A16" s="972" t="s">
        <v>644</v>
      </c>
      <c r="B16" s="588" t="s">
        <v>719</v>
      </c>
      <c r="C16" s="589">
        <v>3.4361999999999999</v>
      </c>
      <c r="D16" s="589">
        <v>13.132785000000002</v>
      </c>
      <c r="E16" s="589">
        <v>4.2611000000000008</v>
      </c>
      <c r="F16" s="589">
        <v>13.80241</v>
      </c>
      <c r="G16" s="589">
        <v>0.93200000000000005</v>
      </c>
      <c r="H16" s="589">
        <v>4.5561199999999999</v>
      </c>
      <c r="I16" s="589">
        <v>1.21</v>
      </c>
      <c r="J16" s="589">
        <v>6.6793819999999995</v>
      </c>
      <c r="K16" s="589">
        <v>0.3</v>
      </c>
      <c r="L16" s="589">
        <v>1.624358</v>
      </c>
      <c r="M16" s="589">
        <v>1.04</v>
      </c>
      <c r="N16" s="589">
        <v>6.5332019999999993</v>
      </c>
      <c r="O16" s="590"/>
    </row>
    <row r="17" spans="1:15" s="587" customFormat="1" ht="14.1" customHeight="1">
      <c r="A17" s="782" t="s">
        <v>646</v>
      </c>
      <c r="B17" s="588" t="s">
        <v>719</v>
      </c>
      <c r="C17" s="589">
        <v>2.1673</v>
      </c>
      <c r="D17" s="589">
        <v>4.5030789999999996</v>
      </c>
      <c r="E17" s="589">
        <v>3.1640999999999999</v>
      </c>
      <c r="F17" s="589">
        <v>9.8851129999999987</v>
      </c>
      <c r="G17" s="589">
        <v>0.40679999999999999</v>
      </c>
      <c r="H17" s="589">
        <v>1.3123119999999999</v>
      </c>
      <c r="I17" s="589">
        <v>0.49710000000000004</v>
      </c>
      <c r="J17" s="589">
        <v>1.8163909999999999</v>
      </c>
      <c r="K17" s="589">
        <v>0.15</v>
      </c>
      <c r="L17" s="589">
        <v>0.51471699999999998</v>
      </c>
      <c r="M17" s="589">
        <v>0.6774</v>
      </c>
      <c r="N17" s="589">
        <v>2.3880469999999998</v>
      </c>
      <c r="O17" s="590"/>
    </row>
    <row r="18" spans="1:15" s="591" customFormat="1" ht="14.1" customHeight="1">
      <c r="A18" s="782" t="s">
        <v>787</v>
      </c>
      <c r="B18" s="588" t="s">
        <v>719</v>
      </c>
      <c r="C18" s="589">
        <v>67.984899999999996</v>
      </c>
      <c r="D18" s="589">
        <v>20.944240999999998</v>
      </c>
      <c r="E18" s="589">
        <v>65.921000000000006</v>
      </c>
      <c r="F18" s="589">
        <v>44.419168999999989</v>
      </c>
      <c r="G18" s="589">
        <v>33.773000000000003</v>
      </c>
      <c r="H18" s="589">
        <v>26.938374</v>
      </c>
      <c r="I18" s="589">
        <v>45.673199999999994</v>
      </c>
      <c r="J18" s="589">
        <v>40.191297999999996</v>
      </c>
      <c r="K18" s="589">
        <v>27.022200000000002</v>
      </c>
      <c r="L18" s="589">
        <v>22.188948999999997</v>
      </c>
      <c r="M18" s="589">
        <v>13.341799999999999</v>
      </c>
      <c r="N18" s="589">
        <v>10.706698999999999</v>
      </c>
      <c r="O18" s="590"/>
    </row>
    <row r="19" spans="1:15" s="591" customFormat="1" ht="14.1" customHeight="1">
      <c r="A19" s="782" t="s">
        <v>649</v>
      </c>
      <c r="B19" s="588" t="s">
        <v>719</v>
      </c>
      <c r="C19" s="589">
        <v>74.035900000000012</v>
      </c>
      <c r="D19" s="589">
        <v>28.510095999999997</v>
      </c>
      <c r="E19" s="589">
        <v>55.739699999999999</v>
      </c>
      <c r="F19" s="589">
        <v>51.054100999999989</v>
      </c>
      <c r="G19" s="589">
        <v>39.323599999999999</v>
      </c>
      <c r="H19" s="589">
        <v>50.134344999999996</v>
      </c>
      <c r="I19" s="589">
        <v>34.200800000000001</v>
      </c>
      <c r="J19" s="589">
        <v>34.018496999999996</v>
      </c>
      <c r="K19" s="589">
        <v>17.061400000000003</v>
      </c>
      <c r="L19" s="589">
        <v>16.688649999999999</v>
      </c>
      <c r="M19" s="589">
        <v>5.9598999999999993</v>
      </c>
      <c r="N19" s="589">
        <v>10.695817</v>
      </c>
      <c r="O19" s="590"/>
    </row>
    <row r="20" spans="1:15" s="591" customFormat="1" ht="14.1" customHeight="1">
      <c r="A20" s="782" t="s">
        <v>650</v>
      </c>
      <c r="B20" s="588" t="s">
        <v>719</v>
      </c>
      <c r="C20" s="589">
        <v>1.3374000000000001</v>
      </c>
      <c r="D20" s="589">
        <v>1.365326</v>
      </c>
      <c r="E20" s="589">
        <v>1.5928</v>
      </c>
      <c r="F20" s="589">
        <v>3.055752</v>
      </c>
      <c r="G20" s="589">
        <v>3.0794999999999999</v>
      </c>
      <c r="H20" s="589">
        <v>2.5542569999999998</v>
      </c>
      <c r="I20" s="589">
        <v>2.0988000000000002</v>
      </c>
      <c r="J20" s="589">
        <v>3.7046009999999994</v>
      </c>
      <c r="K20" s="589">
        <v>0.42460000000000003</v>
      </c>
      <c r="L20" s="589">
        <v>0.73285099999999981</v>
      </c>
      <c r="M20" s="589">
        <v>0.88029999999999997</v>
      </c>
      <c r="N20" s="589">
        <v>3.0811120000000001</v>
      </c>
      <c r="O20" s="590"/>
    </row>
    <row r="21" spans="1:15" s="587" customFormat="1" ht="14.1" customHeight="1">
      <c r="A21" s="781" t="s">
        <v>578</v>
      </c>
      <c r="B21" s="588"/>
      <c r="C21" s="580"/>
      <c r="D21" s="580">
        <v>0.48667699999999997</v>
      </c>
      <c r="E21" s="580"/>
      <c r="F21" s="580">
        <v>0.94738199999999995</v>
      </c>
      <c r="G21" s="580"/>
      <c r="H21" s="580">
        <v>1.543115</v>
      </c>
      <c r="I21" s="580"/>
      <c r="J21" s="580">
        <v>1.6224239999999996</v>
      </c>
      <c r="K21" s="580"/>
      <c r="L21" s="580">
        <v>0.45772699999999999</v>
      </c>
      <c r="M21" s="580"/>
      <c r="N21" s="580">
        <v>0.38166600000000001</v>
      </c>
      <c r="O21" s="592"/>
    </row>
    <row r="22" spans="1:15" s="587" customFormat="1" ht="14.1" customHeight="1">
      <c r="A22" s="781" t="s">
        <v>788</v>
      </c>
      <c r="B22" s="588"/>
      <c r="C22" s="580"/>
      <c r="D22" s="580">
        <v>135.65823599999999</v>
      </c>
      <c r="E22" s="580"/>
      <c r="F22" s="580">
        <v>105.83962</v>
      </c>
      <c r="G22" s="580"/>
      <c r="H22" s="580">
        <v>86.920316999999997</v>
      </c>
      <c r="I22" s="580"/>
      <c r="J22" s="580">
        <v>76.745193999999998</v>
      </c>
      <c r="K22" s="580"/>
      <c r="L22" s="580">
        <v>46.822808999999999</v>
      </c>
      <c r="M22" s="580"/>
      <c r="N22" s="580">
        <v>12.981126</v>
      </c>
      <c r="O22" s="592"/>
    </row>
    <row r="23" spans="1:15" s="591" customFormat="1" ht="27.95" customHeight="1">
      <c r="A23" s="782" t="s">
        <v>657</v>
      </c>
      <c r="B23" s="588" t="s">
        <v>719</v>
      </c>
      <c r="C23" s="589">
        <v>11.0069</v>
      </c>
      <c r="D23" s="589">
        <v>105.59783999999999</v>
      </c>
      <c r="E23" s="589">
        <v>12.828299999999999</v>
      </c>
      <c r="F23" s="589">
        <v>90.406706</v>
      </c>
      <c r="G23" s="589">
        <v>11.6745</v>
      </c>
      <c r="H23" s="589">
        <v>83.028812000000002</v>
      </c>
      <c r="I23" s="589">
        <v>9.5437000000000012</v>
      </c>
      <c r="J23" s="589">
        <v>65.059669</v>
      </c>
      <c r="K23" s="589">
        <v>6.9051</v>
      </c>
      <c r="L23" s="589">
        <v>45.445663999999994</v>
      </c>
      <c r="M23" s="589">
        <v>1.6522000000000001</v>
      </c>
      <c r="N23" s="589">
        <v>11.224497</v>
      </c>
      <c r="O23" s="590"/>
    </row>
    <row r="24" spans="1:15" s="587" customFormat="1" ht="14.1" customHeight="1">
      <c r="A24" s="781" t="s">
        <v>898</v>
      </c>
      <c r="B24" s="588"/>
      <c r="C24" s="580"/>
      <c r="D24" s="580">
        <v>1.465341</v>
      </c>
      <c r="E24" s="580"/>
      <c r="F24" s="580">
        <v>4.414066</v>
      </c>
      <c r="G24" s="580"/>
      <c r="H24" s="580">
        <v>5.0126390000000001</v>
      </c>
      <c r="I24" s="580"/>
      <c r="J24" s="580">
        <v>4.4754059999999996</v>
      </c>
      <c r="K24" s="580"/>
      <c r="L24" s="580">
        <v>2.5487639999999998</v>
      </c>
      <c r="M24" s="580"/>
      <c r="N24" s="580">
        <v>2.354644</v>
      </c>
      <c r="O24" s="592"/>
    </row>
    <row r="25" spans="1:15" s="587" customFormat="1" ht="14.1" customHeight="1">
      <c r="A25" s="781" t="s">
        <v>581</v>
      </c>
      <c r="B25" s="588"/>
      <c r="C25" s="580"/>
      <c r="D25" s="593">
        <v>0.10159900000000001</v>
      </c>
      <c r="E25" s="580"/>
      <c r="F25" s="593">
        <v>0.20099499999999998</v>
      </c>
      <c r="G25" s="580"/>
      <c r="H25" s="593">
        <v>5.9577999999999999E-2</v>
      </c>
      <c r="I25" s="580"/>
      <c r="J25" s="593" t="s">
        <v>255</v>
      </c>
      <c r="K25" s="580"/>
      <c r="L25" s="593" t="s">
        <v>255</v>
      </c>
      <c r="M25" s="580"/>
      <c r="N25" s="593">
        <v>0.14452499999999999</v>
      </c>
      <c r="O25" s="594"/>
    </row>
    <row r="26" spans="1:15" s="587" customFormat="1" ht="15" customHeight="1">
      <c r="A26" s="781" t="s">
        <v>789</v>
      </c>
      <c r="B26" s="588"/>
      <c r="C26" s="580"/>
      <c r="D26" s="580">
        <v>8.8021809999999991</v>
      </c>
      <c r="E26" s="580"/>
      <c r="F26" s="580">
        <v>19.500418</v>
      </c>
      <c r="G26" s="580"/>
      <c r="H26" s="580">
        <v>23.957433999999999</v>
      </c>
      <c r="I26" s="580"/>
      <c r="J26" s="580">
        <v>21.775248999999999</v>
      </c>
      <c r="K26" s="580"/>
      <c r="L26" s="580">
        <v>9.9226899999999993</v>
      </c>
      <c r="M26" s="580"/>
      <c r="N26" s="580">
        <v>10.493319</v>
      </c>
      <c r="O26" s="592"/>
    </row>
    <row r="27" spans="1:15" s="587" customFormat="1" ht="14.1" customHeight="1">
      <c r="A27" s="782" t="s">
        <v>692</v>
      </c>
      <c r="B27" s="588" t="s">
        <v>719</v>
      </c>
      <c r="C27" s="589">
        <v>0.45689999999999997</v>
      </c>
      <c r="D27" s="589">
        <v>1.2571029999999999</v>
      </c>
      <c r="E27" s="589">
        <v>0.59489999999999998</v>
      </c>
      <c r="F27" s="589">
        <v>2.8736270000000004</v>
      </c>
      <c r="G27" s="589">
        <v>0.20200000000000001</v>
      </c>
      <c r="H27" s="589">
        <v>1.383273</v>
      </c>
      <c r="I27" s="589">
        <v>0.13519999999999999</v>
      </c>
      <c r="J27" s="589">
        <v>1.3007339999999998</v>
      </c>
      <c r="K27" s="589">
        <v>7.0300000000000001E-2</v>
      </c>
      <c r="L27" s="589">
        <v>0.67771300000000001</v>
      </c>
      <c r="M27" s="589">
        <v>1.0027999999999999</v>
      </c>
      <c r="N27" s="589">
        <v>2.0472220000000001</v>
      </c>
      <c r="O27" s="592"/>
    </row>
    <row r="28" spans="1:15" s="587" customFormat="1" ht="14.1" customHeight="1">
      <c r="A28" s="782" t="s">
        <v>661</v>
      </c>
      <c r="B28" s="588" t="s">
        <v>719</v>
      </c>
      <c r="C28" s="589">
        <v>1.3512</v>
      </c>
      <c r="D28" s="589">
        <v>1.8113629999999998</v>
      </c>
      <c r="E28" s="589">
        <v>0.82110000000000005</v>
      </c>
      <c r="F28" s="589">
        <v>1.5306640000000002</v>
      </c>
      <c r="G28" s="589">
        <v>1.0303</v>
      </c>
      <c r="H28" s="589">
        <v>1.126878</v>
      </c>
      <c r="I28" s="589">
        <v>0.77529999999999999</v>
      </c>
      <c r="J28" s="589">
        <v>2.9478789999999999</v>
      </c>
      <c r="K28" s="589">
        <v>7.0999999999999994E-2</v>
      </c>
      <c r="L28" s="589">
        <v>2.0191559999999997</v>
      </c>
      <c r="M28" s="589">
        <v>0.1613</v>
      </c>
      <c r="N28" s="589">
        <v>2.3306269999999998</v>
      </c>
      <c r="O28" s="592"/>
    </row>
    <row r="29" spans="1:15" s="587" customFormat="1" ht="14.1" customHeight="1">
      <c r="A29" s="782" t="s">
        <v>662</v>
      </c>
      <c r="B29" s="588" t="s">
        <v>719</v>
      </c>
      <c r="C29" s="589">
        <v>0.57130000000000003</v>
      </c>
      <c r="D29" s="589">
        <v>0.68055899999999991</v>
      </c>
      <c r="E29" s="589">
        <v>0.49380000000000002</v>
      </c>
      <c r="F29" s="589">
        <v>0.52637099999999992</v>
      </c>
      <c r="G29" s="589">
        <v>1.3119000000000001</v>
      </c>
      <c r="H29" s="589">
        <v>3.179862</v>
      </c>
      <c r="I29" s="589">
        <v>3.1821999999999999</v>
      </c>
      <c r="J29" s="589">
        <v>4.7068059999999994</v>
      </c>
      <c r="K29" s="589">
        <v>1.6964000000000001</v>
      </c>
      <c r="L29" s="589">
        <v>1.66774</v>
      </c>
      <c r="M29" s="589">
        <v>2.0554999999999999</v>
      </c>
      <c r="N29" s="589">
        <v>2.969697</v>
      </c>
      <c r="O29" s="592"/>
    </row>
    <row r="30" spans="1:15" s="587" customFormat="1" ht="14.1" customHeight="1">
      <c r="A30" s="782" t="s">
        <v>753</v>
      </c>
      <c r="B30" s="588" t="s">
        <v>719</v>
      </c>
      <c r="C30" s="589">
        <v>0.61830000000000007</v>
      </c>
      <c r="D30" s="589">
        <v>0.65585099999999996</v>
      </c>
      <c r="E30" s="589">
        <v>3.0590000000000002</v>
      </c>
      <c r="F30" s="589">
        <v>8.7913560000000004</v>
      </c>
      <c r="G30" s="589">
        <v>1.1969000000000001</v>
      </c>
      <c r="H30" s="589">
        <v>6.0639639999999995</v>
      </c>
      <c r="I30" s="589">
        <v>0.90379999999999994</v>
      </c>
      <c r="J30" s="589">
        <v>2.2412350000000001</v>
      </c>
      <c r="K30" s="589">
        <v>0.377</v>
      </c>
      <c r="L30" s="589">
        <v>1.404949</v>
      </c>
      <c r="M30" s="589">
        <v>0.7278</v>
      </c>
      <c r="N30" s="589">
        <v>0.92751899999999987</v>
      </c>
      <c r="O30" s="592"/>
    </row>
    <row r="31" spans="1:15" s="587" customFormat="1" ht="14.1" customHeight="1">
      <c r="A31" s="781" t="s">
        <v>583</v>
      </c>
      <c r="B31" s="588"/>
      <c r="C31" s="580"/>
      <c r="D31" s="580">
        <v>39.862772999999997</v>
      </c>
      <c r="E31" s="580"/>
      <c r="F31" s="580">
        <v>334.09738600000003</v>
      </c>
      <c r="G31" s="580"/>
      <c r="H31" s="580">
        <v>86.728220000000007</v>
      </c>
      <c r="I31" s="580"/>
      <c r="J31" s="580">
        <v>268.48666100000003</v>
      </c>
      <c r="K31" s="580"/>
      <c r="L31" s="580">
        <v>107.20198099999999</v>
      </c>
      <c r="M31" s="580"/>
      <c r="N31" s="580">
        <v>28.838858000000002</v>
      </c>
      <c r="O31" s="592"/>
    </row>
    <row r="32" spans="1:15" s="587" customFormat="1" ht="14.1" customHeight="1">
      <c r="A32" s="782" t="s">
        <v>790</v>
      </c>
      <c r="B32" s="588" t="s">
        <v>719</v>
      </c>
      <c r="C32" s="589">
        <v>1.2401000000000002</v>
      </c>
      <c r="D32" s="589">
        <v>0.90874299999999986</v>
      </c>
      <c r="E32" s="589">
        <v>5.6600000000000004E-2</v>
      </c>
      <c r="F32" s="589">
        <v>1.4891370000000002</v>
      </c>
      <c r="G32" s="589">
        <v>0.80010000000000003</v>
      </c>
      <c r="H32" s="589">
        <v>1.6227619999999998</v>
      </c>
      <c r="I32" s="589">
        <v>0.15230000000000002</v>
      </c>
      <c r="J32" s="589">
        <v>1.596303</v>
      </c>
      <c r="K32" s="589" t="s">
        <v>255</v>
      </c>
      <c r="L32" s="589">
        <v>0.90257899999999991</v>
      </c>
      <c r="M32" s="589" t="s">
        <v>255</v>
      </c>
      <c r="N32" s="589">
        <v>2.3501529999999997</v>
      </c>
      <c r="O32" s="592"/>
    </row>
    <row r="33" spans="1:15" s="587" customFormat="1" ht="14.1" customHeight="1">
      <c r="A33" s="782" t="s">
        <v>664</v>
      </c>
      <c r="B33" s="588" t="s">
        <v>282</v>
      </c>
      <c r="C33" s="589">
        <v>5.2679729000000002</v>
      </c>
      <c r="D33" s="589">
        <v>6.8207849999999999</v>
      </c>
      <c r="E33" s="589">
        <v>8.2893722000000007</v>
      </c>
      <c r="F33" s="589">
        <v>27.439664000000004</v>
      </c>
      <c r="G33" s="589">
        <v>0.90497269999999996</v>
      </c>
      <c r="H33" s="589">
        <v>2.4649299999999998</v>
      </c>
      <c r="I33" s="589">
        <v>8.3165610999999995</v>
      </c>
      <c r="J33" s="589">
        <v>6.7660479999999996</v>
      </c>
      <c r="K33" s="589">
        <v>0.69260480000000002</v>
      </c>
      <c r="L33" s="589">
        <v>2.023879</v>
      </c>
      <c r="M33" s="589">
        <v>7.3224362000000003</v>
      </c>
      <c r="N33" s="589">
        <v>2.788198</v>
      </c>
      <c r="O33" s="592"/>
    </row>
    <row r="34" spans="1:15" s="587" customFormat="1" ht="14.1" customHeight="1">
      <c r="A34" s="782" t="s">
        <v>699</v>
      </c>
      <c r="B34" s="588" t="s">
        <v>719</v>
      </c>
      <c r="C34" s="589">
        <v>0.25040000000000001</v>
      </c>
      <c r="D34" s="589">
        <v>0.12214399999999999</v>
      </c>
      <c r="E34" s="589">
        <v>8.2218999999999998</v>
      </c>
      <c r="F34" s="589">
        <v>52.369416000000001</v>
      </c>
      <c r="G34" s="589">
        <v>9.0751000000000008</v>
      </c>
      <c r="H34" s="589">
        <v>28.546792999999997</v>
      </c>
      <c r="I34" s="589">
        <v>26.449300000000001</v>
      </c>
      <c r="J34" s="589">
        <v>58.312210000000007</v>
      </c>
      <c r="K34" s="589">
        <v>25.639800000000001</v>
      </c>
      <c r="L34" s="589">
        <v>54.424270999999997</v>
      </c>
      <c r="M34" s="589">
        <v>0.42480000000000001</v>
      </c>
      <c r="N34" s="589">
        <v>1.3760789999999998</v>
      </c>
      <c r="O34" s="592"/>
    </row>
    <row r="35" spans="1:15" s="587" customFormat="1" ht="14.1" customHeight="1">
      <c r="A35" s="782" t="s">
        <v>791</v>
      </c>
      <c r="B35" s="588" t="s">
        <v>719</v>
      </c>
      <c r="C35" s="589">
        <v>5.9900000000000002E-2</v>
      </c>
      <c r="D35" s="589">
        <v>8.8745999999999992E-2</v>
      </c>
      <c r="E35" s="589">
        <v>1.9909000000000001</v>
      </c>
      <c r="F35" s="589">
        <v>3.3397569999999996</v>
      </c>
      <c r="G35" s="589">
        <v>0.96310000000000007</v>
      </c>
      <c r="H35" s="589">
        <v>6.2649369999999998</v>
      </c>
      <c r="I35" s="589">
        <v>0.84939999999999993</v>
      </c>
      <c r="J35" s="589">
        <v>3.2920019999999992</v>
      </c>
      <c r="K35" s="589">
        <v>8.6800000000000002E-2</v>
      </c>
      <c r="L35" s="589">
        <v>0.338806</v>
      </c>
      <c r="M35" s="589">
        <v>0.2261</v>
      </c>
      <c r="N35" s="589">
        <v>1.43184</v>
      </c>
      <c r="O35" s="592"/>
    </row>
    <row r="36" spans="1:15" s="591" customFormat="1" ht="14.1" customHeight="1">
      <c r="A36" s="782" t="s">
        <v>665</v>
      </c>
      <c r="B36" s="588" t="s">
        <v>282</v>
      </c>
      <c r="C36" s="589">
        <v>5.5441499999999998E-2</v>
      </c>
      <c r="D36" s="589">
        <v>0.18620599999999998</v>
      </c>
      <c r="E36" s="589">
        <v>1.9330638999999998</v>
      </c>
      <c r="F36" s="589">
        <v>8.0025119999999994</v>
      </c>
      <c r="G36" s="589">
        <v>1.4265026999999999</v>
      </c>
      <c r="H36" s="589">
        <v>6.502438999999999</v>
      </c>
      <c r="I36" s="589">
        <v>1.3225878</v>
      </c>
      <c r="J36" s="589">
        <v>5.3267259999999998</v>
      </c>
      <c r="K36" s="589">
        <v>0.64768150000000002</v>
      </c>
      <c r="L36" s="589">
        <v>2.6390539999999998</v>
      </c>
      <c r="M36" s="589">
        <v>0.77003409999999994</v>
      </c>
      <c r="N36" s="589">
        <v>3.1809979999999998</v>
      </c>
      <c r="O36" s="590"/>
    </row>
    <row r="37" spans="1:15" s="591" customFormat="1" ht="14.1" customHeight="1">
      <c r="A37" s="782" t="s">
        <v>792</v>
      </c>
      <c r="B37" s="588" t="s">
        <v>719</v>
      </c>
      <c r="C37" s="589"/>
      <c r="D37" s="589" t="s">
        <v>255</v>
      </c>
      <c r="E37" s="589">
        <v>0.1231</v>
      </c>
      <c r="F37" s="589">
        <v>0.12485499999999999</v>
      </c>
      <c r="G37" s="589">
        <v>0.58760000000000001</v>
      </c>
      <c r="H37" s="589">
        <v>1.9313139999999998</v>
      </c>
      <c r="I37" s="589">
        <v>0.9264</v>
      </c>
      <c r="J37" s="589">
        <v>1.8210710000000001</v>
      </c>
      <c r="K37" s="589">
        <v>8.0299999999999996E-2</v>
      </c>
      <c r="L37" s="589">
        <v>0.17306199999999999</v>
      </c>
      <c r="M37" s="589">
        <v>0.374</v>
      </c>
      <c r="N37" s="589">
        <v>1.9450630000000002</v>
      </c>
      <c r="O37" s="590"/>
    </row>
    <row r="38" spans="1:15" s="591" customFormat="1" ht="14.1" customHeight="1">
      <c r="A38" s="782" t="s">
        <v>703</v>
      </c>
      <c r="B38" s="588" t="s">
        <v>719</v>
      </c>
      <c r="C38" s="589">
        <v>0.34499999999999997</v>
      </c>
      <c r="D38" s="589">
        <v>0.74179299999999992</v>
      </c>
      <c r="E38" s="589">
        <v>2.3002000000000002</v>
      </c>
      <c r="F38" s="589">
        <v>5.5812010000000001</v>
      </c>
      <c r="G38" s="589">
        <v>3.0485000000000002</v>
      </c>
      <c r="H38" s="589">
        <v>10.560167</v>
      </c>
      <c r="I38" s="589">
        <v>0.57480000000000009</v>
      </c>
      <c r="J38" s="589">
        <v>2.9765489999999999</v>
      </c>
      <c r="K38" s="589" t="s">
        <v>255</v>
      </c>
      <c r="L38" s="589">
        <v>0.414908</v>
      </c>
      <c r="M38" s="589">
        <v>0.28120000000000001</v>
      </c>
      <c r="N38" s="589">
        <v>2.3960459999999997</v>
      </c>
      <c r="O38" s="590"/>
    </row>
    <row r="39" spans="1:15" s="587" customFormat="1" ht="14.1" customHeight="1">
      <c r="A39" s="782" t="s">
        <v>793</v>
      </c>
      <c r="B39" s="588" t="s">
        <v>719</v>
      </c>
      <c r="C39" s="589"/>
      <c r="D39" s="589" t="s">
        <v>255</v>
      </c>
      <c r="E39" s="589"/>
      <c r="F39" s="589" t="s">
        <v>255</v>
      </c>
      <c r="G39" s="589">
        <v>5.9400000000000001E-2</v>
      </c>
      <c r="H39" s="589">
        <v>0.18907499999999999</v>
      </c>
      <c r="I39" s="589">
        <v>6.13E-2</v>
      </c>
      <c r="J39" s="589">
        <v>0.66089199999999992</v>
      </c>
      <c r="K39" s="589" t="s">
        <v>255</v>
      </c>
      <c r="L39" s="589">
        <v>0.49158499999999994</v>
      </c>
      <c r="M39" s="589">
        <v>0.1004</v>
      </c>
      <c r="N39" s="589">
        <v>0.84568499999999991</v>
      </c>
      <c r="O39" s="590"/>
    </row>
    <row r="40" spans="1:15" s="587" customFormat="1" ht="14.1" customHeight="1">
      <c r="A40" s="781" t="s">
        <v>584</v>
      </c>
      <c r="B40" s="588"/>
      <c r="C40" s="589"/>
      <c r="D40" s="580">
        <v>36.098044999999999</v>
      </c>
      <c r="E40" s="589"/>
      <c r="F40" s="580">
        <v>134.55844300000001</v>
      </c>
      <c r="G40" s="589"/>
      <c r="H40" s="580">
        <v>317.20972899999998</v>
      </c>
      <c r="I40" s="589"/>
      <c r="J40" s="580">
        <v>302.61452100000002</v>
      </c>
      <c r="K40" s="589"/>
      <c r="L40" s="580">
        <v>80.834533999999991</v>
      </c>
      <c r="M40" s="589"/>
      <c r="N40" s="580">
        <v>124.802077</v>
      </c>
      <c r="O40" s="592"/>
    </row>
    <row r="41" spans="1:15" s="587" customFormat="1" ht="14.1" customHeight="1">
      <c r="A41" s="782" t="s">
        <v>714</v>
      </c>
      <c r="B41" s="588" t="s">
        <v>678</v>
      </c>
      <c r="C41" s="589">
        <v>11.01</v>
      </c>
      <c r="D41" s="595">
        <v>0.37092900000000001</v>
      </c>
      <c r="E41" s="589">
        <v>5.2939999999999996</v>
      </c>
      <c r="F41" s="595">
        <v>3.1732770000000001</v>
      </c>
      <c r="G41" s="589">
        <v>9.1820000000000004</v>
      </c>
      <c r="H41" s="595">
        <v>6.1861730000000001</v>
      </c>
      <c r="I41" s="589">
        <v>4.4880000000000004</v>
      </c>
      <c r="J41" s="595">
        <v>3.2807199999999996</v>
      </c>
      <c r="K41" s="589">
        <v>3.5979999999999999</v>
      </c>
      <c r="L41" s="595">
        <v>1.8129069999999998</v>
      </c>
      <c r="M41" s="589">
        <v>1.002</v>
      </c>
      <c r="N41" s="595">
        <v>3.9550679999999998</v>
      </c>
      <c r="O41" s="592"/>
    </row>
    <row r="42" spans="1:15" s="591" customFormat="1" ht="14.1" customHeight="1">
      <c r="A42" s="782" t="s">
        <v>672</v>
      </c>
      <c r="B42" s="588"/>
      <c r="C42" s="589"/>
      <c r="D42" s="595">
        <v>22.611035999999999</v>
      </c>
      <c r="E42" s="589"/>
      <c r="F42" s="595">
        <v>26.179516999999997</v>
      </c>
      <c r="G42" s="589"/>
      <c r="H42" s="595">
        <v>20.863958000000004</v>
      </c>
      <c r="I42" s="589"/>
      <c r="J42" s="595">
        <v>24.969483</v>
      </c>
      <c r="K42" s="589"/>
      <c r="L42" s="595">
        <v>12.454302</v>
      </c>
      <c r="M42" s="589"/>
      <c r="N42" s="595">
        <v>19.265055</v>
      </c>
      <c r="O42" s="596"/>
    </row>
    <row r="43" spans="1:15" s="587" customFormat="1" ht="14.1" customHeight="1">
      <c r="A43" s="781" t="s">
        <v>585</v>
      </c>
      <c r="B43" s="588"/>
      <c r="C43" s="589"/>
      <c r="D43" s="580">
        <v>63.935292999999994</v>
      </c>
      <c r="E43" s="589"/>
      <c r="F43" s="580">
        <v>316.52413999999999</v>
      </c>
      <c r="G43" s="589"/>
      <c r="H43" s="580">
        <v>157.26480100000001</v>
      </c>
      <c r="I43" s="589"/>
      <c r="J43" s="580">
        <v>347.345302</v>
      </c>
      <c r="K43" s="589"/>
      <c r="L43" s="580">
        <v>81.71273699999999</v>
      </c>
      <c r="M43" s="589"/>
      <c r="N43" s="580">
        <v>64.281043999999994</v>
      </c>
      <c r="O43" s="581"/>
    </row>
    <row r="44" spans="1:15" s="591" customFormat="1" ht="14.1" customHeight="1">
      <c r="A44" s="782" t="s">
        <v>794</v>
      </c>
      <c r="B44" s="926" t="s">
        <v>680</v>
      </c>
      <c r="C44" s="589" t="s">
        <v>255</v>
      </c>
      <c r="D44" s="595">
        <v>0.68078800000000006</v>
      </c>
      <c r="E44" s="589">
        <v>3.7273399999999999</v>
      </c>
      <c r="F44" s="595">
        <v>9.6220970000000001</v>
      </c>
      <c r="G44" s="589">
        <v>0.64249599999999996</v>
      </c>
      <c r="H44" s="595">
        <v>4.2723430000000002</v>
      </c>
      <c r="I44" s="589">
        <v>1.1549199999999999</v>
      </c>
      <c r="J44" s="595">
        <v>7.6508919999999998</v>
      </c>
      <c r="K44" s="589">
        <v>0.36696600000000001</v>
      </c>
      <c r="L44" s="595">
        <v>3.6488560000000003</v>
      </c>
      <c r="M44" s="589">
        <v>0.331287</v>
      </c>
      <c r="N44" s="595">
        <v>1.5610379999999997</v>
      </c>
      <c r="O44" s="590"/>
    </row>
    <row r="45" spans="1:15" s="591" customFormat="1" ht="14.1" customHeight="1">
      <c r="A45" s="782" t="s">
        <v>673</v>
      </c>
      <c r="B45" s="588"/>
      <c r="C45" s="589"/>
      <c r="D45" s="589">
        <v>52.728783</v>
      </c>
      <c r="E45" s="589"/>
      <c r="F45" s="589">
        <v>168.53945099999999</v>
      </c>
      <c r="G45" s="589"/>
      <c r="H45" s="589">
        <v>82.086695999999989</v>
      </c>
      <c r="I45" s="589"/>
      <c r="J45" s="589">
        <v>97.647200999999981</v>
      </c>
      <c r="K45" s="589"/>
      <c r="L45" s="589">
        <v>33.564892999999998</v>
      </c>
      <c r="M45" s="589"/>
      <c r="N45" s="589">
        <v>28.891582999999997</v>
      </c>
      <c r="O45" s="590"/>
    </row>
    <row r="46" spans="1:15" s="591" customFormat="1" ht="14.1" customHeight="1">
      <c r="A46" s="782" t="s">
        <v>795</v>
      </c>
      <c r="B46" s="588"/>
      <c r="C46" s="589"/>
      <c r="D46" s="589">
        <v>5.5892909999999993</v>
      </c>
      <c r="E46" s="589"/>
      <c r="F46" s="589">
        <v>60.589710999999994</v>
      </c>
      <c r="G46" s="589"/>
      <c r="H46" s="589">
        <v>36.870153999999999</v>
      </c>
      <c r="I46" s="589"/>
      <c r="J46" s="589">
        <v>150.05804699999999</v>
      </c>
      <c r="K46" s="589"/>
      <c r="L46" s="589">
        <v>5.4297079999999998</v>
      </c>
      <c r="M46" s="589"/>
      <c r="N46" s="589">
        <v>5.9363729999999997</v>
      </c>
      <c r="O46" s="590"/>
    </row>
    <row r="47" spans="1:15" s="591" customFormat="1" ht="14.1" customHeight="1">
      <c r="A47" s="782" t="s">
        <v>675</v>
      </c>
      <c r="B47" s="588"/>
      <c r="C47" s="589"/>
      <c r="D47" s="595">
        <v>0.15618599999999999</v>
      </c>
      <c r="E47" s="589"/>
      <c r="F47" s="595">
        <v>1.0587409999999999</v>
      </c>
      <c r="G47" s="589"/>
      <c r="H47" s="595">
        <v>10.621532</v>
      </c>
      <c r="I47" s="589"/>
      <c r="J47" s="595">
        <v>39.831157999999995</v>
      </c>
      <c r="K47" s="589"/>
      <c r="L47" s="595">
        <v>22.17812</v>
      </c>
      <c r="M47" s="589"/>
      <c r="N47" s="595">
        <v>19.720137999999999</v>
      </c>
      <c r="O47" s="590"/>
    </row>
    <row r="48" spans="1:15" s="587" customFormat="1" ht="14.1" customHeight="1">
      <c r="A48" s="895" t="s">
        <v>796</v>
      </c>
      <c r="B48" s="597"/>
      <c r="C48" s="598"/>
      <c r="D48" s="599">
        <v>6.3881229999999993</v>
      </c>
      <c r="E48" s="598"/>
      <c r="F48" s="599">
        <v>0.68649699999999991</v>
      </c>
      <c r="G48" s="598"/>
      <c r="H48" s="599" t="s">
        <v>255</v>
      </c>
      <c r="I48" s="598"/>
      <c r="J48" s="599" t="s">
        <v>255</v>
      </c>
      <c r="K48" s="598"/>
      <c r="L48" s="599" t="s">
        <v>255</v>
      </c>
      <c r="M48" s="598"/>
      <c r="N48" s="599" t="s">
        <v>255</v>
      </c>
      <c r="O48" s="594"/>
    </row>
    <row r="49" spans="1:14" ht="20.100000000000001" customHeight="1">
      <c r="A49" s="600" t="s">
        <v>677</v>
      </c>
      <c r="B49" s="601"/>
      <c r="C49" s="601"/>
      <c r="D49" s="601"/>
      <c r="E49" s="601"/>
      <c r="F49" s="601"/>
      <c r="G49" s="601"/>
      <c r="H49" s="601"/>
      <c r="I49" s="601"/>
      <c r="J49" s="601"/>
      <c r="K49" s="601"/>
      <c r="L49" s="601"/>
      <c r="M49" s="601"/>
      <c r="N49" s="601"/>
    </row>
    <row r="50" spans="1:14" ht="20.100000000000001" customHeight="1">
      <c r="A50" s="602" t="s">
        <v>797</v>
      </c>
      <c r="B50" s="603"/>
      <c r="C50" s="603"/>
      <c r="D50" s="603"/>
      <c r="E50" s="603"/>
      <c r="F50" s="603"/>
      <c r="G50" s="603"/>
      <c r="H50" s="603"/>
      <c r="I50" s="603"/>
      <c r="J50" s="603"/>
      <c r="K50" s="603"/>
      <c r="L50" s="603"/>
      <c r="M50" s="603"/>
      <c r="N50" s="603"/>
    </row>
  </sheetData>
  <mergeCells count="11">
    <mergeCell ref="K4:L4"/>
    <mergeCell ref="M4:N4"/>
    <mergeCell ref="A1:J1"/>
    <mergeCell ref="A2:J2"/>
    <mergeCell ref="A4:A5"/>
    <mergeCell ref="B4:B5"/>
    <mergeCell ref="C4:D4"/>
    <mergeCell ref="E4:F4"/>
    <mergeCell ref="G4:H4"/>
    <mergeCell ref="I4:J4"/>
    <mergeCell ref="A3:G3"/>
  </mergeCells>
  <conditionalFormatting sqref="C47:L47 B3:N3 P34:XFD35 O34:O39 A1:J2 A4:J4 B48:L48 M43:XFD48 B14:N14 O1:XFD31 A49:XFD1048576 B33:XFD33 B40:O40 M42:O42 B42:L43 P39:XFD42 A5:N7 A13:N13 B8:N12 B21:N22 C15:N20 B24:N26 C23:N23 B31:N31 C27:N30 B36:N36 C34:N35 C37:N39 C41:O41 B45:L46 C44:L44">
    <cfRule type="containsErrors" dxfId="880" priority="53">
      <formula>ISERROR(A1)</formula>
    </cfRule>
  </conditionalFormatting>
  <conditionalFormatting sqref="A3">
    <cfRule type="containsErrors" dxfId="879" priority="52">
      <formula>ISERROR(A3)</formula>
    </cfRule>
  </conditionalFormatting>
  <conditionalFormatting sqref="K1:N2">
    <cfRule type="containsErrors" dxfId="878" priority="51">
      <formula>ISERROR(K1)</formula>
    </cfRule>
  </conditionalFormatting>
  <conditionalFormatting sqref="P36:XFD38">
    <cfRule type="containsErrors" dxfId="877" priority="50">
      <formula>ISERROR(P36)</formula>
    </cfRule>
  </conditionalFormatting>
  <conditionalFormatting sqref="K4:N4">
    <cfRule type="containsErrors" dxfId="876" priority="49">
      <formula>ISERROR(K4)</formula>
    </cfRule>
  </conditionalFormatting>
  <conditionalFormatting sqref="B47">
    <cfRule type="containsErrors" dxfId="875" priority="47">
      <formula>ISERROR(B47)</formula>
    </cfRule>
  </conditionalFormatting>
  <conditionalFormatting sqref="C32:XFD32">
    <cfRule type="containsErrors" dxfId="874" priority="39">
      <formula>ISERROR(C32)</formula>
    </cfRule>
  </conditionalFormatting>
  <conditionalFormatting sqref="A21:A22">
    <cfRule type="containsErrors" dxfId="873" priority="37">
      <formula>ISERROR(A21)</formula>
    </cfRule>
  </conditionalFormatting>
  <conditionalFormatting sqref="A24:A26">
    <cfRule type="containsErrors" dxfId="872" priority="36">
      <formula>ISERROR(A24)</formula>
    </cfRule>
  </conditionalFormatting>
  <conditionalFormatting sqref="A31">
    <cfRule type="containsErrors" dxfId="871" priority="35">
      <formula>ISERROR(A31)</formula>
    </cfRule>
  </conditionalFormatting>
  <conditionalFormatting sqref="A40">
    <cfRule type="containsErrors" dxfId="870" priority="34">
      <formula>ISERROR(A40)</formula>
    </cfRule>
  </conditionalFormatting>
  <conditionalFormatting sqref="A43">
    <cfRule type="containsErrors" dxfId="869" priority="33">
      <formula>ISERROR(A43)</formula>
    </cfRule>
  </conditionalFormatting>
  <conditionalFormatting sqref="A48">
    <cfRule type="containsErrors" dxfId="868" priority="32">
      <formula>ISERROR(A48)</formula>
    </cfRule>
  </conditionalFormatting>
  <conditionalFormatting sqref="A17:A20">
    <cfRule type="containsErrors" dxfId="867" priority="31">
      <formula>ISERROR(A17)</formula>
    </cfRule>
  </conditionalFormatting>
  <conditionalFormatting sqref="A23">
    <cfRule type="containsErrors" dxfId="866" priority="30">
      <formula>ISERROR(A23)</formula>
    </cfRule>
  </conditionalFormatting>
  <conditionalFormatting sqref="A27:A30">
    <cfRule type="containsErrors" dxfId="865" priority="29">
      <formula>ISERROR(A27)</formula>
    </cfRule>
  </conditionalFormatting>
  <conditionalFormatting sqref="A32:A39">
    <cfRule type="containsErrors" dxfId="864" priority="28">
      <formula>ISERROR(A32)</formula>
    </cfRule>
  </conditionalFormatting>
  <conditionalFormatting sqref="A41:A42">
    <cfRule type="containsErrors" dxfId="863" priority="27">
      <formula>ISERROR(A41)</formula>
    </cfRule>
  </conditionalFormatting>
  <conditionalFormatting sqref="A44:A47">
    <cfRule type="containsErrors" dxfId="862" priority="26">
      <formula>ISERROR(A44)</formula>
    </cfRule>
  </conditionalFormatting>
  <conditionalFormatting sqref="A8">
    <cfRule type="containsErrors" dxfId="861" priority="25">
      <formula>ISERROR(A8)</formula>
    </cfRule>
  </conditionalFormatting>
  <conditionalFormatting sqref="A9">
    <cfRule type="containsErrors" dxfId="860" priority="24">
      <formula>ISERROR(A9)</formula>
    </cfRule>
  </conditionalFormatting>
  <conditionalFormatting sqref="A10">
    <cfRule type="containsErrors" dxfId="859" priority="23">
      <formula>ISERROR(A10)</formula>
    </cfRule>
  </conditionalFormatting>
  <conditionalFormatting sqref="A11">
    <cfRule type="containsErrors" dxfId="858" priority="22">
      <formula>ISERROR(A11)</formula>
    </cfRule>
  </conditionalFormatting>
  <conditionalFormatting sqref="A12">
    <cfRule type="containsErrors" dxfId="857" priority="21">
      <formula>ISERROR(A12)</formula>
    </cfRule>
  </conditionalFormatting>
  <conditionalFormatting sqref="A15">
    <cfRule type="containsErrors" dxfId="856" priority="20">
      <formula>ISERROR(A15)</formula>
    </cfRule>
  </conditionalFormatting>
  <conditionalFormatting sqref="B15">
    <cfRule type="containsErrors" dxfId="855" priority="19">
      <formula>ISERROR(B15)</formula>
    </cfRule>
  </conditionalFormatting>
  <conditionalFormatting sqref="B16">
    <cfRule type="containsErrors" dxfId="854" priority="18">
      <formula>ISERROR(B16)</formula>
    </cfRule>
  </conditionalFormatting>
  <conditionalFormatting sqref="B17">
    <cfRule type="containsErrors" dxfId="853" priority="17">
      <formula>ISERROR(B17)</formula>
    </cfRule>
  </conditionalFormatting>
  <conditionalFormatting sqref="B18">
    <cfRule type="containsErrors" dxfId="852" priority="16">
      <formula>ISERROR(B18)</formula>
    </cfRule>
  </conditionalFormatting>
  <conditionalFormatting sqref="B19">
    <cfRule type="containsErrors" dxfId="851" priority="15">
      <formula>ISERROR(B19)</formula>
    </cfRule>
  </conditionalFormatting>
  <conditionalFormatting sqref="B20">
    <cfRule type="containsErrors" dxfId="850" priority="14">
      <formula>ISERROR(B20)</formula>
    </cfRule>
  </conditionalFormatting>
  <conditionalFormatting sqref="B23">
    <cfRule type="containsErrors" dxfId="849" priority="13">
      <formula>ISERROR(B23)</formula>
    </cfRule>
  </conditionalFormatting>
  <conditionalFormatting sqref="B27">
    <cfRule type="containsErrors" dxfId="848" priority="12">
      <formula>ISERROR(B27)</formula>
    </cfRule>
  </conditionalFormatting>
  <conditionalFormatting sqref="B28">
    <cfRule type="containsErrors" dxfId="847" priority="11">
      <formula>ISERROR(B28)</formula>
    </cfRule>
  </conditionalFormatting>
  <conditionalFormatting sqref="B29">
    <cfRule type="containsErrors" dxfId="846" priority="10">
      <formula>ISERROR(B29)</formula>
    </cfRule>
  </conditionalFormatting>
  <conditionalFormatting sqref="B30">
    <cfRule type="containsErrors" dxfId="845" priority="9">
      <formula>ISERROR(B30)</formula>
    </cfRule>
  </conditionalFormatting>
  <conditionalFormatting sqref="B32">
    <cfRule type="containsErrors" dxfId="844" priority="8">
      <formula>ISERROR(B32)</formula>
    </cfRule>
  </conditionalFormatting>
  <conditionalFormatting sqref="B34">
    <cfRule type="containsErrors" dxfId="843" priority="7">
      <formula>ISERROR(B34)</formula>
    </cfRule>
  </conditionalFormatting>
  <conditionalFormatting sqref="B35">
    <cfRule type="containsErrors" dxfId="842" priority="6">
      <formula>ISERROR(B35)</formula>
    </cfRule>
  </conditionalFormatting>
  <conditionalFormatting sqref="B37">
    <cfRule type="containsErrors" dxfId="841" priority="5">
      <formula>ISERROR(B37)</formula>
    </cfRule>
  </conditionalFormatting>
  <conditionalFormatting sqref="B38">
    <cfRule type="containsErrors" dxfId="840" priority="4">
      <formula>ISERROR(B38)</formula>
    </cfRule>
  </conditionalFormatting>
  <conditionalFormatting sqref="B39">
    <cfRule type="containsErrors" dxfId="839" priority="3">
      <formula>ISERROR(B39)</formula>
    </cfRule>
  </conditionalFormatting>
  <conditionalFormatting sqref="B41">
    <cfRule type="containsErrors" dxfId="838" priority="2">
      <formula>ISERROR(B41)</formula>
    </cfRule>
  </conditionalFormatting>
  <conditionalFormatting sqref="B44">
    <cfRule type="containsErrors" dxfId="837" priority="1">
      <formula>ISERROR(B44)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tabColor theme="3"/>
  </sheetPr>
  <dimension ref="A1:O49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5" width="7.83203125" style="563" customWidth="1"/>
    <col min="16" max="16384" width="9.33203125" style="563"/>
  </cols>
  <sheetData>
    <row r="1" spans="1:15" s="604" customFormat="1" ht="15" customHeight="1">
      <c r="A1" s="1044" t="s">
        <v>798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7"/>
      <c r="L1" s="737"/>
      <c r="M1" s="737"/>
      <c r="N1" s="737"/>
    </row>
    <row r="2" spans="1:15" s="605" customFormat="1" ht="15" customHeight="1">
      <c r="A2" s="1015" t="s">
        <v>799</v>
      </c>
      <c r="B2" s="1016"/>
      <c r="C2" s="1016"/>
      <c r="D2" s="1016"/>
      <c r="E2" s="1016"/>
      <c r="F2" s="1016"/>
      <c r="G2" s="1017"/>
      <c r="H2" s="604"/>
      <c r="I2" s="604"/>
      <c r="J2" s="604"/>
      <c r="K2" s="604"/>
      <c r="L2" s="604"/>
      <c r="M2" s="604"/>
      <c r="N2" s="604"/>
      <c r="O2" s="604"/>
    </row>
    <row r="3" spans="1:15" s="565" customFormat="1" ht="15.95" customHeight="1">
      <c r="A3" s="1045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  <c r="O3" s="564"/>
    </row>
    <row r="4" spans="1:15" s="568" customFormat="1" ht="45.95" customHeight="1">
      <c r="A4" s="1046"/>
      <c r="B4" s="1048"/>
      <c r="C4" s="566" t="s">
        <v>801</v>
      </c>
      <c r="D4" s="566" t="s">
        <v>802</v>
      </c>
      <c r="E4" s="566" t="s">
        <v>801</v>
      </c>
      <c r="F4" s="566" t="s">
        <v>802</v>
      </c>
      <c r="G4" s="566" t="s">
        <v>801</v>
      </c>
      <c r="H4" s="566" t="s">
        <v>802</v>
      </c>
      <c r="I4" s="566" t="s">
        <v>801</v>
      </c>
      <c r="J4" s="566" t="s">
        <v>802</v>
      </c>
      <c r="K4" s="566" t="s">
        <v>801</v>
      </c>
      <c r="L4" s="566" t="s">
        <v>802</v>
      </c>
      <c r="M4" s="566" t="s">
        <v>801</v>
      </c>
      <c r="N4" s="566" t="s">
        <v>802</v>
      </c>
      <c r="O4" s="567"/>
    </row>
    <row r="5" spans="1:15" s="575" customFormat="1" ht="15" customHeight="1">
      <c r="A5" s="790" t="s">
        <v>803</v>
      </c>
      <c r="B5" s="606"/>
      <c r="C5" s="607"/>
      <c r="D5" s="608">
        <v>382.191799</v>
      </c>
      <c r="E5" s="607"/>
      <c r="F5" s="608">
        <v>410.88808599999999</v>
      </c>
      <c r="G5" s="607"/>
      <c r="H5" s="608">
        <v>449.00932499999993</v>
      </c>
      <c r="I5" s="607"/>
      <c r="J5" s="608">
        <v>494.55677700000001</v>
      </c>
      <c r="K5" s="607"/>
      <c r="L5" s="608">
        <v>202.61894000000001</v>
      </c>
      <c r="M5" s="608"/>
      <c r="N5" s="608">
        <v>183.33615600000002</v>
      </c>
      <c r="O5" s="609"/>
    </row>
    <row r="6" spans="1:15" s="575" customFormat="1" ht="20.100000000000001" customHeight="1">
      <c r="A6" s="791" t="s">
        <v>779</v>
      </c>
      <c r="B6" s="610"/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2"/>
    </row>
    <row r="7" spans="1:15" s="582" customFormat="1" ht="13.5" customHeight="1">
      <c r="A7" s="970" t="s">
        <v>804</v>
      </c>
      <c r="B7" s="613"/>
      <c r="C7" s="614"/>
      <c r="D7" s="615">
        <v>119.756511</v>
      </c>
      <c r="E7" s="614"/>
      <c r="F7" s="615">
        <v>159.418768</v>
      </c>
      <c r="G7" s="614"/>
      <c r="H7" s="615">
        <v>159.99710199999998</v>
      </c>
      <c r="I7" s="614"/>
      <c r="J7" s="615">
        <v>187.74951099999998</v>
      </c>
      <c r="K7" s="614"/>
      <c r="L7" s="615">
        <v>88.407439999999994</v>
      </c>
      <c r="M7" s="615"/>
      <c r="N7" s="615">
        <v>84.102472999999989</v>
      </c>
      <c r="O7" s="616"/>
    </row>
    <row r="8" spans="1:15" s="582" customFormat="1" ht="13.5" customHeight="1">
      <c r="A8" s="970" t="s">
        <v>805</v>
      </c>
      <c r="B8" s="613"/>
      <c r="C8" s="614"/>
      <c r="D8" s="615">
        <v>145.565957</v>
      </c>
      <c r="E8" s="614"/>
      <c r="F8" s="615">
        <v>103.44549600000001</v>
      </c>
      <c r="G8" s="614"/>
      <c r="H8" s="615">
        <v>158.86801500000001</v>
      </c>
      <c r="I8" s="614"/>
      <c r="J8" s="615">
        <v>131.09533999999999</v>
      </c>
      <c r="K8" s="614"/>
      <c r="L8" s="615">
        <v>59.272368999999998</v>
      </c>
      <c r="M8" s="615"/>
      <c r="N8" s="615">
        <v>45.962992999999997</v>
      </c>
      <c r="O8" s="616"/>
    </row>
    <row r="9" spans="1:15" s="582" customFormat="1" ht="13.5" customHeight="1">
      <c r="A9" s="970" t="s">
        <v>806</v>
      </c>
      <c r="B9" s="613"/>
      <c r="C9" s="614"/>
      <c r="D9" s="615">
        <v>104.019792</v>
      </c>
      <c r="E9" s="614"/>
      <c r="F9" s="615">
        <v>131.654787</v>
      </c>
      <c r="G9" s="614"/>
      <c r="H9" s="615">
        <v>111.198795</v>
      </c>
      <c r="I9" s="614"/>
      <c r="J9" s="615">
        <v>106.22788199999999</v>
      </c>
      <c r="K9" s="614"/>
      <c r="L9" s="615">
        <v>46.813389000000001</v>
      </c>
      <c r="M9" s="615"/>
      <c r="N9" s="615">
        <v>39.056129999999996</v>
      </c>
      <c r="O9" s="616"/>
    </row>
    <row r="10" spans="1:15" s="582" customFormat="1" ht="13.5" customHeight="1">
      <c r="A10" s="970" t="s">
        <v>807</v>
      </c>
      <c r="B10" s="613"/>
      <c r="C10" s="614"/>
      <c r="D10" s="615">
        <v>10.594253000000002</v>
      </c>
      <c r="E10" s="614"/>
      <c r="F10" s="615">
        <v>14.086212999999997</v>
      </c>
      <c r="G10" s="614"/>
      <c r="H10" s="615">
        <v>16.356082000000001</v>
      </c>
      <c r="I10" s="614"/>
      <c r="J10" s="615">
        <v>18.033891000000001</v>
      </c>
      <c r="K10" s="614"/>
      <c r="L10" s="615">
        <v>5.8710109999999993</v>
      </c>
      <c r="M10" s="615"/>
      <c r="N10" s="615">
        <v>13.907808999999997</v>
      </c>
      <c r="O10" s="616"/>
    </row>
    <row r="11" spans="1:15" s="582" customFormat="1" ht="13.5" customHeight="1">
      <c r="A11" s="970" t="s">
        <v>808</v>
      </c>
      <c r="B11" s="613"/>
      <c r="C11" s="614"/>
      <c r="D11" s="615">
        <v>2.2552859999999999</v>
      </c>
      <c r="E11" s="614"/>
      <c r="F11" s="615">
        <v>2.2828219999999999</v>
      </c>
      <c r="G11" s="614"/>
      <c r="H11" s="615">
        <v>2.589331</v>
      </c>
      <c r="I11" s="614"/>
      <c r="J11" s="615">
        <v>51.450153</v>
      </c>
      <c r="K11" s="614"/>
      <c r="L11" s="615">
        <v>2.254731</v>
      </c>
      <c r="M11" s="615"/>
      <c r="N11" s="615">
        <v>0.306751</v>
      </c>
      <c r="O11" s="616"/>
    </row>
    <row r="12" spans="1:15" s="582" customFormat="1" ht="20.100000000000001" customHeight="1">
      <c r="A12" s="791" t="s">
        <v>780</v>
      </c>
      <c r="B12" s="610"/>
      <c r="C12" s="611"/>
      <c r="D12" s="611"/>
      <c r="E12" s="611"/>
      <c r="F12" s="611"/>
      <c r="G12" s="611"/>
      <c r="H12" s="611"/>
      <c r="I12" s="611"/>
      <c r="J12" s="611"/>
      <c r="K12" s="611"/>
      <c r="L12" s="611"/>
      <c r="M12" s="611"/>
      <c r="N12" s="611"/>
      <c r="O12" s="612"/>
    </row>
    <row r="13" spans="1:15" s="587" customFormat="1" ht="15" customHeight="1">
      <c r="A13" s="781" t="s">
        <v>577</v>
      </c>
      <c r="B13" s="617"/>
      <c r="C13" s="614"/>
      <c r="D13" s="615">
        <v>70.434221999999991</v>
      </c>
      <c r="E13" s="614"/>
      <c r="F13" s="615">
        <v>81.287955999999994</v>
      </c>
      <c r="G13" s="614"/>
      <c r="H13" s="615">
        <v>78.360080999999994</v>
      </c>
      <c r="I13" s="614"/>
      <c r="J13" s="615">
        <v>84.809426999999999</v>
      </c>
      <c r="K13" s="614"/>
      <c r="L13" s="615">
        <v>41.834077999999998</v>
      </c>
      <c r="M13" s="614"/>
      <c r="N13" s="615">
        <v>25.323411999999998</v>
      </c>
      <c r="O13" s="616"/>
    </row>
    <row r="14" spans="1:15" s="587" customFormat="1" ht="15" customHeight="1">
      <c r="A14" s="782" t="s">
        <v>643</v>
      </c>
      <c r="B14" s="588" t="s">
        <v>820</v>
      </c>
      <c r="C14" s="618">
        <v>0.49030000000000001</v>
      </c>
      <c r="D14" s="618">
        <v>0.89910500000000004</v>
      </c>
      <c r="E14" s="618">
        <v>1.8669</v>
      </c>
      <c r="F14" s="618">
        <v>1.5997349999999999</v>
      </c>
      <c r="G14" s="618">
        <v>1.1661000000000001</v>
      </c>
      <c r="H14" s="618">
        <v>1.6510959999999999</v>
      </c>
      <c r="I14" s="618">
        <v>1.0440999999999998</v>
      </c>
      <c r="J14" s="618">
        <v>1.918885</v>
      </c>
      <c r="K14" s="618">
        <v>0.75539999999999996</v>
      </c>
      <c r="L14" s="618">
        <v>0.82190000000000007</v>
      </c>
      <c r="M14" s="618">
        <v>0.51060000000000005</v>
      </c>
      <c r="N14" s="618">
        <v>1.2884909999999998</v>
      </c>
      <c r="O14" s="619"/>
    </row>
    <row r="15" spans="1:15" s="591" customFormat="1" ht="15" customHeight="1">
      <c r="A15" s="782" t="s">
        <v>733</v>
      </c>
      <c r="B15" s="588" t="s">
        <v>820</v>
      </c>
      <c r="C15" s="618">
        <v>26.488799999999998</v>
      </c>
      <c r="D15" s="618">
        <v>21.801864000000002</v>
      </c>
      <c r="E15" s="618">
        <v>25.377800000000001</v>
      </c>
      <c r="F15" s="618">
        <v>25.423439999999999</v>
      </c>
      <c r="G15" s="618">
        <v>29.498699999999999</v>
      </c>
      <c r="H15" s="618">
        <v>24.986095999999996</v>
      </c>
      <c r="I15" s="618">
        <v>26.498000000000001</v>
      </c>
      <c r="J15" s="618">
        <v>29.963493</v>
      </c>
      <c r="K15" s="618">
        <v>14.242599999999999</v>
      </c>
      <c r="L15" s="618">
        <v>16.875402999999999</v>
      </c>
      <c r="M15" s="618">
        <v>14.1534</v>
      </c>
      <c r="N15" s="618">
        <v>12.959223999999999</v>
      </c>
      <c r="O15" s="619"/>
    </row>
    <row r="16" spans="1:15" s="591" customFormat="1" ht="15" customHeight="1">
      <c r="A16" s="782" t="s">
        <v>645</v>
      </c>
      <c r="B16" s="588" t="s">
        <v>820</v>
      </c>
      <c r="C16" s="618">
        <v>0.7853</v>
      </c>
      <c r="D16" s="618">
        <v>2.8162349999999998</v>
      </c>
      <c r="E16" s="618">
        <v>0.77370000000000005</v>
      </c>
      <c r="F16" s="618">
        <v>3.8011489999999997</v>
      </c>
      <c r="G16" s="618">
        <v>0.27479999999999999</v>
      </c>
      <c r="H16" s="618">
        <v>1.400601</v>
      </c>
      <c r="I16" s="618">
        <v>0.89170000000000005</v>
      </c>
      <c r="J16" s="618">
        <v>4.4948639999999997</v>
      </c>
      <c r="K16" s="618">
        <v>0.42860000000000004</v>
      </c>
      <c r="L16" s="618">
        <v>2.2053309999999997</v>
      </c>
      <c r="M16" s="618">
        <v>0.48160000000000003</v>
      </c>
      <c r="N16" s="618">
        <v>1.9472019999999999</v>
      </c>
      <c r="O16" s="619"/>
    </row>
    <row r="17" spans="1:15" s="591" customFormat="1" ht="15" customHeight="1">
      <c r="A17" s="782" t="s">
        <v>736</v>
      </c>
      <c r="B17" s="588" t="s">
        <v>820</v>
      </c>
      <c r="C17" s="618">
        <v>1.647</v>
      </c>
      <c r="D17" s="618">
        <v>3.9188689999999995</v>
      </c>
      <c r="E17" s="618">
        <v>1.0957999999999999</v>
      </c>
      <c r="F17" s="618">
        <v>3.6379919999999997</v>
      </c>
      <c r="G17" s="618">
        <v>1.3375999999999999</v>
      </c>
      <c r="H17" s="618">
        <v>3.7201549999999997</v>
      </c>
      <c r="I17" s="618">
        <v>1.7032</v>
      </c>
      <c r="J17" s="618">
        <v>4.8214759999999997</v>
      </c>
      <c r="K17" s="618">
        <v>0.72929999999999995</v>
      </c>
      <c r="L17" s="618">
        <v>1.928466</v>
      </c>
      <c r="M17" s="618">
        <v>1.0465</v>
      </c>
      <c r="N17" s="618">
        <v>2.4249559999999999</v>
      </c>
      <c r="O17" s="619"/>
    </row>
    <row r="18" spans="1:15" s="591" customFormat="1" ht="15" customHeight="1">
      <c r="A18" s="782" t="s">
        <v>647</v>
      </c>
      <c r="B18" s="588" t="s">
        <v>820</v>
      </c>
      <c r="C18" s="618">
        <v>4.0308000000000002</v>
      </c>
      <c r="D18" s="618">
        <v>18.710570999999998</v>
      </c>
      <c r="E18" s="618">
        <v>14.1614</v>
      </c>
      <c r="F18" s="618">
        <v>22.441713</v>
      </c>
      <c r="G18" s="618">
        <v>4.0749000000000004</v>
      </c>
      <c r="H18" s="618">
        <v>23.758006999999999</v>
      </c>
      <c r="I18" s="618">
        <v>3.8721999999999999</v>
      </c>
      <c r="J18" s="618">
        <v>23.197215</v>
      </c>
      <c r="K18" s="618">
        <v>1.8137999999999999</v>
      </c>
      <c r="L18" s="618">
        <v>10.892887</v>
      </c>
      <c r="M18" s="618">
        <v>0.69979999999999998</v>
      </c>
      <c r="N18" s="618">
        <v>0.88775599999999999</v>
      </c>
      <c r="O18" s="619"/>
    </row>
    <row r="19" spans="1:15" s="591" customFormat="1" ht="15" customHeight="1">
      <c r="A19" s="782" t="s">
        <v>809</v>
      </c>
      <c r="B19" s="588" t="s">
        <v>820</v>
      </c>
      <c r="C19" s="618">
        <v>38.593200000000003</v>
      </c>
      <c r="D19" s="618">
        <v>4.4045939999999995</v>
      </c>
      <c r="E19" s="618">
        <v>23.234900000000003</v>
      </c>
      <c r="F19" s="618">
        <v>6.398104</v>
      </c>
      <c r="G19" s="618">
        <v>12.3842</v>
      </c>
      <c r="H19" s="618">
        <v>5.5197399999999996</v>
      </c>
      <c r="I19" s="618">
        <v>16.048999999999999</v>
      </c>
      <c r="J19" s="618">
        <v>7.2279209999999985</v>
      </c>
      <c r="K19" s="618">
        <v>7.6433</v>
      </c>
      <c r="L19" s="618">
        <v>2.886431</v>
      </c>
      <c r="M19" s="618">
        <v>3.319</v>
      </c>
      <c r="N19" s="618">
        <v>1.4508949999999998</v>
      </c>
      <c r="O19" s="619"/>
    </row>
    <row r="20" spans="1:15" s="591" customFormat="1" ht="15" customHeight="1">
      <c r="A20" s="782" t="s">
        <v>810</v>
      </c>
      <c r="B20" s="588" t="s">
        <v>820</v>
      </c>
      <c r="C20" s="618">
        <v>16.764200000000002</v>
      </c>
      <c r="D20" s="618">
        <v>3.6448039999999997</v>
      </c>
      <c r="E20" s="618">
        <v>14.6067</v>
      </c>
      <c r="F20" s="618">
        <v>6.5778319999999999</v>
      </c>
      <c r="G20" s="618">
        <v>9.3333000000000013</v>
      </c>
      <c r="H20" s="618">
        <v>5.6849669999999994</v>
      </c>
      <c r="I20" s="618">
        <v>6.7756000000000007</v>
      </c>
      <c r="J20" s="618">
        <v>4.4113419999999994</v>
      </c>
      <c r="K20" s="618">
        <v>1.9474</v>
      </c>
      <c r="L20" s="618">
        <v>1.7146109999999999</v>
      </c>
      <c r="M20" s="618">
        <v>3.5353000000000003</v>
      </c>
      <c r="N20" s="618">
        <v>1.7209080000000001</v>
      </c>
      <c r="O20" s="619"/>
    </row>
    <row r="21" spans="1:15" s="591" customFormat="1" ht="15" customHeight="1">
      <c r="A21" s="782" t="s">
        <v>734</v>
      </c>
      <c r="B21" s="588" t="s">
        <v>820</v>
      </c>
      <c r="C21" s="618">
        <v>1.5717999999999999</v>
      </c>
      <c r="D21" s="618">
        <v>2.9289890000000001</v>
      </c>
      <c r="E21" s="618">
        <v>1.4852000000000001</v>
      </c>
      <c r="F21" s="618">
        <v>2.8033929999999998</v>
      </c>
      <c r="G21" s="618">
        <v>1.0590999999999999</v>
      </c>
      <c r="H21" s="618">
        <v>2.7116699999999998</v>
      </c>
      <c r="I21" s="618">
        <v>1.1879000000000002</v>
      </c>
      <c r="J21" s="618">
        <v>2.8475669999999997</v>
      </c>
      <c r="K21" s="618">
        <v>0.65380000000000005</v>
      </c>
      <c r="L21" s="618">
        <v>1.7281769999999996</v>
      </c>
      <c r="M21" s="618">
        <v>0.37510000000000004</v>
      </c>
      <c r="N21" s="618">
        <v>0.97030199999999989</v>
      </c>
      <c r="O21" s="619"/>
    </row>
    <row r="22" spans="1:15" s="587" customFormat="1" ht="15" customHeight="1">
      <c r="A22" s="781" t="s">
        <v>811</v>
      </c>
      <c r="B22" s="588"/>
      <c r="C22" s="614"/>
      <c r="D22" s="614">
        <v>6.178839</v>
      </c>
      <c r="E22" s="614"/>
      <c r="F22" s="614">
        <v>8.5858550000000005</v>
      </c>
      <c r="G22" s="614"/>
      <c r="H22" s="614">
        <v>8.7380809999999993</v>
      </c>
      <c r="I22" s="614"/>
      <c r="J22" s="614">
        <v>6.3202059999999998</v>
      </c>
      <c r="K22" s="614"/>
      <c r="L22" s="614">
        <v>2.5080309999999999</v>
      </c>
      <c r="M22" s="614"/>
      <c r="N22" s="614">
        <v>5.8348680000000002</v>
      </c>
      <c r="O22" s="612"/>
    </row>
    <row r="23" spans="1:15" s="591" customFormat="1" ht="15" customHeight="1">
      <c r="A23" s="782" t="s">
        <v>654</v>
      </c>
      <c r="B23" s="588" t="s">
        <v>285</v>
      </c>
      <c r="C23" s="618">
        <v>8.1589226999999998</v>
      </c>
      <c r="D23" s="618">
        <v>2.5692269999999997</v>
      </c>
      <c r="E23" s="618">
        <v>7.481725</v>
      </c>
      <c r="F23" s="618">
        <v>3.4680830000000005</v>
      </c>
      <c r="G23" s="618">
        <v>6.8265084000000007</v>
      </c>
      <c r="H23" s="618">
        <v>2.4912899999999998</v>
      </c>
      <c r="I23" s="618">
        <v>7.8667558</v>
      </c>
      <c r="J23" s="618">
        <v>3.171068</v>
      </c>
      <c r="K23" s="618">
        <v>4.0526884000000001</v>
      </c>
      <c r="L23" s="618">
        <v>1.7142039999999996</v>
      </c>
      <c r="M23" s="618">
        <v>9.6387099999999997</v>
      </c>
      <c r="N23" s="618">
        <v>4.1796319999999998</v>
      </c>
      <c r="O23" s="619"/>
    </row>
    <row r="24" spans="1:15" s="587" customFormat="1" ht="15" customHeight="1">
      <c r="A24" s="781" t="s">
        <v>579</v>
      </c>
      <c r="B24" s="588"/>
      <c r="C24" s="614"/>
      <c r="D24" s="614">
        <v>146.29850099999999</v>
      </c>
      <c r="E24" s="614"/>
      <c r="F24" s="614">
        <v>103.581396</v>
      </c>
      <c r="G24" s="614"/>
      <c r="H24" s="614">
        <v>159.707359</v>
      </c>
      <c r="I24" s="614"/>
      <c r="J24" s="614">
        <v>131.06282199999998</v>
      </c>
      <c r="K24" s="614"/>
      <c r="L24" s="614">
        <v>59.361148999999997</v>
      </c>
      <c r="M24" s="614"/>
      <c r="N24" s="614">
        <v>46.773226999999999</v>
      </c>
      <c r="O24" s="612"/>
    </row>
    <row r="25" spans="1:15" s="591" customFormat="1" ht="15" customHeight="1">
      <c r="A25" s="782" t="s">
        <v>658</v>
      </c>
      <c r="B25" s="588" t="s">
        <v>820</v>
      </c>
      <c r="C25" s="618">
        <v>168.15179999999998</v>
      </c>
      <c r="D25" s="618">
        <v>143.95700199999999</v>
      </c>
      <c r="E25" s="618">
        <v>86.916699999999992</v>
      </c>
      <c r="F25" s="618">
        <v>101.99402600000002</v>
      </c>
      <c r="G25" s="618">
        <v>280.48169999999999</v>
      </c>
      <c r="H25" s="618">
        <v>158.360344</v>
      </c>
      <c r="I25" s="618">
        <v>59.200300000000006</v>
      </c>
      <c r="J25" s="618">
        <v>129.24147600000001</v>
      </c>
      <c r="K25" s="618">
        <v>27.204499999999999</v>
      </c>
      <c r="L25" s="618">
        <v>58.107862999999995</v>
      </c>
      <c r="M25" s="618">
        <v>17.0944</v>
      </c>
      <c r="N25" s="618">
        <v>45.829358999999997</v>
      </c>
      <c r="O25" s="619"/>
    </row>
    <row r="26" spans="1:15" s="587" customFormat="1" ht="15" customHeight="1">
      <c r="A26" s="781" t="s">
        <v>898</v>
      </c>
      <c r="B26" s="588"/>
      <c r="C26" s="614"/>
      <c r="D26" s="614">
        <v>2.2552859999999999</v>
      </c>
      <c r="E26" s="614"/>
      <c r="F26" s="614">
        <v>2.2531369999999997</v>
      </c>
      <c r="G26" s="614"/>
      <c r="H26" s="614">
        <v>2.589331</v>
      </c>
      <c r="I26" s="614"/>
      <c r="J26" s="614">
        <v>51.450153</v>
      </c>
      <c r="K26" s="614"/>
      <c r="L26" s="614">
        <v>2.254731</v>
      </c>
      <c r="M26" s="614"/>
      <c r="N26" s="614">
        <v>0.306751</v>
      </c>
      <c r="O26" s="612"/>
    </row>
    <row r="27" spans="1:15" s="587" customFormat="1" ht="15" customHeight="1">
      <c r="A27" s="781" t="s">
        <v>581</v>
      </c>
      <c r="B27" s="620"/>
      <c r="C27" s="614"/>
      <c r="D27" s="614">
        <v>0.20149399999999995</v>
      </c>
      <c r="E27" s="614"/>
      <c r="F27" s="614">
        <v>0.20293</v>
      </c>
      <c r="G27" s="614"/>
      <c r="H27" s="614">
        <v>0.10509099999999999</v>
      </c>
      <c r="I27" s="614"/>
      <c r="J27" s="614">
        <v>0.14780799999999999</v>
      </c>
      <c r="K27" s="614"/>
      <c r="L27" s="614">
        <v>9.8175999999999999E-2</v>
      </c>
      <c r="M27" s="614"/>
      <c r="N27" s="614" t="s">
        <v>255</v>
      </c>
      <c r="O27" s="612"/>
    </row>
    <row r="28" spans="1:15" s="587" customFormat="1" ht="15" customHeight="1">
      <c r="A28" s="781" t="s">
        <v>882</v>
      </c>
      <c r="B28" s="588"/>
      <c r="C28" s="614"/>
      <c r="D28" s="614">
        <v>7.2329819999999998</v>
      </c>
      <c r="E28" s="614"/>
      <c r="F28" s="614">
        <v>12.626918999999997</v>
      </c>
      <c r="G28" s="614"/>
      <c r="H28" s="614">
        <v>12.810089999999997</v>
      </c>
      <c r="I28" s="614"/>
      <c r="J28" s="614">
        <v>16.470245999999999</v>
      </c>
      <c r="K28" s="614"/>
      <c r="L28" s="614">
        <v>5.4867089999999994</v>
      </c>
      <c r="M28" s="614"/>
      <c r="N28" s="614">
        <v>7.0395449999999995</v>
      </c>
      <c r="O28" s="612"/>
    </row>
    <row r="29" spans="1:15" s="587" customFormat="1" ht="15" customHeight="1">
      <c r="A29" s="782" t="s">
        <v>691</v>
      </c>
      <c r="B29" s="588" t="s">
        <v>820</v>
      </c>
      <c r="C29" s="618">
        <v>4.6177999999999999</v>
      </c>
      <c r="D29" s="618">
        <v>2.7160969999999995</v>
      </c>
      <c r="E29" s="618">
        <v>1.8515999999999999</v>
      </c>
      <c r="F29" s="618">
        <v>2.8102689999999999</v>
      </c>
      <c r="G29" s="618">
        <v>3.2046000000000001</v>
      </c>
      <c r="H29" s="618">
        <v>2.7909129999999998</v>
      </c>
      <c r="I29" s="618">
        <v>3.1915</v>
      </c>
      <c r="J29" s="618">
        <v>2.4875509999999998</v>
      </c>
      <c r="K29" s="618">
        <v>1.5900999999999998</v>
      </c>
      <c r="L29" s="618">
        <v>1.2668569999999999</v>
      </c>
      <c r="M29" s="618">
        <v>1.6511</v>
      </c>
      <c r="N29" s="618">
        <v>1.1644079999999999</v>
      </c>
      <c r="O29" s="619"/>
    </row>
    <row r="30" spans="1:15" s="587" customFormat="1" ht="15" customHeight="1">
      <c r="A30" s="782" t="s">
        <v>661</v>
      </c>
      <c r="B30" s="588" t="s">
        <v>279</v>
      </c>
      <c r="C30" s="618" t="s">
        <v>255</v>
      </c>
      <c r="D30" s="618">
        <v>0.16050200000000001</v>
      </c>
      <c r="E30" s="618" t="s">
        <v>255</v>
      </c>
      <c r="F30" s="618">
        <v>0.54860599999999993</v>
      </c>
      <c r="G30" s="618" t="s">
        <v>255</v>
      </c>
      <c r="H30" s="618">
        <v>1.9092709999999999</v>
      </c>
      <c r="I30" s="618" t="s">
        <v>255</v>
      </c>
      <c r="J30" s="618">
        <v>5.0370089999999994</v>
      </c>
      <c r="K30" s="618" t="s">
        <v>255</v>
      </c>
      <c r="L30" s="618">
        <v>1.229393</v>
      </c>
      <c r="M30" s="618" t="s">
        <v>255</v>
      </c>
      <c r="N30" s="618">
        <v>1.6335929999999999</v>
      </c>
      <c r="O30" s="619"/>
    </row>
    <row r="31" spans="1:15" s="587" customFormat="1" ht="15" customHeight="1">
      <c r="A31" s="782" t="s">
        <v>662</v>
      </c>
      <c r="B31" s="588" t="s">
        <v>820</v>
      </c>
      <c r="C31" s="618"/>
      <c r="D31" s="618">
        <v>0.67473799999999995</v>
      </c>
      <c r="E31" s="618">
        <v>3.0446999999999997</v>
      </c>
      <c r="F31" s="618">
        <v>4.6749979999999995</v>
      </c>
      <c r="G31" s="618">
        <v>2.4931000000000001</v>
      </c>
      <c r="H31" s="618">
        <v>4.0996559999999995</v>
      </c>
      <c r="I31" s="618">
        <v>2.0619000000000001</v>
      </c>
      <c r="J31" s="618">
        <v>4.2159119999999994</v>
      </c>
      <c r="K31" s="618">
        <v>0.6099</v>
      </c>
      <c r="L31" s="618">
        <v>1.228497</v>
      </c>
      <c r="M31" s="618">
        <v>0.92110000000000003</v>
      </c>
      <c r="N31" s="618">
        <v>2.2391989999999997</v>
      </c>
      <c r="O31" s="619"/>
    </row>
    <row r="32" spans="1:15" s="587" customFormat="1" ht="15" customHeight="1">
      <c r="A32" s="782" t="s">
        <v>753</v>
      </c>
      <c r="B32" s="588" t="s">
        <v>820</v>
      </c>
      <c r="C32" s="618">
        <v>4.2016999999999998</v>
      </c>
      <c r="D32" s="618">
        <v>2.4761129999999998</v>
      </c>
      <c r="E32" s="618">
        <v>2.8774999999999999</v>
      </c>
      <c r="F32" s="618">
        <v>1.9814309999999999</v>
      </c>
      <c r="G32" s="618">
        <v>1.9917</v>
      </c>
      <c r="H32" s="618">
        <v>1.2402959999999998</v>
      </c>
      <c r="I32" s="618">
        <v>4.9594000000000005</v>
      </c>
      <c r="J32" s="618">
        <v>2.6918759999999997</v>
      </c>
      <c r="K32" s="618">
        <v>1.3642999999999998</v>
      </c>
      <c r="L32" s="618">
        <v>0.85630699999999993</v>
      </c>
      <c r="M32" s="618">
        <v>2.5738000000000003</v>
      </c>
      <c r="N32" s="618">
        <v>1.37995</v>
      </c>
      <c r="O32" s="619"/>
    </row>
    <row r="33" spans="1:15" s="587" customFormat="1" ht="15" customHeight="1">
      <c r="A33" s="781" t="s">
        <v>583</v>
      </c>
      <c r="B33" s="588"/>
      <c r="C33" s="614"/>
      <c r="D33" s="614">
        <v>93.082639</v>
      </c>
      <c r="E33" s="614"/>
      <c r="F33" s="614">
        <v>119.191463</v>
      </c>
      <c r="G33" s="614"/>
      <c r="H33" s="614">
        <v>97.628405000000001</v>
      </c>
      <c r="I33" s="614"/>
      <c r="J33" s="614">
        <v>88.585422999999992</v>
      </c>
      <c r="K33" s="614"/>
      <c r="L33" s="614">
        <v>42.165064999999998</v>
      </c>
      <c r="M33" s="614"/>
      <c r="N33" s="614">
        <v>33.659016999999999</v>
      </c>
      <c r="O33" s="612"/>
    </row>
    <row r="34" spans="1:15" s="587" customFormat="1" ht="15" customHeight="1">
      <c r="A34" s="782" t="s">
        <v>698</v>
      </c>
      <c r="B34" s="588" t="s">
        <v>820</v>
      </c>
      <c r="C34" s="618" t="s">
        <v>255</v>
      </c>
      <c r="D34" s="618" t="s">
        <v>255</v>
      </c>
      <c r="E34" s="618"/>
      <c r="F34" s="618">
        <v>0.20168999999999998</v>
      </c>
      <c r="G34" s="618">
        <v>0.1004</v>
      </c>
      <c r="H34" s="618">
        <v>1.314152</v>
      </c>
      <c r="I34" s="618">
        <v>0.36560000000000004</v>
      </c>
      <c r="J34" s="618">
        <v>1.7044109999999997</v>
      </c>
      <c r="K34" s="618">
        <v>0.24299999999999999</v>
      </c>
      <c r="L34" s="618">
        <v>0.85041699999999987</v>
      </c>
      <c r="M34" s="618">
        <v>0.10920000000000001</v>
      </c>
      <c r="N34" s="618">
        <v>1.0194969999999999</v>
      </c>
      <c r="O34" s="612"/>
    </row>
    <row r="35" spans="1:15" s="587" customFormat="1" ht="15" customHeight="1">
      <c r="A35" s="782" t="s">
        <v>320</v>
      </c>
      <c r="B35" s="588" t="s">
        <v>820</v>
      </c>
      <c r="C35" s="618">
        <v>5.0079000000000002</v>
      </c>
      <c r="D35" s="618">
        <v>1.5130759999999999</v>
      </c>
      <c r="E35" s="618">
        <v>30.872499999999999</v>
      </c>
      <c r="F35" s="618">
        <v>5.4215309999999999</v>
      </c>
      <c r="G35" s="618">
        <v>11.499700000000001</v>
      </c>
      <c r="H35" s="618">
        <v>7.9562589999999993</v>
      </c>
      <c r="I35" s="618">
        <v>12.0837</v>
      </c>
      <c r="J35" s="618">
        <v>6.7359909999999994</v>
      </c>
      <c r="K35" s="618">
        <v>4.3188999999999993</v>
      </c>
      <c r="L35" s="618">
        <v>2.3124479999999998</v>
      </c>
      <c r="M35" s="618">
        <v>19.840299999999999</v>
      </c>
      <c r="N35" s="618">
        <v>10.055925999999999</v>
      </c>
      <c r="O35" s="612"/>
    </row>
    <row r="36" spans="1:15" s="587" customFormat="1" ht="15" customHeight="1">
      <c r="A36" s="782" t="s">
        <v>812</v>
      </c>
      <c r="B36" s="588" t="s">
        <v>282</v>
      </c>
      <c r="C36" s="618">
        <v>3.4500850999999999</v>
      </c>
      <c r="D36" s="618">
        <v>11.062709</v>
      </c>
      <c r="E36" s="618">
        <v>4.0016772000000005</v>
      </c>
      <c r="F36" s="618">
        <v>15.164087</v>
      </c>
      <c r="G36" s="618">
        <v>3.651313</v>
      </c>
      <c r="H36" s="618">
        <v>14.750882999999998</v>
      </c>
      <c r="I36" s="618">
        <v>3.4891182000000001</v>
      </c>
      <c r="J36" s="618">
        <v>12.944989</v>
      </c>
      <c r="K36" s="618">
        <v>1.534187</v>
      </c>
      <c r="L36" s="618">
        <v>5.7618019999999994</v>
      </c>
      <c r="M36" s="618">
        <v>1.3785969</v>
      </c>
      <c r="N36" s="618">
        <v>4.5955680000000001</v>
      </c>
      <c r="O36" s="612"/>
    </row>
    <row r="37" spans="1:15" s="591" customFormat="1" ht="15" customHeight="1">
      <c r="A37" s="782" t="s">
        <v>813</v>
      </c>
      <c r="B37" s="588" t="s">
        <v>282</v>
      </c>
      <c r="C37" s="618">
        <v>9.0725740999999989</v>
      </c>
      <c r="D37" s="618">
        <v>51.739401000000001</v>
      </c>
      <c r="E37" s="618">
        <v>5.4802812000000003</v>
      </c>
      <c r="F37" s="618">
        <v>24.301935999999998</v>
      </c>
      <c r="G37" s="618">
        <v>4.4334325999999997</v>
      </c>
      <c r="H37" s="618">
        <v>11.88617</v>
      </c>
      <c r="I37" s="618">
        <v>3.6795348999999997</v>
      </c>
      <c r="J37" s="618">
        <v>9.0550259999999998</v>
      </c>
      <c r="K37" s="618">
        <v>1.5495840000000001</v>
      </c>
      <c r="L37" s="618">
        <v>3.9388199999999993</v>
      </c>
      <c r="M37" s="618">
        <v>1.4135664999999999</v>
      </c>
      <c r="N37" s="618">
        <v>3.9211129999999996</v>
      </c>
      <c r="O37" s="619"/>
    </row>
    <row r="38" spans="1:15" s="591" customFormat="1" ht="15" customHeight="1">
      <c r="A38" s="782" t="s">
        <v>701</v>
      </c>
      <c r="B38" s="588" t="s">
        <v>820</v>
      </c>
      <c r="C38" s="618">
        <v>22.773700000000002</v>
      </c>
      <c r="D38" s="618">
        <v>13.496036999999999</v>
      </c>
      <c r="E38" s="618">
        <v>54.626199999999997</v>
      </c>
      <c r="F38" s="618">
        <v>46.008282999999999</v>
      </c>
      <c r="G38" s="618">
        <v>85.812300000000008</v>
      </c>
      <c r="H38" s="618">
        <v>45.912687999999996</v>
      </c>
      <c r="I38" s="618">
        <v>70.438999999999993</v>
      </c>
      <c r="J38" s="618">
        <v>37.952078</v>
      </c>
      <c r="K38" s="618">
        <v>41.151700000000005</v>
      </c>
      <c r="L38" s="618">
        <v>20.763290999999999</v>
      </c>
      <c r="M38" s="618">
        <v>55.9101</v>
      </c>
      <c r="N38" s="618">
        <v>8.2353799999999993</v>
      </c>
      <c r="O38" s="619"/>
    </row>
    <row r="39" spans="1:15" s="587" customFormat="1" ht="15" customHeight="1">
      <c r="A39" s="781" t="s">
        <v>584</v>
      </c>
      <c r="B39" s="588"/>
      <c r="C39" s="614"/>
      <c r="D39" s="614">
        <v>12.572144000000002</v>
      </c>
      <c r="E39" s="614"/>
      <c r="F39" s="614">
        <v>14.690588</v>
      </c>
      <c r="G39" s="614"/>
      <c r="H39" s="614">
        <v>27.195758999999999</v>
      </c>
      <c r="I39" s="614"/>
      <c r="J39" s="614">
        <v>24.292188999999997</v>
      </c>
      <c r="K39" s="614"/>
      <c r="L39" s="614">
        <v>6.8544949999999991</v>
      </c>
      <c r="M39" s="614"/>
      <c r="N39" s="614">
        <v>16.336116000000001</v>
      </c>
      <c r="O39" s="612"/>
    </row>
    <row r="40" spans="1:15" s="587" customFormat="1" ht="15" customHeight="1">
      <c r="A40" s="782" t="s">
        <v>737</v>
      </c>
      <c r="B40" s="588" t="s">
        <v>821</v>
      </c>
      <c r="C40" s="618">
        <v>6</v>
      </c>
      <c r="D40" s="618">
        <v>0.144486</v>
      </c>
      <c r="E40" s="618">
        <v>11</v>
      </c>
      <c r="F40" s="618">
        <v>0.17127599999999998</v>
      </c>
      <c r="G40" s="618">
        <v>132</v>
      </c>
      <c r="H40" s="618">
        <v>5.1892269999999998</v>
      </c>
      <c r="I40" s="618">
        <v>389</v>
      </c>
      <c r="J40" s="618">
        <v>7.5316789999999996</v>
      </c>
      <c r="K40" s="618">
        <v>42</v>
      </c>
      <c r="L40" s="618">
        <v>1.019304</v>
      </c>
      <c r="M40" s="618">
        <v>508</v>
      </c>
      <c r="N40" s="618">
        <v>11.261175999999999</v>
      </c>
      <c r="O40" s="619"/>
    </row>
    <row r="41" spans="1:15" s="591" customFormat="1" ht="15" customHeight="1">
      <c r="A41" s="782" t="s">
        <v>814</v>
      </c>
      <c r="B41" s="588" t="s">
        <v>680</v>
      </c>
      <c r="C41" s="618">
        <v>12.138821999999999</v>
      </c>
      <c r="D41" s="618">
        <v>1.3608689999999999</v>
      </c>
      <c r="E41" s="618">
        <v>19.44275</v>
      </c>
      <c r="F41" s="618">
        <v>2.4774379999999998</v>
      </c>
      <c r="G41" s="618">
        <v>8.2225009999999994</v>
      </c>
      <c r="H41" s="618">
        <v>1.261768</v>
      </c>
      <c r="I41" s="618">
        <v>9.1204800000000006</v>
      </c>
      <c r="J41" s="618">
        <v>1.3527279999999999</v>
      </c>
      <c r="K41" s="618">
        <v>4.7969379999999999</v>
      </c>
      <c r="L41" s="618">
        <v>0.71863599999999994</v>
      </c>
      <c r="M41" s="618">
        <v>3.6964039999999998</v>
      </c>
      <c r="N41" s="618">
        <v>0.49637799999999999</v>
      </c>
      <c r="O41" s="619"/>
    </row>
    <row r="42" spans="1:15" s="591" customFormat="1" ht="15" customHeight="1">
      <c r="A42" s="782" t="s">
        <v>815</v>
      </c>
      <c r="B42" s="588"/>
      <c r="C42" s="618"/>
      <c r="D42" s="618" t="s">
        <v>255</v>
      </c>
      <c r="E42" s="618"/>
      <c r="F42" s="618" t="s">
        <v>255</v>
      </c>
      <c r="G42" s="618"/>
      <c r="H42" s="618">
        <v>1.4377439999999999</v>
      </c>
      <c r="I42" s="618"/>
      <c r="J42" s="618">
        <v>2.645486</v>
      </c>
      <c r="K42" s="618"/>
      <c r="L42" s="618">
        <v>1.2069299999999998</v>
      </c>
      <c r="M42" s="618"/>
      <c r="N42" s="618">
        <v>1.7876779999999999</v>
      </c>
      <c r="O42" s="619"/>
    </row>
    <row r="43" spans="1:15" s="591" customFormat="1" ht="15" customHeight="1">
      <c r="A43" s="782" t="s">
        <v>816</v>
      </c>
      <c r="B43" s="621"/>
      <c r="C43" s="618"/>
      <c r="D43" s="618">
        <v>2.3284020000000001</v>
      </c>
      <c r="E43" s="618"/>
      <c r="F43" s="618">
        <v>0.99353399999999992</v>
      </c>
      <c r="G43" s="618"/>
      <c r="H43" s="618">
        <v>2.3941439999999998</v>
      </c>
      <c r="I43" s="618"/>
      <c r="J43" s="618">
        <v>1.1844489999999999</v>
      </c>
      <c r="K43" s="618"/>
      <c r="L43" s="618">
        <v>0.47164499999999998</v>
      </c>
      <c r="M43" s="618"/>
      <c r="N43" s="618">
        <v>0.65067600000000003</v>
      </c>
      <c r="O43" s="619"/>
    </row>
    <row r="44" spans="1:15" s="587" customFormat="1" ht="15" customHeight="1">
      <c r="A44" s="781" t="s">
        <v>585</v>
      </c>
      <c r="B44" s="588"/>
      <c r="C44" s="614"/>
      <c r="D44" s="614">
        <v>43.935691999999996</v>
      </c>
      <c r="E44" s="614"/>
      <c r="F44" s="614">
        <v>68.46784199999999</v>
      </c>
      <c r="G44" s="614"/>
      <c r="H44" s="614">
        <v>61.875127999999997</v>
      </c>
      <c r="I44" s="614"/>
      <c r="J44" s="614">
        <v>91.418503000000001</v>
      </c>
      <c r="K44" s="614"/>
      <c r="L44" s="614">
        <v>42.056505999999999</v>
      </c>
      <c r="M44" s="614"/>
      <c r="N44" s="614">
        <v>48.063220000000001</v>
      </c>
      <c r="O44" s="612"/>
    </row>
    <row r="45" spans="1:15" s="591" customFormat="1" ht="15" customHeight="1">
      <c r="A45" s="782" t="s">
        <v>817</v>
      </c>
      <c r="B45" s="588"/>
      <c r="C45" s="618"/>
      <c r="D45" s="618">
        <v>9.5067439999999994</v>
      </c>
      <c r="E45" s="618"/>
      <c r="F45" s="618">
        <v>35.892482999999999</v>
      </c>
      <c r="G45" s="618"/>
      <c r="H45" s="618">
        <v>24.846633999999998</v>
      </c>
      <c r="I45" s="618"/>
      <c r="J45" s="618">
        <v>34.193447999999997</v>
      </c>
      <c r="K45" s="618"/>
      <c r="L45" s="618">
        <v>10.986613999999999</v>
      </c>
      <c r="M45" s="618"/>
      <c r="N45" s="618">
        <v>14.109992999999999</v>
      </c>
      <c r="O45" s="619"/>
    </row>
    <row r="46" spans="1:15" s="591" customFormat="1" ht="15" customHeight="1">
      <c r="A46" s="782" t="s">
        <v>676</v>
      </c>
      <c r="B46" s="588" t="s">
        <v>820</v>
      </c>
      <c r="C46" s="618">
        <v>17.957900000000002</v>
      </c>
      <c r="D46" s="618">
        <v>25.235189000000002</v>
      </c>
      <c r="E46" s="618">
        <v>13.5419</v>
      </c>
      <c r="F46" s="618">
        <v>20.338286999999998</v>
      </c>
      <c r="G46" s="618">
        <v>15.187700000000001</v>
      </c>
      <c r="H46" s="618">
        <v>23.080213000000001</v>
      </c>
      <c r="I46" s="618">
        <v>30.783099999999997</v>
      </c>
      <c r="J46" s="618">
        <v>44.120589000000002</v>
      </c>
      <c r="K46" s="618">
        <v>17.742900000000002</v>
      </c>
      <c r="L46" s="618">
        <v>25.776343999999998</v>
      </c>
      <c r="M46" s="618">
        <v>24.888200000000001</v>
      </c>
      <c r="N46" s="618">
        <v>30.582739999999998</v>
      </c>
      <c r="O46" s="619"/>
    </row>
    <row r="47" spans="1:15" s="587" customFormat="1" ht="15" customHeight="1">
      <c r="A47" s="895" t="s">
        <v>818</v>
      </c>
      <c r="B47" s="622"/>
      <c r="C47" s="623"/>
      <c r="D47" s="624" t="s">
        <v>255</v>
      </c>
      <c r="E47" s="623"/>
      <c r="F47" s="624" t="s">
        <v>255</v>
      </c>
      <c r="G47" s="623"/>
      <c r="H47" s="624" t="s">
        <v>255</v>
      </c>
      <c r="I47" s="623"/>
      <c r="J47" s="624" t="s">
        <v>255</v>
      </c>
      <c r="K47" s="623"/>
      <c r="L47" s="624" t="s">
        <v>255</v>
      </c>
      <c r="M47" s="623"/>
      <c r="N47" s="624" t="s">
        <v>255</v>
      </c>
      <c r="O47" s="625"/>
    </row>
    <row r="48" spans="1:15" ht="20.100000000000001" customHeight="1">
      <c r="A48" s="601" t="s">
        <v>819</v>
      </c>
      <c r="B48" s="601"/>
      <c r="C48" s="601"/>
      <c r="D48" s="601"/>
      <c r="E48" s="601"/>
      <c r="F48" s="601"/>
      <c r="G48" s="601"/>
      <c r="H48" s="601"/>
      <c r="I48" s="601"/>
      <c r="J48" s="601"/>
      <c r="K48" s="601"/>
      <c r="L48" s="601"/>
      <c r="M48" s="601"/>
      <c r="N48" s="601"/>
    </row>
    <row r="49" spans="1:14" ht="20.100000000000001" customHeight="1">
      <c r="A49" s="603" t="s">
        <v>870</v>
      </c>
      <c r="B49" s="603"/>
      <c r="C49" s="603"/>
      <c r="D49" s="603"/>
      <c r="E49" s="603"/>
      <c r="F49" s="603"/>
      <c r="G49" s="603"/>
      <c r="H49" s="603"/>
      <c r="I49" s="603"/>
      <c r="J49" s="603"/>
      <c r="K49" s="603"/>
      <c r="L49" s="603"/>
      <c r="M49" s="603"/>
      <c r="N49" s="603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C43:L43 B4:C4 A1:J1 B3:J3 B40:L42 B44:J44 M40:XFD43 O39:XFD39 O44:XFD44 B22:XFD22 B39:J39 B24:XFD24 A5:N6 O1:XFD13 A48:XFD1048576 B13:N13 B45:XFD45 H2:J2 A12:N12 B7:N11 C14:XFD21 B26:XFD28 C25:XFD25 B30:XFD30 C29:XFD29 B33:XFD33 C31:XFD32 B36:XFD37 C34:XFD35 C38:XFD38 B47:XFD47 C46:XFD46">
    <cfRule type="containsErrors" dxfId="836" priority="65">
      <formula>ISERROR(A1)</formula>
    </cfRule>
  </conditionalFormatting>
  <conditionalFormatting sqref="D4">
    <cfRule type="containsErrors" dxfId="835" priority="64">
      <formula>ISERROR(D4)</formula>
    </cfRule>
  </conditionalFormatting>
  <conditionalFormatting sqref="B43">
    <cfRule type="containsErrors" dxfId="834" priority="60">
      <formula>ISERROR(B43)</formula>
    </cfRule>
  </conditionalFormatting>
  <conditionalFormatting sqref="K1:N3">
    <cfRule type="containsErrors" dxfId="833" priority="58">
      <formula>ISERROR(K1)</formula>
    </cfRule>
  </conditionalFormatting>
  <conditionalFormatting sqref="K39:N39">
    <cfRule type="containsErrors" dxfId="832" priority="56">
      <formula>ISERROR(K39)</formula>
    </cfRule>
  </conditionalFormatting>
  <conditionalFormatting sqref="K44:N44">
    <cfRule type="containsErrors" dxfId="831" priority="55">
      <formula>ISERROR(K44)</formula>
    </cfRule>
  </conditionalFormatting>
  <conditionalFormatting sqref="A3:A4">
    <cfRule type="containsErrors" dxfId="830" priority="48">
      <formula>ISERROR(A3)</formula>
    </cfRule>
  </conditionalFormatting>
  <conditionalFormatting sqref="B23:XFD23">
    <cfRule type="containsErrors" dxfId="829" priority="47">
      <formula>ISERROR(B23)</formula>
    </cfRule>
  </conditionalFormatting>
  <conditionalFormatting sqref="A13">
    <cfRule type="containsErrors" dxfId="828" priority="45">
      <formula>ISERROR(A13)</formula>
    </cfRule>
  </conditionalFormatting>
  <conditionalFormatting sqref="A22">
    <cfRule type="containsErrors" dxfId="827" priority="44">
      <formula>ISERROR(A22)</formula>
    </cfRule>
  </conditionalFormatting>
  <conditionalFormatting sqref="A24">
    <cfRule type="containsErrors" dxfId="826" priority="43">
      <formula>ISERROR(A24)</formula>
    </cfRule>
  </conditionalFormatting>
  <conditionalFormatting sqref="A27:A28">
    <cfRule type="containsErrors" dxfId="825" priority="42">
      <formula>ISERROR(A27)</formula>
    </cfRule>
  </conditionalFormatting>
  <conditionalFormatting sqref="A26">
    <cfRule type="containsErrors" dxfId="824" priority="41">
      <formula>ISERROR(A26)</formula>
    </cfRule>
  </conditionalFormatting>
  <conditionalFormatting sqref="A33">
    <cfRule type="containsErrors" dxfId="823" priority="40">
      <formula>ISERROR(A33)</formula>
    </cfRule>
  </conditionalFormatting>
  <conditionalFormatting sqref="A39">
    <cfRule type="containsErrors" dxfId="822" priority="39">
      <formula>ISERROR(A39)</formula>
    </cfRule>
  </conditionalFormatting>
  <conditionalFormatting sqref="A44">
    <cfRule type="containsErrors" dxfId="821" priority="38">
      <formula>ISERROR(A44)</formula>
    </cfRule>
  </conditionalFormatting>
  <conditionalFormatting sqref="A47">
    <cfRule type="containsErrors" dxfId="820" priority="37">
      <formula>ISERROR(A47)</formula>
    </cfRule>
  </conditionalFormatting>
  <conditionalFormatting sqref="A14:A21">
    <cfRule type="containsErrors" dxfId="819" priority="36">
      <formula>ISERROR(A14)</formula>
    </cfRule>
  </conditionalFormatting>
  <conditionalFormatting sqref="A23">
    <cfRule type="containsErrors" dxfId="818" priority="35">
      <formula>ISERROR(A23)</formula>
    </cfRule>
  </conditionalFormatting>
  <conditionalFormatting sqref="A25">
    <cfRule type="containsErrors" dxfId="817" priority="34">
      <formula>ISERROR(A25)</formula>
    </cfRule>
  </conditionalFormatting>
  <conditionalFormatting sqref="A29:A32">
    <cfRule type="containsErrors" dxfId="816" priority="33">
      <formula>ISERROR(A29)</formula>
    </cfRule>
  </conditionalFormatting>
  <conditionalFormatting sqref="A34:A38">
    <cfRule type="containsErrors" dxfId="815" priority="32">
      <formula>ISERROR(A34)</formula>
    </cfRule>
  </conditionalFormatting>
  <conditionalFormatting sqref="A40:A43">
    <cfRule type="containsErrors" dxfId="814" priority="31">
      <formula>ISERROR(A40)</formula>
    </cfRule>
  </conditionalFormatting>
  <conditionalFormatting sqref="A45:A46">
    <cfRule type="containsErrors" dxfId="813" priority="30">
      <formula>ISERROR(A45)</formula>
    </cfRule>
  </conditionalFormatting>
  <conditionalFormatting sqref="B2:G2">
    <cfRule type="containsErrors" dxfId="812" priority="29">
      <formula>ISERROR(B2)</formula>
    </cfRule>
  </conditionalFormatting>
  <conditionalFormatting sqref="A2">
    <cfRule type="containsErrors" dxfId="811" priority="28">
      <formula>ISERROR(A2)</formula>
    </cfRule>
  </conditionalFormatting>
  <conditionalFormatting sqref="E4">
    <cfRule type="containsErrors" dxfId="810" priority="27">
      <formula>ISERROR(E4)</formula>
    </cfRule>
  </conditionalFormatting>
  <conditionalFormatting sqref="F4">
    <cfRule type="containsErrors" dxfId="809" priority="26">
      <formula>ISERROR(F4)</formula>
    </cfRule>
  </conditionalFormatting>
  <conditionalFormatting sqref="G4">
    <cfRule type="containsErrors" dxfId="808" priority="25">
      <formula>ISERROR(G4)</formula>
    </cfRule>
  </conditionalFormatting>
  <conditionalFormatting sqref="H4">
    <cfRule type="containsErrors" dxfId="807" priority="24">
      <formula>ISERROR(H4)</formula>
    </cfRule>
  </conditionalFormatting>
  <conditionalFormatting sqref="I4">
    <cfRule type="containsErrors" dxfId="806" priority="23">
      <formula>ISERROR(I4)</formula>
    </cfRule>
  </conditionalFormatting>
  <conditionalFormatting sqref="J4">
    <cfRule type="containsErrors" dxfId="805" priority="22">
      <formula>ISERROR(J4)</formula>
    </cfRule>
  </conditionalFormatting>
  <conditionalFormatting sqref="K4">
    <cfRule type="containsErrors" dxfId="804" priority="21">
      <formula>ISERROR(K4)</formula>
    </cfRule>
  </conditionalFormatting>
  <conditionalFormatting sqref="L4">
    <cfRule type="containsErrors" dxfId="803" priority="20">
      <formula>ISERROR(L4)</formula>
    </cfRule>
  </conditionalFormatting>
  <conditionalFormatting sqref="M4">
    <cfRule type="containsErrors" dxfId="802" priority="19">
      <formula>ISERROR(M4)</formula>
    </cfRule>
  </conditionalFormatting>
  <conditionalFormatting sqref="N4">
    <cfRule type="containsErrors" dxfId="801" priority="18">
      <formula>ISERROR(N4)</formula>
    </cfRule>
  </conditionalFormatting>
  <conditionalFormatting sqref="A7:A11">
    <cfRule type="containsErrors" dxfId="800" priority="17">
      <formula>ISERROR(A7)</formula>
    </cfRule>
  </conditionalFormatting>
  <conditionalFormatting sqref="B14">
    <cfRule type="containsErrors" dxfId="799" priority="16">
      <formula>ISERROR(B14)</formula>
    </cfRule>
  </conditionalFormatting>
  <conditionalFormatting sqref="B15">
    <cfRule type="containsErrors" dxfId="798" priority="15">
      <formula>ISERROR(B15)</formula>
    </cfRule>
  </conditionalFormatting>
  <conditionalFormatting sqref="B16">
    <cfRule type="containsErrors" dxfId="797" priority="14">
      <formula>ISERROR(B16)</formula>
    </cfRule>
  </conditionalFormatting>
  <conditionalFormatting sqref="B17">
    <cfRule type="containsErrors" dxfId="796" priority="13">
      <formula>ISERROR(B17)</formula>
    </cfRule>
  </conditionalFormatting>
  <conditionalFormatting sqref="B18">
    <cfRule type="containsErrors" dxfId="795" priority="12">
      <formula>ISERROR(B18)</formula>
    </cfRule>
  </conditionalFormatting>
  <conditionalFormatting sqref="B19">
    <cfRule type="containsErrors" dxfId="794" priority="11">
      <formula>ISERROR(B19)</formula>
    </cfRule>
  </conditionalFormatting>
  <conditionalFormatting sqref="B20">
    <cfRule type="containsErrors" dxfId="793" priority="10">
      <formula>ISERROR(B20)</formula>
    </cfRule>
  </conditionalFormatting>
  <conditionalFormatting sqref="B21">
    <cfRule type="containsErrors" dxfId="792" priority="9">
      <formula>ISERROR(B21)</formula>
    </cfRule>
  </conditionalFormatting>
  <conditionalFormatting sqref="B25">
    <cfRule type="containsErrors" dxfId="791" priority="8">
      <formula>ISERROR(B25)</formula>
    </cfRule>
  </conditionalFormatting>
  <conditionalFormatting sqref="B29">
    <cfRule type="containsErrors" dxfId="790" priority="7">
      <formula>ISERROR(B29)</formula>
    </cfRule>
  </conditionalFormatting>
  <conditionalFormatting sqref="B31">
    <cfRule type="containsErrors" dxfId="789" priority="6">
      <formula>ISERROR(B31)</formula>
    </cfRule>
  </conditionalFormatting>
  <conditionalFormatting sqref="B32">
    <cfRule type="containsErrors" dxfId="788" priority="5">
      <formula>ISERROR(B32)</formula>
    </cfRule>
  </conditionalFormatting>
  <conditionalFormatting sqref="B34">
    <cfRule type="containsErrors" dxfId="787" priority="4">
      <formula>ISERROR(B34)</formula>
    </cfRule>
  </conditionalFormatting>
  <conditionalFormatting sqref="B35">
    <cfRule type="containsErrors" dxfId="786" priority="3">
      <formula>ISERROR(B35)</formula>
    </cfRule>
  </conditionalFormatting>
  <conditionalFormatting sqref="B38">
    <cfRule type="containsErrors" dxfId="785" priority="2">
      <formula>ISERROR(B38)</formula>
    </cfRule>
  </conditionalFormatting>
  <conditionalFormatting sqref="B46">
    <cfRule type="containsErrors" dxfId="784" priority="1">
      <formula>ISERROR(B46)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tabColor theme="3"/>
  </sheetPr>
  <dimension ref="A1:O49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1640625" style="562" customWidth="1"/>
    <col min="3" max="14" width="10.83203125" style="563" customWidth="1"/>
    <col min="15" max="16384" width="9.33203125" style="563"/>
  </cols>
  <sheetData>
    <row r="1" spans="1:14" s="604" customFormat="1" ht="15" customHeight="1">
      <c r="A1" s="1044" t="s">
        <v>822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7"/>
      <c r="L1" s="737"/>
      <c r="M1" s="737"/>
      <c r="N1" s="737"/>
    </row>
    <row r="2" spans="1:14" s="605" customFormat="1" ht="15" customHeight="1">
      <c r="A2" s="1015" t="s">
        <v>799</v>
      </c>
      <c r="B2" s="1016"/>
      <c r="C2" s="1016"/>
      <c r="D2" s="1016"/>
      <c r="E2" s="1016"/>
      <c r="F2" s="1016"/>
      <c r="G2" s="1017"/>
      <c r="H2" s="604"/>
      <c r="I2" s="604"/>
      <c r="J2" s="604"/>
      <c r="K2" s="604"/>
      <c r="L2" s="604"/>
      <c r="M2" s="604"/>
      <c r="N2" s="604"/>
    </row>
    <row r="3" spans="1:14" s="568" customFormat="1" ht="15.95" customHeight="1">
      <c r="A3" s="1045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4" s="568" customFormat="1" ht="45.95" customHeight="1">
      <c r="A4" s="1046"/>
      <c r="B4" s="1048"/>
      <c r="C4" s="566" t="s">
        <v>801</v>
      </c>
      <c r="D4" s="566" t="s">
        <v>802</v>
      </c>
      <c r="E4" s="566" t="s">
        <v>801</v>
      </c>
      <c r="F4" s="566" t="s">
        <v>802</v>
      </c>
      <c r="G4" s="566" t="s">
        <v>801</v>
      </c>
      <c r="H4" s="566" t="s">
        <v>802</v>
      </c>
      <c r="I4" s="566" t="s">
        <v>801</v>
      </c>
      <c r="J4" s="566" t="s">
        <v>802</v>
      </c>
      <c r="K4" s="566" t="s">
        <v>801</v>
      </c>
      <c r="L4" s="566" t="s">
        <v>802</v>
      </c>
      <c r="M4" s="566" t="s">
        <v>801</v>
      </c>
      <c r="N4" s="566" t="s">
        <v>802</v>
      </c>
    </row>
    <row r="5" spans="1:14" s="575" customFormat="1" ht="14.1" customHeight="1">
      <c r="A5" s="569" t="s">
        <v>551</v>
      </c>
      <c r="B5" s="626"/>
      <c r="C5" s="573"/>
      <c r="D5" s="572">
        <v>180.14295899999996</v>
      </c>
      <c r="E5" s="573"/>
      <c r="F5" s="572">
        <v>236.64668</v>
      </c>
      <c r="G5" s="573"/>
      <c r="H5" s="572">
        <v>290.76670300000001</v>
      </c>
      <c r="I5" s="573"/>
      <c r="J5" s="572">
        <v>346.85876600000006</v>
      </c>
      <c r="K5" s="573"/>
      <c r="L5" s="572">
        <v>123.897035</v>
      </c>
      <c r="M5" s="573"/>
      <c r="N5" s="572">
        <v>153.09481099999999</v>
      </c>
    </row>
    <row r="6" spans="1:14" s="582" customFormat="1" ht="20.100000000000001" customHeight="1">
      <c r="A6" s="576" t="s">
        <v>823</v>
      </c>
      <c r="B6" s="627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4" s="582" customFormat="1" ht="14.1" customHeight="1">
      <c r="A7" s="613" t="s">
        <v>828</v>
      </c>
      <c r="B7" s="628"/>
      <c r="C7" s="579"/>
      <c r="D7" s="629">
        <v>33.569929999999999</v>
      </c>
      <c r="E7" s="579"/>
      <c r="F7" s="629">
        <v>101.31434499999999</v>
      </c>
      <c r="G7" s="579"/>
      <c r="H7" s="629">
        <v>93.714360999999997</v>
      </c>
      <c r="I7" s="579"/>
      <c r="J7" s="629">
        <v>113.36867899999999</v>
      </c>
      <c r="K7" s="579"/>
      <c r="L7" s="629">
        <v>45.751415999999999</v>
      </c>
      <c r="M7" s="579"/>
      <c r="N7" s="629">
        <v>32.352784</v>
      </c>
    </row>
    <row r="8" spans="1:14" s="582" customFormat="1" ht="14.1" customHeight="1">
      <c r="A8" s="613" t="s">
        <v>829</v>
      </c>
      <c r="B8" s="628"/>
      <c r="C8" s="579"/>
      <c r="D8" s="629">
        <v>1.1323239999999999</v>
      </c>
      <c r="E8" s="579"/>
      <c r="F8" s="629">
        <v>2.1798729999999997</v>
      </c>
      <c r="G8" s="579"/>
      <c r="H8" s="629">
        <v>19.813763999999999</v>
      </c>
      <c r="I8" s="579"/>
      <c r="J8" s="629">
        <v>48.841242000000001</v>
      </c>
      <c r="K8" s="579"/>
      <c r="L8" s="629">
        <v>9.0323700000000002</v>
      </c>
      <c r="M8" s="579"/>
      <c r="N8" s="629">
        <v>45.396712000000001</v>
      </c>
    </row>
    <row r="9" spans="1:14" s="582" customFormat="1" ht="14.1" customHeight="1">
      <c r="A9" s="613" t="s">
        <v>825</v>
      </c>
      <c r="B9" s="628"/>
      <c r="C9" s="630"/>
      <c r="D9" s="629">
        <v>93.468645999999993</v>
      </c>
      <c r="E9" s="630"/>
      <c r="F9" s="629">
        <v>74.665823000000003</v>
      </c>
      <c r="G9" s="630"/>
      <c r="H9" s="629">
        <v>65.385853999999995</v>
      </c>
      <c r="I9" s="630"/>
      <c r="J9" s="629">
        <v>44.917000999999999</v>
      </c>
      <c r="K9" s="630"/>
      <c r="L9" s="629">
        <v>21.461853999999999</v>
      </c>
      <c r="M9" s="630"/>
      <c r="N9" s="629">
        <v>19.013532999999999</v>
      </c>
    </row>
    <row r="10" spans="1:14" s="582" customFormat="1" ht="14.1" customHeight="1">
      <c r="A10" s="613" t="s">
        <v>826</v>
      </c>
      <c r="B10" s="628"/>
      <c r="C10" s="630"/>
      <c r="D10" s="629">
        <v>9.3486270000000005</v>
      </c>
      <c r="E10" s="630"/>
      <c r="F10" s="629">
        <v>11.156639</v>
      </c>
      <c r="G10" s="630"/>
      <c r="H10" s="629">
        <v>16.297803999999999</v>
      </c>
      <c r="I10" s="630"/>
      <c r="J10" s="629">
        <v>32.700870000000002</v>
      </c>
      <c r="K10" s="630"/>
      <c r="L10" s="629">
        <v>5.22567</v>
      </c>
      <c r="M10" s="630"/>
      <c r="N10" s="629">
        <v>7.0533619999999999</v>
      </c>
    </row>
    <row r="11" spans="1:14" s="582" customFormat="1" ht="14.1" customHeight="1">
      <c r="A11" s="613" t="s">
        <v>827</v>
      </c>
      <c r="B11" s="628"/>
      <c r="C11" s="630"/>
      <c r="D11" s="629">
        <v>42.623432000000001</v>
      </c>
      <c r="E11" s="630"/>
      <c r="F11" s="629">
        <v>47.33</v>
      </c>
      <c r="G11" s="630"/>
      <c r="H11" s="629">
        <v>95.554919999999996</v>
      </c>
      <c r="I11" s="630"/>
      <c r="J11" s="629">
        <v>107.030974</v>
      </c>
      <c r="K11" s="630"/>
      <c r="L11" s="629">
        <v>42.425725</v>
      </c>
      <c r="M11" s="630"/>
      <c r="N11" s="629">
        <v>49.278419999999997</v>
      </c>
    </row>
    <row r="12" spans="1:14" s="582" customFormat="1" ht="20.100000000000001" customHeight="1">
      <c r="A12" s="576" t="s">
        <v>780</v>
      </c>
      <c r="B12" s="627"/>
      <c r="C12" s="573"/>
      <c r="D12" s="572"/>
      <c r="E12" s="573"/>
      <c r="F12" s="572"/>
      <c r="G12" s="573"/>
      <c r="H12" s="572"/>
      <c r="I12" s="573"/>
      <c r="J12" s="572"/>
      <c r="K12" s="573"/>
      <c r="L12" s="572"/>
      <c r="M12" s="573"/>
      <c r="N12" s="572"/>
    </row>
    <row r="13" spans="1:14" s="587" customFormat="1" ht="14.1" customHeight="1">
      <c r="A13" s="781" t="s">
        <v>577</v>
      </c>
      <c r="B13" s="620"/>
      <c r="C13" s="630"/>
      <c r="D13" s="579">
        <v>14.972016999999999</v>
      </c>
      <c r="E13" s="630"/>
      <c r="F13" s="579">
        <v>84.706164999999999</v>
      </c>
      <c r="G13" s="630"/>
      <c r="H13" s="579">
        <v>72.033318999999992</v>
      </c>
      <c r="I13" s="630"/>
      <c r="J13" s="579">
        <v>97.214314999999999</v>
      </c>
      <c r="K13" s="630"/>
      <c r="L13" s="579">
        <v>39.385784000000001</v>
      </c>
      <c r="M13" s="630"/>
      <c r="N13" s="579">
        <v>25.552966999999999</v>
      </c>
    </row>
    <row r="14" spans="1:14" s="591" customFormat="1" ht="14.1" customHeight="1">
      <c r="A14" s="782" t="s">
        <v>830</v>
      </c>
      <c r="B14" s="588" t="s">
        <v>845</v>
      </c>
      <c r="C14" s="631">
        <v>13.132999999999999</v>
      </c>
      <c r="D14" s="589">
        <v>4.0182320000000002</v>
      </c>
      <c r="E14" s="631">
        <v>325.5</v>
      </c>
      <c r="F14" s="589">
        <v>64.810610999999994</v>
      </c>
      <c r="G14" s="631">
        <v>332.20400000000001</v>
      </c>
      <c r="H14" s="589">
        <v>52.098188</v>
      </c>
      <c r="I14" s="631">
        <v>374.964</v>
      </c>
      <c r="J14" s="589">
        <v>48.430420999999996</v>
      </c>
      <c r="K14" s="631">
        <v>174.03700000000001</v>
      </c>
      <c r="L14" s="589">
        <v>22.293374999999997</v>
      </c>
      <c r="M14" s="631">
        <v>25.474</v>
      </c>
      <c r="N14" s="589">
        <v>3.4302009999999994</v>
      </c>
    </row>
    <row r="15" spans="1:14" s="591" customFormat="1" ht="14.1" customHeight="1">
      <c r="A15" s="782" t="s">
        <v>831</v>
      </c>
      <c r="B15" s="588" t="s">
        <v>820</v>
      </c>
      <c r="C15" s="631">
        <v>4.9412000000000003</v>
      </c>
      <c r="D15" s="589">
        <v>0.61633399999999994</v>
      </c>
      <c r="E15" s="631">
        <v>49.4679</v>
      </c>
      <c r="F15" s="589">
        <v>4.8215560000000002</v>
      </c>
      <c r="G15" s="631">
        <v>16.012</v>
      </c>
      <c r="H15" s="589">
        <v>2.3738379999999997</v>
      </c>
      <c r="I15" s="631">
        <v>15.724</v>
      </c>
      <c r="J15" s="589">
        <v>1.8542580000000002</v>
      </c>
      <c r="K15" s="631">
        <v>4.8314000000000004</v>
      </c>
      <c r="L15" s="589">
        <v>0.71186899999999997</v>
      </c>
      <c r="M15" s="631">
        <v>15.8293</v>
      </c>
      <c r="N15" s="589">
        <v>1.5093710000000002</v>
      </c>
    </row>
    <row r="16" spans="1:14" s="591" customFormat="1" ht="14.1" customHeight="1">
      <c r="A16" s="782" t="s">
        <v>809</v>
      </c>
      <c r="B16" s="588" t="s">
        <v>820</v>
      </c>
      <c r="C16" s="631">
        <v>28.664099999999998</v>
      </c>
      <c r="D16" s="589">
        <v>4.5617900000000002</v>
      </c>
      <c r="E16" s="631">
        <v>46.784099999999995</v>
      </c>
      <c r="F16" s="589">
        <v>8.093159</v>
      </c>
      <c r="G16" s="631">
        <v>46.784999999999997</v>
      </c>
      <c r="H16" s="589">
        <v>6.3037519999999994</v>
      </c>
      <c r="I16" s="631">
        <v>82.848400000000012</v>
      </c>
      <c r="J16" s="589">
        <v>11.170508</v>
      </c>
      <c r="K16" s="631">
        <v>37.226099999999995</v>
      </c>
      <c r="L16" s="589">
        <v>4.0711110000000001</v>
      </c>
      <c r="M16" s="631">
        <v>20.414100000000001</v>
      </c>
      <c r="N16" s="589">
        <v>4.0841159999999999</v>
      </c>
    </row>
    <row r="17" spans="1:15" s="591" customFormat="1" ht="14.1" customHeight="1">
      <c r="A17" s="782" t="s">
        <v>651</v>
      </c>
      <c r="B17" s="588" t="s">
        <v>820</v>
      </c>
      <c r="C17" s="631">
        <v>0.5534</v>
      </c>
      <c r="D17" s="589">
        <v>0.11086499999999999</v>
      </c>
      <c r="E17" s="631" t="s">
        <v>255</v>
      </c>
      <c r="F17" s="589" t="s">
        <v>255</v>
      </c>
      <c r="G17" s="631" t="s">
        <v>255</v>
      </c>
      <c r="H17" s="589" t="s">
        <v>255</v>
      </c>
      <c r="I17" s="631">
        <v>15.0951</v>
      </c>
      <c r="J17" s="589">
        <v>10.298428999999999</v>
      </c>
      <c r="K17" s="631">
        <v>5.26</v>
      </c>
      <c r="L17" s="589">
        <v>3.6656279999999999</v>
      </c>
      <c r="M17" s="631">
        <v>12.819700000000001</v>
      </c>
      <c r="N17" s="589">
        <v>8.7407779999999988</v>
      </c>
    </row>
    <row r="18" spans="1:15" s="591" customFormat="1" ht="14.1" customHeight="1">
      <c r="A18" s="782" t="s">
        <v>832</v>
      </c>
      <c r="B18" s="588" t="s">
        <v>820</v>
      </c>
      <c r="C18" s="631">
        <v>0.61</v>
      </c>
      <c r="D18" s="589">
        <v>0.41378499999999996</v>
      </c>
      <c r="E18" s="631">
        <v>0.55970000000000009</v>
      </c>
      <c r="F18" s="589">
        <v>0.43261299999999997</v>
      </c>
      <c r="G18" s="631">
        <v>0.2913</v>
      </c>
      <c r="H18" s="589">
        <v>0.65834899999999985</v>
      </c>
      <c r="I18" s="631">
        <v>1.9841</v>
      </c>
      <c r="J18" s="589">
        <v>9.1263919999999992</v>
      </c>
      <c r="K18" s="631">
        <v>0.72129999999999994</v>
      </c>
      <c r="L18" s="589">
        <v>2.9814859999999999</v>
      </c>
      <c r="M18" s="631">
        <v>0.63370000000000004</v>
      </c>
      <c r="N18" s="589">
        <v>2.186982</v>
      </c>
    </row>
    <row r="19" spans="1:15" s="591" customFormat="1" ht="14.1" customHeight="1">
      <c r="A19" s="782" t="s">
        <v>653</v>
      </c>
      <c r="B19" s="588" t="s">
        <v>820</v>
      </c>
      <c r="C19" s="631">
        <v>0.5645</v>
      </c>
      <c r="D19" s="589">
        <v>0.45613699999999996</v>
      </c>
      <c r="E19" s="631">
        <v>1.3192999999999999</v>
      </c>
      <c r="F19" s="589">
        <v>1.1284129999999999</v>
      </c>
      <c r="G19" s="631">
        <v>1.0942000000000001</v>
      </c>
      <c r="H19" s="589">
        <v>1.097445</v>
      </c>
      <c r="I19" s="631">
        <v>1.9747999999999999</v>
      </c>
      <c r="J19" s="589">
        <v>3.2956110000000001</v>
      </c>
      <c r="K19" s="631">
        <v>0.94620000000000004</v>
      </c>
      <c r="L19" s="589">
        <v>1.2981769999999999</v>
      </c>
      <c r="M19" s="631">
        <v>0.67</v>
      </c>
      <c r="N19" s="589">
        <v>1.1202809999999999</v>
      </c>
    </row>
    <row r="20" spans="1:15" s="587" customFormat="1" ht="14.1" customHeight="1">
      <c r="A20" s="781" t="s">
        <v>578</v>
      </c>
      <c r="B20" s="588"/>
      <c r="C20" s="630"/>
      <c r="D20" s="579">
        <v>0.93357000000000001</v>
      </c>
      <c r="E20" s="630"/>
      <c r="F20" s="579">
        <v>1.5359889999999998</v>
      </c>
      <c r="G20" s="630"/>
      <c r="H20" s="579">
        <v>2.3527659999999999</v>
      </c>
      <c r="I20" s="630"/>
      <c r="J20" s="579">
        <v>1.1017459999999999</v>
      </c>
      <c r="K20" s="630"/>
      <c r="L20" s="579">
        <v>0.58487299999999998</v>
      </c>
      <c r="M20" s="630"/>
      <c r="N20" s="579">
        <v>0.44323899999999999</v>
      </c>
    </row>
    <row r="21" spans="1:15" s="587" customFormat="1" ht="14.1" customHeight="1">
      <c r="A21" s="781" t="s">
        <v>833</v>
      </c>
      <c r="B21" s="588"/>
      <c r="C21" s="630"/>
      <c r="D21" s="579">
        <v>15.403936999999999</v>
      </c>
      <c r="E21" s="630"/>
      <c r="F21" s="579">
        <v>3.2375569999999998</v>
      </c>
      <c r="G21" s="630"/>
      <c r="H21" s="579">
        <v>21.412430000000001</v>
      </c>
      <c r="I21" s="630"/>
      <c r="J21" s="579">
        <v>49.491788</v>
      </c>
      <c r="K21" s="630"/>
      <c r="L21" s="579">
        <v>9.5889049999999987</v>
      </c>
      <c r="M21" s="630"/>
      <c r="N21" s="579">
        <v>46.038527999999999</v>
      </c>
    </row>
    <row r="22" spans="1:15" s="591" customFormat="1" ht="14.1" customHeight="1">
      <c r="A22" s="782" t="s">
        <v>658</v>
      </c>
      <c r="B22" s="588" t="s">
        <v>820</v>
      </c>
      <c r="C22" s="618"/>
      <c r="D22" s="618" t="s">
        <v>255</v>
      </c>
      <c r="E22" s="618"/>
      <c r="F22" s="618" t="s">
        <v>255</v>
      </c>
      <c r="G22" s="618"/>
      <c r="H22" s="618" t="s">
        <v>255</v>
      </c>
      <c r="I22" s="618">
        <v>8.1044999999999998</v>
      </c>
      <c r="J22" s="618">
        <v>32.216684999999998</v>
      </c>
      <c r="K22" s="618"/>
      <c r="L22" s="618" t="s">
        <v>255</v>
      </c>
      <c r="M22" s="618">
        <v>13.155700000000001</v>
      </c>
      <c r="N22" s="618">
        <v>44.385888000000001</v>
      </c>
      <c r="O22" s="619"/>
    </row>
    <row r="23" spans="1:15" s="587" customFormat="1" ht="14.1" customHeight="1">
      <c r="A23" s="781" t="s">
        <v>898</v>
      </c>
      <c r="B23" s="588"/>
      <c r="C23" s="580"/>
      <c r="D23" s="580">
        <v>42.622960999999997</v>
      </c>
      <c r="E23" s="580"/>
      <c r="F23" s="580">
        <v>47.33</v>
      </c>
      <c r="G23" s="580"/>
      <c r="H23" s="580">
        <v>95.554919999999996</v>
      </c>
      <c r="I23" s="580"/>
      <c r="J23" s="580">
        <v>107.01483200000001</v>
      </c>
      <c r="K23" s="580"/>
      <c r="L23" s="580">
        <v>42.409987999999991</v>
      </c>
      <c r="M23" s="580"/>
      <c r="N23" s="580">
        <v>49.276678999999994</v>
      </c>
    </row>
    <row r="24" spans="1:15" s="591" customFormat="1" ht="14.1" customHeight="1">
      <c r="A24" s="782" t="s">
        <v>834</v>
      </c>
      <c r="B24" s="588" t="s">
        <v>847</v>
      </c>
      <c r="C24" s="595">
        <v>0.97518990000000005</v>
      </c>
      <c r="D24" s="595">
        <v>28.195401999999998</v>
      </c>
      <c r="E24" s="595">
        <v>1.242885</v>
      </c>
      <c r="F24" s="595">
        <v>37.530816000000002</v>
      </c>
      <c r="G24" s="595">
        <v>1.9913267000000001</v>
      </c>
      <c r="H24" s="595">
        <v>73.084029000000001</v>
      </c>
      <c r="I24" s="595">
        <v>1.4773656000000002</v>
      </c>
      <c r="J24" s="595">
        <v>77.355812999999998</v>
      </c>
      <c r="K24" s="595">
        <v>0.61630949999999995</v>
      </c>
      <c r="L24" s="595">
        <v>32.113357000000001</v>
      </c>
      <c r="M24" s="595">
        <v>0.79926799999999998</v>
      </c>
      <c r="N24" s="595">
        <v>39.939515999999998</v>
      </c>
    </row>
    <row r="25" spans="1:15" s="591" customFormat="1" ht="14.1" customHeight="1">
      <c r="A25" s="782" t="s">
        <v>281</v>
      </c>
      <c r="B25" s="588" t="s">
        <v>820</v>
      </c>
      <c r="C25" s="595">
        <v>53.202800000000003</v>
      </c>
      <c r="D25" s="595">
        <v>13.321745999999997</v>
      </c>
      <c r="E25" s="595">
        <v>26.180599999999998</v>
      </c>
      <c r="F25" s="595">
        <v>8.6690880000000003</v>
      </c>
      <c r="G25" s="595">
        <v>65.68010000000001</v>
      </c>
      <c r="H25" s="595">
        <v>17.174396999999999</v>
      </c>
      <c r="I25" s="595">
        <v>83.308999999999997</v>
      </c>
      <c r="J25" s="595">
        <v>21.958421999999999</v>
      </c>
      <c r="K25" s="595">
        <v>27.957000000000001</v>
      </c>
      <c r="L25" s="595">
        <v>7.0664289999999994</v>
      </c>
      <c r="M25" s="595">
        <v>17.253700000000002</v>
      </c>
      <c r="N25" s="595">
        <v>6.2864489999999993</v>
      </c>
    </row>
    <row r="26" spans="1:15" s="587" customFormat="1" ht="14.1" customHeight="1">
      <c r="A26" s="781" t="s">
        <v>581</v>
      </c>
      <c r="B26" s="588"/>
      <c r="C26" s="580"/>
      <c r="D26" s="593" t="s">
        <v>255</v>
      </c>
      <c r="E26" s="580"/>
      <c r="F26" s="593">
        <v>0.221554</v>
      </c>
      <c r="G26" s="580"/>
      <c r="H26" s="593">
        <v>0.12110499999999998</v>
      </c>
      <c r="I26" s="580"/>
      <c r="J26" s="593" t="s">
        <v>255</v>
      </c>
      <c r="K26" s="580"/>
      <c r="L26" s="593" t="s">
        <v>255</v>
      </c>
      <c r="M26" s="580"/>
      <c r="N26" s="593" t="s">
        <v>255</v>
      </c>
    </row>
    <row r="27" spans="1:15" s="587" customFormat="1" ht="14.1" customHeight="1">
      <c r="A27" s="781" t="s">
        <v>582</v>
      </c>
      <c r="B27" s="588"/>
      <c r="C27" s="580"/>
      <c r="D27" s="580">
        <v>3.0999339999999993</v>
      </c>
      <c r="E27" s="580"/>
      <c r="F27" s="580">
        <v>6.689362</v>
      </c>
      <c r="G27" s="580"/>
      <c r="H27" s="580">
        <v>9.0379919999999991</v>
      </c>
      <c r="I27" s="580"/>
      <c r="J27" s="580">
        <v>11.139405</v>
      </c>
      <c r="K27" s="580"/>
      <c r="L27" s="580">
        <v>4.7067199999999998</v>
      </c>
      <c r="M27" s="580"/>
      <c r="N27" s="580">
        <v>5.6841200000000001</v>
      </c>
    </row>
    <row r="28" spans="1:15" s="587" customFormat="1" ht="14.1" customHeight="1">
      <c r="A28" s="782" t="s">
        <v>691</v>
      </c>
      <c r="B28" s="588" t="s">
        <v>820</v>
      </c>
      <c r="C28" s="595"/>
      <c r="D28" s="595" t="s">
        <v>255</v>
      </c>
      <c r="E28" s="595"/>
      <c r="F28" s="595" t="s">
        <v>255</v>
      </c>
      <c r="G28" s="595"/>
      <c r="H28" s="595" t="s">
        <v>255</v>
      </c>
      <c r="I28" s="595" t="s">
        <v>255</v>
      </c>
      <c r="J28" s="595">
        <v>0.17611199999999999</v>
      </c>
      <c r="K28" s="595" t="s">
        <v>255</v>
      </c>
      <c r="L28" s="595">
        <v>0.17611199999999999</v>
      </c>
      <c r="M28" s="595" t="s">
        <v>255</v>
      </c>
      <c r="N28" s="595">
        <v>0.48203999999999991</v>
      </c>
      <c r="O28" s="591"/>
    </row>
    <row r="29" spans="1:15" s="587" customFormat="1" ht="14.1" customHeight="1">
      <c r="A29" s="782" t="s">
        <v>661</v>
      </c>
      <c r="B29" s="588" t="s">
        <v>820</v>
      </c>
      <c r="C29" s="595" t="s">
        <v>255</v>
      </c>
      <c r="D29" s="595">
        <v>0.15171099999999998</v>
      </c>
      <c r="E29" s="595" t="s">
        <v>255</v>
      </c>
      <c r="F29" s="595">
        <v>0.12595699999999999</v>
      </c>
      <c r="G29" s="595">
        <v>0.1082</v>
      </c>
      <c r="H29" s="595">
        <v>0.16053699999999999</v>
      </c>
      <c r="I29" s="595">
        <v>1.4894000000000001</v>
      </c>
      <c r="J29" s="595">
        <v>1.9089499999999999</v>
      </c>
      <c r="K29" s="595">
        <v>0.17730000000000001</v>
      </c>
      <c r="L29" s="595">
        <v>0.28151199999999998</v>
      </c>
      <c r="M29" s="595">
        <v>1.2279</v>
      </c>
      <c r="N29" s="595">
        <v>1.4081350000000001</v>
      </c>
      <c r="O29" s="591"/>
    </row>
    <row r="30" spans="1:15" s="587" customFormat="1" ht="14.1" customHeight="1">
      <c r="A30" s="782" t="s">
        <v>662</v>
      </c>
      <c r="B30" s="588" t="s">
        <v>820</v>
      </c>
      <c r="C30" s="595">
        <v>3.0311999999999997</v>
      </c>
      <c r="D30" s="595">
        <v>0.57395600000000002</v>
      </c>
      <c r="E30" s="595">
        <v>3.4483000000000001</v>
      </c>
      <c r="F30" s="595">
        <v>0.76144899999999993</v>
      </c>
      <c r="G30" s="595">
        <v>2.3256000000000001</v>
      </c>
      <c r="H30" s="595">
        <v>0.40920699999999999</v>
      </c>
      <c r="I30" s="595">
        <v>0.62960000000000005</v>
      </c>
      <c r="J30" s="595">
        <v>0.66730899999999993</v>
      </c>
      <c r="K30" s="595">
        <v>0.30040000000000006</v>
      </c>
      <c r="L30" s="595">
        <v>0.196297</v>
      </c>
      <c r="M30" s="595">
        <v>0.30469999999999997</v>
      </c>
      <c r="N30" s="595">
        <v>0.72219599999999995</v>
      </c>
      <c r="O30" s="591"/>
    </row>
    <row r="31" spans="1:15" s="591" customFormat="1" ht="14.1" customHeight="1">
      <c r="A31" s="782" t="s">
        <v>663</v>
      </c>
      <c r="B31" s="588" t="s">
        <v>820</v>
      </c>
      <c r="C31" s="595">
        <v>0.76860000000000006</v>
      </c>
      <c r="D31" s="595">
        <v>0.51355299999999993</v>
      </c>
      <c r="E31" s="595">
        <v>0.83520000000000005</v>
      </c>
      <c r="F31" s="595">
        <v>0.61288999999999993</v>
      </c>
      <c r="G31" s="595">
        <v>1.3220000000000001</v>
      </c>
      <c r="H31" s="595">
        <v>0.87411500000000009</v>
      </c>
      <c r="I31" s="595">
        <v>1.3633</v>
      </c>
      <c r="J31" s="595">
        <v>0.86867299999999981</v>
      </c>
      <c r="K31" s="595">
        <v>0.58699999999999997</v>
      </c>
      <c r="L31" s="595">
        <v>0.39384999999999998</v>
      </c>
      <c r="M31" s="595">
        <v>0.67759999999999998</v>
      </c>
      <c r="N31" s="595">
        <v>0.43979099999999993</v>
      </c>
    </row>
    <row r="32" spans="1:15" s="591" customFormat="1" ht="14.1" customHeight="1">
      <c r="A32" s="782" t="s">
        <v>835</v>
      </c>
      <c r="B32" s="588" t="s">
        <v>820</v>
      </c>
      <c r="C32" s="595">
        <v>0.58020000000000005</v>
      </c>
      <c r="D32" s="595">
        <v>0.83616599999999996</v>
      </c>
      <c r="E32" s="595">
        <v>2.5557000000000003</v>
      </c>
      <c r="F32" s="595">
        <v>3.6743949999999996</v>
      </c>
      <c r="G32" s="595">
        <v>2.0202</v>
      </c>
      <c r="H32" s="595">
        <v>3.0010129999999999</v>
      </c>
      <c r="I32" s="595">
        <v>3.2285999999999997</v>
      </c>
      <c r="J32" s="595">
        <v>5.3902999999999999</v>
      </c>
      <c r="K32" s="595">
        <v>1.3700999999999999</v>
      </c>
      <c r="L32" s="595">
        <v>2.3633169999999999</v>
      </c>
      <c r="M32" s="595">
        <v>0.72410000000000008</v>
      </c>
      <c r="N32" s="595">
        <v>1.4392039999999999</v>
      </c>
    </row>
    <row r="33" spans="1:15" s="587" customFormat="1" ht="14.1" customHeight="1">
      <c r="A33" s="781" t="s">
        <v>583</v>
      </c>
      <c r="B33" s="588"/>
      <c r="C33" s="580"/>
      <c r="D33" s="593">
        <v>71.634796999999992</v>
      </c>
      <c r="E33" s="580"/>
      <c r="F33" s="593">
        <v>66.981475000000003</v>
      </c>
      <c r="G33" s="580"/>
      <c r="H33" s="593">
        <v>55.064247999999999</v>
      </c>
      <c r="I33" s="580"/>
      <c r="J33" s="593">
        <v>30.978240999999997</v>
      </c>
      <c r="K33" s="580"/>
      <c r="L33" s="593">
        <v>14.766475</v>
      </c>
      <c r="M33" s="580"/>
      <c r="N33" s="593">
        <v>14.496062</v>
      </c>
    </row>
    <row r="34" spans="1:15" s="633" customFormat="1" ht="14.1" customHeight="1">
      <c r="A34" s="782" t="s">
        <v>836</v>
      </c>
      <c r="B34" s="588" t="s">
        <v>820</v>
      </c>
      <c r="C34" s="595">
        <v>44.729900000000001</v>
      </c>
      <c r="D34" s="632">
        <v>3.9234429999999998</v>
      </c>
      <c r="E34" s="595">
        <v>43.3628</v>
      </c>
      <c r="F34" s="632">
        <v>3.8784509999999996</v>
      </c>
      <c r="G34" s="595">
        <v>44.2836</v>
      </c>
      <c r="H34" s="632">
        <v>3.9715219999999998</v>
      </c>
      <c r="I34" s="595">
        <v>35.842500000000001</v>
      </c>
      <c r="J34" s="632">
        <v>3.294756</v>
      </c>
      <c r="K34" s="595">
        <v>16.596700000000002</v>
      </c>
      <c r="L34" s="632">
        <v>1.5126599999999999</v>
      </c>
      <c r="M34" s="595">
        <v>18.6797</v>
      </c>
      <c r="N34" s="632">
        <v>1.709395</v>
      </c>
    </row>
    <row r="35" spans="1:15" s="633" customFormat="1" ht="14.1" customHeight="1">
      <c r="A35" s="782" t="s">
        <v>666</v>
      </c>
      <c r="B35" s="588" t="s">
        <v>282</v>
      </c>
      <c r="C35" s="595">
        <v>2.1168837999999996</v>
      </c>
      <c r="D35" s="632">
        <v>6.7397079999999994</v>
      </c>
      <c r="E35" s="595">
        <v>2.6852532999999998</v>
      </c>
      <c r="F35" s="632">
        <v>8.5942959999999999</v>
      </c>
      <c r="G35" s="595">
        <v>1.7717293000000001</v>
      </c>
      <c r="H35" s="632">
        <v>4.1536840000000002</v>
      </c>
      <c r="I35" s="595">
        <v>3.2639249000000001</v>
      </c>
      <c r="J35" s="632">
        <v>6.3909979999999997</v>
      </c>
      <c r="K35" s="595">
        <v>1.4171749</v>
      </c>
      <c r="L35" s="632">
        <v>2.8443670000000001</v>
      </c>
      <c r="M35" s="595">
        <v>1.9605490000000001</v>
      </c>
      <c r="N35" s="632">
        <v>4.1858029999999999</v>
      </c>
    </row>
    <row r="36" spans="1:15" s="633" customFormat="1" ht="14.1" customHeight="1">
      <c r="A36" s="782" t="s">
        <v>701</v>
      </c>
      <c r="B36" s="588" t="s">
        <v>820</v>
      </c>
      <c r="C36" s="595">
        <v>46.661099999999998</v>
      </c>
      <c r="D36" s="632">
        <v>13.291668999999999</v>
      </c>
      <c r="E36" s="595">
        <v>19.055799999999998</v>
      </c>
      <c r="F36" s="632">
        <v>11.032321</v>
      </c>
      <c r="G36" s="595">
        <v>19.413700000000002</v>
      </c>
      <c r="H36" s="632">
        <v>12.610451999999999</v>
      </c>
      <c r="I36" s="595">
        <v>5.2329000000000008</v>
      </c>
      <c r="J36" s="632">
        <v>3.0509879999999998</v>
      </c>
      <c r="K36" s="595">
        <v>1.3360999999999998</v>
      </c>
      <c r="L36" s="632">
        <v>0.37922400000000001</v>
      </c>
      <c r="M36" s="595">
        <v>10.306800000000001</v>
      </c>
      <c r="N36" s="632">
        <v>5.1669469999999986</v>
      </c>
    </row>
    <row r="37" spans="1:15" s="633" customFormat="1" ht="14.1" customHeight="1">
      <c r="A37" s="782" t="s">
        <v>837</v>
      </c>
      <c r="B37" s="588" t="s">
        <v>820</v>
      </c>
      <c r="C37" s="595"/>
      <c r="D37" s="632" t="s">
        <v>255</v>
      </c>
      <c r="E37" s="595"/>
      <c r="F37" s="632" t="s">
        <v>255</v>
      </c>
      <c r="G37" s="595">
        <v>8.3199999999999996E-2</v>
      </c>
      <c r="H37" s="632">
        <v>1.9221080000000001</v>
      </c>
      <c r="I37" s="595">
        <v>8.7499999999999994E-2</v>
      </c>
      <c r="J37" s="632">
        <v>1.6677860000000002</v>
      </c>
      <c r="K37" s="595" t="s">
        <v>255</v>
      </c>
      <c r="L37" s="632">
        <v>0.52410000000000001</v>
      </c>
      <c r="M37" s="595" t="s">
        <v>255</v>
      </c>
      <c r="N37" s="632">
        <v>0.51719799999999994</v>
      </c>
    </row>
    <row r="38" spans="1:15" s="633" customFormat="1" ht="27.95" customHeight="1">
      <c r="A38" s="782" t="s">
        <v>838</v>
      </c>
      <c r="B38" s="588" t="s">
        <v>820</v>
      </c>
      <c r="C38" s="595">
        <v>2.5255000000000001</v>
      </c>
      <c r="D38" s="632">
        <v>2.0363099999999998</v>
      </c>
      <c r="E38" s="595">
        <v>2.4985999999999997</v>
      </c>
      <c r="F38" s="632">
        <v>2.033998</v>
      </c>
      <c r="G38" s="595">
        <v>3.1619999999999999</v>
      </c>
      <c r="H38" s="632">
        <v>2.6498379999999999</v>
      </c>
      <c r="I38" s="595">
        <v>2.8475999999999999</v>
      </c>
      <c r="J38" s="632">
        <v>2.3235109999999999</v>
      </c>
      <c r="K38" s="595">
        <v>0.8659</v>
      </c>
      <c r="L38" s="632">
        <v>0.70367400000000002</v>
      </c>
      <c r="M38" s="595">
        <v>0.56480000000000008</v>
      </c>
      <c r="N38" s="632">
        <v>0.48794899999999997</v>
      </c>
    </row>
    <row r="39" spans="1:15" s="587" customFormat="1" ht="14.1" customHeight="1">
      <c r="A39" s="781" t="s">
        <v>584</v>
      </c>
      <c r="B39" s="588"/>
      <c r="C39" s="580"/>
      <c r="D39" s="593">
        <v>29.393428999999998</v>
      </c>
      <c r="E39" s="580"/>
      <c r="F39" s="593">
        <v>21.359552999999995</v>
      </c>
      <c r="G39" s="580"/>
      <c r="H39" s="593">
        <v>23.801171999999998</v>
      </c>
      <c r="I39" s="580"/>
      <c r="J39" s="593">
        <v>41.666138000000004</v>
      </c>
      <c r="K39" s="580"/>
      <c r="L39" s="593">
        <v>9.8242580000000004</v>
      </c>
      <c r="M39" s="580"/>
      <c r="N39" s="593">
        <v>7.3239270000000003</v>
      </c>
    </row>
    <row r="40" spans="1:15" s="587" customFormat="1" ht="14.1" customHeight="1">
      <c r="A40" s="782" t="s">
        <v>839</v>
      </c>
      <c r="B40" s="588" t="s">
        <v>821</v>
      </c>
      <c r="C40" s="632">
        <v>1</v>
      </c>
      <c r="D40" s="632">
        <v>6.5237000000000003E-2</v>
      </c>
      <c r="E40" s="595">
        <v>11</v>
      </c>
      <c r="F40" s="632" t="s">
        <v>255</v>
      </c>
      <c r="G40" s="632">
        <v>5</v>
      </c>
      <c r="H40" s="632" t="s">
        <v>255</v>
      </c>
      <c r="I40" s="595">
        <v>2</v>
      </c>
      <c r="J40" s="632" t="s">
        <v>255</v>
      </c>
      <c r="K40" s="595"/>
      <c r="L40" s="632" t="s">
        <v>255</v>
      </c>
      <c r="M40" s="595">
        <v>1</v>
      </c>
      <c r="N40" s="632">
        <v>1.82</v>
      </c>
      <c r="O40" s="591"/>
    </row>
    <row r="41" spans="1:15" s="587" customFormat="1" ht="14.1" customHeight="1">
      <c r="A41" s="782" t="s">
        <v>840</v>
      </c>
      <c r="B41" s="588" t="s">
        <v>846</v>
      </c>
      <c r="C41" s="632"/>
      <c r="D41" s="632" t="s">
        <v>255</v>
      </c>
      <c r="E41" s="595"/>
      <c r="F41" s="632" t="s">
        <v>255</v>
      </c>
      <c r="G41" s="632">
        <v>9.7000000000000003E-2</v>
      </c>
      <c r="H41" s="632">
        <v>0.234732</v>
      </c>
      <c r="I41" s="595"/>
      <c r="J41" s="632" t="s">
        <v>255</v>
      </c>
      <c r="K41" s="595"/>
      <c r="L41" s="632" t="s">
        <v>255</v>
      </c>
      <c r="M41" s="595">
        <v>0.23599999999999999</v>
      </c>
      <c r="N41" s="632">
        <v>0.91354099999999994</v>
      </c>
      <c r="O41" s="591"/>
    </row>
    <row r="42" spans="1:15" s="591" customFormat="1" ht="14.1" customHeight="1">
      <c r="A42" s="782" t="s">
        <v>841</v>
      </c>
      <c r="B42" s="588" t="s">
        <v>846</v>
      </c>
      <c r="C42" s="632">
        <v>61.856000000000002</v>
      </c>
      <c r="D42" s="632">
        <v>3.076441</v>
      </c>
      <c r="E42" s="595">
        <v>79.605999999999995</v>
      </c>
      <c r="F42" s="632">
        <v>3.8822389999999998</v>
      </c>
      <c r="G42" s="632">
        <v>59.61</v>
      </c>
      <c r="H42" s="632">
        <v>2.8981279999999998</v>
      </c>
      <c r="I42" s="595">
        <v>49.664999999999999</v>
      </c>
      <c r="J42" s="632">
        <v>2.2989359999999999</v>
      </c>
      <c r="K42" s="595">
        <v>27.940999999999999</v>
      </c>
      <c r="L42" s="632">
        <v>1.3745760000000002</v>
      </c>
      <c r="M42" s="595">
        <v>9.0299999999999994</v>
      </c>
      <c r="N42" s="632">
        <v>0.44036699999999995</v>
      </c>
    </row>
    <row r="43" spans="1:15" s="587" customFormat="1" ht="14.1" customHeight="1">
      <c r="A43" s="781" t="s">
        <v>585</v>
      </c>
      <c r="B43" s="620"/>
      <c r="C43" s="593"/>
      <c r="D43" s="593">
        <v>2.0823139999999998</v>
      </c>
      <c r="E43" s="593"/>
      <c r="F43" s="593">
        <v>4.5850249999999999</v>
      </c>
      <c r="G43" s="593"/>
      <c r="H43" s="593">
        <v>11.388750999999999</v>
      </c>
      <c r="I43" s="593"/>
      <c r="J43" s="593">
        <v>8.2049299999999992</v>
      </c>
      <c r="K43" s="593"/>
      <c r="L43" s="593">
        <v>2.6190819999999997</v>
      </c>
      <c r="M43" s="593"/>
      <c r="N43" s="593">
        <v>4.2700689999999994</v>
      </c>
    </row>
    <row r="44" spans="1:15" s="587" customFormat="1" ht="14.1" customHeight="1">
      <c r="A44" s="782" t="s">
        <v>842</v>
      </c>
      <c r="B44" s="588" t="s">
        <v>680</v>
      </c>
      <c r="C44" s="632"/>
      <c r="D44" s="632" t="s">
        <v>255</v>
      </c>
      <c r="E44" s="595"/>
      <c r="F44" s="632" t="s">
        <v>255</v>
      </c>
      <c r="G44" s="632">
        <v>0.52931700000000004</v>
      </c>
      <c r="H44" s="632">
        <v>0.13386499999999998</v>
      </c>
      <c r="I44" s="595">
        <v>6.8379969999999997</v>
      </c>
      <c r="J44" s="632">
        <v>1.7946709999999999</v>
      </c>
      <c r="K44" s="595">
        <v>2.4893139999999998</v>
      </c>
      <c r="L44" s="632">
        <v>0.648146</v>
      </c>
      <c r="M44" s="595">
        <v>3.5949070000000001</v>
      </c>
      <c r="N44" s="632">
        <v>0.93389</v>
      </c>
      <c r="O44" s="591"/>
    </row>
    <row r="45" spans="1:15" s="587" customFormat="1" ht="14.1" customHeight="1">
      <c r="A45" s="782" t="s">
        <v>843</v>
      </c>
      <c r="B45" s="588" t="s">
        <v>820</v>
      </c>
      <c r="C45" s="632" t="s">
        <v>255</v>
      </c>
      <c r="D45" s="632">
        <v>0.53120000000000001</v>
      </c>
      <c r="E45" s="595" t="s">
        <v>255</v>
      </c>
      <c r="F45" s="632">
        <v>0.2747</v>
      </c>
      <c r="G45" s="632" t="s">
        <v>255</v>
      </c>
      <c r="H45" s="632">
        <v>0.1489</v>
      </c>
      <c r="I45" s="595">
        <v>5.8000000000000003E-2</v>
      </c>
      <c r="J45" s="632">
        <v>0.61535099999999998</v>
      </c>
      <c r="K45" s="595"/>
      <c r="L45" s="632" t="s">
        <v>255</v>
      </c>
      <c r="M45" s="595" t="s">
        <v>255</v>
      </c>
      <c r="N45" s="632">
        <v>0.57210000000000005</v>
      </c>
      <c r="O45" s="591"/>
    </row>
    <row r="46" spans="1:15" s="587" customFormat="1" ht="14.1" customHeight="1">
      <c r="A46" s="782" t="s">
        <v>676</v>
      </c>
      <c r="B46" s="588" t="s">
        <v>820</v>
      </c>
      <c r="C46" s="632">
        <v>0.19739999999999999</v>
      </c>
      <c r="D46" s="632">
        <v>0.44189600000000001</v>
      </c>
      <c r="E46" s="595">
        <v>1.0815999999999999</v>
      </c>
      <c r="F46" s="632">
        <v>2.120206</v>
      </c>
      <c r="G46" s="632">
        <v>3.9286999999999996</v>
      </c>
      <c r="H46" s="632">
        <v>7.6418409999999994</v>
      </c>
      <c r="I46" s="595">
        <v>1.5569000000000002</v>
      </c>
      <c r="J46" s="632">
        <v>2.3551099999999998</v>
      </c>
      <c r="K46" s="595">
        <v>0.3569</v>
      </c>
      <c r="L46" s="632">
        <v>0.54361499999999996</v>
      </c>
      <c r="M46" s="595">
        <v>1.0367999999999999</v>
      </c>
      <c r="N46" s="632">
        <v>1.415211</v>
      </c>
      <c r="O46" s="591"/>
    </row>
    <row r="47" spans="1:15" s="587" customFormat="1" ht="14.1" customHeight="1">
      <c r="A47" s="895" t="s">
        <v>586</v>
      </c>
      <c r="B47" s="597"/>
      <c r="C47" s="598"/>
      <c r="D47" s="599" t="s">
        <v>255</v>
      </c>
      <c r="E47" s="598"/>
      <c r="F47" s="599" t="s">
        <v>255</v>
      </c>
      <c r="G47" s="598"/>
      <c r="H47" s="599" t="s">
        <v>255</v>
      </c>
      <c r="I47" s="598"/>
      <c r="J47" s="599" t="s">
        <v>255</v>
      </c>
      <c r="K47" s="598"/>
      <c r="L47" s="599" t="s">
        <v>255</v>
      </c>
      <c r="M47" s="598"/>
      <c r="N47" s="599" t="s">
        <v>255</v>
      </c>
    </row>
    <row r="48" spans="1:15" ht="20.100000000000001" customHeight="1">
      <c r="A48" s="634" t="s">
        <v>677</v>
      </c>
      <c r="B48" s="601"/>
      <c r="C48" s="635"/>
      <c r="D48" s="635"/>
      <c r="E48" s="635"/>
      <c r="F48" s="635"/>
      <c r="G48" s="635"/>
      <c r="H48" s="635"/>
      <c r="I48" s="635"/>
      <c r="J48" s="635"/>
      <c r="K48" s="635"/>
      <c r="L48" s="635"/>
      <c r="M48" s="635"/>
      <c r="N48" s="635"/>
    </row>
    <row r="49" spans="1:14" ht="20.100000000000001" customHeight="1">
      <c r="A49" s="636" t="s">
        <v>844</v>
      </c>
      <c r="B49" s="603"/>
      <c r="C49" s="637"/>
      <c r="D49" s="637"/>
      <c r="E49" s="637"/>
      <c r="F49" s="637"/>
      <c r="G49" s="637"/>
      <c r="H49" s="637"/>
      <c r="I49" s="637"/>
      <c r="J49" s="637"/>
      <c r="K49" s="637"/>
      <c r="L49" s="637"/>
      <c r="M49" s="637"/>
      <c r="N49" s="637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P28:XFD30 B4:C4 A1:J1 B3:J3 C32:XFD32 B33:J33 B39:J39 B43:XFD44 O23:XFD27 C45:XFD46 B35:XFD35 O33:XFD33 O39:XFD39 B13:N13 B20:XFD21 B23:J24 B47:XFD47 A48:XFD1048576 A5:N6 O1:XFD14 H2:J2 A12:N12 B7:N11 C14:N14 C15:XFD19 C22:XFD22 B26:J27 C25:J25 C28:N30 C31:O31 C34:XFD34 C36:XFD38 C41:O41 C42:XFD42">
    <cfRule type="containsErrors" dxfId="783" priority="77">
      <formula>ISERROR(A1)</formula>
    </cfRule>
  </conditionalFormatting>
  <conditionalFormatting sqref="D4">
    <cfRule type="containsErrors" dxfId="782" priority="76">
      <formula>ISERROR(D4)</formula>
    </cfRule>
  </conditionalFormatting>
  <conditionalFormatting sqref="K1:N2">
    <cfRule type="containsErrors" dxfId="781" priority="70">
      <formula>ISERROR(K1)</formula>
    </cfRule>
  </conditionalFormatting>
  <conditionalFormatting sqref="K23:N27">
    <cfRule type="containsErrors" dxfId="780" priority="71">
      <formula>ISERROR(K23)</formula>
    </cfRule>
  </conditionalFormatting>
  <conditionalFormatting sqref="K33:N33">
    <cfRule type="containsErrors" dxfId="779" priority="68">
      <formula>ISERROR(K33)</formula>
    </cfRule>
  </conditionalFormatting>
  <conditionalFormatting sqref="P41:XFD41">
    <cfRule type="containsErrors" dxfId="778" priority="67">
      <formula>ISERROR(P41)</formula>
    </cfRule>
  </conditionalFormatting>
  <conditionalFormatting sqref="K39:N39">
    <cfRule type="containsErrors" dxfId="777" priority="66">
      <formula>ISERROR(K39)</formula>
    </cfRule>
  </conditionalFormatting>
  <conditionalFormatting sqref="P31:XFD31 O28:O30">
    <cfRule type="containsErrors" dxfId="776" priority="65">
      <formula>ISERROR(O28)</formula>
    </cfRule>
  </conditionalFormatting>
  <conditionalFormatting sqref="B40:O40">
    <cfRule type="containsErrors" dxfId="775" priority="56">
      <formula>ISERROR(B40)</formula>
    </cfRule>
  </conditionalFormatting>
  <conditionalFormatting sqref="P40:XFD40">
    <cfRule type="containsErrors" dxfId="774" priority="55">
      <formula>ISERROR(P40)</formula>
    </cfRule>
  </conditionalFormatting>
  <conditionalFormatting sqref="A3:A4">
    <cfRule type="containsErrors" dxfId="773" priority="53">
      <formula>ISERROR(A3)</formula>
    </cfRule>
  </conditionalFormatting>
  <conditionalFormatting sqref="K3:N3">
    <cfRule type="containsErrors" dxfId="772" priority="52">
      <formula>ISERROR(K3)</formula>
    </cfRule>
  </conditionalFormatting>
  <conditionalFormatting sqref="A13">
    <cfRule type="containsErrors" dxfId="771" priority="51">
      <formula>ISERROR(A13)</formula>
    </cfRule>
  </conditionalFormatting>
  <conditionalFormatting sqref="A20:A21">
    <cfRule type="containsErrors" dxfId="770" priority="50">
      <formula>ISERROR(A20)</formula>
    </cfRule>
  </conditionalFormatting>
  <conditionalFormatting sqref="A26:A27">
    <cfRule type="containsErrors" dxfId="769" priority="49">
      <formula>ISERROR(A26)</formula>
    </cfRule>
  </conditionalFormatting>
  <conditionalFormatting sqref="A33">
    <cfRule type="containsErrors" dxfId="768" priority="48">
      <formula>ISERROR(A33)</formula>
    </cfRule>
  </conditionalFormatting>
  <conditionalFormatting sqref="A39">
    <cfRule type="containsErrors" dxfId="767" priority="47">
      <formula>ISERROR(A39)</formula>
    </cfRule>
  </conditionalFormatting>
  <conditionalFormatting sqref="A43">
    <cfRule type="containsErrors" dxfId="766" priority="46">
      <formula>ISERROR(A43)</formula>
    </cfRule>
  </conditionalFormatting>
  <conditionalFormatting sqref="A47">
    <cfRule type="containsErrors" dxfId="765" priority="45">
      <formula>ISERROR(A47)</formula>
    </cfRule>
  </conditionalFormatting>
  <conditionalFormatting sqref="A14:A19">
    <cfRule type="containsErrors" dxfId="764" priority="44">
      <formula>ISERROR(A14)</formula>
    </cfRule>
  </conditionalFormatting>
  <conditionalFormatting sqref="A22">
    <cfRule type="containsErrors" dxfId="763" priority="43">
      <formula>ISERROR(A22)</formula>
    </cfRule>
  </conditionalFormatting>
  <conditionalFormatting sqref="A24:A25">
    <cfRule type="containsErrors" dxfId="762" priority="42">
      <formula>ISERROR(A24)</formula>
    </cfRule>
  </conditionalFormatting>
  <conditionalFormatting sqref="A23">
    <cfRule type="containsErrors" dxfId="761" priority="41">
      <formula>ISERROR(A23)</formula>
    </cfRule>
  </conditionalFormatting>
  <conditionalFormatting sqref="A28:A32">
    <cfRule type="containsErrors" dxfId="760" priority="40">
      <formula>ISERROR(A28)</formula>
    </cfRule>
  </conditionalFormatting>
  <conditionalFormatting sqref="A34:A38">
    <cfRule type="containsErrors" dxfId="759" priority="39">
      <formula>ISERROR(A34)</formula>
    </cfRule>
  </conditionalFormatting>
  <conditionalFormatting sqref="A40:A42">
    <cfRule type="containsErrors" dxfId="758" priority="38">
      <formula>ISERROR(A40)</formula>
    </cfRule>
  </conditionalFormatting>
  <conditionalFormatting sqref="A44:A46">
    <cfRule type="containsErrors" dxfId="757" priority="37">
      <formula>ISERROR(A44)</formula>
    </cfRule>
  </conditionalFormatting>
  <conditionalFormatting sqref="B2:G2">
    <cfRule type="containsErrors" dxfId="756" priority="34">
      <formula>ISERROR(B2)</formula>
    </cfRule>
  </conditionalFormatting>
  <conditionalFormatting sqref="A2">
    <cfRule type="containsErrors" dxfId="755" priority="33">
      <formula>ISERROR(A2)</formula>
    </cfRule>
  </conditionalFormatting>
  <conditionalFormatting sqref="E4">
    <cfRule type="containsErrors" dxfId="754" priority="32">
      <formula>ISERROR(E4)</formula>
    </cfRule>
  </conditionalFormatting>
  <conditionalFormatting sqref="F4">
    <cfRule type="containsErrors" dxfId="753" priority="31">
      <formula>ISERROR(F4)</formula>
    </cfRule>
  </conditionalFormatting>
  <conditionalFormatting sqref="G4">
    <cfRule type="containsErrors" dxfId="752" priority="30">
      <formula>ISERROR(G4)</formula>
    </cfRule>
  </conditionalFormatting>
  <conditionalFormatting sqref="H4">
    <cfRule type="containsErrors" dxfId="751" priority="29">
      <formula>ISERROR(H4)</formula>
    </cfRule>
  </conditionalFormatting>
  <conditionalFormatting sqref="I4">
    <cfRule type="containsErrors" dxfId="750" priority="28">
      <formula>ISERROR(I4)</formula>
    </cfRule>
  </conditionalFormatting>
  <conditionalFormatting sqref="J4">
    <cfRule type="containsErrors" dxfId="749" priority="27">
      <formula>ISERROR(J4)</formula>
    </cfRule>
  </conditionalFormatting>
  <conditionalFormatting sqref="K4">
    <cfRule type="containsErrors" dxfId="748" priority="26">
      <formula>ISERROR(K4)</formula>
    </cfRule>
  </conditionalFormatting>
  <conditionalFormatting sqref="L4">
    <cfRule type="containsErrors" dxfId="747" priority="25">
      <formula>ISERROR(L4)</formula>
    </cfRule>
  </conditionalFormatting>
  <conditionalFormatting sqref="M4">
    <cfRule type="containsErrors" dxfId="746" priority="24">
      <formula>ISERROR(M4)</formula>
    </cfRule>
  </conditionalFormatting>
  <conditionalFormatting sqref="N4">
    <cfRule type="containsErrors" dxfId="745" priority="23">
      <formula>ISERROR(N4)</formula>
    </cfRule>
  </conditionalFormatting>
  <conditionalFormatting sqref="A7:A11">
    <cfRule type="containsErrors" dxfId="744" priority="22">
      <formula>ISERROR(A7)</formula>
    </cfRule>
  </conditionalFormatting>
  <conditionalFormatting sqref="B14">
    <cfRule type="containsErrors" dxfId="743" priority="21">
      <formula>ISERROR(B14)</formula>
    </cfRule>
  </conditionalFormatting>
  <conditionalFormatting sqref="B15">
    <cfRule type="containsErrors" dxfId="742" priority="20">
      <formula>ISERROR(B15)</formula>
    </cfRule>
  </conditionalFormatting>
  <conditionalFormatting sqref="B16">
    <cfRule type="containsErrors" dxfId="741" priority="19">
      <formula>ISERROR(B16)</formula>
    </cfRule>
  </conditionalFormatting>
  <conditionalFormatting sqref="B17">
    <cfRule type="containsErrors" dxfId="740" priority="18">
      <formula>ISERROR(B17)</formula>
    </cfRule>
  </conditionalFormatting>
  <conditionalFormatting sqref="B18">
    <cfRule type="containsErrors" dxfId="739" priority="17">
      <formula>ISERROR(B18)</formula>
    </cfRule>
  </conditionalFormatting>
  <conditionalFormatting sqref="B19">
    <cfRule type="containsErrors" dxfId="738" priority="16">
      <formula>ISERROR(B19)</formula>
    </cfRule>
  </conditionalFormatting>
  <conditionalFormatting sqref="B22">
    <cfRule type="containsErrors" dxfId="737" priority="15">
      <formula>ISERROR(B22)</formula>
    </cfRule>
  </conditionalFormatting>
  <conditionalFormatting sqref="B25">
    <cfRule type="containsErrors" dxfId="736" priority="14">
      <formula>ISERROR(B25)</formula>
    </cfRule>
  </conditionalFormatting>
  <conditionalFormatting sqref="B28">
    <cfRule type="containsErrors" dxfId="735" priority="13">
      <formula>ISERROR(B28)</formula>
    </cfRule>
  </conditionalFormatting>
  <conditionalFormatting sqref="B29">
    <cfRule type="containsErrors" dxfId="734" priority="12">
      <formula>ISERROR(B29)</formula>
    </cfRule>
  </conditionalFormatting>
  <conditionalFormatting sqref="B30">
    <cfRule type="containsErrors" dxfId="733" priority="11">
      <formula>ISERROR(B30)</formula>
    </cfRule>
  </conditionalFormatting>
  <conditionalFormatting sqref="B31">
    <cfRule type="containsErrors" dxfId="732" priority="10">
      <formula>ISERROR(B31)</formula>
    </cfRule>
  </conditionalFormatting>
  <conditionalFormatting sqref="B32">
    <cfRule type="containsErrors" dxfId="731" priority="9">
      <formula>ISERROR(B32)</formula>
    </cfRule>
  </conditionalFormatting>
  <conditionalFormatting sqref="B34">
    <cfRule type="containsErrors" dxfId="730" priority="8">
      <formula>ISERROR(B34)</formula>
    </cfRule>
  </conditionalFormatting>
  <conditionalFormatting sqref="B36">
    <cfRule type="containsErrors" dxfId="729" priority="7">
      <formula>ISERROR(B36)</formula>
    </cfRule>
  </conditionalFormatting>
  <conditionalFormatting sqref="B37">
    <cfRule type="containsErrors" dxfId="728" priority="6">
      <formula>ISERROR(B37)</formula>
    </cfRule>
  </conditionalFormatting>
  <conditionalFormatting sqref="B38">
    <cfRule type="containsErrors" dxfId="727" priority="5">
      <formula>ISERROR(B38)</formula>
    </cfRule>
  </conditionalFormatting>
  <conditionalFormatting sqref="B41">
    <cfRule type="containsErrors" dxfId="726" priority="4">
      <formula>ISERROR(B41)</formula>
    </cfRule>
  </conditionalFormatting>
  <conditionalFormatting sqref="B42">
    <cfRule type="containsErrors" dxfId="725" priority="3">
      <formula>ISERROR(B42)</formula>
    </cfRule>
  </conditionalFormatting>
  <conditionalFormatting sqref="B45">
    <cfRule type="containsErrors" dxfId="724" priority="2">
      <formula>ISERROR(B45)</formula>
    </cfRule>
  </conditionalFormatting>
  <conditionalFormatting sqref="B46">
    <cfRule type="containsErrors" dxfId="723" priority="1">
      <formula>ISERROR(B46)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tabColor theme="3"/>
  </sheetPr>
  <dimension ref="A1:O32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6384" width="9.33203125" style="563"/>
  </cols>
  <sheetData>
    <row r="1" spans="1:15" s="560" customFormat="1" ht="17.25" customHeight="1">
      <c r="A1" s="1044" t="s">
        <v>848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601" customFormat="1" ht="12.75" customHeight="1">
      <c r="A2" s="561" t="s">
        <v>849</v>
      </c>
      <c r="B2" s="637"/>
      <c r="C2" s="904"/>
      <c r="D2" s="904"/>
      <c r="E2" s="904"/>
      <c r="F2" s="904"/>
      <c r="G2" s="904"/>
      <c r="H2" s="563"/>
      <c r="I2" s="563"/>
      <c r="J2" s="563"/>
      <c r="K2" s="563"/>
      <c r="L2" s="563"/>
      <c r="M2" s="563"/>
      <c r="N2" s="563"/>
    </row>
    <row r="3" spans="1:15" s="568" customFormat="1" ht="15" customHeight="1">
      <c r="A3" s="1045" t="s">
        <v>614</v>
      </c>
      <c r="B3" s="1047" t="s">
        <v>850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5.95" customHeight="1">
      <c r="A4" s="1046"/>
      <c r="B4" s="1048"/>
      <c r="C4" s="566" t="s">
        <v>801</v>
      </c>
      <c r="D4" s="566" t="s">
        <v>802</v>
      </c>
      <c r="E4" s="566" t="s">
        <v>801</v>
      </c>
      <c r="F4" s="566" t="s">
        <v>802</v>
      </c>
      <c r="G4" s="566" t="s">
        <v>801</v>
      </c>
      <c r="H4" s="566" t="s">
        <v>802</v>
      </c>
      <c r="I4" s="566" t="s">
        <v>801</v>
      </c>
      <c r="J4" s="566" t="s">
        <v>802</v>
      </c>
      <c r="K4" s="566" t="s">
        <v>801</v>
      </c>
      <c r="L4" s="566" t="s">
        <v>802</v>
      </c>
      <c r="M4" s="566" t="s">
        <v>801</v>
      </c>
      <c r="N4" s="566" t="s">
        <v>802</v>
      </c>
    </row>
    <row r="5" spans="1:15" s="575" customFormat="1" ht="14.1" customHeight="1">
      <c r="A5" s="569" t="s">
        <v>551</v>
      </c>
      <c r="B5" s="570"/>
      <c r="C5" s="608"/>
      <c r="D5" s="608">
        <v>15.847106000000002</v>
      </c>
      <c r="E5" s="608"/>
      <c r="F5" s="608">
        <v>24.395636999999997</v>
      </c>
      <c r="G5" s="608"/>
      <c r="H5" s="608">
        <v>33.965797999999999</v>
      </c>
      <c r="I5" s="608"/>
      <c r="J5" s="608">
        <v>43.850578999999996</v>
      </c>
      <c r="K5" s="608"/>
      <c r="L5" s="608">
        <v>21.323516999999995</v>
      </c>
      <c r="M5" s="608"/>
      <c r="N5" s="608">
        <v>14.981413999999999</v>
      </c>
    </row>
    <row r="6" spans="1:15" s="575" customFormat="1" ht="20.100000000000001" customHeight="1">
      <c r="A6" s="576" t="s">
        <v>779</v>
      </c>
      <c r="B6" s="626"/>
      <c r="C6" s="571"/>
      <c r="D6" s="571"/>
      <c r="E6" s="571"/>
      <c r="F6" s="571"/>
      <c r="G6" s="571"/>
      <c r="H6" s="571"/>
      <c r="I6" s="607"/>
      <c r="J6" s="607"/>
      <c r="K6" s="607"/>
      <c r="L6" s="607"/>
      <c r="M6" s="607"/>
      <c r="N6" s="607"/>
    </row>
    <row r="7" spans="1:15" s="582" customFormat="1" ht="14.1" customHeight="1">
      <c r="A7" s="613" t="s">
        <v>851</v>
      </c>
      <c r="B7" s="628"/>
      <c r="C7" s="579"/>
      <c r="D7" s="629">
        <v>0.825932</v>
      </c>
      <c r="E7" s="579"/>
      <c r="F7" s="629">
        <v>2.8699349999999999</v>
      </c>
      <c r="G7" s="579"/>
      <c r="H7" s="629">
        <v>3.9242649999999997</v>
      </c>
      <c r="I7" s="614"/>
      <c r="J7" s="615">
        <v>12.439069999999999</v>
      </c>
      <c r="K7" s="614"/>
      <c r="L7" s="615">
        <v>7.4720209999999998</v>
      </c>
      <c r="M7" s="614"/>
      <c r="N7" s="615">
        <v>1.4271190000000002</v>
      </c>
    </row>
    <row r="8" spans="1:15" s="582" customFormat="1" ht="14.1" customHeight="1">
      <c r="A8" s="613" t="s">
        <v>852</v>
      </c>
      <c r="B8" s="628"/>
      <c r="C8" s="579"/>
      <c r="D8" s="580" t="s">
        <v>255</v>
      </c>
      <c r="E8" s="579"/>
      <c r="F8" s="580" t="s">
        <v>255</v>
      </c>
      <c r="G8" s="579"/>
      <c r="H8" s="580" t="s">
        <v>255</v>
      </c>
      <c r="I8" s="579"/>
      <c r="J8" s="580" t="s">
        <v>255</v>
      </c>
      <c r="K8" s="579"/>
      <c r="L8" s="580" t="s">
        <v>255</v>
      </c>
      <c r="M8" s="579"/>
      <c r="N8" s="580" t="s">
        <v>255</v>
      </c>
    </row>
    <row r="9" spans="1:15" s="582" customFormat="1" ht="14.1" customHeight="1">
      <c r="A9" s="613" t="s">
        <v>855</v>
      </c>
      <c r="B9" s="628"/>
      <c r="C9" s="630"/>
      <c r="D9" s="629">
        <v>15.018421999999997</v>
      </c>
      <c r="E9" s="630"/>
      <c r="F9" s="629">
        <v>16.316396000000001</v>
      </c>
      <c r="G9" s="630"/>
      <c r="H9" s="629">
        <v>25.897411999999999</v>
      </c>
      <c r="I9" s="630"/>
      <c r="J9" s="615">
        <v>22.994159</v>
      </c>
      <c r="K9" s="630"/>
      <c r="L9" s="615">
        <v>12.587294999999999</v>
      </c>
      <c r="M9" s="630"/>
      <c r="N9" s="615">
        <v>13.258019999999998</v>
      </c>
    </row>
    <row r="10" spans="1:15" s="582" customFormat="1" ht="14.1" customHeight="1">
      <c r="A10" s="613" t="s">
        <v>856</v>
      </c>
      <c r="B10" s="628"/>
      <c r="C10" s="630"/>
      <c r="D10" s="629" t="s">
        <v>255</v>
      </c>
      <c r="E10" s="630"/>
      <c r="F10" s="629">
        <v>0.89360899999999999</v>
      </c>
      <c r="G10" s="630"/>
      <c r="H10" s="629">
        <v>3.9664239999999999</v>
      </c>
      <c r="I10" s="630"/>
      <c r="J10" s="615">
        <v>8.1505229999999997</v>
      </c>
      <c r="K10" s="630"/>
      <c r="L10" s="615">
        <v>1.2642009999999999</v>
      </c>
      <c r="M10" s="630"/>
      <c r="N10" s="615">
        <v>0.28060099999999999</v>
      </c>
    </row>
    <row r="11" spans="1:15" s="582" customFormat="1" ht="14.1" customHeight="1">
      <c r="A11" s="613" t="s">
        <v>857</v>
      </c>
      <c r="B11" s="628"/>
      <c r="C11" s="630"/>
      <c r="D11" s="629" t="s">
        <v>255</v>
      </c>
      <c r="E11" s="630"/>
      <c r="F11" s="580">
        <v>4.3156970000000001</v>
      </c>
      <c r="G11" s="630"/>
      <c r="H11" s="580">
        <v>0.16631599999999999</v>
      </c>
      <c r="I11" s="630"/>
      <c r="J11" s="615" t="s">
        <v>255</v>
      </c>
      <c r="K11" s="630"/>
      <c r="L11" s="615" t="s">
        <v>255</v>
      </c>
      <c r="M11" s="630"/>
      <c r="N11" s="615" t="s">
        <v>255</v>
      </c>
    </row>
    <row r="12" spans="1:15" s="582" customFormat="1" ht="20.100000000000001" customHeight="1">
      <c r="A12" s="576" t="s">
        <v>780</v>
      </c>
      <c r="B12" s="639"/>
      <c r="C12" s="640"/>
      <c r="D12" s="572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s="587" customFormat="1" ht="14.1" customHeight="1">
      <c r="A13" s="781" t="s">
        <v>577</v>
      </c>
      <c r="B13" s="620"/>
      <c r="C13" s="630"/>
      <c r="D13" s="580">
        <v>0.42251699999999998</v>
      </c>
      <c r="E13" s="630"/>
      <c r="F13" s="580">
        <v>2.552711</v>
      </c>
      <c r="G13" s="630"/>
      <c r="H13" s="580">
        <v>2.2340339999999999</v>
      </c>
      <c r="I13" s="630"/>
      <c r="J13" s="615">
        <v>1.1987269999999999</v>
      </c>
      <c r="K13" s="630"/>
      <c r="L13" s="615">
        <v>0.59810699999999994</v>
      </c>
      <c r="M13" s="630"/>
      <c r="N13" s="615">
        <v>0.53338699999999994</v>
      </c>
    </row>
    <row r="14" spans="1:15" s="587" customFormat="1" ht="14.1" customHeight="1">
      <c r="A14" s="782" t="s">
        <v>643</v>
      </c>
      <c r="B14" s="588" t="s">
        <v>860</v>
      </c>
      <c r="C14" s="631"/>
      <c r="D14" s="595" t="s">
        <v>255</v>
      </c>
      <c r="E14" s="631">
        <v>1.2697000000000001</v>
      </c>
      <c r="F14" s="595">
        <v>1.8855459999999999</v>
      </c>
      <c r="G14" s="631">
        <v>0.93520000000000003</v>
      </c>
      <c r="H14" s="595">
        <v>1.747371</v>
      </c>
      <c r="I14" s="631">
        <v>0.16800000000000001</v>
      </c>
      <c r="J14" s="642">
        <v>0.42476700000000001</v>
      </c>
      <c r="K14" s="631">
        <v>6.3E-2</v>
      </c>
      <c r="L14" s="642">
        <v>0.15593399999999999</v>
      </c>
      <c r="M14" s="631" t="s">
        <v>255</v>
      </c>
      <c r="N14" s="642">
        <v>0.18937899999999999</v>
      </c>
      <c r="O14" s="591"/>
    </row>
    <row r="15" spans="1:15" s="591" customFormat="1" ht="14.1" customHeight="1">
      <c r="A15" s="782" t="s">
        <v>648</v>
      </c>
      <c r="B15" s="588" t="s">
        <v>860</v>
      </c>
      <c r="C15" s="631">
        <v>0.33300000000000002</v>
      </c>
      <c r="D15" s="595">
        <v>0.17003000000000001</v>
      </c>
      <c r="E15" s="631">
        <v>0.106</v>
      </c>
      <c r="F15" s="595">
        <v>0.11398799999999999</v>
      </c>
      <c r="G15" s="631"/>
      <c r="H15" s="595" t="s">
        <v>255</v>
      </c>
      <c r="I15" s="631">
        <v>0.11220000000000001</v>
      </c>
      <c r="J15" s="642" t="s">
        <v>255</v>
      </c>
      <c r="K15" s="631">
        <v>0.11220000000000001</v>
      </c>
      <c r="L15" s="642" t="s">
        <v>255</v>
      </c>
      <c r="M15" s="631" t="s">
        <v>255</v>
      </c>
      <c r="N15" s="642">
        <v>6.1259999999999995E-2</v>
      </c>
    </row>
    <row r="16" spans="1:15" s="591" customFormat="1" ht="14.1" customHeight="1">
      <c r="A16" s="782" t="s">
        <v>653</v>
      </c>
      <c r="B16" s="588" t="s">
        <v>860</v>
      </c>
      <c r="C16" s="631">
        <v>8.4000000000000005E-2</v>
      </c>
      <c r="D16" s="595">
        <v>0.15395</v>
      </c>
      <c r="E16" s="631">
        <v>0.25619999999999998</v>
      </c>
      <c r="F16" s="595">
        <v>0.54155299999999995</v>
      </c>
      <c r="G16" s="631">
        <v>0.1515</v>
      </c>
      <c r="H16" s="595">
        <v>0.38278300000000004</v>
      </c>
      <c r="I16" s="631">
        <v>0.20319999999999999</v>
      </c>
      <c r="J16" s="642">
        <v>0.56354300000000002</v>
      </c>
      <c r="K16" s="631">
        <v>7.9400000000000012E-2</v>
      </c>
      <c r="L16" s="642">
        <v>0.23184299999999999</v>
      </c>
      <c r="M16" s="631">
        <v>0.104</v>
      </c>
      <c r="N16" s="642">
        <v>0.28081499999999998</v>
      </c>
    </row>
    <row r="17" spans="1:15" s="587" customFormat="1" ht="14.1" customHeight="1">
      <c r="A17" s="781" t="s">
        <v>578</v>
      </c>
      <c r="B17" s="620"/>
      <c r="C17" s="593"/>
      <c r="D17" s="580" t="s">
        <v>255</v>
      </c>
      <c r="E17" s="593"/>
      <c r="F17" s="580" t="s">
        <v>255</v>
      </c>
      <c r="G17" s="593"/>
      <c r="H17" s="580" t="s">
        <v>255</v>
      </c>
      <c r="I17" s="593"/>
      <c r="J17" s="615" t="s">
        <v>255</v>
      </c>
      <c r="K17" s="593"/>
      <c r="L17" s="615" t="s">
        <v>255</v>
      </c>
      <c r="M17" s="593"/>
      <c r="N17" s="615" t="s">
        <v>255</v>
      </c>
    </row>
    <row r="18" spans="1:15" s="587" customFormat="1" ht="14.1" customHeight="1">
      <c r="A18" s="781" t="s">
        <v>579</v>
      </c>
      <c r="B18" s="620"/>
      <c r="C18" s="580"/>
      <c r="D18" s="629">
        <v>0.92416199999999993</v>
      </c>
      <c r="E18" s="580"/>
      <c r="F18" s="629">
        <v>1.6392840000000002</v>
      </c>
      <c r="G18" s="580"/>
      <c r="H18" s="629">
        <v>0.10121600000000001</v>
      </c>
      <c r="I18" s="580"/>
      <c r="J18" s="615">
        <v>1.2425219999999999</v>
      </c>
      <c r="K18" s="580"/>
      <c r="L18" s="615">
        <v>0.64584000000000008</v>
      </c>
      <c r="M18" s="580"/>
      <c r="N18" s="615">
        <v>6.5279999999999991E-2</v>
      </c>
    </row>
    <row r="19" spans="1:15" s="587" customFormat="1" ht="14.1" customHeight="1">
      <c r="A19" s="782" t="s">
        <v>858</v>
      </c>
      <c r="B19" s="588" t="s">
        <v>860</v>
      </c>
      <c r="C19" s="631">
        <v>0.25610000000000005</v>
      </c>
      <c r="D19" s="595">
        <v>9.3140000000000001E-2</v>
      </c>
      <c r="E19" s="631">
        <v>0.14580000000000001</v>
      </c>
      <c r="F19" s="595">
        <v>0.15123799999999998</v>
      </c>
      <c r="G19" s="631">
        <v>0.18559999999999999</v>
      </c>
      <c r="H19" s="595">
        <v>8.9376999999999998E-2</v>
      </c>
      <c r="I19" s="631">
        <v>1.5021</v>
      </c>
      <c r="J19" s="642">
        <v>0.58338899999999994</v>
      </c>
      <c r="K19" s="631">
        <v>0.53110000000000002</v>
      </c>
      <c r="L19" s="642">
        <v>0.20555099999999998</v>
      </c>
      <c r="M19" s="631">
        <v>0.192</v>
      </c>
      <c r="N19" s="642">
        <v>6.5279999999999991E-2</v>
      </c>
      <c r="O19" s="591"/>
    </row>
    <row r="20" spans="1:15" s="587" customFormat="1" ht="14.1" customHeight="1">
      <c r="A20" s="781" t="s">
        <v>898</v>
      </c>
      <c r="B20" s="620"/>
      <c r="C20" s="593"/>
      <c r="D20" s="580" t="s">
        <v>255</v>
      </c>
      <c r="E20" s="593"/>
      <c r="F20" s="580">
        <v>4.3156970000000001</v>
      </c>
      <c r="G20" s="593"/>
      <c r="H20" s="580">
        <v>0.16631599999999999</v>
      </c>
      <c r="I20" s="593"/>
      <c r="J20" s="615" t="s">
        <v>255</v>
      </c>
      <c r="K20" s="593"/>
      <c r="L20" s="615" t="s">
        <v>255</v>
      </c>
      <c r="M20" s="593"/>
      <c r="N20" s="615" t="s">
        <v>255</v>
      </c>
    </row>
    <row r="21" spans="1:15" s="587" customFormat="1" ht="14.1" customHeight="1">
      <c r="A21" s="781" t="s">
        <v>581</v>
      </c>
      <c r="B21" s="620"/>
      <c r="C21" s="593"/>
      <c r="D21" s="580" t="s">
        <v>255</v>
      </c>
      <c r="E21" s="593"/>
      <c r="F21" s="580" t="s">
        <v>255</v>
      </c>
      <c r="G21" s="593"/>
      <c r="H21" s="580" t="s">
        <v>255</v>
      </c>
      <c r="I21" s="593"/>
      <c r="J21" s="615" t="s">
        <v>255</v>
      </c>
      <c r="K21" s="593"/>
      <c r="L21" s="615" t="s">
        <v>255</v>
      </c>
      <c r="M21" s="593"/>
      <c r="N21" s="615" t="s">
        <v>255</v>
      </c>
    </row>
    <row r="22" spans="1:15" s="587" customFormat="1" ht="14.1" customHeight="1">
      <c r="A22" s="781" t="s">
        <v>882</v>
      </c>
      <c r="B22" s="620"/>
      <c r="C22" s="580"/>
      <c r="D22" s="580">
        <v>5.5133999999999996E-2</v>
      </c>
      <c r="E22" s="580"/>
      <c r="F22" s="580">
        <v>0.121975</v>
      </c>
      <c r="G22" s="580"/>
      <c r="H22" s="580">
        <v>0.860761</v>
      </c>
      <c r="I22" s="580"/>
      <c r="J22" s="615">
        <v>0.72832299999999994</v>
      </c>
      <c r="K22" s="580"/>
      <c r="L22" s="615">
        <v>0.169128</v>
      </c>
      <c r="M22" s="580"/>
      <c r="N22" s="615">
        <v>0.188551</v>
      </c>
    </row>
    <row r="23" spans="1:15" s="591" customFormat="1" ht="14.1" customHeight="1">
      <c r="A23" s="782" t="s">
        <v>663</v>
      </c>
      <c r="B23" s="588" t="s">
        <v>860</v>
      </c>
      <c r="C23" s="631" t="s">
        <v>255</v>
      </c>
      <c r="D23" s="595">
        <v>5.2615999999999996E-2</v>
      </c>
      <c r="E23" s="631"/>
      <c r="F23" s="595" t="s">
        <v>255</v>
      </c>
      <c r="G23" s="631"/>
      <c r="H23" s="595" t="s">
        <v>255</v>
      </c>
      <c r="I23" s="631"/>
      <c r="J23" s="642" t="s">
        <v>255</v>
      </c>
      <c r="K23" s="631"/>
      <c r="L23" s="642" t="s">
        <v>255</v>
      </c>
      <c r="M23" s="631" t="s">
        <v>255</v>
      </c>
      <c r="N23" s="642">
        <v>0.18506499999999998</v>
      </c>
    </row>
    <row r="24" spans="1:15" s="587" customFormat="1" ht="14.1" customHeight="1">
      <c r="A24" s="781" t="s">
        <v>583</v>
      </c>
      <c r="B24" s="620"/>
      <c r="C24" s="593"/>
      <c r="D24" s="580" t="s">
        <v>255</v>
      </c>
      <c r="E24" s="593"/>
      <c r="F24" s="580">
        <v>0.34679899999999997</v>
      </c>
      <c r="G24" s="593"/>
      <c r="H24" s="580">
        <v>0.41716599999999998</v>
      </c>
      <c r="I24" s="593"/>
      <c r="J24" s="615">
        <v>0.9272459999999999</v>
      </c>
      <c r="K24" s="593"/>
      <c r="L24" s="615">
        <v>0.23568800000000001</v>
      </c>
      <c r="M24" s="593"/>
      <c r="N24" s="615">
        <v>0.45188399999999995</v>
      </c>
    </row>
    <row r="25" spans="1:15" s="591" customFormat="1" ht="14.1" customHeight="1">
      <c r="A25" s="782" t="s">
        <v>664</v>
      </c>
      <c r="B25" s="588" t="s">
        <v>861</v>
      </c>
      <c r="C25" s="631"/>
      <c r="D25" s="595" t="s">
        <v>255</v>
      </c>
      <c r="E25" s="631">
        <v>0.30499999999999999</v>
      </c>
      <c r="F25" s="595" t="s">
        <v>255</v>
      </c>
      <c r="G25" s="631"/>
      <c r="H25" s="595" t="s">
        <v>255</v>
      </c>
      <c r="I25" s="631">
        <v>108.47199999999999</v>
      </c>
      <c r="J25" s="642">
        <v>0.11986999999999998</v>
      </c>
      <c r="K25" s="631"/>
      <c r="L25" s="642" t="s">
        <v>255</v>
      </c>
      <c r="M25" s="631">
        <v>236.35029999999998</v>
      </c>
      <c r="N25" s="642">
        <v>0.248307</v>
      </c>
    </row>
    <row r="26" spans="1:15" s="591" customFormat="1" ht="14.1" customHeight="1">
      <c r="A26" s="782" t="s">
        <v>665</v>
      </c>
      <c r="B26" s="588" t="s">
        <v>282</v>
      </c>
      <c r="C26" s="631"/>
      <c r="D26" s="595" t="s">
        <v>255</v>
      </c>
      <c r="E26" s="631"/>
      <c r="F26" s="595" t="s">
        <v>255</v>
      </c>
      <c r="G26" s="631"/>
      <c r="H26" s="595" t="s">
        <v>255</v>
      </c>
      <c r="I26" s="631"/>
      <c r="J26" s="642" t="s">
        <v>255</v>
      </c>
      <c r="K26" s="631"/>
      <c r="L26" s="642" t="s">
        <v>255</v>
      </c>
      <c r="M26" s="631" t="s">
        <v>255</v>
      </c>
      <c r="N26" s="642">
        <v>0.14394799999999999</v>
      </c>
    </row>
    <row r="27" spans="1:15" s="587" customFormat="1" ht="14.1" customHeight="1">
      <c r="A27" s="781" t="s">
        <v>584</v>
      </c>
      <c r="B27" s="620"/>
      <c r="C27" s="580"/>
      <c r="D27" s="629">
        <v>13.985334999999999</v>
      </c>
      <c r="E27" s="580"/>
      <c r="F27" s="629">
        <v>15.216987999999999</v>
      </c>
      <c r="G27" s="580"/>
      <c r="H27" s="629">
        <v>28.797165999999997</v>
      </c>
      <c r="I27" s="580"/>
      <c r="J27" s="615">
        <v>38.818821999999997</v>
      </c>
      <c r="K27" s="580"/>
      <c r="L27" s="615">
        <v>19.355411</v>
      </c>
      <c r="M27" s="580"/>
      <c r="N27" s="615">
        <v>13.231687999999998</v>
      </c>
    </row>
    <row r="28" spans="1:15" s="591" customFormat="1" ht="14.1" customHeight="1">
      <c r="A28" s="782" t="s">
        <v>672</v>
      </c>
      <c r="B28" s="588"/>
      <c r="C28" s="632"/>
      <c r="D28" s="643">
        <v>13.946294999999999</v>
      </c>
      <c r="E28" s="632"/>
      <c r="F28" s="643">
        <v>14.295962999999999</v>
      </c>
      <c r="G28" s="632"/>
      <c r="H28" s="643">
        <v>21.873487999999998</v>
      </c>
      <c r="I28" s="632"/>
      <c r="J28" s="644">
        <v>20.019178</v>
      </c>
      <c r="K28" s="632"/>
      <c r="L28" s="644">
        <v>10.962599000000001</v>
      </c>
      <c r="M28" s="632"/>
      <c r="N28" s="644">
        <v>11.955970000000001</v>
      </c>
    </row>
    <row r="29" spans="1:15" s="587" customFormat="1" ht="14.1" customHeight="1">
      <c r="A29" s="781" t="s">
        <v>585</v>
      </c>
      <c r="B29" s="620"/>
      <c r="C29" s="593"/>
      <c r="D29" s="629">
        <v>0.45282999999999995</v>
      </c>
      <c r="E29" s="593"/>
      <c r="F29" s="629">
        <v>0.202183</v>
      </c>
      <c r="G29" s="593"/>
      <c r="H29" s="629">
        <v>1.360582</v>
      </c>
      <c r="I29" s="593"/>
      <c r="J29" s="615">
        <v>0.88694300000000004</v>
      </c>
      <c r="K29" s="593"/>
      <c r="L29" s="615">
        <v>0.31933</v>
      </c>
      <c r="M29" s="593"/>
      <c r="N29" s="615">
        <v>0.49495</v>
      </c>
    </row>
    <row r="30" spans="1:15" s="587" customFormat="1" ht="15" customHeight="1">
      <c r="A30" s="895" t="s">
        <v>859</v>
      </c>
      <c r="B30" s="597"/>
      <c r="C30" s="599"/>
      <c r="D30" s="598" t="s">
        <v>255</v>
      </c>
      <c r="E30" s="599"/>
      <c r="F30" s="598" t="s">
        <v>255</v>
      </c>
      <c r="G30" s="599"/>
      <c r="H30" s="598" t="s">
        <v>255</v>
      </c>
      <c r="I30" s="599"/>
      <c r="J30" s="598" t="s">
        <v>255</v>
      </c>
      <c r="K30" s="599"/>
      <c r="L30" s="598" t="s">
        <v>255</v>
      </c>
      <c r="M30" s="599"/>
      <c r="N30" s="598" t="s">
        <v>255</v>
      </c>
    </row>
    <row r="31" spans="1:15" ht="20.100000000000001" customHeight="1">
      <c r="A31" s="635" t="s">
        <v>677</v>
      </c>
      <c r="B31" s="635"/>
      <c r="C31" s="635"/>
      <c r="D31" s="635"/>
      <c r="E31" s="635"/>
      <c r="F31" s="635"/>
      <c r="G31" s="635"/>
      <c r="H31" s="635"/>
      <c r="I31" s="635"/>
      <c r="J31" s="635"/>
      <c r="K31" s="635"/>
      <c r="L31" s="635"/>
      <c r="M31" s="635"/>
      <c r="N31" s="635"/>
    </row>
    <row r="32" spans="1:15" ht="20.100000000000001" customHeight="1">
      <c r="A32" s="637" t="s">
        <v>797</v>
      </c>
      <c r="B32" s="637"/>
      <c r="C32" s="637"/>
      <c r="D32" s="637"/>
      <c r="E32" s="637"/>
      <c r="F32" s="637"/>
      <c r="G32" s="637"/>
      <c r="H32" s="637"/>
      <c r="I32" s="637"/>
      <c r="J32" s="637"/>
      <c r="K32" s="637"/>
      <c r="L32" s="637"/>
      <c r="M32" s="637"/>
      <c r="N32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O19 B4:C4 A1:J1 B2:J3 B13:L13 O20:XFD22 M5:N22 A5:L6 O1:XFD18 A31:XFD1048576 B24:XFD24 A12:L12 B7:L11 B17:L18 C14:L16 B20:L22 C19:L19 B26:XFD30 C25:XFD25">
    <cfRule type="containsErrors" dxfId="722" priority="49">
      <formula>ISERROR(A1)</formula>
    </cfRule>
  </conditionalFormatting>
  <conditionalFormatting sqref="D4">
    <cfRule type="containsErrors" dxfId="721" priority="48">
      <formula>ISERROR(D4)</formula>
    </cfRule>
  </conditionalFormatting>
  <conditionalFormatting sqref="A2">
    <cfRule type="containsErrors" dxfId="720" priority="44">
      <formula>ISERROR(A2)</formula>
    </cfRule>
  </conditionalFormatting>
  <conditionalFormatting sqref="K1:N2">
    <cfRule type="containsErrors" dxfId="719" priority="43">
      <formula>ISERROR(K1)</formula>
    </cfRule>
  </conditionalFormatting>
  <conditionalFormatting sqref="P19:XFD19">
    <cfRule type="containsErrors" dxfId="718" priority="40">
      <formula>ISERROR(P19)</formula>
    </cfRule>
  </conditionalFormatting>
  <conditionalFormatting sqref="A3:A4">
    <cfRule type="containsErrors" dxfId="717" priority="35">
      <formula>ISERROR(A3)</formula>
    </cfRule>
  </conditionalFormatting>
  <conditionalFormatting sqref="K3:N3">
    <cfRule type="containsErrors" dxfId="716" priority="34">
      <formula>ISERROR(K3)</formula>
    </cfRule>
  </conditionalFormatting>
  <conditionalFormatting sqref="C23:XFD23">
    <cfRule type="containsErrors" dxfId="715" priority="33">
      <formula>ISERROR(C23)</formula>
    </cfRule>
  </conditionalFormatting>
  <conditionalFormatting sqref="A13">
    <cfRule type="containsErrors" dxfId="714" priority="31">
      <formula>ISERROR(A13)</formula>
    </cfRule>
  </conditionalFormatting>
  <conditionalFormatting sqref="A17">
    <cfRule type="containsErrors" dxfId="713" priority="30">
      <formula>ISERROR(A17)</formula>
    </cfRule>
  </conditionalFormatting>
  <conditionalFormatting sqref="A18">
    <cfRule type="containsErrors" dxfId="712" priority="29">
      <formula>ISERROR(A18)</formula>
    </cfRule>
  </conditionalFormatting>
  <conditionalFormatting sqref="A20 A22">
    <cfRule type="containsErrors" dxfId="711" priority="28">
      <formula>ISERROR(A20)</formula>
    </cfRule>
  </conditionalFormatting>
  <conditionalFormatting sqref="A21">
    <cfRule type="containsErrors" dxfId="710" priority="27">
      <formula>ISERROR(A21)</formula>
    </cfRule>
  </conditionalFormatting>
  <conditionalFormatting sqref="A24">
    <cfRule type="containsErrors" dxfId="709" priority="26">
      <formula>ISERROR(A24)</formula>
    </cfRule>
  </conditionalFormatting>
  <conditionalFormatting sqref="A27">
    <cfRule type="containsErrors" dxfId="708" priority="25">
      <formula>ISERROR(A27)</formula>
    </cfRule>
  </conditionalFormatting>
  <conditionalFormatting sqref="A30">
    <cfRule type="containsErrors" dxfId="707" priority="24">
      <formula>ISERROR(A30)</formula>
    </cfRule>
  </conditionalFormatting>
  <conditionalFormatting sqref="A29">
    <cfRule type="containsErrors" dxfId="706" priority="23">
      <formula>ISERROR(A29)</formula>
    </cfRule>
  </conditionalFormatting>
  <conditionalFormatting sqref="A14:A16">
    <cfRule type="containsErrors" dxfId="705" priority="22">
      <formula>ISERROR(A14)</formula>
    </cfRule>
  </conditionalFormatting>
  <conditionalFormatting sqref="A19">
    <cfRule type="containsErrors" dxfId="704" priority="21">
      <formula>ISERROR(A19)</formula>
    </cfRule>
  </conditionalFormatting>
  <conditionalFormatting sqref="A23">
    <cfRule type="containsErrors" dxfId="703" priority="20">
      <formula>ISERROR(A23)</formula>
    </cfRule>
  </conditionalFormatting>
  <conditionalFormatting sqref="A25:A26">
    <cfRule type="containsErrors" dxfId="702" priority="19">
      <formula>ISERROR(A25)</formula>
    </cfRule>
  </conditionalFormatting>
  <conditionalFormatting sqref="A28">
    <cfRule type="containsErrors" dxfId="701" priority="18">
      <formula>ISERROR(A28)</formula>
    </cfRule>
  </conditionalFormatting>
  <conditionalFormatting sqref="E4">
    <cfRule type="containsErrors" dxfId="700" priority="17">
      <formula>ISERROR(E4)</formula>
    </cfRule>
  </conditionalFormatting>
  <conditionalFormatting sqref="F4">
    <cfRule type="containsErrors" dxfId="699" priority="16">
      <formula>ISERROR(F4)</formula>
    </cfRule>
  </conditionalFormatting>
  <conditionalFormatting sqref="G4">
    <cfRule type="containsErrors" dxfId="698" priority="15">
      <formula>ISERROR(G4)</formula>
    </cfRule>
  </conditionalFormatting>
  <conditionalFormatting sqref="H4">
    <cfRule type="containsErrors" dxfId="697" priority="14">
      <formula>ISERROR(H4)</formula>
    </cfRule>
  </conditionalFormatting>
  <conditionalFormatting sqref="I4">
    <cfRule type="containsErrors" dxfId="696" priority="13">
      <formula>ISERROR(I4)</formula>
    </cfRule>
  </conditionalFormatting>
  <conditionalFormatting sqref="J4">
    <cfRule type="containsErrors" dxfId="695" priority="12">
      <formula>ISERROR(J4)</formula>
    </cfRule>
  </conditionalFormatting>
  <conditionalFormatting sqref="K4">
    <cfRule type="containsErrors" dxfId="694" priority="11">
      <formula>ISERROR(K4)</formula>
    </cfRule>
  </conditionalFormatting>
  <conditionalFormatting sqref="L4">
    <cfRule type="containsErrors" dxfId="693" priority="10">
      <formula>ISERROR(L4)</formula>
    </cfRule>
  </conditionalFormatting>
  <conditionalFormatting sqref="M4">
    <cfRule type="containsErrors" dxfId="692" priority="9">
      <formula>ISERROR(M4)</formula>
    </cfRule>
  </conditionalFormatting>
  <conditionalFormatting sqref="N4">
    <cfRule type="containsErrors" dxfId="691" priority="8">
      <formula>ISERROR(N4)</formula>
    </cfRule>
  </conditionalFormatting>
  <conditionalFormatting sqref="A7:A11">
    <cfRule type="containsErrors" dxfId="690" priority="7">
      <formula>ISERROR(A7)</formula>
    </cfRule>
  </conditionalFormatting>
  <conditionalFormatting sqref="B14">
    <cfRule type="containsErrors" dxfId="689" priority="6">
      <formula>ISERROR(B14)</formula>
    </cfRule>
  </conditionalFormatting>
  <conditionalFormatting sqref="B15">
    <cfRule type="containsErrors" dxfId="688" priority="5">
      <formula>ISERROR(B15)</formula>
    </cfRule>
  </conditionalFormatting>
  <conditionalFormatting sqref="B16">
    <cfRule type="containsErrors" dxfId="687" priority="4">
      <formula>ISERROR(B16)</formula>
    </cfRule>
  </conditionalFormatting>
  <conditionalFormatting sqref="B19">
    <cfRule type="containsErrors" dxfId="686" priority="3">
      <formula>ISERROR(B19)</formula>
    </cfRule>
  </conditionalFormatting>
  <conditionalFormatting sqref="B23">
    <cfRule type="containsErrors" dxfId="685" priority="2">
      <formula>ISERROR(B23)</formula>
    </cfRule>
  </conditionalFormatting>
  <conditionalFormatting sqref="B25">
    <cfRule type="containsErrors" dxfId="684" priority="1">
      <formula>ISERROR(B25)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>
    <tabColor theme="3"/>
  </sheetPr>
  <dimension ref="A1:O33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6384" width="9.33203125" style="563"/>
  </cols>
  <sheetData>
    <row r="1" spans="1:14" s="560" customFormat="1" ht="15.75">
      <c r="A1" s="1044" t="s">
        <v>862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4" s="565" customFormat="1" ht="12.75">
      <c r="A2" s="1015" t="s">
        <v>849</v>
      </c>
      <c r="B2" s="1016"/>
      <c r="C2" s="1016"/>
      <c r="D2" s="1016"/>
      <c r="E2" s="1016"/>
      <c r="F2" s="1016"/>
      <c r="G2" s="1017"/>
      <c r="H2" s="563"/>
      <c r="I2" s="563"/>
      <c r="J2" s="563"/>
      <c r="K2" s="563"/>
      <c r="L2" s="563"/>
      <c r="M2" s="563"/>
      <c r="N2" s="563"/>
    </row>
    <row r="3" spans="1:14" s="568" customFormat="1" ht="12" customHeight="1">
      <c r="A3" s="1045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4" s="568" customFormat="1" ht="48" customHeight="1">
      <c r="A4" s="1046"/>
      <c r="B4" s="1048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</row>
    <row r="5" spans="1:14" s="575" customFormat="1" ht="14.1" customHeight="1">
      <c r="A5" s="569" t="s">
        <v>803</v>
      </c>
      <c r="B5" s="570"/>
      <c r="C5" s="608"/>
      <c r="D5" s="608">
        <v>90.641375999999994</v>
      </c>
      <c r="E5" s="608"/>
      <c r="F5" s="608">
        <v>140.67415700000001</v>
      </c>
      <c r="G5" s="608"/>
      <c r="H5" s="608">
        <v>153.106346</v>
      </c>
      <c r="I5" s="608"/>
      <c r="J5" s="608">
        <v>102.831163</v>
      </c>
      <c r="K5" s="608"/>
      <c r="L5" s="608">
        <v>55.683602999999991</v>
      </c>
      <c r="M5" s="608"/>
      <c r="N5" s="608">
        <v>38.292563999999999</v>
      </c>
    </row>
    <row r="6" spans="1:14" s="575" customFormat="1" ht="20.100000000000001" customHeight="1">
      <c r="A6" s="576" t="s">
        <v>779</v>
      </c>
      <c r="B6" s="570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4" s="582" customFormat="1" ht="14.1" customHeight="1">
      <c r="A7" s="613" t="s">
        <v>851</v>
      </c>
      <c r="B7" s="578"/>
      <c r="C7" s="579"/>
      <c r="D7" s="629">
        <v>27.208026999999998</v>
      </c>
      <c r="E7" s="579"/>
      <c r="F7" s="629">
        <v>28.968518</v>
      </c>
      <c r="G7" s="579"/>
      <c r="H7" s="629">
        <v>22.657197</v>
      </c>
      <c r="I7" s="579"/>
      <c r="J7" s="629">
        <v>21.019764999999996</v>
      </c>
      <c r="K7" s="579"/>
      <c r="L7" s="629">
        <v>10.295522999999998</v>
      </c>
      <c r="M7" s="579"/>
      <c r="N7" s="629">
        <v>7.6528369999999999</v>
      </c>
    </row>
    <row r="8" spans="1:14" s="582" customFormat="1" ht="14.1" customHeight="1">
      <c r="A8" s="613" t="s">
        <v>852</v>
      </c>
      <c r="B8" s="578"/>
      <c r="C8" s="579"/>
      <c r="D8" s="629">
        <v>11.970745999999998</v>
      </c>
      <c r="E8" s="579"/>
      <c r="F8" s="629">
        <v>10.950814999999999</v>
      </c>
      <c r="G8" s="579"/>
      <c r="H8" s="629">
        <v>18.847341999999998</v>
      </c>
      <c r="I8" s="579"/>
      <c r="J8" s="629">
        <v>4.4723699999999997</v>
      </c>
      <c r="K8" s="579"/>
      <c r="L8" s="629">
        <v>3.5071319999999999</v>
      </c>
      <c r="M8" s="579"/>
      <c r="N8" s="629">
        <v>1.4694449999999997</v>
      </c>
    </row>
    <row r="9" spans="1:14" s="582" customFormat="1" ht="14.1" customHeight="1">
      <c r="A9" s="613" t="s">
        <v>863</v>
      </c>
      <c r="B9" s="578"/>
      <c r="C9" s="630"/>
      <c r="D9" s="629">
        <v>34.140492000000002</v>
      </c>
      <c r="E9" s="630"/>
      <c r="F9" s="629">
        <v>29.801238999999999</v>
      </c>
      <c r="G9" s="630"/>
      <c r="H9" s="629">
        <v>22.649566999999998</v>
      </c>
      <c r="I9" s="630"/>
      <c r="J9" s="629">
        <v>9.1128549999999997</v>
      </c>
      <c r="K9" s="630"/>
      <c r="L9" s="629">
        <v>6.1244559999999986</v>
      </c>
      <c r="M9" s="630"/>
      <c r="N9" s="629">
        <v>4.3848370000000001</v>
      </c>
    </row>
    <row r="10" spans="1:14" s="582" customFormat="1" ht="14.1" customHeight="1">
      <c r="A10" s="613" t="s">
        <v>826</v>
      </c>
      <c r="B10" s="578"/>
      <c r="C10" s="630"/>
      <c r="D10" s="629">
        <v>0.72548899999999994</v>
      </c>
      <c r="E10" s="630"/>
      <c r="F10" s="629">
        <v>5.5706889999999998</v>
      </c>
      <c r="G10" s="630"/>
      <c r="H10" s="629">
        <v>31.719097999999999</v>
      </c>
      <c r="I10" s="630"/>
      <c r="J10" s="629">
        <v>2.8498649999999999</v>
      </c>
      <c r="K10" s="630"/>
      <c r="L10" s="629">
        <v>1.687643</v>
      </c>
      <c r="M10" s="630"/>
      <c r="N10" s="629">
        <v>1.8337879999999998</v>
      </c>
    </row>
    <row r="11" spans="1:14" s="582" customFormat="1" ht="14.1" customHeight="1">
      <c r="A11" s="613" t="s">
        <v>784</v>
      </c>
      <c r="B11" s="578"/>
      <c r="C11" s="630"/>
      <c r="D11" s="629">
        <v>16.596622</v>
      </c>
      <c r="E11" s="630"/>
      <c r="F11" s="629">
        <v>65.382896000000002</v>
      </c>
      <c r="G11" s="630"/>
      <c r="H11" s="629">
        <v>57.233142000000001</v>
      </c>
      <c r="I11" s="630"/>
      <c r="J11" s="629">
        <v>65.376307999999995</v>
      </c>
      <c r="K11" s="630"/>
      <c r="L11" s="629">
        <v>34.068849</v>
      </c>
      <c r="M11" s="630"/>
      <c r="N11" s="629">
        <v>22.951656999999997</v>
      </c>
    </row>
    <row r="12" spans="1:14" s="582" customFormat="1" ht="20.100000000000001" customHeight="1">
      <c r="A12" s="576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4" s="587" customFormat="1" ht="14.1" customHeight="1">
      <c r="A13" s="781" t="s">
        <v>864</v>
      </c>
      <c r="B13" s="586"/>
      <c r="C13" s="630"/>
      <c r="D13" s="646">
        <v>25.298696999999997</v>
      </c>
      <c r="E13" s="630"/>
      <c r="F13" s="646">
        <v>25.807399</v>
      </c>
      <c r="G13" s="630"/>
      <c r="H13" s="646">
        <v>20.454308999999999</v>
      </c>
      <c r="I13" s="630"/>
      <c r="J13" s="646">
        <v>19.925788000000001</v>
      </c>
      <c r="K13" s="630"/>
      <c r="L13" s="646">
        <v>9.5476109999999998</v>
      </c>
      <c r="M13" s="630"/>
      <c r="N13" s="646">
        <v>7.1888049999999994</v>
      </c>
    </row>
    <row r="14" spans="1:14" s="591" customFormat="1" ht="14.1" customHeight="1">
      <c r="A14" s="782" t="s">
        <v>787</v>
      </c>
      <c r="B14" s="588" t="s">
        <v>860</v>
      </c>
      <c r="C14" s="589">
        <v>20.6493</v>
      </c>
      <c r="D14" s="589">
        <v>22.575825999999996</v>
      </c>
      <c r="E14" s="589">
        <v>21.298999999999999</v>
      </c>
      <c r="F14" s="589">
        <v>22.199935999999997</v>
      </c>
      <c r="G14" s="589">
        <v>18.1083</v>
      </c>
      <c r="H14" s="589">
        <v>19.458092999999998</v>
      </c>
      <c r="I14" s="589">
        <v>15.850700000000002</v>
      </c>
      <c r="J14" s="589">
        <v>14.965862</v>
      </c>
      <c r="K14" s="589">
        <v>10.2827</v>
      </c>
      <c r="L14" s="589">
        <v>6.0759159999999994</v>
      </c>
      <c r="M14" s="589">
        <v>7.6920000000000002</v>
      </c>
      <c r="N14" s="589">
        <v>5.9613610000000001</v>
      </c>
    </row>
    <row r="15" spans="1:14" s="591" customFormat="1" ht="14.1" customHeight="1">
      <c r="A15" s="782" t="s">
        <v>730</v>
      </c>
      <c r="B15" s="588" t="s">
        <v>860</v>
      </c>
      <c r="C15" s="589">
        <v>2.3410000000000002</v>
      </c>
      <c r="D15" s="589">
        <v>2.6430389999999999</v>
      </c>
      <c r="E15" s="589">
        <v>2.7324000000000002</v>
      </c>
      <c r="F15" s="589">
        <v>3.1509099999999997</v>
      </c>
      <c r="G15" s="589">
        <v>0.89989999999999992</v>
      </c>
      <c r="H15" s="589">
        <v>0.63986900000000002</v>
      </c>
      <c r="I15" s="589">
        <v>3.3466999999999998</v>
      </c>
      <c r="J15" s="589">
        <v>4.5076450000000001</v>
      </c>
      <c r="K15" s="589">
        <v>2.4323999999999999</v>
      </c>
      <c r="L15" s="589">
        <v>3.3163189999999996</v>
      </c>
      <c r="M15" s="589">
        <v>0.69320000000000004</v>
      </c>
      <c r="N15" s="589">
        <v>0.69700400000000007</v>
      </c>
    </row>
    <row r="16" spans="1:14" s="587" customFormat="1" ht="14.1" customHeight="1">
      <c r="A16" s="781" t="s">
        <v>578</v>
      </c>
      <c r="B16" s="620"/>
      <c r="C16" s="580"/>
      <c r="D16" s="579" t="s">
        <v>255</v>
      </c>
      <c r="E16" s="580"/>
      <c r="F16" s="579" t="s">
        <v>255</v>
      </c>
      <c r="G16" s="580"/>
      <c r="H16" s="579" t="s">
        <v>255</v>
      </c>
      <c r="I16" s="580"/>
      <c r="J16" s="579" t="s">
        <v>255</v>
      </c>
      <c r="K16" s="580"/>
      <c r="L16" s="579" t="s">
        <v>255</v>
      </c>
      <c r="M16" s="580"/>
      <c r="N16" s="579" t="s">
        <v>255</v>
      </c>
    </row>
    <row r="17" spans="1:15" s="587" customFormat="1" ht="14.1" customHeight="1">
      <c r="A17" s="781" t="s">
        <v>579</v>
      </c>
      <c r="B17" s="620"/>
      <c r="C17" s="580"/>
      <c r="D17" s="580">
        <v>38.006858999999999</v>
      </c>
      <c r="E17" s="580"/>
      <c r="F17" s="580">
        <v>33.259954</v>
      </c>
      <c r="G17" s="580"/>
      <c r="H17" s="580">
        <v>26.407917999999999</v>
      </c>
      <c r="I17" s="580"/>
      <c r="J17" s="580">
        <v>6.9858009999999986</v>
      </c>
      <c r="K17" s="580"/>
      <c r="L17" s="580">
        <v>5.0460440000000002</v>
      </c>
      <c r="M17" s="580"/>
      <c r="N17" s="580">
        <v>2.2299639999999998</v>
      </c>
    </row>
    <row r="18" spans="1:15" s="591" customFormat="1" ht="14.1" customHeight="1">
      <c r="A18" s="782" t="s">
        <v>865</v>
      </c>
      <c r="B18" s="588" t="s">
        <v>860</v>
      </c>
      <c r="C18" s="589">
        <v>14.2681</v>
      </c>
      <c r="D18" s="589">
        <v>31.025559999999999</v>
      </c>
      <c r="E18" s="589">
        <v>9.6524999999999999</v>
      </c>
      <c r="F18" s="589">
        <v>25.543576999999999</v>
      </c>
      <c r="G18" s="589">
        <v>9.2876000000000012</v>
      </c>
      <c r="H18" s="589">
        <v>17.001708999999998</v>
      </c>
      <c r="I18" s="589">
        <v>3.1278999999999999</v>
      </c>
      <c r="J18" s="589">
        <v>5.6711640000000001</v>
      </c>
      <c r="K18" s="589">
        <v>2.3513999999999999</v>
      </c>
      <c r="L18" s="589">
        <v>4.2970899999999999</v>
      </c>
      <c r="M18" s="589">
        <v>0.7984</v>
      </c>
      <c r="N18" s="589">
        <v>1.3088949999999999</v>
      </c>
    </row>
    <row r="19" spans="1:15" s="587" customFormat="1" ht="14.1" customHeight="1">
      <c r="A19" s="782" t="s">
        <v>858</v>
      </c>
      <c r="B19" s="588" t="s">
        <v>860</v>
      </c>
      <c r="C19" s="631">
        <v>0.44319999999999998</v>
      </c>
      <c r="D19" s="595">
        <v>1.59477</v>
      </c>
      <c r="E19" s="631">
        <v>0.58199999999999996</v>
      </c>
      <c r="F19" s="595">
        <v>3.1926169999999998</v>
      </c>
      <c r="G19" s="631">
        <v>0.2273</v>
      </c>
      <c r="H19" s="595">
        <v>1.020594</v>
      </c>
      <c r="I19" s="589">
        <v>2.6379000000000001</v>
      </c>
      <c r="J19" s="642">
        <v>0.90483799999999992</v>
      </c>
      <c r="K19" s="631">
        <v>1.74</v>
      </c>
      <c r="L19" s="642">
        <v>0.63404300000000002</v>
      </c>
      <c r="M19" s="631">
        <v>1.4569000000000001</v>
      </c>
      <c r="N19" s="642">
        <v>0.44853699999999996</v>
      </c>
      <c r="O19" s="591"/>
    </row>
    <row r="20" spans="1:15" s="587" customFormat="1" ht="14.1" customHeight="1">
      <c r="A20" s="781" t="s">
        <v>866</v>
      </c>
      <c r="B20" s="620"/>
      <c r="C20" s="580"/>
      <c r="D20" s="580">
        <v>16.596622</v>
      </c>
      <c r="E20" s="580"/>
      <c r="F20" s="580">
        <v>65.382896000000002</v>
      </c>
      <c r="G20" s="580"/>
      <c r="H20" s="580">
        <v>57.233142000000001</v>
      </c>
      <c r="I20" s="580"/>
      <c r="J20" s="580">
        <v>65.376307999999995</v>
      </c>
      <c r="K20" s="580"/>
      <c r="L20" s="580">
        <v>34.068849</v>
      </c>
      <c r="M20" s="580"/>
      <c r="N20" s="580">
        <v>22.951656999999997</v>
      </c>
    </row>
    <row r="21" spans="1:15" s="591" customFormat="1" ht="14.1" customHeight="1">
      <c r="A21" s="782" t="s">
        <v>280</v>
      </c>
      <c r="B21" s="588" t="s">
        <v>860</v>
      </c>
      <c r="C21" s="589">
        <v>20.357299999999999</v>
      </c>
      <c r="D21" s="589">
        <v>15.328405999999999</v>
      </c>
      <c r="E21" s="589">
        <v>40.920700000000004</v>
      </c>
      <c r="F21" s="589">
        <v>46.561755999999995</v>
      </c>
      <c r="G21" s="589">
        <v>44.553699999999999</v>
      </c>
      <c r="H21" s="589">
        <v>46.132891999999998</v>
      </c>
      <c r="I21" s="589">
        <v>57.608400000000003</v>
      </c>
      <c r="J21" s="589">
        <v>56.797675999999996</v>
      </c>
      <c r="K21" s="589">
        <v>27.830299999999998</v>
      </c>
      <c r="L21" s="589">
        <v>28.165666999999999</v>
      </c>
      <c r="M21" s="589">
        <v>21.953900000000001</v>
      </c>
      <c r="N21" s="589">
        <v>21.512643000000004</v>
      </c>
    </row>
    <row r="22" spans="1:15" s="591" customFormat="1" ht="14.1" customHeight="1">
      <c r="A22" s="782" t="s">
        <v>281</v>
      </c>
      <c r="B22" s="588" t="s">
        <v>860</v>
      </c>
      <c r="C22" s="589">
        <v>4.7656999999999998</v>
      </c>
      <c r="D22" s="589">
        <v>1.268216</v>
      </c>
      <c r="E22" s="589">
        <v>55.307199999999995</v>
      </c>
      <c r="F22" s="589">
        <v>18.273648999999999</v>
      </c>
      <c r="G22" s="589">
        <v>42.650800000000004</v>
      </c>
      <c r="H22" s="589">
        <v>10.392191</v>
      </c>
      <c r="I22" s="589">
        <v>31.444700000000001</v>
      </c>
      <c r="J22" s="589">
        <v>8.5786319999999989</v>
      </c>
      <c r="K22" s="589">
        <v>22.188800000000001</v>
      </c>
      <c r="L22" s="589">
        <v>5.9031820000000002</v>
      </c>
      <c r="M22" s="589">
        <v>5.58</v>
      </c>
      <c r="N22" s="589">
        <v>1.439014</v>
      </c>
    </row>
    <row r="23" spans="1:15" s="587" customFormat="1" ht="14.1" customHeight="1">
      <c r="A23" s="781" t="s">
        <v>581</v>
      </c>
      <c r="B23" s="620"/>
      <c r="C23" s="579"/>
      <c r="D23" s="593" t="s">
        <v>255</v>
      </c>
      <c r="E23" s="579"/>
      <c r="F23" s="593" t="s">
        <v>255</v>
      </c>
      <c r="G23" s="580"/>
      <c r="H23" s="593" t="s">
        <v>255</v>
      </c>
      <c r="I23" s="579"/>
      <c r="J23" s="593" t="s">
        <v>255</v>
      </c>
      <c r="K23" s="579"/>
      <c r="L23" s="593" t="s">
        <v>255</v>
      </c>
      <c r="M23" s="579"/>
      <c r="N23" s="593" t="s">
        <v>255</v>
      </c>
    </row>
    <row r="24" spans="1:15" s="587" customFormat="1" ht="14.1" customHeight="1">
      <c r="A24" s="781" t="s">
        <v>882</v>
      </c>
      <c r="B24" s="620"/>
      <c r="C24" s="579"/>
      <c r="D24" s="580">
        <v>0.26991399999999999</v>
      </c>
      <c r="E24" s="579"/>
      <c r="F24" s="580">
        <v>0.184114</v>
      </c>
      <c r="G24" s="580"/>
      <c r="H24" s="580">
        <v>1.5263559999999998</v>
      </c>
      <c r="I24" s="579"/>
      <c r="J24" s="580">
        <v>0.36610599999999999</v>
      </c>
      <c r="K24" s="579"/>
      <c r="L24" s="580" t="s">
        <v>255</v>
      </c>
      <c r="M24" s="579"/>
      <c r="N24" s="580" t="s">
        <v>255</v>
      </c>
    </row>
    <row r="25" spans="1:15" s="587" customFormat="1" ht="14.1" customHeight="1">
      <c r="A25" s="781" t="s">
        <v>867</v>
      </c>
      <c r="B25" s="620"/>
      <c r="C25" s="579"/>
      <c r="D25" s="580">
        <v>8.7526320000000002</v>
      </c>
      <c r="E25" s="579"/>
      <c r="F25" s="580">
        <v>8.9042879999999993</v>
      </c>
      <c r="G25" s="580"/>
      <c r="H25" s="580">
        <v>12.466154999999999</v>
      </c>
      <c r="I25" s="579"/>
      <c r="J25" s="580">
        <v>4.3104990000000001</v>
      </c>
      <c r="K25" s="579"/>
      <c r="L25" s="580">
        <v>3.5477189999999994</v>
      </c>
      <c r="M25" s="579"/>
      <c r="N25" s="580">
        <v>2.0625439999999999</v>
      </c>
    </row>
    <row r="26" spans="1:15" s="587" customFormat="1" ht="14.1" customHeight="1">
      <c r="A26" s="782" t="s">
        <v>283</v>
      </c>
      <c r="B26" s="588" t="s">
        <v>860</v>
      </c>
      <c r="C26" s="589">
        <v>0.78959999999999997</v>
      </c>
      <c r="D26" s="589">
        <v>1.3513569999999999</v>
      </c>
      <c r="E26" s="589">
        <v>0.28749999999999998</v>
      </c>
      <c r="F26" s="589">
        <v>0.57494499999999993</v>
      </c>
      <c r="G26" s="589">
        <v>9.0400000000000008E-2</v>
      </c>
      <c r="H26" s="589">
        <v>5.2118999999999999E-2</v>
      </c>
      <c r="I26" s="589">
        <v>0.13200000000000001</v>
      </c>
      <c r="J26" s="589">
        <v>0.2046</v>
      </c>
      <c r="K26" s="589" t="s">
        <v>255</v>
      </c>
      <c r="L26" s="589">
        <v>7.4800000000000005E-2</v>
      </c>
      <c r="M26" s="589">
        <v>0.16789999999999999</v>
      </c>
      <c r="N26" s="589">
        <v>0.272758</v>
      </c>
      <c r="O26" s="591"/>
    </row>
    <row r="27" spans="1:15" s="591" customFormat="1" ht="14.1" customHeight="1">
      <c r="A27" s="782" t="s">
        <v>868</v>
      </c>
      <c r="B27" s="588" t="s">
        <v>860</v>
      </c>
      <c r="C27" s="589">
        <v>3.3936999999999999</v>
      </c>
      <c r="D27" s="589">
        <v>6.8131359999999992</v>
      </c>
      <c r="E27" s="589">
        <v>3.1133000000000002</v>
      </c>
      <c r="F27" s="589">
        <v>6.2505470000000001</v>
      </c>
      <c r="G27" s="589">
        <v>5.2652000000000001</v>
      </c>
      <c r="H27" s="589">
        <v>10.128522</v>
      </c>
      <c r="I27" s="589">
        <v>1.7948</v>
      </c>
      <c r="J27" s="589">
        <v>3.4732569999999998</v>
      </c>
      <c r="K27" s="589">
        <v>1.7059000000000002</v>
      </c>
      <c r="L27" s="589">
        <v>3.307579</v>
      </c>
      <c r="M27" s="589">
        <v>0.441</v>
      </c>
      <c r="N27" s="589">
        <v>0.76097199999999998</v>
      </c>
    </row>
    <row r="28" spans="1:15" s="591" customFormat="1" ht="14.1" customHeight="1">
      <c r="A28" s="782" t="s">
        <v>869</v>
      </c>
      <c r="B28" s="588" t="s">
        <v>871</v>
      </c>
      <c r="C28" s="589">
        <v>53.7</v>
      </c>
      <c r="D28" s="589">
        <v>0.32308199999999998</v>
      </c>
      <c r="E28" s="589">
        <v>81</v>
      </c>
      <c r="F28" s="589">
        <v>0.76986599999999994</v>
      </c>
      <c r="G28" s="589">
        <v>190.6</v>
      </c>
      <c r="H28" s="589">
        <v>1.857591</v>
      </c>
      <c r="I28" s="589"/>
      <c r="J28" s="589" t="s">
        <v>255</v>
      </c>
      <c r="K28" s="589"/>
      <c r="L28" s="589" t="s">
        <v>255</v>
      </c>
      <c r="M28" s="589">
        <v>22.9</v>
      </c>
      <c r="N28" s="589">
        <v>0.81584199999999996</v>
      </c>
    </row>
    <row r="29" spans="1:15" s="587" customFormat="1" ht="14.1" customHeight="1">
      <c r="A29" s="781" t="s">
        <v>584</v>
      </c>
      <c r="B29" s="586"/>
      <c r="C29" s="580"/>
      <c r="D29" s="593">
        <v>0.71616599999999986</v>
      </c>
      <c r="E29" s="580"/>
      <c r="F29" s="593">
        <v>5.5788630000000001</v>
      </c>
      <c r="G29" s="580"/>
      <c r="H29" s="593">
        <v>31.467825999999999</v>
      </c>
      <c r="I29" s="580"/>
      <c r="J29" s="593">
        <v>2.8968889999999998</v>
      </c>
      <c r="K29" s="580"/>
      <c r="L29" s="593">
        <v>1.7121709999999999</v>
      </c>
      <c r="M29" s="580"/>
      <c r="N29" s="593">
        <v>1.8050489999999999</v>
      </c>
    </row>
    <row r="30" spans="1:15" s="587" customFormat="1" ht="14.1" customHeight="1">
      <c r="A30" s="781" t="s">
        <v>585</v>
      </c>
      <c r="B30" s="586"/>
      <c r="C30" s="580"/>
      <c r="D30" s="593">
        <v>0.51515299999999997</v>
      </c>
      <c r="E30" s="580"/>
      <c r="F30" s="593">
        <v>0.76698099999999991</v>
      </c>
      <c r="G30" s="580"/>
      <c r="H30" s="593">
        <v>3.2088189999999996</v>
      </c>
      <c r="I30" s="580"/>
      <c r="J30" s="593">
        <v>2.969757</v>
      </c>
      <c r="K30" s="580"/>
      <c r="L30" s="593">
        <v>1.720863</v>
      </c>
      <c r="M30" s="580"/>
      <c r="N30" s="593">
        <v>0.96434599999999993</v>
      </c>
    </row>
    <row r="31" spans="1:15" s="587" customFormat="1" ht="14.1" customHeight="1">
      <c r="A31" s="895" t="s">
        <v>586</v>
      </c>
      <c r="B31" s="647"/>
      <c r="C31" s="598"/>
      <c r="D31" s="648">
        <v>0.48533299999999996</v>
      </c>
      <c r="E31" s="598"/>
      <c r="F31" s="648">
        <v>0.78965400000000008</v>
      </c>
      <c r="G31" s="598"/>
      <c r="H31" s="648">
        <v>0.3417099999999999</v>
      </c>
      <c r="I31" s="598"/>
      <c r="J31" s="648" t="s">
        <v>255</v>
      </c>
      <c r="K31" s="598"/>
      <c r="L31" s="648" t="s">
        <v>255</v>
      </c>
      <c r="M31" s="598"/>
      <c r="N31" s="648">
        <v>1.044699</v>
      </c>
    </row>
    <row r="32" spans="1:15" ht="15.75" customHeight="1">
      <c r="A32" s="635" t="s">
        <v>819</v>
      </c>
      <c r="B32" s="635"/>
      <c r="C32" s="635"/>
      <c r="D32" s="635"/>
      <c r="E32" s="635"/>
      <c r="F32" s="635"/>
      <c r="G32" s="635"/>
      <c r="H32" s="635"/>
      <c r="I32" s="635"/>
      <c r="J32" s="635"/>
      <c r="K32" s="635"/>
      <c r="L32" s="635"/>
      <c r="M32" s="635"/>
      <c r="N32" s="635"/>
    </row>
    <row r="33" spans="1:14" ht="14.25" customHeight="1">
      <c r="A33" s="637" t="s">
        <v>870</v>
      </c>
      <c r="B33" s="637"/>
      <c r="C33" s="637"/>
      <c r="D33" s="637"/>
      <c r="E33" s="637"/>
      <c r="F33" s="637"/>
      <c r="G33" s="637"/>
      <c r="H33" s="637"/>
      <c r="I33" s="637"/>
      <c r="J33" s="637"/>
      <c r="K33" s="637"/>
      <c r="L33" s="637"/>
      <c r="M33" s="637"/>
      <c r="N33" s="637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I19 K19:L19 O19 B4:C4 A1:J1 B3:J3 B20:L20 A5:L6 O1:XFD18 O20:XFD25 M5:N25 B13:L13 A32:XFD1048576 B28:XFD31 H2:J2 A12:L12 B7:L11 B16:L17 C14:L15 C18:L18 B23:L25 C21:L22 C26:XFD27">
    <cfRule type="containsErrors" dxfId="683" priority="46">
      <formula>ISERROR(A1)</formula>
    </cfRule>
  </conditionalFormatting>
  <conditionalFormatting sqref="D4">
    <cfRule type="containsErrors" dxfId="682" priority="45">
      <formula>ISERROR(D4)</formula>
    </cfRule>
  </conditionalFormatting>
  <conditionalFormatting sqref="K1:N2">
    <cfRule type="containsErrors" dxfId="681" priority="40">
      <formula>ISERROR(K1)</formula>
    </cfRule>
  </conditionalFormatting>
  <conditionalFormatting sqref="P19:XFD19">
    <cfRule type="containsErrors" dxfId="680" priority="37">
      <formula>ISERROR(P19)</formula>
    </cfRule>
  </conditionalFormatting>
  <conditionalFormatting sqref="C19:H19 J19">
    <cfRule type="containsErrors" dxfId="679" priority="36">
      <formula>ISERROR(C19)</formula>
    </cfRule>
  </conditionalFormatting>
  <conditionalFormatting sqref="A3:A4">
    <cfRule type="containsErrors" dxfId="678" priority="32">
      <formula>ISERROR(A3)</formula>
    </cfRule>
  </conditionalFormatting>
  <conditionalFormatting sqref="K3:N3">
    <cfRule type="containsErrors" dxfId="677" priority="31">
      <formula>ISERROR(K3)</formula>
    </cfRule>
  </conditionalFormatting>
  <conditionalFormatting sqref="A13">
    <cfRule type="containsErrors" dxfId="676" priority="30">
      <formula>ISERROR(A13)</formula>
    </cfRule>
  </conditionalFormatting>
  <conditionalFormatting sqref="A16:A17">
    <cfRule type="containsErrors" dxfId="675" priority="29">
      <formula>ISERROR(A16)</formula>
    </cfRule>
  </conditionalFormatting>
  <conditionalFormatting sqref="A20">
    <cfRule type="containsErrors" dxfId="674" priority="28">
      <formula>ISERROR(A20)</formula>
    </cfRule>
  </conditionalFormatting>
  <conditionalFormatting sqref="A23:A25">
    <cfRule type="containsErrors" dxfId="673" priority="27">
      <formula>ISERROR(A23)</formula>
    </cfRule>
  </conditionalFormatting>
  <conditionalFormatting sqref="A29:A31">
    <cfRule type="containsErrors" dxfId="672" priority="26">
      <formula>ISERROR(A29)</formula>
    </cfRule>
  </conditionalFormatting>
  <conditionalFormatting sqref="A14:A15">
    <cfRule type="containsErrors" dxfId="671" priority="25">
      <formula>ISERROR(A14)</formula>
    </cfRule>
  </conditionalFormatting>
  <conditionalFormatting sqref="A18:A19">
    <cfRule type="containsErrors" dxfId="670" priority="24">
      <formula>ISERROR(A18)</formula>
    </cfRule>
  </conditionalFormatting>
  <conditionalFormatting sqref="A21:A22">
    <cfRule type="containsErrors" dxfId="669" priority="23">
      <formula>ISERROR(A21)</formula>
    </cfRule>
  </conditionalFormatting>
  <conditionalFormatting sqref="A26:A28">
    <cfRule type="containsErrors" dxfId="668" priority="22">
      <formula>ISERROR(A26)</formula>
    </cfRule>
  </conditionalFormatting>
  <conditionalFormatting sqref="B2:G2">
    <cfRule type="containsErrors" dxfId="667" priority="21">
      <formula>ISERROR(B2)</formula>
    </cfRule>
  </conditionalFormatting>
  <conditionalFormatting sqref="A2">
    <cfRule type="containsErrors" dxfId="666" priority="20">
      <formula>ISERROR(A2)</formula>
    </cfRule>
  </conditionalFormatting>
  <conditionalFormatting sqref="E4">
    <cfRule type="containsErrors" dxfId="665" priority="19">
      <formula>ISERROR(E4)</formula>
    </cfRule>
  </conditionalFormatting>
  <conditionalFormatting sqref="F4">
    <cfRule type="containsErrors" dxfId="664" priority="18">
      <formula>ISERROR(F4)</formula>
    </cfRule>
  </conditionalFormatting>
  <conditionalFormatting sqref="G4">
    <cfRule type="containsErrors" dxfId="663" priority="17">
      <formula>ISERROR(G4)</formula>
    </cfRule>
  </conditionalFormatting>
  <conditionalFormatting sqref="H4">
    <cfRule type="containsErrors" dxfId="662" priority="16">
      <formula>ISERROR(H4)</formula>
    </cfRule>
  </conditionalFormatting>
  <conditionalFormatting sqref="I4">
    <cfRule type="containsErrors" dxfId="661" priority="15">
      <formula>ISERROR(I4)</formula>
    </cfRule>
  </conditionalFormatting>
  <conditionalFormatting sqref="J4">
    <cfRule type="containsErrors" dxfId="660" priority="14">
      <formula>ISERROR(J4)</formula>
    </cfRule>
  </conditionalFormatting>
  <conditionalFormatting sqref="K4">
    <cfRule type="containsErrors" dxfId="659" priority="13">
      <formula>ISERROR(K4)</formula>
    </cfRule>
  </conditionalFormatting>
  <conditionalFormatting sqref="L4">
    <cfRule type="containsErrors" dxfId="658" priority="12">
      <formula>ISERROR(L4)</formula>
    </cfRule>
  </conditionalFormatting>
  <conditionalFormatting sqref="M4">
    <cfRule type="containsErrors" dxfId="657" priority="11">
      <formula>ISERROR(M4)</formula>
    </cfRule>
  </conditionalFormatting>
  <conditionalFormatting sqref="N4">
    <cfRule type="containsErrors" dxfId="656" priority="10">
      <formula>ISERROR(N4)</formula>
    </cfRule>
  </conditionalFormatting>
  <conditionalFormatting sqref="A7:A11">
    <cfRule type="containsErrors" dxfId="655" priority="9">
      <formula>ISERROR(A7)</formula>
    </cfRule>
  </conditionalFormatting>
  <conditionalFormatting sqref="B14">
    <cfRule type="containsErrors" dxfId="654" priority="8">
      <formula>ISERROR(B14)</formula>
    </cfRule>
  </conditionalFormatting>
  <conditionalFormatting sqref="B15">
    <cfRule type="containsErrors" dxfId="653" priority="7">
      <formula>ISERROR(B15)</formula>
    </cfRule>
  </conditionalFormatting>
  <conditionalFormatting sqref="B18">
    <cfRule type="containsErrors" dxfId="652" priority="6">
      <formula>ISERROR(B18)</formula>
    </cfRule>
  </conditionalFormatting>
  <conditionalFormatting sqref="B19">
    <cfRule type="containsErrors" dxfId="651" priority="5">
      <formula>ISERROR(B19)</formula>
    </cfRule>
  </conditionalFormatting>
  <conditionalFormatting sqref="B21">
    <cfRule type="containsErrors" dxfId="650" priority="4">
      <formula>ISERROR(B21)</formula>
    </cfRule>
  </conditionalFormatting>
  <conditionalFormatting sqref="B22">
    <cfRule type="containsErrors" dxfId="649" priority="3">
      <formula>ISERROR(B22)</formula>
    </cfRule>
  </conditionalFormatting>
  <conditionalFormatting sqref="B26">
    <cfRule type="containsErrors" dxfId="648" priority="2">
      <formula>ISERROR(B26)</formula>
    </cfRule>
  </conditionalFormatting>
  <conditionalFormatting sqref="B27">
    <cfRule type="containsErrors" dxfId="647" priority="1">
      <formula>ISERROR(B27)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>
    <tabColor theme="3"/>
  </sheetPr>
  <dimension ref="A1:N33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6384" width="9.33203125" style="563"/>
  </cols>
  <sheetData>
    <row r="1" spans="1:14" s="560" customFormat="1" ht="15" customHeight="1">
      <c r="A1" s="1044" t="s">
        <v>872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4" s="905" customFormat="1" ht="15" customHeight="1">
      <c r="A2" s="561" t="s">
        <v>849</v>
      </c>
      <c r="B2" s="637"/>
      <c r="C2" s="904"/>
      <c r="D2" s="904"/>
      <c r="E2" s="904"/>
      <c r="F2" s="904"/>
      <c r="G2" s="904"/>
      <c r="H2" s="904"/>
      <c r="I2" s="904"/>
      <c r="J2" s="904"/>
      <c r="K2" s="904"/>
      <c r="L2" s="904"/>
      <c r="M2" s="904"/>
      <c r="N2" s="904"/>
    </row>
    <row r="3" spans="1:14" s="565" customFormat="1" ht="15" customHeight="1">
      <c r="A3" s="1045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4" s="568" customFormat="1" ht="45.95" customHeight="1">
      <c r="A4" s="1046"/>
      <c r="B4" s="1048"/>
      <c r="C4" s="566" t="s">
        <v>801</v>
      </c>
      <c r="D4" s="566" t="s">
        <v>802</v>
      </c>
      <c r="E4" s="566" t="s">
        <v>801</v>
      </c>
      <c r="F4" s="566" t="s">
        <v>802</v>
      </c>
      <c r="G4" s="566" t="s">
        <v>801</v>
      </c>
      <c r="H4" s="566" t="s">
        <v>802</v>
      </c>
      <c r="I4" s="566" t="s">
        <v>801</v>
      </c>
      <c r="J4" s="566" t="s">
        <v>802</v>
      </c>
      <c r="K4" s="566" t="s">
        <v>801</v>
      </c>
      <c r="L4" s="566" t="s">
        <v>802</v>
      </c>
      <c r="M4" s="566" t="s">
        <v>801</v>
      </c>
      <c r="N4" s="566" t="s">
        <v>802</v>
      </c>
    </row>
    <row r="5" spans="1:14" s="575" customFormat="1" ht="14.1" customHeight="1">
      <c r="A5" s="569" t="s">
        <v>576</v>
      </c>
      <c r="B5" s="606"/>
      <c r="C5" s="649"/>
      <c r="D5" s="650">
        <v>64.090574000000004</v>
      </c>
      <c r="E5" s="649"/>
      <c r="F5" s="650">
        <v>60.800134999999997</v>
      </c>
      <c r="G5" s="649"/>
      <c r="H5" s="650">
        <v>80.446342999999999</v>
      </c>
      <c r="I5" s="649"/>
      <c r="J5" s="650">
        <v>123.61560399999999</v>
      </c>
      <c r="K5" s="649"/>
      <c r="L5" s="650">
        <v>48.869225</v>
      </c>
      <c r="M5" s="649"/>
      <c r="N5" s="650">
        <v>62.408943000000001</v>
      </c>
    </row>
    <row r="6" spans="1:14" s="575" customFormat="1" ht="20.100000000000001" customHeight="1">
      <c r="A6" s="576" t="s">
        <v>779</v>
      </c>
      <c r="B6" s="610"/>
      <c r="C6" s="651"/>
      <c r="D6" s="651"/>
      <c r="E6" s="651"/>
      <c r="F6" s="651"/>
      <c r="G6" s="651"/>
      <c r="H6" s="651"/>
      <c r="I6" s="651"/>
      <c r="J6" s="651"/>
      <c r="K6" s="651"/>
      <c r="L6" s="651"/>
      <c r="M6" s="651"/>
      <c r="N6" s="651"/>
    </row>
    <row r="7" spans="1:14" s="582" customFormat="1" ht="14.1" customHeight="1">
      <c r="A7" s="613" t="s">
        <v>851</v>
      </c>
      <c r="B7" s="613"/>
      <c r="C7" s="612"/>
      <c r="D7" s="616">
        <v>17.288240999999999</v>
      </c>
      <c r="E7" s="612"/>
      <c r="F7" s="616">
        <v>1.9703439999999999</v>
      </c>
      <c r="G7" s="612"/>
      <c r="H7" s="616">
        <v>4.5338769999999995</v>
      </c>
      <c r="I7" s="612"/>
      <c r="J7" s="616">
        <v>5.9917429999999987</v>
      </c>
      <c r="K7" s="612"/>
      <c r="L7" s="616">
        <v>3.8006319999999998</v>
      </c>
      <c r="M7" s="612"/>
      <c r="N7" s="616">
        <v>1.9545969999999999</v>
      </c>
    </row>
    <row r="8" spans="1:14" s="582" customFormat="1" ht="14.1" customHeight="1">
      <c r="A8" s="613" t="s">
        <v>824</v>
      </c>
      <c r="B8" s="613"/>
      <c r="C8" s="612"/>
      <c r="D8" s="616">
        <v>35.581094</v>
      </c>
      <c r="E8" s="612"/>
      <c r="F8" s="616">
        <v>38.012056999999999</v>
      </c>
      <c r="G8" s="612"/>
      <c r="H8" s="616">
        <v>54.44229</v>
      </c>
      <c r="I8" s="612"/>
      <c r="J8" s="616">
        <v>85.436479000000006</v>
      </c>
      <c r="K8" s="612"/>
      <c r="L8" s="616">
        <v>28.108898999999997</v>
      </c>
      <c r="M8" s="612"/>
      <c r="N8" s="616">
        <v>51.288153000000001</v>
      </c>
    </row>
    <row r="9" spans="1:14" s="582" customFormat="1" ht="14.1" customHeight="1">
      <c r="A9" s="613" t="s">
        <v>855</v>
      </c>
      <c r="B9" s="613"/>
      <c r="C9" s="612"/>
      <c r="D9" s="616">
        <v>2.5197639999999999</v>
      </c>
      <c r="E9" s="612"/>
      <c r="F9" s="616">
        <v>1.156309</v>
      </c>
      <c r="G9" s="612"/>
      <c r="H9" s="616">
        <v>10.328035999999999</v>
      </c>
      <c r="I9" s="612"/>
      <c r="J9" s="616">
        <v>10.451359999999999</v>
      </c>
      <c r="K9" s="612"/>
      <c r="L9" s="616">
        <v>7.4145969999999997</v>
      </c>
      <c r="M9" s="612"/>
      <c r="N9" s="616">
        <v>2.5662949999999993</v>
      </c>
    </row>
    <row r="10" spans="1:14" s="582" customFormat="1" ht="14.1" customHeight="1">
      <c r="A10" s="613" t="s">
        <v>873</v>
      </c>
      <c r="B10" s="613"/>
      <c r="C10" s="612"/>
      <c r="D10" s="616">
        <v>0.10442499999999999</v>
      </c>
      <c r="E10" s="612"/>
      <c r="F10" s="616">
        <v>1.2582899999999999</v>
      </c>
      <c r="G10" s="612"/>
      <c r="H10" s="616">
        <v>0.89245599999999992</v>
      </c>
      <c r="I10" s="612"/>
      <c r="J10" s="616">
        <v>3.7270499999999998</v>
      </c>
      <c r="K10" s="612"/>
      <c r="L10" s="616">
        <v>0.987927</v>
      </c>
      <c r="M10" s="612"/>
      <c r="N10" s="616">
        <v>1.8146270000000002</v>
      </c>
    </row>
    <row r="11" spans="1:14" s="582" customFormat="1" ht="14.1" customHeight="1">
      <c r="A11" s="613" t="s">
        <v>854</v>
      </c>
      <c r="B11" s="613"/>
      <c r="C11" s="612"/>
      <c r="D11" s="616">
        <v>8.5970499999999994</v>
      </c>
      <c r="E11" s="612"/>
      <c r="F11" s="616">
        <v>18.403134999999999</v>
      </c>
      <c r="G11" s="612"/>
      <c r="H11" s="616">
        <v>10.249684</v>
      </c>
      <c r="I11" s="612"/>
      <c r="J11" s="616">
        <v>18.008972</v>
      </c>
      <c r="K11" s="612"/>
      <c r="L11" s="616">
        <v>8.5571699999999993</v>
      </c>
      <c r="M11" s="612"/>
      <c r="N11" s="616">
        <v>4.7852709999999998</v>
      </c>
    </row>
    <row r="12" spans="1:14" s="582" customFormat="1" ht="20.100000000000001" customHeight="1">
      <c r="A12" s="576" t="s">
        <v>780</v>
      </c>
      <c r="B12" s="610"/>
      <c r="C12" s="651"/>
      <c r="D12" s="651"/>
      <c r="E12" s="651"/>
      <c r="F12" s="651"/>
      <c r="G12" s="651"/>
      <c r="H12" s="651"/>
      <c r="I12" s="651"/>
      <c r="J12" s="651"/>
      <c r="K12" s="651"/>
      <c r="L12" s="651"/>
      <c r="M12" s="651"/>
      <c r="N12" s="651"/>
    </row>
    <row r="13" spans="1:14" s="587" customFormat="1" ht="14.1" customHeight="1">
      <c r="A13" s="781" t="s">
        <v>577</v>
      </c>
      <c r="B13" s="617"/>
      <c r="C13" s="612"/>
      <c r="D13" s="616">
        <v>0.25269900000000001</v>
      </c>
      <c r="E13" s="612"/>
      <c r="F13" s="616">
        <v>0.59318199999999999</v>
      </c>
      <c r="G13" s="612"/>
      <c r="H13" s="616">
        <v>1.2952159999999997</v>
      </c>
      <c r="I13" s="612"/>
      <c r="J13" s="616">
        <v>3.255808</v>
      </c>
      <c r="K13" s="612"/>
      <c r="L13" s="616">
        <v>2.8662480000000001</v>
      </c>
      <c r="M13" s="612"/>
      <c r="N13" s="616">
        <v>0.29388700000000001</v>
      </c>
    </row>
    <row r="14" spans="1:14" s="591" customFormat="1" ht="14.1" customHeight="1">
      <c r="A14" s="782" t="s">
        <v>874</v>
      </c>
      <c r="B14" s="588" t="s">
        <v>719</v>
      </c>
      <c r="C14" s="590"/>
      <c r="D14" s="596" t="s">
        <v>255</v>
      </c>
      <c r="E14" s="590" t="s">
        <v>255</v>
      </c>
      <c r="F14" s="596">
        <v>0.103822</v>
      </c>
      <c r="G14" s="652">
        <v>0.1295</v>
      </c>
      <c r="H14" s="596">
        <v>0.43809299999999995</v>
      </c>
      <c r="I14" s="652">
        <v>0.1114</v>
      </c>
      <c r="J14" s="596">
        <v>0.39890500000000001</v>
      </c>
      <c r="K14" s="652" t="s">
        <v>255</v>
      </c>
      <c r="L14" s="596">
        <v>0.11877799999999999</v>
      </c>
      <c r="M14" s="652">
        <v>7.2999999999999995E-2</v>
      </c>
      <c r="N14" s="596">
        <v>0.22204199999999999</v>
      </c>
    </row>
    <row r="15" spans="1:14" s="587" customFormat="1" ht="14.1" customHeight="1">
      <c r="A15" s="781" t="s">
        <v>578</v>
      </c>
      <c r="B15" s="620"/>
      <c r="C15" s="612"/>
      <c r="D15" s="612">
        <v>16.674284</v>
      </c>
      <c r="E15" s="612"/>
      <c r="F15" s="612">
        <v>0.97027799999999997</v>
      </c>
      <c r="G15" s="612"/>
      <c r="H15" s="612">
        <v>1.434153</v>
      </c>
      <c r="I15" s="612"/>
      <c r="J15" s="612">
        <v>1.169246</v>
      </c>
      <c r="K15" s="612"/>
      <c r="L15" s="612">
        <v>0.39524499999999996</v>
      </c>
      <c r="M15" s="612"/>
      <c r="N15" s="612">
        <v>0.65224399999999993</v>
      </c>
    </row>
    <row r="16" spans="1:14" s="587" customFormat="1" ht="14.1" customHeight="1">
      <c r="A16" s="781" t="s">
        <v>788</v>
      </c>
      <c r="B16" s="620"/>
      <c r="C16" s="612"/>
      <c r="D16" s="612">
        <v>31.52168</v>
      </c>
      <c r="E16" s="612"/>
      <c r="F16" s="612">
        <v>36.466819999999998</v>
      </c>
      <c r="G16" s="612"/>
      <c r="H16" s="612">
        <v>62.635023999999994</v>
      </c>
      <c r="I16" s="612"/>
      <c r="J16" s="612">
        <v>78.399744999999996</v>
      </c>
      <c r="K16" s="612"/>
      <c r="L16" s="612">
        <v>30.104075999999999</v>
      </c>
      <c r="M16" s="612"/>
      <c r="N16" s="612">
        <v>49.127009000000001</v>
      </c>
    </row>
    <row r="17" spans="1:14" s="591" customFormat="1" ht="27" customHeight="1">
      <c r="A17" s="782" t="s">
        <v>656</v>
      </c>
      <c r="B17" s="588" t="s">
        <v>719</v>
      </c>
      <c r="C17" s="590"/>
      <c r="D17" s="596" t="s">
        <v>255</v>
      </c>
      <c r="E17" s="652">
        <v>0.6159</v>
      </c>
      <c r="F17" s="596">
        <v>3.5928979999999999</v>
      </c>
      <c r="G17" s="652">
        <v>0.99650000000000005</v>
      </c>
      <c r="H17" s="596">
        <v>4.0707599999999999</v>
      </c>
      <c r="I17" s="652">
        <v>2.5692000000000004</v>
      </c>
      <c r="J17" s="596">
        <v>13.974741</v>
      </c>
      <c r="K17" s="652">
        <v>0.29090000000000005</v>
      </c>
      <c r="L17" s="596">
        <v>1.1723049999999999</v>
      </c>
      <c r="M17" s="652">
        <v>1.2067000000000001</v>
      </c>
      <c r="N17" s="596">
        <v>5.2180149999999994</v>
      </c>
    </row>
    <row r="18" spans="1:14" s="591" customFormat="1" ht="14.1" customHeight="1">
      <c r="A18" s="782" t="s">
        <v>658</v>
      </c>
      <c r="B18" s="588" t="s">
        <v>719</v>
      </c>
      <c r="C18" s="590">
        <v>3.7770000000000001</v>
      </c>
      <c r="D18" s="596">
        <v>9.095656</v>
      </c>
      <c r="E18" s="652">
        <v>18.791700000000002</v>
      </c>
      <c r="F18" s="596">
        <v>31.878405999999998</v>
      </c>
      <c r="G18" s="652">
        <v>11.657999999999999</v>
      </c>
      <c r="H18" s="596">
        <v>32.486238999999998</v>
      </c>
      <c r="I18" s="652">
        <v>14.544</v>
      </c>
      <c r="J18" s="596">
        <v>50.126570999999991</v>
      </c>
      <c r="K18" s="652">
        <v>7.3943999999999992</v>
      </c>
      <c r="L18" s="596">
        <v>20.404882000000001</v>
      </c>
      <c r="M18" s="652">
        <v>9.9861000000000004</v>
      </c>
      <c r="N18" s="596">
        <v>42.273609999999998</v>
      </c>
    </row>
    <row r="19" spans="1:14" s="591" customFormat="1" ht="14.1" customHeight="1">
      <c r="A19" s="782" t="s">
        <v>858</v>
      </c>
      <c r="B19" s="588" t="s">
        <v>719</v>
      </c>
      <c r="C19" s="590">
        <v>0.2147</v>
      </c>
      <c r="D19" s="596">
        <v>0.25768799999999997</v>
      </c>
      <c r="E19" s="652">
        <v>0.18109999999999998</v>
      </c>
      <c r="F19" s="596">
        <v>0.17882600000000001</v>
      </c>
      <c r="G19" s="652">
        <v>0.3463</v>
      </c>
      <c r="H19" s="596">
        <v>0.193108</v>
      </c>
      <c r="I19" s="652">
        <v>1.7216</v>
      </c>
      <c r="J19" s="596">
        <v>0.86423599999999989</v>
      </c>
      <c r="K19" s="652">
        <v>0.87760000000000005</v>
      </c>
      <c r="L19" s="596">
        <v>0.47194800000000003</v>
      </c>
      <c r="M19" s="652">
        <v>1.502</v>
      </c>
      <c r="N19" s="596">
        <v>0.83886699999999992</v>
      </c>
    </row>
    <row r="20" spans="1:14" s="587" customFormat="1" ht="14.1" customHeight="1">
      <c r="A20" s="781" t="s">
        <v>866</v>
      </c>
      <c r="B20" s="620"/>
      <c r="C20" s="612"/>
      <c r="D20" s="612">
        <v>8.5970499999999994</v>
      </c>
      <c r="E20" s="612"/>
      <c r="F20" s="612">
        <v>18.403134999999999</v>
      </c>
      <c r="G20" s="612"/>
      <c r="H20" s="612">
        <v>10.249684</v>
      </c>
      <c r="I20" s="612"/>
      <c r="J20" s="612">
        <v>18.008972</v>
      </c>
      <c r="K20" s="612"/>
      <c r="L20" s="612">
        <v>8.5571699999999993</v>
      </c>
      <c r="M20" s="612"/>
      <c r="N20" s="612">
        <v>4.7852709999999998</v>
      </c>
    </row>
    <row r="21" spans="1:14" s="591" customFormat="1" ht="14.1" customHeight="1">
      <c r="A21" s="782" t="s">
        <v>659</v>
      </c>
      <c r="B21" s="588" t="s">
        <v>719</v>
      </c>
      <c r="C21" s="590">
        <v>0.19550000000000001</v>
      </c>
      <c r="D21" s="596" t="s">
        <v>255</v>
      </c>
      <c r="E21" s="652">
        <v>117.29039999999999</v>
      </c>
      <c r="F21" s="596">
        <v>4.2324919999999997</v>
      </c>
      <c r="G21" s="652">
        <v>40.988700000000001</v>
      </c>
      <c r="H21" s="596">
        <v>1.695087</v>
      </c>
      <c r="I21" s="652">
        <v>136.39779999999999</v>
      </c>
      <c r="J21" s="596">
        <v>5.7110199999999995</v>
      </c>
      <c r="K21" s="652">
        <v>61.494099999999996</v>
      </c>
      <c r="L21" s="596">
        <v>2.6958789999999997</v>
      </c>
      <c r="M21" s="652">
        <v>15.9445</v>
      </c>
      <c r="N21" s="596">
        <v>0.75529499999999994</v>
      </c>
    </row>
    <row r="22" spans="1:14" s="591" customFormat="1" ht="14.1" customHeight="1">
      <c r="A22" s="782" t="s">
        <v>280</v>
      </c>
      <c r="B22" s="588" t="s">
        <v>719</v>
      </c>
      <c r="C22" s="590">
        <v>12.3521</v>
      </c>
      <c r="D22" s="596">
        <v>8.5935310000000005</v>
      </c>
      <c r="E22" s="652">
        <v>13.930899999999999</v>
      </c>
      <c r="F22" s="596">
        <v>14.155543</v>
      </c>
      <c r="G22" s="652">
        <v>8.1134000000000004</v>
      </c>
      <c r="H22" s="596">
        <v>8.5545969999999993</v>
      </c>
      <c r="I22" s="652">
        <v>12.4711</v>
      </c>
      <c r="J22" s="596">
        <v>12.290127999999999</v>
      </c>
      <c r="K22" s="652">
        <v>5.9431000000000003</v>
      </c>
      <c r="L22" s="596">
        <v>5.8612909999999996</v>
      </c>
      <c r="M22" s="652">
        <v>4.04</v>
      </c>
      <c r="N22" s="596">
        <v>4.0021240000000002</v>
      </c>
    </row>
    <row r="23" spans="1:14" s="587" customFormat="1" ht="14.1" customHeight="1">
      <c r="A23" s="781" t="s">
        <v>875</v>
      </c>
      <c r="B23" s="620"/>
      <c r="C23" s="612"/>
      <c r="D23" s="612" t="s">
        <v>255</v>
      </c>
      <c r="E23" s="612"/>
      <c r="F23" s="612" t="s">
        <v>255</v>
      </c>
      <c r="G23" s="612"/>
      <c r="H23" s="612" t="s">
        <v>255</v>
      </c>
      <c r="I23" s="612"/>
      <c r="J23" s="612" t="s">
        <v>255</v>
      </c>
      <c r="K23" s="612"/>
      <c r="L23" s="612" t="s">
        <v>255</v>
      </c>
      <c r="M23" s="612"/>
      <c r="N23" s="612" t="s">
        <v>255</v>
      </c>
    </row>
    <row r="24" spans="1:14" s="587" customFormat="1" ht="14.1" customHeight="1">
      <c r="A24" s="781" t="s">
        <v>882</v>
      </c>
      <c r="B24" s="620"/>
      <c r="C24" s="612"/>
      <c r="D24" s="612" t="s">
        <v>255</v>
      </c>
      <c r="E24" s="612"/>
      <c r="F24" s="612" t="s">
        <v>255</v>
      </c>
      <c r="G24" s="612"/>
      <c r="H24" s="612" t="s">
        <v>255</v>
      </c>
      <c r="I24" s="612"/>
      <c r="J24" s="612">
        <v>0.128054</v>
      </c>
      <c r="K24" s="612"/>
      <c r="L24" s="612">
        <v>0.128054</v>
      </c>
      <c r="M24" s="612"/>
      <c r="N24" s="612" t="s">
        <v>255</v>
      </c>
    </row>
    <row r="25" spans="1:14" s="587" customFormat="1" ht="14.1" customHeight="1">
      <c r="A25" s="781" t="s">
        <v>583</v>
      </c>
      <c r="B25" s="620"/>
      <c r="C25" s="612"/>
      <c r="D25" s="612">
        <v>6.6392139999999991</v>
      </c>
      <c r="E25" s="612"/>
      <c r="F25" s="612">
        <v>2.7516270000000005</v>
      </c>
      <c r="G25" s="612"/>
      <c r="H25" s="612">
        <v>1.8780159999999997</v>
      </c>
      <c r="I25" s="612"/>
      <c r="J25" s="612">
        <v>17.503807999999999</v>
      </c>
      <c r="K25" s="612"/>
      <c r="L25" s="612">
        <v>5.2236319999999985</v>
      </c>
      <c r="M25" s="612"/>
      <c r="N25" s="612">
        <v>5.4336889999999993</v>
      </c>
    </row>
    <row r="26" spans="1:14" s="591" customFormat="1" ht="14.1" customHeight="1">
      <c r="A26" s="782" t="s">
        <v>877</v>
      </c>
      <c r="B26" s="588" t="s">
        <v>719</v>
      </c>
      <c r="C26" s="590"/>
      <c r="D26" s="596" t="s">
        <v>255</v>
      </c>
      <c r="E26" s="652"/>
      <c r="F26" s="596" t="s">
        <v>255</v>
      </c>
      <c r="G26" s="652"/>
      <c r="H26" s="596" t="s">
        <v>255</v>
      </c>
      <c r="I26" s="652">
        <v>0.25119999999999998</v>
      </c>
      <c r="J26" s="596">
        <v>1.215047</v>
      </c>
      <c r="K26" s="652"/>
      <c r="L26" s="596">
        <v>0.37125599999999997</v>
      </c>
      <c r="M26" s="652">
        <v>0.26269999999999999</v>
      </c>
      <c r="N26" s="596">
        <v>0.98613899999999999</v>
      </c>
    </row>
    <row r="27" spans="1:14" s="591" customFormat="1" ht="14.1" customHeight="1">
      <c r="A27" s="782" t="s">
        <v>283</v>
      </c>
      <c r="B27" s="588" t="s">
        <v>719</v>
      </c>
      <c r="C27" s="590">
        <v>1.625</v>
      </c>
      <c r="D27" s="596">
        <v>3.1424119999999998</v>
      </c>
      <c r="E27" s="652">
        <v>0.52500000000000002</v>
      </c>
      <c r="F27" s="596">
        <v>1.1741200000000001</v>
      </c>
      <c r="G27" s="652">
        <v>0.58299999999999996</v>
      </c>
      <c r="H27" s="596">
        <v>1.094722</v>
      </c>
      <c r="I27" s="652">
        <v>2.5520999999999998</v>
      </c>
      <c r="J27" s="596">
        <v>4.4022459999999999</v>
      </c>
      <c r="K27" s="652">
        <v>0.78479999999999994</v>
      </c>
      <c r="L27" s="596">
        <v>1.3403849999999999</v>
      </c>
      <c r="M27" s="652">
        <v>1.6976</v>
      </c>
      <c r="N27" s="596">
        <v>2.5636269999999994</v>
      </c>
    </row>
    <row r="28" spans="1:14" s="591" customFormat="1" ht="14.1" customHeight="1">
      <c r="A28" s="782" t="s">
        <v>876</v>
      </c>
      <c r="B28" s="588" t="s">
        <v>719</v>
      </c>
      <c r="C28" s="590"/>
      <c r="D28" s="596" t="s">
        <v>255</v>
      </c>
      <c r="E28" s="652"/>
      <c r="F28" s="596" t="s">
        <v>255</v>
      </c>
      <c r="G28" s="652"/>
      <c r="H28" s="596" t="s">
        <v>255</v>
      </c>
      <c r="I28" s="652">
        <v>6.1790000000000003</v>
      </c>
      <c r="J28" s="596">
        <v>10.121279999999999</v>
      </c>
      <c r="K28" s="652">
        <v>1.6912</v>
      </c>
      <c r="L28" s="596">
        <v>2.8175279999999998</v>
      </c>
      <c r="M28" s="652">
        <v>1.2715000000000001</v>
      </c>
      <c r="N28" s="596">
        <v>1.6680459999999999</v>
      </c>
    </row>
    <row r="29" spans="1:14" s="587" customFormat="1" ht="14.1" customHeight="1">
      <c r="A29" s="781" t="s">
        <v>584</v>
      </c>
      <c r="B29" s="620"/>
      <c r="C29" s="612"/>
      <c r="D29" s="612">
        <v>0.272592</v>
      </c>
      <c r="E29" s="612"/>
      <c r="F29" s="612">
        <v>1.1485909999999999</v>
      </c>
      <c r="G29" s="612"/>
      <c r="H29" s="612">
        <v>1.5363329999999999</v>
      </c>
      <c r="I29" s="612"/>
      <c r="J29" s="612">
        <v>4.5982399999999997</v>
      </c>
      <c r="K29" s="612"/>
      <c r="L29" s="612">
        <v>1.414409</v>
      </c>
      <c r="M29" s="612"/>
      <c r="N29" s="612">
        <v>2.0783149999999999</v>
      </c>
    </row>
    <row r="30" spans="1:14" s="587" customFormat="1" ht="14.1" customHeight="1">
      <c r="A30" s="781" t="s">
        <v>585</v>
      </c>
      <c r="B30" s="620"/>
      <c r="C30" s="612"/>
      <c r="D30" s="612">
        <v>0.13305500000000001</v>
      </c>
      <c r="E30" s="612"/>
      <c r="F30" s="612">
        <v>0.46650199999999997</v>
      </c>
      <c r="G30" s="612"/>
      <c r="H30" s="612">
        <v>1.4104669999999999</v>
      </c>
      <c r="I30" s="612"/>
      <c r="J30" s="612">
        <v>0.54907499999999998</v>
      </c>
      <c r="K30" s="612"/>
      <c r="L30" s="612">
        <v>0.17773500000000003</v>
      </c>
      <c r="M30" s="612"/>
      <c r="N30" s="612" t="s">
        <v>255</v>
      </c>
    </row>
    <row r="31" spans="1:14" s="587" customFormat="1" ht="14.1" customHeight="1">
      <c r="A31" s="895" t="s">
        <v>586</v>
      </c>
      <c r="B31" s="597"/>
      <c r="C31" s="653"/>
      <c r="D31" s="654" t="s">
        <v>255</v>
      </c>
      <c r="E31" s="653"/>
      <c r="F31" s="654" t="s">
        <v>255</v>
      </c>
      <c r="G31" s="653"/>
      <c r="H31" s="654" t="s">
        <v>255</v>
      </c>
      <c r="I31" s="653"/>
      <c r="J31" s="654" t="s">
        <v>255</v>
      </c>
      <c r="K31" s="653"/>
      <c r="L31" s="654" t="s">
        <v>255</v>
      </c>
      <c r="M31" s="653"/>
      <c r="N31" s="654" t="s">
        <v>255</v>
      </c>
    </row>
    <row r="32" spans="1:14" ht="15.75" customHeight="1">
      <c r="A32" s="635" t="s">
        <v>819</v>
      </c>
      <c r="B32" s="601"/>
      <c r="C32" s="601"/>
      <c r="D32" s="601"/>
      <c r="E32" s="601"/>
      <c r="F32" s="601"/>
      <c r="G32" s="601"/>
      <c r="H32" s="601"/>
      <c r="I32" s="601"/>
      <c r="J32" s="601"/>
      <c r="K32" s="601"/>
      <c r="L32" s="601"/>
      <c r="M32" s="601"/>
      <c r="N32" s="601"/>
    </row>
    <row r="33" spans="1:14" ht="14.25" customHeight="1">
      <c r="A33" s="637" t="s">
        <v>870</v>
      </c>
      <c r="B33" s="603"/>
      <c r="C33" s="603"/>
      <c r="D33" s="603"/>
      <c r="E33" s="603"/>
      <c r="F33" s="603"/>
      <c r="G33" s="603"/>
      <c r="H33" s="603"/>
      <c r="I33" s="603"/>
      <c r="J33" s="603"/>
      <c r="K33" s="603"/>
      <c r="L33" s="603"/>
      <c r="M33" s="603"/>
      <c r="N33" s="603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4:C4 A1:J1 B3:J3 A34:J1048576 C19:O19 O34:XFD1048576 A32:XFD33 B20:XFD20 A5:N6 O1:O18 P1:XFD19 B13:N13 H2:J2 A12:N12 B7:N11 B15:N16 C14:N14 C17:N18 B23:XFD25 C21:XFD22 B29:XFD31 C26:XFD28">
    <cfRule type="containsErrors" dxfId="646" priority="50">
      <formula>ISERROR(A1)</formula>
    </cfRule>
  </conditionalFormatting>
  <conditionalFormatting sqref="D4">
    <cfRule type="containsErrors" dxfId="645" priority="49">
      <formula>ISERROR(D4)</formula>
    </cfRule>
  </conditionalFormatting>
  <conditionalFormatting sqref="K34:N1048576">
    <cfRule type="containsErrors" dxfId="644" priority="44">
      <formula>ISERROR(K34)</formula>
    </cfRule>
  </conditionalFormatting>
  <conditionalFormatting sqref="K1:N2">
    <cfRule type="containsErrors" dxfId="643" priority="43">
      <formula>ISERROR(K1)</formula>
    </cfRule>
  </conditionalFormatting>
  <conditionalFormatting sqref="A3:A4">
    <cfRule type="containsErrors" dxfId="642" priority="36">
      <formula>ISERROR(A3)</formula>
    </cfRule>
  </conditionalFormatting>
  <conditionalFormatting sqref="K3:N3">
    <cfRule type="containsErrors" dxfId="641" priority="35">
      <formula>ISERROR(K3)</formula>
    </cfRule>
  </conditionalFormatting>
  <conditionalFormatting sqref="A13">
    <cfRule type="containsErrors" dxfId="640" priority="34">
      <formula>ISERROR(A13)</formula>
    </cfRule>
  </conditionalFormatting>
  <conditionalFormatting sqref="A16">
    <cfRule type="containsErrors" dxfId="639" priority="33">
      <formula>ISERROR(A16)</formula>
    </cfRule>
  </conditionalFormatting>
  <conditionalFormatting sqref="A15">
    <cfRule type="containsErrors" dxfId="638" priority="32">
      <formula>ISERROR(A15)</formula>
    </cfRule>
  </conditionalFormatting>
  <conditionalFormatting sqref="A20">
    <cfRule type="containsErrors" dxfId="637" priority="31">
      <formula>ISERROR(A20)</formula>
    </cfRule>
  </conditionalFormatting>
  <conditionalFormatting sqref="A24:A25">
    <cfRule type="containsErrors" dxfId="636" priority="30">
      <formula>ISERROR(A24)</formula>
    </cfRule>
  </conditionalFormatting>
  <conditionalFormatting sqref="A23">
    <cfRule type="containsErrors" dxfId="635" priority="29">
      <formula>ISERROR(A23)</formula>
    </cfRule>
  </conditionalFormatting>
  <conditionalFormatting sqref="A29:A30">
    <cfRule type="containsErrors" dxfId="634" priority="28">
      <formula>ISERROR(A29)</formula>
    </cfRule>
  </conditionalFormatting>
  <conditionalFormatting sqref="A31">
    <cfRule type="containsErrors" dxfId="633" priority="27">
      <formula>ISERROR(A31)</formula>
    </cfRule>
  </conditionalFormatting>
  <conditionalFormatting sqref="A14">
    <cfRule type="containsErrors" dxfId="632" priority="26">
      <formula>ISERROR(A14)</formula>
    </cfRule>
  </conditionalFormatting>
  <conditionalFormatting sqref="A17:A19">
    <cfRule type="containsErrors" dxfId="631" priority="25">
      <formula>ISERROR(A17)</formula>
    </cfRule>
  </conditionalFormatting>
  <conditionalFormatting sqref="A21:A22">
    <cfRule type="containsErrors" dxfId="630" priority="24">
      <formula>ISERROR(A21)</formula>
    </cfRule>
  </conditionalFormatting>
  <conditionalFormatting sqref="A26:A28">
    <cfRule type="containsErrors" dxfId="629" priority="23">
      <formula>ISERROR(A26)</formula>
    </cfRule>
  </conditionalFormatting>
  <conditionalFormatting sqref="B2:G2">
    <cfRule type="containsErrors" dxfId="628" priority="22">
      <formula>ISERROR(B2)</formula>
    </cfRule>
  </conditionalFormatting>
  <conditionalFormatting sqref="A2">
    <cfRule type="containsErrors" dxfId="627" priority="21">
      <formula>ISERROR(A2)</formula>
    </cfRule>
  </conditionalFormatting>
  <conditionalFormatting sqref="E4">
    <cfRule type="containsErrors" dxfId="626" priority="20">
      <formula>ISERROR(E4)</formula>
    </cfRule>
  </conditionalFormatting>
  <conditionalFormatting sqref="F4">
    <cfRule type="containsErrors" dxfId="625" priority="19">
      <formula>ISERROR(F4)</formula>
    </cfRule>
  </conditionalFormatting>
  <conditionalFormatting sqref="G4">
    <cfRule type="containsErrors" dxfId="624" priority="18">
      <formula>ISERROR(G4)</formula>
    </cfRule>
  </conditionalFormatting>
  <conditionalFormatting sqref="H4">
    <cfRule type="containsErrors" dxfId="623" priority="17">
      <formula>ISERROR(H4)</formula>
    </cfRule>
  </conditionalFormatting>
  <conditionalFormatting sqref="I4">
    <cfRule type="containsErrors" dxfId="622" priority="16">
      <formula>ISERROR(I4)</formula>
    </cfRule>
  </conditionalFormatting>
  <conditionalFormatting sqref="J4">
    <cfRule type="containsErrors" dxfId="621" priority="15">
      <formula>ISERROR(J4)</formula>
    </cfRule>
  </conditionalFormatting>
  <conditionalFormatting sqref="K4">
    <cfRule type="containsErrors" dxfId="620" priority="14">
      <formula>ISERROR(K4)</formula>
    </cfRule>
  </conditionalFormatting>
  <conditionalFormatting sqref="L4">
    <cfRule type="containsErrors" dxfId="619" priority="13">
      <formula>ISERROR(L4)</formula>
    </cfRule>
  </conditionalFormatting>
  <conditionalFormatting sqref="M4">
    <cfRule type="containsErrors" dxfId="618" priority="12">
      <formula>ISERROR(M4)</formula>
    </cfRule>
  </conditionalFormatting>
  <conditionalFormatting sqref="N4">
    <cfRule type="containsErrors" dxfId="617" priority="11">
      <formula>ISERROR(N4)</formula>
    </cfRule>
  </conditionalFormatting>
  <conditionalFormatting sqref="A7:A11">
    <cfRule type="containsErrors" dxfId="616" priority="10">
      <formula>ISERROR(A7)</formula>
    </cfRule>
  </conditionalFormatting>
  <conditionalFormatting sqref="B14">
    <cfRule type="containsErrors" dxfId="615" priority="9">
      <formula>ISERROR(B14)</formula>
    </cfRule>
  </conditionalFormatting>
  <conditionalFormatting sqref="B17">
    <cfRule type="containsErrors" dxfId="614" priority="8">
      <formula>ISERROR(B17)</formula>
    </cfRule>
  </conditionalFormatting>
  <conditionalFormatting sqref="B18">
    <cfRule type="containsErrors" dxfId="613" priority="7">
      <formula>ISERROR(B18)</formula>
    </cfRule>
  </conditionalFormatting>
  <conditionalFormatting sqref="B19">
    <cfRule type="containsErrors" dxfId="612" priority="6">
      <formula>ISERROR(B19)</formula>
    </cfRule>
  </conditionalFormatting>
  <conditionalFormatting sqref="B21">
    <cfRule type="containsErrors" dxfId="611" priority="5">
      <formula>ISERROR(B21)</formula>
    </cfRule>
  </conditionalFormatting>
  <conditionalFormatting sqref="B22">
    <cfRule type="containsErrors" dxfId="610" priority="4">
      <formula>ISERROR(B22)</formula>
    </cfRule>
  </conditionalFormatting>
  <conditionalFormatting sqref="B26">
    <cfRule type="containsErrors" dxfId="609" priority="3">
      <formula>ISERROR(B26)</formula>
    </cfRule>
  </conditionalFormatting>
  <conditionalFormatting sqref="B27">
    <cfRule type="containsErrors" dxfId="608" priority="2">
      <formula>ISERROR(B27)</formula>
    </cfRule>
  </conditionalFormatting>
  <conditionalFormatting sqref="B28">
    <cfRule type="containsErrors" dxfId="607" priority="1">
      <formula>ISERROR(B28)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29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0.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878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1015" t="s">
        <v>849</v>
      </c>
      <c r="B2" s="1016"/>
      <c r="C2" s="1016"/>
      <c r="D2" s="1016"/>
      <c r="E2" s="1016"/>
      <c r="F2" s="1016"/>
      <c r="G2" s="1017"/>
      <c r="H2" s="563"/>
      <c r="I2" s="563"/>
      <c r="J2" s="563"/>
      <c r="K2" s="563"/>
      <c r="L2" s="563"/>
      <c r="M2" s="563"/>
      <c r="N2" s="563"/>
    </row>
    <row r="3" spans="1:15" s="568" customFormat="1" ht="15" customHeight="1">
      <c r="A3" s="1045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5.95" customHeight="1">
      <c r="A4" s="1046"/>
      <c r="B4" s="1048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</row>
    <row r="5" spans="1:15" s="575" customFormat="1" ht="14.1" customHeight="1">
      <c r="A5" s="569" t="s">
        <v>551</v>
      </c>
      <c r="B5" s="570"/>
      <c r="C5" s="608"/>
      <c r="D5" s="608">
        <v>54.760188999999997</v>
      </c>
      <c r="E5" s="608"/>
      <c r="F5" s="608">
        <v>101.00306199999999</v>
      </c>
      <c r="G5" s="608"/>
      <c r="H5" s="608">
        <v>189.42354499999999</v>
      </c>
      <c r="I5" s="608"/>
      <c r="J5" s="608">
        <v>116.895214</v>
      </c>
      <c r="K5" s="608"/>
      <c r="L5" s="608">
        <v>47.900815999999992</v>
      </c>
      <c r="M5" s="608"/>
      <c r="N5" s="608">
        <v>60.126545999999998</v>
      </c>
    </row>
    <row r="6" spans="1:15" s="575" customFormat="1" ht="20.100000000000001" customHeight="1">
      <c r="A6" s="576" t="s">
        <v>779</v>
      </c>
      <c r="B6" s="626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5" s="582" customFormat="1" ht="14.1" customHeight="1">
      <c r="A7" s="613" t="s">
        <v>880</v>
      </c>
      <c r="B7" s="628"/>
      <c r="C7" s="579"/>
      <c r="D7" s="580">
        <v>44.318064999999997</v>
      </c>
      <c r="E7" s="579"/>
      <c r="F7" s="580">
        <v>79.613047999999992</v>
      </c>
      <c r="G7" s="579"/>
      <c r="H7" s="580">
        <v>86.078966999999992</v>
      </c>
      <c r="I7" s="579"/>
      <c r="J7" s="580">
        <v>89.752766999999992</v>
      </c>
      <c r="K7" s="579"/>
      <c r="L7" s="580">
        <v>37.291927000000001</v>
      </c>
      <c r="M7" s="579"/>
      <c r="N7" s="580">
        <v>50.466564999999989</v>
      </c>
    </row>
    <row r="8" spans="1:15" s="582" customFormat="1" ht="14.1" customHeight="1">
      <c r="A8" s="613" t="s">
        <v>879</v>
      </c>
      <c r="B8" s="628"/>
      <c r="C8" s="579"/>
      <c r="D8" s="580">
        <v>0.38695799999999997</v>
      </c>
      <c r="E8" s="579"/>
      <c r="F8" s="580">
        <v>0.21787599999999999</v>
      </c>
      <c r="G8" s="579"/>
      <c r="H8" s="580">
        <v>0.22684300000000002</v>
      </c>
      <c r="I8" s="579"/>
      <c r="J8" s="580">
        <v>0.11345999999999998</v>
      </c>
      <c r="K8" s="579"/>
      <c r="L8" s="580" t="s">
        <v>255</v>
      </c>
      <c r="M8" s="579"/>
      <c r="N8" s="580">
        <v>7.2069999999999995E-2</v>
      </c>
    </row>
    <row r="9" spans="1:15" s="582" customFormat="1" ht="14.1" customHeight="1">
      <c r="A9" s="613" t="s">
        <v>825</v>
      </c>
      <c r="B9" s="628"/>
      <c r="C9" s="630"/>
      <c r="D9" s="629">
        <v>4.3032279999999998</v>
      </c>
      <c r="E9" s="630"/>
      <c r="F9" s="629">
        <v>4.795776</v>
      </c>
      <c r="G9" s="630"/>
      <c r="H9" s="629">
        <v>85.646050000000002</v>
      </c>
      <c r="I9" s="630"/>
      <c r="J9" s="629">
        <v>3.829377</v>
      </c>
      <c r="K9" s="630"/>
      <c r="L9" s="629">
        <v>2.5315719999999997</v>
      </c>
      <c r="M9" s="630"/>
      <c r="N9" s="629">
        <v>1.598419</v>
      </c>
    </row>
    <row r="10" spans="1:15" s="582" customFormat="1" ht="14.1" customHeight="1">
      <c r="A10" s="613" t="s">
        <v>853</v>
      </c>
      <c r="B10" s="628"/>
      <c r="C10" s="630"/>
      <c r="D10" s="629">
        <v>3.6081059999999998</v>
      </c>
      <c r="E10" s="630"/>
      <c r="F10" s="629">
        <v>10.543464999999999</v>
      </c>
      <c r="G10" s="630"/>
      <c r="H10" s="629">
        <v>9.340126999999999</v>
      </c>
      <c r="I10" s="630"/>
      <c r="J10" s="629">
        <v>12.794874999999999</v>
      </c>
      <c r="K10" s="630"/>
      <c r="L10" s="629">
        <v>2.8045309999999999</v>
      </c>
      <c r="M10" s="630"/>
      <c r="N10" s="629">
        <v>4.8305769999999999</v>
      </c>
    </row>
    <row r="11" spans="1:15" s="582" customFormat="1" ht="14.1" customHeight="1">
      <c r="A11" s="613" t="s">
        <v>827</v>
      </c>
      <c r="B11" s="628"/>
      <c r="C11" s="630"/>
      <c r="D11" s="629">
        <v>2.1438319999999997</v>
      </c>
      <c r="E11" s="630"/>
      <c r="F11" s="629">
        <v>5.832897</v>
      </c>
      <c r="G11" s="630"/>
      <c r="H11" s="629">
        <v>8.1315580000000001</v>
      </c>
      <c r="I11" s="630"/>
      <c r="J11" s="629">
        <v>10.404734999999999</v>
      </c>
      <c r="K11" s="630"/>
      <c r="L11" s="629">
        <v>5.2418489999999993</v>
      </c>
      <c r="M11" s="630"/>
      <c r="N11" s="629">
        <v>3.1589149999999999</v>
      </c>
    </row>
    <row r="12" spans="1:15" s="582" customFormat="1" ht="20.100000000000001" customHeight="1">
      <c r="A12" s="576" t="s">
        <v>780</v>
      </c>
      <c r="B12" s="639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s="587" customFormat="1" ht="14.1" customHeight="1">
      <c r="A13" s="781" t="s">
        <v>577</v>
      </c>
      <c r="B13" s="620"/>
      <c r="C13" s="630"/>
      <c r="D13" s="580">
        <v>0.934971</v>
      </c>
      <c r="E13" s="630"/>
      <c r="F13" s="580">
        <v>1.2170379999999998</v>
      </c>
      <c r="G13" s="630"/>
      <c r="H13" s="580">
        <v>0.85112500000000002</v>
      </c>
      <c r="I13" s="630"/>
      <c r="J13" s="580">
        <v>5.5461209999999994</v>
      </c>
      <c r="K13" s="630"/>
      <c r="L13" s="580">
        <v>0.52920299999999998</v>
      </c>
      <c r="M13" s="630"/>
      <c r="N13" s="580">
        <v>0.62724899999999995</v>
      </c>
    </row>
    <row r="14" spans="1:15" s="591" customFormat="1" ht="14.1" customHeight="1">
      <c r="A14" s="782" t="s">
        <v>648</v>
      </c>
      <c r="B14" s="588" t="s">
        <v>820</v>
      </c>
      <c r="C14" s="589">
        <v>0.1119</v>
      </c>
      <c r="D14" s="595" t="s">
        <v>255</v>
      </c>
      <c r="E14" s="631"/>
      <c r="F14" s="595" t="s">
        <v>255</v>
      </c>
      <c r="G14" s="631"/>
      <c r="H14" s="595" t="s">
        <v>255</v>
      </c>
      <c r="I14" s="631">
        <v>3.6424000000000003</v>
      </c>
      <c r="J14" s="595">
        <v>4.7512449999999999</v>
      </c>
      <c r="K14" s="631">
        <v>0.68870000000000009</v>
      </c>
      <c r="L14" s="595">
        <v>0.107573</v>
      </c>
      <c r="M14" s="631">
        <v>0.35239999999999999</v>
      </c>
      <c r="N14" s="595">
        <v>0.537018</v>
      </c>
    </row>
    <row r="15" spans="1:15" s="587" customFormat="1" ht="14.1" customHeight="1">
      <c r="A15" s="781" t="s">
        <v>578</v>
      </c>
      <c r="B15" s="620"/>
      <c r="C15" s="579"/>
      <c r="D15" s="593">
        <v>0.24238900000000002</v>
      </c>
      <c r="E15" s="579"/>
      <c r="F15" s="593">
        <v>0.33661099999999999</v>
      </c>
      <c r="G15" s="579"/>
      <c r="H15" s="593">
        <v>0.65740600000000005</v>
      </c>
      <c r="I15" s="579"/>
      <c r="J15" s="593">
        <v>3.2736079999999999</v>
      </c>
      <c r="K15" s="579"/>
      <c r="L15" s="593">
        <v>0.29218</v>
      </c>
      <c r="M15" s="579"/>
      <c r="N15" s="593">
        <v>3.0420369999999997</v>
      </c>
    </row>
    <row r="16" spans="1:15" s="587" customFormat="1" ht="14.1" customHeight="1">
      <c r="A16" s="782" t="s">
        <v>881</v>
      </c>
      <c r="B16" s="588" t="s">
        <v>820</v>
      </c>
      <c r="C16" s="589" t="s">
        <v>255</v>
      </c>
      <c r="D16" s="595">
        <v>0.21437500000000001</v>
      </c>
      <c r="E16" s="631" t="s">
        <v>255</v>
      </c>
      <c r="F16" s="595">
        <v>0.26926299999999997</v>
      </c>
      <c r="G16" s="631" t="s">
        <v>255</v>
      </c>
      <c r="H16" s="595">
        <v>0.30508999999999997</v>
      </c>
      <c r="I16" s="631">
        <v>8.8700000000000001E-2</v>
      </c>
      <c r="J16" s="595">
        <v>3.2251859999999999</v>
      </c>
      <c r="K16" s="631" t="s">
        <v>255</v>
      </c>
      <c r="L16" s="595">
        <v>0.264011</v>
      </c>
      <c r="M16" s="631" t="s">
        <v>255</v>
      </c>
      <c r="N16" s="595">
        <v>3.0182279999999997</v>
      </c>
      <c r="O16" s="591"/>
    </row>
    <row r="17" spans="1:15" s="587" customFormat="1" ht="14.1" customHeight="1">
      <c r="A17" s="781" t="s">
        <v>579</v>
      </c>
      <c r="B17" s="620"/>
      <c r="C17" s="579"/>
      <c r="D17" s="580" t="s">
        <v>255</v>
      </c>
      <c r="E17" s="579"/>
      <c r="F17" s="580">
        <v>0.40879599999999994</v>
      </c>
      <c r="G17" s="579"/>
      <c r="H17" s="580">
        <v>5.3914999999999998E-2</v>
      </c>
      <c r="I17" s="579"/>
      <c r="J17" s="580">
        <v>0.13316500000000001</v>
      </c>
      <c r="K17" s="579"/>
      <c r="L17" s="580" t="s">
        <v>255</v>
      </c>
      <c r="M17" s="579"/>
      <c r="N17" s="580" t="s">
        <v>255</v>
      </c>
    </row>
    <row r="18" spans="1:15" s="587" customFormat="1" ht="14.1" customHeight="1">
      <c r="A18" s="781" t="s">
        <v>898</v>
      </c>
      <c r="B18" s="620"/>
      <c r="C18" s="579"/>
      <c r="D18" s="580">
        <v>2.1438319999999997</v>
      </c>
      <c r="E18" s="579"/>
      <c r="F18" s="580">
        <v>5.832897</v>
      </c>
      <c r="G18" s="579"/>
      <c r="H18" s="580">
        <v>8.1315580000000001</v>
      </c>
      <c r="I18" s="579"/>
      <c r="J18" s="580">
        <v>10.404734999999999</v>
      </c>
      <c r="K18" s="579"/>
      <c r="L18" s="580">
        <v>5.2418489999999993</v>
      </c>
      <c r="M18" s="579"/>
      <c r="N18" s="580">
        <v>3.1589149999999999</v>
      </c>
    </row>
    <row r="19" spans="1:15" s="591" customFormat="1" ht="14.1" customHeight="1">
      <c r="A19" s="782" t="s">
        <v>280</v>
      </c>
      <c r="B19" s="588" t="s">
        <v>820</v>
      </c>
      <c r="C19" s="589">
        <v>2.6905000000000001</v>
      </c>
      <c r="D19" s="595">
        <v>2.1438319999999997</v>
      </c>
      <c r="E19" s="589">
        <v>4.5301999999999998</v>
      </c>
      <c r="F19" s="595">
        <v>5.7840049999999996</v>
      </c>
      <c r="G19" s="589">
        <v>6.5171999999999999</v>
      </c>
      <c r="H19" s="595">
        <v>7.9484759999999994</v>
      </c>
      <c r="I19" s="589">
        <v>9.7835000000000001</v>
      </c>
      <c r="J19" s="595">
        <v>10.404301</v>
      </c>
      <c r="K19" s="589">
        <v>4.8923000000000005</v>
      </c>
      <c r="L19" s="595">
        <v>5.2414149999999999</v>
      </c>
      <c r="M19" s="589">
        <v>2.9337</v>
      </c>
      <c r="N19" s="595">
        <v>3.1589149999999999</v>
      </c>
    </row>
    <row r="20" spans="1:15" s="587" customFormat="1" ht="14.1" customHeight="1">
      <c r="A20" s="781" t="s">
        <v>875</v>
      </c>
      <c r="B20" s="620"/>
      <c r="C20" s="579"/>
      <c r="D20" s="593" t="s">
        <v>255</v>
      </c>
      <c r="E20" s="579"/>
      <c r="F20" s="593" t="s">
        <v>255</v>
      </c>
      <c r="G20" s="579"/>
      <c r="H20" s="593" t="s">
        <v>255</v>
      </c>
      <c r="I20" s="579"/>
      <c r="J20" s="593" t="s">
        <v>255</v>
      </c>
      <c r="K20" s="579"/>
      <c r="L20" s="593" t="s">
        <v>255</v>
      </c>
      <c r="M20" s="579"/>
      <c r="N20" s="593" t="s">
        <v>255</v>
      </c>
    </row>
    <row r="21" spans="1:15" s="587" customFormat="1" ht="14.1" customHeight="1">
      <c r="A21" s="781" t="s">
        <v>882</v>
      </c>
      <c r="B21" s="620"/>
      <c r="C21" s="579"/>
      <c r="D21" s="593">
        <v>0.62839699999999998</v>
      </c>
      <c r="E21" s="579"/>
      <c r="F21" s="593">
        <v>2.7505129999999998</v>
      </c>
      <c r="G21" s="579"/>
      <c r="H21" s="593">
        <v>0.68423800000000001</v>
      </c>
      <c r="I21" s="579"/>
      <c r="J21" s="593">
        <v>0.23320399999999999</v>
      </c>
      <c r="K21" s="579"/>
      <c r="L21" s="593" t="s">
        <v>255</v>
      </c>
      <c r="M21" s="579"/>
      <c r="N21" s="593">
        <v>0.105017</v>
      </c>
    </row>
    <row r="22" spans="1:15" s="587" customFormat="1" ht="14.1" customHeight="1">
      <c r="A22" s="781" t="s">
        <v>583</v>
      </c>
      <c r="B22" s="620"/>
      <c r="C22" s="579"/>
      <c r="D22" s="593">
        <v>5.0176999999999999E-2</v>
      </c>
      <c r="E22" s="579"/>
      <c r="F22" s="593">
        <v>0.77243399999999995</v>
      </c>
      <c r="G22" s="579"/>
      <c r="H22" s="593">
        <v>1.8408959999999999</v>
      </c>
      <c r="I22" s="579"/>
      <c r="J22" s="593">
        <v>1.356252</v>
      </c>
      <c r="K22" s="579"/>
      <c r="L22" s="593">
        <v>1.119205</v>
      </c>
      <c r="M22" s="579"/>
      <c r="N22" s="593">
        <v>0.56396199999999996</v>
      </c>
    </row>
    <row r="23" spans="1:15" s="587" customFormat="1" ht="14.1" customHeight="1">
      <c r="A23" s="781" t="s">
        <v>584</v>
      </c>
      <c r="B23" s="620"/>
      <c r="C23" s="579"/>
      <c r="D23" s="580">
        <v>48.58182</v>
      </c>
      <c r="E23" s="579"/>
      <c r="F23" s="580">
        <v>87.943669000000014</v>
      </c>
      <c r="G23" s="579"/>
      <c r="H23" s="580">
        <v>96.422402999999989</v>
      </c>
      <c r="I23" s="579"/>
      <c r="J23" s="580">
        <v>93.818213</v>
      </c>
      <c r="K23" s="579"/>
      <c r="L23" s="580">
        <v>38.994530999999995</v>
      </c>
      <c r="M23" s="579"/>
      <c r="N23" s="580">
        <v>52.193386000000004</v>
      </c>
    </row>
    <row r="24" spans="1:15" s="587" customFormat="1" ht="14.1" customHeight="1">
      <c r="A24" s="782" t="s">
        <v>714</v>
      </c>
      <c r="B24" s="655" t="s">
        <v>846</v>
      </c>
      <c r="C24" s="589">
        <v>9.6050000000000004</v>
      </c>
      <c r="D24" s="595">
        <v>2.3400129999999999</v>
      </c>
      <c r="E24" s="589">
        <v>16.48</v>
      </c>
      <c r="F24" s="595">
        <v>3.7692719999999995</v>
      </c>
      <c r="G24" s="589">
        <v>59.564999999999998</v>
      </c>
      <c r="H24" s="595">
        <v>3.4645589999999999</v>
      </c>
      <c r="I24" s="589">
        <v>6.9409999999999998</v>
      </c>
      <c r="J24" s="595">
        <v>1.1948559999999999</v>
      </c>
      <c r="K24" s="589">
        <v>1.61</v>
      </c>
      <c r="L24" s="595">
        <v>0.31057099999999999</v>
      </c>
      <c r="M24" s="589">
        <v>6.9409999999999998</v>
      </c>
      <c r="N24" s="595">
        <v>0.99527199999999993</v>
      </c>
      <c r="O24" s="591"/>
    </row>
    <row r="25" spans="1:15" s="591" customFormat="1" ht="14.1" customHeight="1">
      <c r="A25" s="782" t="s">
        <v>670</v>
      </c>
      <c r="B25" s="655" t="s">
        <v>680</v>
      </c>
      <c r="C25" s="589">
        <v>0.31949</v>
      </c>
      <c r="D25" s="595">
        <v>40.821270999999996</v>
      </c>
      <c r="E25" s="589">
        <v>0.43236000000000002</v>
      </c>
      <c r="F25" s="595">
        <v>75.039586</v>
      </c>
      <c r="G25" s="589">
        <v>0.392231</v>
      </c>
      <c r="H25" s="595">
        <v>85.464174</v>
      </c>
      <c r="I25" s="589">
        <v>0.32164799999999999</v>
      </c>
      <c r="J25" s="595">
        <v>79.924610999999999</v>
      </c>
      <c r="K25" s="589">
        <v>0.14480999999999999</v>
      </c>
      <c r="L25" s="595">
        <v>35.927709</v>
      </c>
      <c r="M25" s="589">
        <v>0.15631800000000001</v>
      </c>
      <c r="N25" s="595">
        <v>45.830095999999998</v>
      </c>
    </row>
    <row r="26" spans="1:15" s="587" customFormat="1" ht="14.1" customHeight="1">
      <c r="A26" s="781" t="s">
        <v>585</v>
      </c>
      <c r="B26" s="586"/>
      <c r="C26" s="579"/>
      <c r="D26" s="593">
        <v>2.1335029999999997</v>
      </c>
      <c r="E26" s="579"/>
      <c r="F26" s="593">
        <v>1.445136</v>
      </c>
      <c r="G26" s="579"/>
      <c r="H26" s="593">
        <v>0.47281799999999996</v>
      </c>
      <c r="I26" s="579"/>
      <c r="J26" s="593">
        <v>1.241792</v>
      </c>
      <c r="K26" s="579"/>
      <c r="L26" s="593">
        <v>0.74843099999999996</v>
      </c>
      <c r="M26" s="579"/>
      <c r="N26" s="593">
        <v>0.40649099999999999</v>
      </c>
    </row>
    <row r="27" spans="1:15" s="587" customFormat="1" ht="14.1" customHeight="1">
      <c r="A27" s="895" t="s">
        <v>796</v>
      </c>
      <c r="B27" s="647"/>
      <c r="C27" s="648"/>
      <c r="D27" s="599" t="s">
        <v>255</v>
      </c>
      <c r="E27" s="648"/>
      <c r="F27" s="599">
        <v>0.29596800000000001</v>
      </c>
      <c r="G27" s="648"/>
      <c r="H27" s="599">
        <v>80.309185999999997</v>
      </c>
      <c r="I27" s="648"/>
      <c r="J27" s="599">
        <v>0.88193099999999991</v>
      </c>
      <c r="K27" s="648"/>
      <c r="L27" s="599">
        <v>0.88193099999999991</v>
      </c>
      <c r="M27" s="648"/>
      <c r="N27" s="599" t="s">
        <v>255</v>
      </c>
    </row>
    <row r="28" spans="1:15" ht="15.75" customHeight="1">
      <c r="A28" s="635" t="s">
        <v>573</v>
      </c>
      <c r="B28" s="635"/>
      <c r="C28" s="635"/>
      <c r="D28" s="635"/>
      <c r="E28" s="635"/>
      <c r="F28" s="635"/>
      <c r="G28" s="635"/>
      <c r="H28" s="635"/>
      <c r="I28" s="635"/>
      <c r="J28" s="635"/>
      <c r="K28" s="635"/>
      <c r="L28" s="635"/>
      <c r="M28" s="635"/>
      <c r="N28" s="635"/>
    </row>
    <row r="29" spans="1:15" ht="14.25" customHeight="1">
      <c r="A29" s="637" t="s">
        <v>870</v>
      </c>
      <c r="B29" s="637"/>
      <c r="C29" s="637"/>
      <c r="D29" s="637"/>
      <c r="E29" s="637"/>
      <c r="F29" s="637"/>
      <c r="G29" s="637"/>
      <c r="H29" s="637"/>
      <c r="I29" s="637"/>
      <c r="J29" s="637"/>
      <c r="K29" s="637"/>
      <c r="L29" s="637"/>
      <c r="M29" s="637"/>
      <c r="N29" s="637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C19:J19 C25:J25 K25:L26 K17:L22 C24:L24 F16:L16 O15:XFD18 O20:XFD27 O14 D14:L14 B4:C4 A1:J1 B3:J3 B26:J26 B20:J22 B17:J18 B23:L23 B15:L15 B27:L27 A28:XFD1048576 M5:N27 A5:L6 O1:XFD13 B13:L13 H2:J2 A12:L12 B7:L11">
    <cfRule type="containsErrors" dxfId="606" priority="53">
      <formula>ISERROR(A1)</formula>
    </cfRule>
  </conditionalFormatting>
  <conditionalFormatting sqref="D4">
    <cfRule type="containsErrors" dxfId="605" priority="52">
      <formula>ISERROR(D4)</formula>
    </cfRule>
  </conditionalFormatting>
  <conditionalFormatting sqref="O19:XFD19">
    <cfRule type="containsErrors" dxfId="604" priority="46">
      <formula>ISERROR(O19)</formula>
    </cfRule>
  </conditionalFormatting>
  <conditionalFormatting sqref="K1:N2">
    <cfRule type="containsErrors" dxfId="603" priority="44">
      <formula>ISERROR(K1)</formula>
    </cfRule>
  </conditionalFormatting>
  <conditionalFormatting sqref="P14:XFD14">
    <cfRule type="containsErrors" dxfId="602" priority="41">
      <formula>ISERROR(P14)</formula>
    </cfRule>
  </conditionalFormatting>
  <conditionalFormatting sqref="C14">
    <cfRule type="containsErrors" dxfId="601" priority="39">
      <formula>ISERROR(C14)</formula>
    </cfRule>
  </conditionalFormatting>
  <conditionalFormatting sqref="D16">
    <cfRule type="containsErrors" dxfId="600" priority="38">
      <formula>ISERROR(D16)</formula>
    </cfRule>
  </conditionalFormatting>
  <conditionalFormatting sqref="E16">
    <cfRule type="containsErrors" dxfId="599" priority="36">
      <formula>ISERROR(E16)</formula>
    </cfRule>
  </conditionalFormatting>
  <conditionalFormatting sqref="C16">
    <cfRule type="containsErrors" dxfId="598" priority="35">
      <formula>ISERROR(C16)</formula>
    </cfRule>
  </conditionalFormatting>
  <conditionalFormatting sqref="A3:A4">
    <cfRule type="containsErrors" dxfId="597" priority="30">
      <formula>ISERROR(A3)</formula>
    </cfRule>
  </conditionalFormatting>
  <conditionalFormatting sqref="K3:N3">
    <cfRule type="containsErrors" dxfId="596" priority="29">
      <formula>ISERROR(K3)</formula>
    </cfRule>
  </conditionalFormatting>
  <conditionalFormatting sqref="A13">
    <cfRule type="containsErrors" dxfId="595" priority="28">
      <formula>ISERROR(A13)</formula>
    </cfRule>
  </conditionalFormatting>
  <conditionalFormatting sqref="A15">
    <cfRule type="containsErrors" dxfId="594" priority="27">
      <formula>ISERROR(A15)</formula>
    </cfRule>
  </conditionalFormatting>
  <conditionalFormatting sqref="A17:A18">
    <cfRule type="containsErrors" dxfId="593" priority="26">
      <formula>ISERROR(A17)</formula>
    </cfRule>
  </conditionalFormatting>
  <conditionalFormatting sqref="A20:A23">
    <cfRule type="containsErrors" dxfId="592" priority="25">
      <formula>ISERROR(A20)</formula>
    </cfRule>
  </conditionalFormatting>
  <conditionalFormatting sqref="A26">
    <cfRule type="containsErrors" dxfId="591" priority="24">
      <formula>ISERROR(A26)</formula>
    </cfRule>
  </conditionalFormatting>
  <conditionalFormatting sqref="A27">
    <cfRule type="containsErrors" dxfId="590" priority="23">
      <formula>ISERROR(A27)</formula>
    </cfRule>
  </conditionalFormatting>
  <conditionalFormatting sqref="A14">
    <cfRule type="containsErrors" dxfId="589" priority="22">
      <formula>ISERROR(A14)</formula>
    </cfRule>
  </conditionalFormatting>
  <conditionalFormatting sqref="A16">
    <cfRule type="containsErrors" dxfId="588" priority="21">
      <formula>ISERROR(A16)</formula>
    </cfRule>
  </conditionalFormatting>
  <conditionalFormatting sqref="A19">
    <cfRule type="containsErrors" dxfId="587" priority="20">
      <formula>ISERROR(A19)</formula>
    </cfRule>
  </conditionalFormatting>
  <conditionalFormatting sqref="A24:A25">
    <cfRule type="containsErrors" dxfId="586" priority="19">
      <formula>ISERROR(A24)</formula>
    </cfRule>
  </conditionalFormatting>
  <conditionalFormatting sqref="B2:G2">
    <cfRule type="containsErrors" dxfId="585" priority="18">
      <formula>ISERROR(B2)</formula>
    </cfRule>
  </conditionalFormatting>
  <conditionalFormatting sqref="A2">
    <cfRule type="containsErrors" dxfId="584" priority="17">
      <formula>ISERROR(A2)</formula>
    </cfRule>
  </conditionalFormatting>
  <conditionalFormatting sqref="E4">
    <cfRule type="containsErrors" dxfId="583" priority="16">
      <formula>ISERROR(E4)</formula>
    </cfRule>
  </conditionalFormatting>
  <conditionalFormatting sqref="F4">
    <cfRule type="containsErrors" dxfId="582" priority="15">
      <formula>ISERROR(F4)</formula>
    </cfRule>
  </conditionalFormatting>
  <conditionalFormatting sqref="G4">
    <cfRule type="containsErrors" dxfId="581" priority="14">
      <formula>ISERROR(G4)</formula>
    </cfRule>
  </conditionalFormatting>
  <conditionalFormatting sqref="H4">
    <cfRule type="containsErrors" dxfId="580" priority="13">
      <formula>ISERROR(H4)</formula>
    </cfRule>
  </conditionalFormatting>
  <conditionalFormatting sqref="I4">
    <cfRule type="containsErrors" dxfId="579" priority="12">
      <formula>ISERROR(I4)</formula>
    </cfRule>
  </conditionalFormatting>
  <conditionalFormatting sqref="J4">
    <cfRule type="containsErrors" dxfId="578" priority="11">
      <formula>ISERROR(J4)</formula>
    </cfRule>
  </conditionalFormatting>
  <conditionalFormatting sqref="K4">
    <cfRule type="containsErrors" dxfId="577" priority="10">
      <formula>ISERROR(K4)</formula>
    </cfRule>
  </conditionalFormatting>
  <conditionalFormatting sqref="L4">
    <cfRule type="containsErrors" dxfId="576" priority="9">
      <formula>ISERROR(L4)</formula>
    </cfRule>
  </conditionalFormatting>
  <conditionalFormatting sqref="M4">
    <cfRule type="containsErrors" dxfId="575" priority="8">
      <formula>ISERROR(M4)</formula>
    </cfRule>
  </conditionalFormatting>
  <conditionalFormatting sqref="N4">
    <cfRule type="containsErrors" dxfId="574" priority="7">
      <formula>ISERROR(N4)</formula>
    </cfRule>
  </conditionalFormatting>
  <conditionalFormatting sqref="A7:A11">
    <cfRule type="containsErrors" dxfId="573" priority="6">
      <formula>ISERROR(A7)</formula>
    </cfRule>
  </conditionalFormatting>
  <conditionalFormatting sqref="B14">
    <cfRule type="containsErrors" dxfId="572" priority="5">
      <formula>ISERROR(B14)</formula>
    </cfRule>
  </conditionalFormatting>
  <conditionalFormatting sqref="B16">
    <cfRule type="containsErrors" dxfId="571" priority="4">
      <formula>ISERROR(B16)</formula>
    </cfRule>
  </conditionalFormatting>
  <conditionalFormatting sqref="B19">
    <cfRule type="containsErrors" dxfId="570" priority="3">
      <formula>ISERROR(B19)</formula>
    </cfRule>
  </conditionalFormatting>
  <conditionalFormatting sqref="B24">
    <cfRule type="containsErrors" dxfId="569" priority="2">
      <formula>ISERROR(B24)</formula>
    </cfRule>
  </conditionalFormatting>
  <conditionalFormatting sqref="B25">
    <cfRule type="containsErrors" dxfId="568" priority="1">
      <formula>ISERROR(B25)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70"/>
  <sheetViews>
    <sheetView showGridLines="0" zoomScaleNormal="100" workbookViewId="0">
      <pane ySplit="5" topLeftCell="A6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2" style="562" customWidth="1"/>
    <col min="3" max="14" width="10.83203125" style="563" customWidth="1"/>
    <col min="15" max="15" width="10.6640625" style="563" customWidth="1"/>
    <col min="16" max="16384" width="9.33203125" style="563"/>
  </cols>
  <sheetData>
    <row r="1" spans="1:15" s="560" customFormat="1" ht="15" customHeight="1">
      <c r="A1" s="1043" t="s">
        <v>883</v>
      </c>
      <c r="B1" s="1043"/>
      <c r="C1" s="1043"/>
      <c r="D1" s="1043"/>
      <c r="E1" s="1043"/>
      <c r="F1" s="1043"/>
      <c r="G1" s="1043"/>
      <c r="H1" s="1043"/>
      <c r="I1" s="1043"/>
      <c r="J1" s="1043"/>
      <c r="K1" s="559"/>
      <c r="L1" s="559"/>
      <c r="M1" s="559"/>
      <c r="N1" s="559"/>
    </row>
    <row r="2" spans="1:15" s="560" customFormat="1" ht="15" customHeight="1">
      <c r="A2" s="1049" t="s">
        <v>884</v>
      </c>
      <c r="B2" s="1049"/>
      <c r="C2" s="1049"/>
      <c r="D2" s="1049"/>
      <c r="E2" s="1049"/>
      <c r="F2" s="1049"/>
      <c r="G2" s="1049"/>
      <c r="H2" s="1049"/>
      <c r="I2" s="1049"/>
      <c r="J2" s="1049"/>
      <c r="K2" s="656"/>
      <c r="L2" s="656"/>
      <c r="M2" s="656"/>
      <c r="N2" s="656"/>
    </row>
    <row r="3" spans="1:15" ht="15" customHeight="1">
      <c r="A3" s="1015" t="s">
        <v>849</v>
      </c>
      <c r="B3" s="1016"/>
      <c r="C3" s="1016"/>
      <c r="D3" s="1016"/>
      <c r="E3" s="1016"/>
      <c r="F3" s="1016"/>
      <c r="G3" s="1017"/>
    </row>
    <row r="4" spans="1:15" s="568" customFormat="1" ht="15" customHeight="1">
      <c r="A4" s="1045" t="s">
        <v>614</v>
      </c>
      <c r="B4" s="1047" t="s">
        <v>800</v>
      </c>
      <c r="C4" s="1042">
        <v>2021</v>
      </c>
      <c r="D4" s="1042"/>
      <c r="E4" s="1042">
        <v>2022</v>
      </c>
      <c r="F4" s="1042"/>
      <c r="G4" s="1042">
        <v>2023</v>
      </c>
      <c r="H4" s="1042"/>
      <c r="I4" s="1042">
        <v>2024</v>
      </c>
      <c r="J4" s="1042"/>
      <c r="K4" s="1042" t="s">
        <v>459</v>
      </c>
      <c r="L4" s="1042"/>
      <c r="M4" s="1042" t="s">
        <v>460</v>
      </c>
      <c r="N4" s="1042"/>
      <c r="O4" s="564"/>
    </row>
    <row r="5" spans="1:15" s="568" customFormat="1" ht="45.95" customHeight="1">
      <c r="A5" s="1046"/>
      <c r="B5" s="1048"/>
      <c r="C5" s="645" t="s">
        <v>801</v>
      </c>
      <c r="D5" s="645" t="s">
        <v>802</v>
      </c>
      <c r="E5" s="645" t="s">
        <v>801</v>
      </c>
      <c r="F5" s="645" t="s">
        <v>802</v>
      </c>
      <c r="G5" s="645" t="s">
        <v>801</v>
      </c>
      <c r="H5" s="645" t="s">
        <v>802</v>
      </c>
      <c r="I5" s="645" t="s">
        <v>801</v>
      </c>
      <c r="J5" s="645" t="s">
        <v>802</v>
      </c>
      <c r="K5" s="645" t="s">
        <v>801</v>
      </c>
      <c r="L5" s="645" t="s">
        <v>802</v>
      </c>
      <c r="M5" s="645" t="s">
        <v>801</v>
      </c>
      <c r="N5" s="645" t="s">
        <v>802</v>
      </c>
      <c r="O5" s="567"/>
    </row>
    <row r="6" spans="1:15" s="575" customFormat="1" ht="14.1" customHeight="1">
      <c r="A6" s="569" t="s">
        <v>551</v>
      </c>
      <c r="B6" s="570"/>
      <c r="C6" s="608"/>
      <c r="D6" s="608">
        <v>1911.522348</v>
      </c>
      <c r="E6" s="608"/>
      <c r="F6" s="608">
        <v>2406.0316790000002</v>
      </c>
      <c r="G6" s="608"/>
      <c r="H6" s="608">
        <v>2282.8458430000001</v>
      </c>
      <c r="I6" s="608"/>
      <c r="J6" s="608">
        <v>2739.8389900000002</v>
      </c>
      <c r="K6" s="608"/>
      <c r="L6" s="608">
        <v>1299.5359330000001</v>
      </c>
      <c r="M6" s="608"/>
      <c r="N6" s="608">
        <v>1393.412358</v>
      </c>
      <c r="O6" s="574"/>
    </row>
    <row r="7" spans="1:15" s="575" customFormat="1" ht="20.100000000000001" customHeight="1">
      <c r="A7" s="576" t="s">
        <v>779</v>
      </c>
      <c r="B7" s="570"/>
      <c r="C7" s="607"/>
      <c r="D7" s="607"/>
      <c r="E7" s="607"/>
      <c r="F7" s="607"/>
      <c r="G7" s="607"/>
      <c r="H7" s="607"/>
      <c r="I7" s="607"/>
      <c r="J7" s="607"/>
      <c r="K7" s="607"/>
      <c r="L7" s="607"/>
      <c r="M7" s="607"/>
      <c r="N7" s="607"/>
      <c r="O7" s="577"/>
    </row>
    <row r="8" spans="1:15" s="582" customFormat="1" ht="14.1" customHeight="1">
      <c r="A8" s="970" t="s">
        <v>885</v>
      </c>
      <c r="B8" s="578"/>
      <c r="C8" s="614"/>
      <c r="D8" s="615">
        <v>521.60907799999995</v>
      </c>
      <c r="E8" s="614"/>
      <c r="F8" s="615">
        <v>712.84634500000004</v>
      </c>
      <c r="G8" s="614"/>
      <c r="H8" s="615">
        <v>647.35799299999996</v>
      </c>
      <c r="I8" s="614"/>
      <c r="J8" s="615">
        <v>639.31653900000003</v>
      </c>
      <c r="K8" s="614"/>
      <c r="L8" s="615">
        <v>293.39227399999999</v>
      </c>
      <c r="M8" s="614"/>
      <c r="N8" s="615">
        <v>280.56188299999997</v>
      </c>
      <c r="O8" s="581"/>
    </row>
    <row r="9" spans="1:15" s="582" customFormat="1" ht="14.1" customHeight="1">
      <c r="A9" s="970" t="s">
        <v>886</v>
      </c>
      <c r="B9" s="578"/>
      <c r="C9" s="579"/>
      <c r="D9" s="615">
        <v>79.377820999999997</v>
      </c>
      <c r="E9" s="579"/>
      <c r="F9" s="615">
        <v>147.31823700000001</v>
      </c>
      <c r="G9" s="579"/>
      <c r="H9" s="615">
        <v>149.12418700000001</v>
      </c>
      <c r="I9" s="579"/>
      <c r="J9" s="615">
        <v>112.481284</v>
      </c>
      <c r="K9" s="579"/>
      <c r="L9" s="615">
        <v>62.281369999999995</v>
      </c>
      <c r="M9" s="579"/>
      <c r="N9" s="615">
        <v>37.548885999999996</v>
      </c>
      <c r="O9" s="581"/>
    </row>
    <row r="10" spans="1:15" s="582" customFormat="1" ht="14.1" customHeight="1">
      <c r="A10" s="970" t="s">
        <v>887</v>
      </c>
      <c r="B10" s="578"/>
      <c r="C10" s="630"/>
      <c r="D10" s="615">
        <v>460.172281</v>
      </c>
      <c r="E10" s="630"/>
      <c r="F10" s="615">
        <v>573.39901899999995</v>
      </c>
      <c r="G10" s="630"/>
      <c r="H10" s="615">
        <v>598.79936899999996</v>
      </c>
      <c r="I10" s="630"/>
      <c r="J10" s="615">
        <v>823.87418500000001</v>
      </c>
      <c r="K10" s="630"/>
      <c r="L10" s="615">
        <v>367.43069499999996</v>
      </c>
      <c r="M10" s="630"/>
      <c r="N10" s="615">
        <v>499.49973699999993</v>
      </c>
      <c r="O10" s="581"/>
    </row>
    <row r="11" spans="1:15" s="582" customFormat="1" ht="14.1" customHeight="1">
      <c r="A11" s="970" t="s">
        <v>856</v>
      </c>
      <c r="B11" s="578"/>
      <c r="C11" s="630"/>
      <c r="D11" s="615">
        <v>75.199795999999992</v>
      </c>
      <c r="E11" s="630"/>
      <c r="F11" s="615">
        <v>85.767848000000001</v>
      </c>
      <c r="G11" s="630"/>
      <c r="H11" s="615">
        <v>117.702675</v>
      </c>
      <c r="I11" s="630"/>
      <c r="J11" s="615">
        <v>106.799474</v>
      </c>
      <c r="K11" s="630"/>
      <c r="L11" s="615">
        <v>48.364875999999995</v>
      </c>
      <c r="M11" s="630"/>
      <c r="N11" s="615">
        <v>58.543129999999998</v>
      </c>
      <c r="O11" s="581"/>
    </row>
    <row r="12" spans="1:15" s="582" customFormat="1" ht="14.1" customHeight="1">
      <c r="A12" s="970" t="s">
        <v>857</v>
      </c>
      <c r="B12" s="578"/>
      <c r="C12" s="630"/>
      <c r="D12" s="615">
        <v>775.16337199999998</v>
      </c>
      <c r="E12" s="630"/>
      <c r="F12" s="615">
        <v>886.70023000000003</v>
      </c>
      <c r="G12" s="630"/>
      <c r="H12" s="615">
        <v>769.86161900000002</v>
      </c>
      <c r="I12" s="630"/>
      <c r="J12" s="615">
        <v>1057.367508</v>
      </c>
      <c r="K12" s="630"/>
      <c r="L12" s="615">
        <v>528.06671800000004</v>
      </c>
      <c r="M12" s="630"/>
      <c r="N12" s="615">
        <v>517.25872200000003</v>
      </c>
      <c r="O12" s="581"/>
    </row>
    <row r="13" spans="1:15" s="582" customFormat="1" ht="20.100000000000001" customHeight="1">
      <c r="A13" s="576" t="s">
        <v>780</v>
      </c>
      <c r="B13" s="583"/>
      <c r="C13" s="573"/>
      <c r="D13" s="572"/>
      <c r="E13" s="573"/>
      <c r="F13" s="572"/>
      <c r="G13" s="573"/>
      <c r="H13" s="572"/>
      <c r="I13" s="573"/>
      <c r="J13" s="572"/>
      <c r="K13" s="573"/>
      <c r="L13" s="572"/>
      <c r="M13" s="573"/>
      <c r="N13" s="572"/>
      <c r="O13" s="585"/>
    </row>
    <row r="14" spans="1:15" s="587" customFormat="1" ht="14.1" customHeight="1">
      <c r="A14" s="781" t="s">
        <v>864</v>
      </c>
      <c r="B14" s="620"/>
      <c r="C14" s="630"/>
      <c r="D14" s="579">
        <v>271.860502</v>
      </c>
      <c r="E14" s="630"/>
      <c r="F14" s="579">
        <v>434.08149300000002</v>
      </c>
      <c r="G14" s="630"/>
      <c r="H14" s="579">
        <v>400.03316000000001</v>
      </c>
      <c r="I14" s="630"/>
      <c r="J14" s="579">
        <v>404.02053599999999</v>
      </c>
      <c r="K14" s="630"/>
      <c r="L14" s="579">
        <v>191.81858599999998</v>
      </c>
      <c r="M14" s="630"/>
      <c r="N14" s="579">
        <v>174.18209200000001</v>
      </c>
      <c r="O14" s="592"/>
    </row>
    <row r="15" spans="1:15" s="591" customFormat="1" ht="14.1" customHeight="1">
      <c r="A15" s="782" t="s">
        <v>786</v>
      </c>
      <c r="B15" s="588" t="s">
        <v>820</v>
      </c>
      <c r="C15" s="631">
        <v>10.849</v>
      </c>
      <c r="D15" s="589">
        <v>13.033612</v>
      </c>
      <c r="E15" s="631">
        <v>13.406799999999999</v>
      </c>
      <c r="F15" s="589">
        <v>20.686432</v>
      </c>
      <c r="G15" s="631">
        <v>15.530899999999999</v>
      </c>
      <c r="H15" s="589">
        <v>19.307623</v>
      </c>
      <c r="I15" s="631">
        <v>18.152799999999999</v>
      </c>
      <c r="J15" s="589">
        <v>26.437488999999999</v>
      </c>
      <c r="K15" s="631">
        <v>8.6007000000000016</v>
      </c>
      <c r="L15" s="589">
        <v>12.641584999999999</v>
      </c>
      <c r="M15" s="631">
        <v>8.3637000000000015</v>
      </c>
      <c r="N15" s="589">
        <v>12.015839000000001</v>
      </c>
      <c r="O15" s="596"/>
    </row>
    <row r="16" spans="1:15" s="591" customFormat="1" ht="14.1" customHeight="1">
      <c r="A16" s="782" t="s">
        <v>644</v>
      </c>
      <c r="B16" s="588" t="s">
        <v>820</v>
      </c>
      <c r="C16" s="631">
        <v>3.6688000000000001</v>
      </c>
      <c r="D16" s="589">
        <v>4.6451589999999996</v>
      </c>
      <c r="E16" s="631">
        <v>3.2899000000000003</v>
      </c>
      <c r="F16" s="589">
        <v>8.5479859999999999</v>
      </c>
      <c r="G16" s="631">
        <v>4.7504000000000008</v>
      </c>
      <c r="H16" s="589">
        <v>7.4775219999999987</v>
      </c>
      <c r="I16" s="631">
        <v>8.6457000000000015</v>
      </c>
      <c r="J16" s="589">
        <v>10.852789</v>
      </c>
      <c r="K16" s="631">
        <v>3.3898000000000001</v>
      </c>
      <c r="L16" s="589">
        <v>5.1577909999999996</v>
      </c>
      <c r="M16" s="631">
        <v>3.6166</v>
      </c>
      <c r="N16" s="589">
        <v>5.7633150000000004</v>
      </c>
      <c r="O16" s="596"/>
    </row>
    <row r="17" spans="1:15" s="591" customFormat="1" ht="14.1" customHeight="1">
      <c r="A17" s="782" t="s">
        <v>682</v>
      </c>
      <c r="B17" s="588" t="s">
        <v>820</v>
      </c>
      <c r="C17" s="631">
        <v>138.36199999999999</v>
      </c>
      <c r="D17" s="589">
        <v>32.026285000000001</v>
      </c>
      <c r="E17" s="631">
        <v>267.39100000000002</v>
      </c>
      <c r="F17" s="589">
        <v>75.33281199999999</v>
      </c>
      <c r="G17" s="631">
        <v>359.96879999999999</v>
      </c>
      <c r="H17" s="589">
        <v>72.926468</v>
      </c>
      <c r="I17" s="631">
        <v>285.1585</v>
      </c>
      <c r="J17" s="589">
        <v>58.421352999999996</v>
      </c>
      <c r="K17" s="631">
        <v>174.2079</v>
      </c>
      <c r="L17" s="589">
        <v>36.184505999999999</v>
      </c>
      <c r="M17" s="631">
        <v>42.815800000000003</v>
      </c>
      <c r="N17" s="589">
        <v>8.9081099999999989</v>
      </c>
      <c r="O17" s="657"/>
    </row>
    <row r="18" spans="1:15" s="591" customFormat="1" ht="14.1" customHeight="1">
      <c r="A18" s="782" t="s">
        <v>647</v>
      </c>
      <c r="B18" s="588" t="s">
        <v>820</v>
      </c>
      <c r="C18" s="631">
        <v>37.771200000000007</v>
      </c>
      <c r="D18" s="589">
        <v>42.898218999999997</v>
      </c>
      <c r="E18" s="631">
        <v>98.825800000000001</v>
      </c>
      <c r="F18" s="589">
        <v>47.296596000000001</v>
      </c>
      <c r="G18" s="631">
        <v>34.0792</v>
      </c>
      <c r="H18" s="589">
        <v>47.189784000000003</v>
      </c>
      <c r="I18" s="631">
        <v>29.6904</v>
      </c>
      <c r="J18" s="589">
        <v>42.692731999999999</v>
      </c>
      <c r="K18" s="631">
        <v>15.648899999999999</v>
      </c>
      <c r="L18" s="589">
        <v>23.351471999999998</v>
      </c>
      <c r="M18" s="631">
        <v>18.160100000000003</v>
      </c>
      <c r="N18" s="589">
        <v>29.441972</v>
      </c>
      <c r="O18" s="657"/>
    </row>
    <row r="19" spans="1:15" s="591" customFormat="1" ht="14.1" customHeight="1">
      <c r="A19" s="782" t="s">
        <v>650</v>
      </c>
      <c r="B19" s="588" t="s">
        <v>820</v>
      </c>
      <c r="C19" s="631">
        <v>1.3286</v>
      </c>
      <c r="D19" s="589">
        <v>2.0333589999999999</v>
      </c>
      <c r="E19" s="631">
        <v>1.4545999999999999</v>
      </c>
      <c r="F19" s="589">
        <v>2.4406019999999997</v>
      </c>
      <c r="G19" s="631">
        <v>2.1441999999999997</v>
      </c>
      <c r="H19" s="589">
        <v>6.4227929999999995</v>
      </c>
      <c r="I19" s="631">
        <v>40.731900000000003</v>
      </c>
      <c r="J19" s="589">
        <v>25.540259000000002</v>
      </c>
      <c r="K19" s="631">
        <v>0.76049999999999995</v>
      </c>
      <c r="L19" s="589">
        <v>1.7542059999999997</v>
      </c>
      <c r="M19" s="631">
        <v>2.7416999999999998</v>
      </c>
      <c r="N19" s="589">
        <v>14.143410999999999</v>
      </c>
      <c r="O19" s="657"/>
    </row>
    <row r="20" spans="1:15" s="591" customFormat="1" ht="14.1" customHeight="1">
      <c r="A20" s="782" t="s">
        <v>888</v>
      </c>
      <c r="B20" s="588" t="s">
        <v>820</v>
      </c>
      <c r="C20" s="631">
        <v>25.050599999999999</v>
      </c>
      <c r="D20" s="589">
        <v>11.409473</v>
      </c>
      <c r="E20" s="631">
        <v>16.105700000000002</v>
      </c>
      <c r="F20" s="589">
        <v>8.4878330000000002</v>
      </c>
      <c r="G20" s="631">
        <v>41.877400000000002</v>
      </c>
      <c r="H20" s="589">
        <v>27.987161</v>
      </c>
      <c r="I20" s="631">
        <v>44.822300000000006</v>
      </c>
      <c r="J20" s="589">
        <v>29.353071999999997</v>
      </c>
      <c r="K20" s="631">
        <v>26.170900000000003</v>
      </c>
      <c r="L20" s="589">
        <v>17.384840000000001</v>
      </c>
      <c r="M20" s="631">
        <v>11.132700000000002</v>
      </c>
      <c r="N20" s="589">
        <v>8.1012679999999992</v>
      </c>
      <c r="O20" s="657"/>
    </row>
    <row r="21" spans="1:15" s="591" customFormat="1" ht="14.1" customHeight="1">
      <c r="A21" s="782" t="s">
        <v>832</v>
      </c>
      <c r="B21" s="588" t="s">
        <v>820</v>
      </c>
      <c r="C21" s="631">
        <v>19.556000000000001</v>
      </c>
      <c r="D21" s="589">
        <v>44.239754999999995</v>
      </c>
      <c r="E21" s="631">
        <v>9.8806000000000012</v>
      </c>
      <c r="F21" s="589">
        <v>45.387664999999998</v>
      </c>
      <c r="G21" s="631">
        <v>16.8643</v>
      </c>
      <c r="H21" s="589">
        <v>56.665146999999997</v>
      </c>
      <c r="I21" s="631">
        <v>22.074099999999998</v>
      </c>
      <c r="J21" s="589">
        <v>69.735177999999991</v>
      </c>
      <c r="K21" s="631">
        <v>9.8292000000000002</v>
      </c>
      <c r="L21" s="589">
        <v>33.432687000000001</v>
      </c>
      <c r="M21" s="631">
        <v>6.1346999999999996</v>
      </c>
      <c r="N21" s="589">
        <v>21.865696999999997</v>
      </c>
      <c r="O21" s="590"/>
    </row>
    <row r="22" spans="1:15" s="591" customFormat="1" ht="14.1" customHeight="1">
      <c r="A22" s="782" t="s">
        <v>889</v>
      </c>
      <c r="B22" s="588" t="s">
        <v>820</v>
      </c>
      <c r="C22" s="631">
        <v>26.670500000000001</v>
      </c>
      <c r="D22" s="589">
        <v>3.5300659999999997</v>
      </c>
      <c r="E22" s="631">
        <v>20.283799999999999</v>
      </c>
      <c r="F22" s="589">
        <v>11.139685999999999</v>
      </c>
      <c r="G22" s="631">
        <v>116.52419999999999</v>
      </c>
      <c r="H22" s="589">
        <v>34.855564000000001</v>
      </c>
      <c r="I22" s="631">
        <v>51.368499999999997</v>
      </c>
      <c r="J22" s="589">
        <v>14.143378999999999</v>
      </c>
      <c r="K22" s="631">
        <v>34.4221</v>
      </c>
      <c r="L22" s="589">
        <v>7.8193840000000003</v>
      </c>
      <c r="M22" s="631">
        <v>16.511599999999998</v>
      </c>
      <c r="N22" s="589">
        <v>8.3104130000000005</v>
      </c>
      <c r="O22" s="590"/>
    </row>
    <row r="23" spans="1:15" s="591" customFormat="1" ht="14.1" customHeight="1">
      <c r="A23" s="782" t="s">
        <v>890</v>
      </c>
      <c r="B23" s="588" t="s">
        <v>820</v>
      </c>
      <c r="C23" s="631">
        <v>9.5195000000000007</v>
      </c>
      <c r="D23" s="589">
        <v>12.664206999999999</v>
      </c>
      <c r="E23" s="631">
        <v>11.323600000000001</v>
      </c>
      <c r="F23" s="589">
        <v>23.132303999999998</v>
      </c>
      <c r="G23" s="631">
        <v>10.886299999999999</v>
      </c>
      <c r="H23" s="589">
        <v>14.45327</v>
      </c>
      <c r="I23" s="631">
        <v>16.6203</v>
      </c>
      <c r="J23" s="589">
        <v>22.931265999999997</v>
      </c>
      <c r="K23" s="631">
        <v>6.8036000000000003</v>
      </c>
      <c r="L23" s="589">
        <v>8.8563130000000001</v>
      </c>
      <c r="M23" s="631">
        <v>5.0946000000000007</v>
      </c>
      <c r="N23" s="589">
        <v>9.2826120000000003</v>
      </c>
      <c r="O23" s="590"/>
    </row>
    <row r="24" spans="1:15" s="591" customFormat="1" ht="14.1" customHeight="1">
      <c r="A24" s="782" t="s">
        <v>891</v>
      </c>
      <c r="B24" s="588" t="s">
        <v>820</v>
      </c>
      <c r="C24" s="631">
        <v>7.3658999999999999</v>
      </c>
      <c r="D24" s="589">
        <v>18.308211</v>
      </c>
      <c r="E24" s="631">
        <v>6.8863000000000003</v>
      </c>
      <c r="F24" s="589">
        <v>22.150965999999997</v>
      </c>
      <c r="G24" s="631">
        <v>7.4598000000000004</v>
      </c>
      <c r="H24" s="589">
        <v>26.068906999999999</v>
      </c>
      <c r="I24" s="631">
        <v>8.2660999999999998</v>
      </c>
      <c r="J24" s="589">
        <v>29.283440999999996</v>
      </c>
      <c r="K24" s="631">
        <v>3.9839000000000002</v>
      </c>
      <c r="L24" s="589">
        <v>13.567729999999999</v>
      </c>
      <c r="M24" s="631">
        <v>3.8980999999999999</v>
      </c>
      <c r="N24" s="589">
        <v>17.135808000000001</v>
      </c>
      <c r="O24" s="590"/>
    </row>
    <row r="25" spans="1:15" s="587" customFormat="1" ht="14.1" customHeight="1">
      <c r="A25" s="781" t="s">
        <v>578</v>
      </c>
      <c r="B25" s="588"/>
      <c r="C25" s="580"/>
      <c r="D25" s="580">
        <v>37.582090999999998</v>
      </c>
      <c r="E25" s="580"/>
      <c r="F25" s="580">
        <v>46.647908999999999</v>
      </c>
      <c r="G25" s="580"/>
      <c r="H25" s="580">
        <v>37.721903999999995</v>
      </c>
      <c r="I25" s="580"/>
      <c r="J25" s="580">
        <v>38.365971999999999</v>
      </c>
      <c r="K25" s="580"/>
      <c r="L25" s="580">
        <v>14.529413999999999</v>
      </c>
      <c r="M25" s="580"/>
      <c r="N25" s="580">
        <v>21.347776</v>
      </c>
      <c r="O25" s="581"/>
    </row>
    <row r="26" spans="1:15" s="591" customFormat="1" ht="14.1" customHeight="1">
      <c r="A26" s="782" t="s">
        <v>654</v>
      </c>
      <c r="B26" s="588" t="s">
        <v>285</v>
      </c>
      <c r="C26" s="631">
        <v>28.497445299999999</v>
      </c>
      <c r="D26" s="589">
        <v>18.685378</v>
      </c>
      <c r="E26" s="631">
        <v>36.977859700000003</v>
      </c>
      <c r="F26" s="589">
        <v>24.702477999999999</v>
      </c>
      <c r="G26" s="631">
        <v>29.038639100000001</v>
      </c>
      <c r="H26" s="589">
        <v>14.173506</v>
      </c>
      <c r="I26" s="631">
        <v>31.614837999999999</v>
      </c>
      <c r="J26" s="589">
        <v>16.828015999999998</v>
      </c>
      <c r="K26" s="631">
        <v>13.063781800000001</v>
      </c>
      <c r="L26" s="589">
        <v>6.4425419999999995</v>
      </c>
      <c r="M26" s="631">
        <v>16.3174451</v>
      </c>
      <c r="N26" s="589">
        <v>9.0465350000000004</v>
      </c>
      <c r="O26" s="590"/>
    </row>
    <row r="27" spans="1:15" s="591" customFormat="1" ht="14.1" customHeight="1">
      <c r="A27" s="782" t="s">
        <v>892</v>
      </c>
      <c r="B27" s="588" t="s">
        <v>680</v>
      </c>
      <c r="C27" s="631">
        <v>0.70677500000000004</v>
      </c>
      <c r="D27" s="589">
        <v>7.9459379999999999</v>
      </c>
      <c r="E27" s="631">
        <v>0.38173000000000001</v>
      </c>
      <c r="F27" s="589">
        <v>5.9539089999999995</v>
      </c>
      <c r="G27" s="631">
        <v>0.40098840000000002</v>
      </c>
      <c r="H27" s="589">
        <v>8.0370619999999988</v>
      </c>
      <c r="I27" s="631">
        <v>0.48386600000000002</v>
      </c>
      <c r="J27" s="589">
        <v>11.109741999999999</v>
      </c>
      <c r="K27" s="631">
        <v>0.17777000000000001</v>
      </c>
      <c r="L27" s="589">
        <v>3.7545259999999998</v>
      </c>
      <c r="M27" s="631">
        <v>0.16811000000000001</v>
      </c>
      <c r="N27" s="589">
        <v>4.9362689999999994</v>
      </c>
      <c r="O27" s="590"/>
    </row>
    <row r="28" spans="1:15" s="587" customFormat="1" ht="14.1" customHeight="1">
      <c r="A28" s="781" t="s">
        <v>579</v>
      </c>
      <c r="B28" s="588"/>
      <c r="C28" s="580"/>
      <c r="D28" s="580">
        <v>22.950200000000006</v>
      </c>
      <c r="E28" s="580"/>
      <c r="F28" s="580">
        <v>29.608559</v>
      </c>
      <c r="G28" s="580"/>
      <c r="H28" s="580">
        <v>19.743718999999999</v>
      </c>
      <c r="I28" s="580"/>
      <c r="J28" s="580">
        <v>25.304789</v>
      </c>
      <c r="K28" s="580"/>
      <c r="L28" s="580">
        <v>13.195100999999999</v>
      </c>
      <c r="M28" s="580"/>
      <c r="N28" s="580">
        <v>19.357955999999998</v>
      </c>
      <c r="O28" s="581"/>
    </row>
    <row r="29" spans="1:15" s="587" customFormat="1" ht="14.1" customHeight="1">
      <c r="A29" s="782" t="s">
        <v>893</v>
      </c>
      <c r="B29" s="588" t="s">
        <v>820</v>
      </c>
      <c r="C29" s="631">
        <v>0.21719999999999998</v>
      </c>
      <c r="D29" s="589">
        <v>0.20412999999999998</v>
      </c>
      <c r="E29" s="631">
        <v>202.91499999999999</v>
      </c>
      <c r="F29" s="589">
        <v>8.5500629999999997</v>
      </c>
      <c r="G29" s="631">
        <v>5.7351999999999999</v>
      </c>
      <c r="H29" s="589">
        <v>2.5491479999999997</v>
      </c>
      <c r="I29" s="631">
        <v>14.2522</v>
      </c>
      <c r="J29" s="589">
        <v>6.050497</v>
      </c>
      <c r="K29" s="631">
        <v>10.3238</v>
      </c>
      <c r="L29" s="589">
        <v>4.1799359999999997</v>
      </c>
      <c r="M29" s="631">
        <v>6.9293000000000005</v>
      </c>
      <c r="N29" s="589">
        <v>3.381939</v>
      </c>
      <c r="O29" s="590"/>
    </row>
    <row r="30" spans="1:15" s="591" customFormat="1" ht="14.1" customHeight="1">
      <c r="A30" s="782" t="s">
        <v>894</v>
      </c>
      <c r="B30" s="588" t="s">
        <v>920</v>
      </c>
      <c r="C30" s="631">
        <v>197.5197</v>
      </c>
      <c r="D30" s="589">
        <v>11.997743</v>
      </c>
      <c r="E30" s="631">
        <v>137.78289999999998</v>
      </c>
      <c r="F30" s="589">
        <v>10.206603999999999</v>
      </c>
      <c r="G30" s="631">
        <v>75.073700000000002</v>
      </c>
      <c r="H30" s="589">
        <v>8.7582729999999991</v>
      </c>
      <c r="I30" s="631">
        <v>81.6738</v>
      </c>
      <c r="J30" s="589">
        <v>8.7281099999999991</v>
      </c>
      <c r="K30" s="631">
        <v>31.676200000000001</v>
      </c>
      <c r="L30" s="589">
        <v>3.627078</v>
      </c>
      <c r="M30" s="631">
        <v>98.671899999999994</v>
      </c>
      <c r="N30" s="589">
        <v>11.113712999999997</v>
      </c>
      <c r="O30" s="590"/>
    </row>
    <row r="31" spans="1:15" s="591" customFormat="1" ht="14.1" customHeight="1">
      <c r="A31" s="782" t="s">
        <v>895</v>
      </c>
      <c r="B31" s="588" t="s">
        <v>820</v>
      </c>
      <c r="C31" s="631">
        <v>4.5501000000000005</v>
      </c>
      <c r="D31" s="589">
        <v>1.7983469999999999</v>
      </c>
      <c r="E31" s="631">
        <v>4.0979999999999999</v>
      </c>
      <c r="F31" s="589">
        <v>2.3190599999999999</v>
      </c>
      <c r="G31" s="631">
        <v>4.7969999999999997</v>
      </c>
      <c r="H31" s="589">
        <v>1.603334</v>
      </c>
      <c r="I31" s="631">
        <v>7.1378000000000004</v>
      </c>
      <c r="J31" s="589">
        <v>2.6646350000000001</v>
      </c>
      <c r="K31" s="631">
        <v>3.3291999999999997</v>
      </c>
      <c r="L31" s="589">
        <v>1.083464</v>
      </c>
      <c r="M31" s="631">
        <v>3.5523000000000002</v>
      </c>
      <c r="N31" s="589">
        <v>1.7631809999999999</v>
      </c>
      <c r="O31" s="590"/>
    </row>
    <row r="32" spans="1:15" s="591" customFormat="1" ht="14.1" customHeight="1">
      <c r="A32" s="782" t="s">
        <v>896</v>
      </c>
      <c r="B32" s="588" t="s">
        <v>820</v>
      </c>
      <c r="C32" s="631">
        <v>15.5486</v>
      </c>
      <c r="D32" s="589">
        <v>0.22529900000000003</v>
      </c>
      <c r="E32" s="631">
        <v>1.9769000000000001</v>
      </c>
      <c r="F32" s="589">
        <v>0.37655</v>
      </c>
      <c r="G32" s="631">
        <v>22.902799999999999</v>
      </c>
      <c r="H32" s="589">
        <v>0.26641899999999996</v>
      </c>
      <c r="I32" s="631">
        <v>450.91809999999998</v>
      </c>
      <c r="J32" s="589">
        <v>0.93154799999999993</v>
      </c>
      <c r="K32" s="631">
        <v>331.88740000000001</v>
      </c>
      <c r="L32" s="589">
        <v>0.58354600000000001</v>
      </c>
      <c r="M32" s="631">
        <v>52.406400000000005</v>
      </c>
      <c r="N32" s="589">
        <v>0.72436800000000001</v>
      </c>
      <c r="O32" s="590"/>
    </row>
    <row r="33" spans="1:15" s="591" customFormat="1" ht="14.1" customHeight="1">
      <c r="A33" s="782" t="s">
        <v>897</v>
      </c>
      <c r="B33" s="588" t="s">
        <v>820</v>
      </c>
      <c r="C33" s="631">
        <v>9.877600000000001</v>
      </c>
      <c r="D33" s="589">
        <v>1.3766059999999998</v>
      </c>
      <c r="E33" s="631">
        <v>9.7997000000000014</v>
      </c>
      <c r="F33" s="589">
        <v>2.100463</v>
      </c>
      <c r="G33" s="631">
        <v>8.5792000000000002</v>
      </c>
      <c r="H33" s="589">
        <v>1.4871670000000001</v>
      </c>
      <c r="I33" s="631">
        <v>10.6075</v>
      </c>
      <c r="J33" s="589">
        <v>2.3353389999999998</v>
      </c>
      <c r="K33" s="631">
        <v>4.5493000000000006</v>
      </c>
      <c r="L33" s="589">
        <v>1.062702</v>
      </c>
      <c r="M33" s="631">
        <v>6.0342000000000002</v>
      </c>
      <c r="N33" s="589">
        <v>1.2836319999999999</v>
      </c>
      <c r="O33" s="590"/>
    </row>
    <row r="34" spans="1:15" s="587" customFormat="1" ht="14.1" customHeight="1">
      <c r="A34" s="781" t="s">
        <v>898</v>
      </c>
      <c r="B34" s="588"/>
      <c r="C34" s="580"/>
      <c r="D34" s="580">
        <v>775.00551099999996</v>
      </c>
      <c r="E34" s="580"/>
      <c r="F34" s="580">
        <v>887.18786899999986</v>
      </c>
      <c r="G34" s="580"/>
      <c r="H34" s="580">
        <v>769.70027499999992</v>
      </c>
      <c r="I34" s="580"/>
      <c r="J34" s="580">
        <v>1057.103889</v>
      </c>
      <c r="K34" s="580"/>
      <c r="L34" s="580">
        <v>527.918633</v>
      </c>
      <c r="M34" s="580"/>
      <c r="N34" s="580">
        <v>517.35771899999997</v>
      </c>
      <c r="O34" s="581"/>
    </row>
    <row r="35" spans="1:15" s="591" customFormat="1" ht="14.1" customHeight="1">
      <c r="A35" s="782" t="s">
        <v>660</v>
      </c>
      <c r="B35" s="588" t="s">
        <v>820</v>
      </c>
      <c r="C35" s="595">
        <v>911.78440000000001</v>
      </c>
      <c r="D35" s="595">
        <v>378.34074699999996</v>
      </c>
      <c r="E35" s="595">
        <v>761.08900000000006</v>
      </c>
      <c r="F35" s="595">
        <v>342.69412299999999</v>
      </c>
      <c r="G35" s="595">
        <v>643.82630000000006</v>
      </c>
      <c r="H35" s="595">
        <v>274.89997099999999</v>
      </c>
      <c r="I35" s="595">
        <v>699.39139999999998</v>
      </c>
      <c r="J35" s="595">
        <v>324.42926599999998</v>
      </c>
      <c r="K35" s="595">
        <v>334.11540000000002</v>
      </c>
      <c r="L35" s="595">
        <v>150.85266999999999</v>
      </c>
      <c r="M35" s="595">
        <v>409.1848</v>
      </c>
      <c r="N35" s="595">
        <v>180.72169600000001</v>
      </c>
      <c r="O35" s="657"/>
    </row>
    <row r="36" spans="1:15" s="591" customFormat="1" ht="14.1" customHeight="1">
      <c r="A36" s="782" t="s">
        <v>280</v>
      </c>
      <c r="B36" s="588" t="s">
        <v>820</v>
      </c>
      <c r="C36" s="595">
        <v>68.128799999999998</v>
      </c>
      <c r="D36" s="595">
        <v>31.265911000000003</v>
      </c>
      <c r="E36" s="595">
        <v>100.79339999999999</v>
      </c>
      <c r="F36" s="595">
        <v>94.914315000000002</v>
      </c>
      <c r="G36" s="595">
        <v>89.423199999999994</v>
      </c>
      <c r="H36" s="595">
        <v>90.352468000000002</v>
      </c>
      <c r="I36" s="595">
        <v>144.77789999999999</v>
      </c>
      <c r="J36" s="595">
        <v>120.00447199999999</v>
      </c>
      <c r="K36" s="595">
        <v>83.228100000000012</v>
      </c>
      <c r="L36" s="595">
        <v>65.185153999999997</v>
      </c>
      <c r="M36" s="595">
        <v>71.146900000000002</v>
      </c>
      <c r="N36" s="595">
        <v>58.760540999999996</v>
      </c>
      <c r="O36" s="657"/>
    </row>
    <row r="37" spans="1:15" s="591" customFormat="1" ht="14.1" customHeight="1">
      <c r="A37" s="782" t="s">
        <v>899</v>
      </c>
      <c r="B37" s="588" t="s">
        <v>820</v>
      </c>
      <c r="C37" s="595">
        <v>523.5444</v>
      </c>
      <c r="D37" s="595">
        <v>272.47906799999998</v>
      </c>
      <c r="E37" s="595">
        <v>476.77449999999999</v>
      </c>
      <c r="F37" s="595">
        <v>342.55134700000002</v>
      </c>
      <c r="G37" s="595">
        <v>386.35490000000004</v>
      </c>
      <c r="H37" s="595">
        <v>253.97629900000001</v>
      </c>
      <c r="I37" s="595">
        <v>598.73789999999997</v>
      </c>
      <c r="J37" s="595">
        <v>449.37860000000001</v>
      </c>
      <c r="K37" s="595">
        <v>285.24090000000001</v>
      </c>
      <c r="L37" s="595">
        <v>236.68944599999998</v>
      </c>
      <c r="M37" s="595">
        <v>269.06900000000002</v>
      </c>
      <c r="N37" s="595">
        <v>175.03664599999999</v>
      </c>
      <c r="O37" s="657"/>
    </row>
    <row r="38" spans="1:15" s="591" customFormat="1" ht="14.1" customHeight="1">
      <c r="A38" s="782" t="s">
        <v>688</v>
      </c>
      <c r="B38" s="588" t="s">
        <v>286</v>
      </c>
      <c r="C38" s="595">
        <v>335.42306810000002</v>
      </c>
      <c r="D38" s="595">
        <v>50.314070999999991</v>
      </c>
      <c r="E38" s="595">
        <v>371.76502299999999</v>
      </c>
      <c r="F38" s="595">
        <v>55.764752000000001</v>
      </c>
      <c r="G38" s="595">
        <v>389.27471200000002</v>
      </c>
      <c r="H38" s="595">
        <v>58.391207999999999</v>
      </c>
      <c r="I38" s="595">
        <v>517.86839499999996</v>
      </c>
      <c r="J38" s="595">
        <v>77.68025999999999</v>
      </c>
      <c r="K38" s="595">
        <v>279.25102800000002</v>
      </c>
      <c r="L38" s="595">
        <v>41.887654999999995</v>
      </c>
      <c r="M38" s="595">
        <v>281.10997800000001</v>
      </c>
      <c r="N38" s="595">
        <v>49.756466000000003</v>
      </c>
      <c r="O38" s="657"/>
    </row>
    <row r="39" spans="1:15" s="587" customFormat="1" ht="14.1" customHeight="1">
      <c r="A39" s="781" t="s">
        <v>581</v>
      </c>
      <c r="B39" s="588"/>
      <c r="C39" s="580"/>
      <c r="D39" s="580">
        <v>38.506473</v>
      </c>
      <c r="E39" s="580"/>
      <c r="F39" s="580">
        <v>55.198325999999994</v>
      </c>
      <c r="G39" s="580"/>
      <c r="H39" s="580">
        <v>37.379100000000001</v>
      </c>
      <c r="I39" s="580"/>
      <c r="J39" s="580">
        <v>35.058284</v>
      </c>
      <c r="K39" s="580"/>
      <c r="L39" s="580">
        <v>14.474203999999997</v>
      </c>
      <c r="M39" s="580"/>
      <c r="N39" s="580">
        <v>21.280398999999999</v>
      </c>
      <c r="O39" s="658"/>
    </row>
    <row r="40" spans="1:15" s="591" customFormat="1" ht="14.1" customHeight="1">
      <c r="A40" s="782" t="s">
        <v>765</v>
      </c>
      <c r="B40" s="588" t="s">
        <v>820</v>
      </c>
      <c r="C40" s="595">
        <v>28.6478</v>
      </c>
      <c r="D40" s="595">
        <v>34.499007999999996</v>
      </c>
      <c r="E40" s="595">
        <v>36.563800000000001</v>
      </c>
      <c r="F40" s="595">
        <v>52.206829999999997</v>
      </c>
      <c r="G40" s="595">
        <v>36.547700000000006</v>
      </c>
      <c r="H40" s="595">
        <v>35.622622</v>
      </c>
      <c r="I40" s="595">
        <v>35.471700000000006</v>
      </c>
      <c r="J40" s="595">
        <v>33.579312999999999</v>
      </c>
      <c r="K40" s="595">
        <v>15.3468</v>
      </c>
      <c r="L40" s="595">
        <v>14.045472</v>
      </c>
      <c r="M40" s="595">
        <v>18.367699999999999</v>
      </c>
      <c r="N40" s="595">
        <v>20.641659000000001</v>
      </c>
      <c r="O40" s="657"/>
    </row>
    <row r="41" spans="1:15" s="587" customFormat="1" ht="14.1" customHeight="1">
      <c r="A41" s="781" t="s">
        <v>882</v>
      </c>
      <c r="B41" s="588"/>
      <c r="C41" s="580"/>
      <c r="D41" s="580">
        <v>178.84065100000001</v>
      </c>
      <c r="E41" s="580"/>
      <c r="F41" s="580">
        <v>222.95175399999999</v>
      </c>
      <c r="G41" s="580"/>
      <c r="H41" s="580">
        <v>214.40869900000001</v>
      </c>
      <c r="I41" s="580"/>
      <c r="J41" s="580">
        <v>239.51696099999998</v>
      </c>
      <c r="K41" s="580"/>
      <c r="L41" s="580">
        <v>124.243837</v>
      </c>
      <c r="M41" s="580"/>
      <c r="N41" s="580">
        <v>94.234107999999992</v>
      </c>
      <c r="O41" s="658"/>
    </row>
    <row r="42" spans="1:15" s="587" customFormat="1" ht="14.1" customHeight="1">
      <c r="A42" s="782" t="s">
        <v>900</v>
      </c>
      <c r="B42" s="588" t="s">
        <v>820</v>
      </c>
      <c r="C42" s="595">
        <v>0.1191</v>
      </c>
      <c r="D42" s="595">
        <v>0.41640899999999997</v>
      </c>
      <c r="E42" s="595">
        <v>6.5700000000000008E-2</v>
      </c>
      <c r="F42" s="595">
        <v>0.21981799999999999</v>
      </c>
      <c r="G42" s="595">
        <v>5.9157999999999999</v>
      </c>
      <c r="H42" s="595">
        <v>5.4633589999999996</v>
      </c>
      <c r="I42" s="595">
        <v>2.8318000000000003</v>
      </c>
      <c r="J42" s="595">
        <v>3.1041280000000002</v>
      </c>
      <c r="K42" s="595">
        <v>2.7041999999999997</v>
      </c>
      <c r="L42" s="595">
        <v>2.890587</v>
      </c>
      <c r="M42" s="595">
        <v>7.1376999999999997</v>
      </c>
      <c r="N42" s="595">
        <v>6.8821529999999997</v>
      </c>
      <c r="O42" s="590"/>
    </row>
    <row r="43" spans="1:15" s="587" customFormat="1" ht="14.1" customHeight="1">
      <c r="A43" s="782" t="s">
        <v>901</v>
      </c>
      <c r="B43" s="588" t="s">
        <v>820</v>
      </c>
      <c r="C43" s="595">
        <v>43.504800000000003</v>
      </c>
      <c r="D43" s="595">
        <v>18.074573000000001</v>
      </c>
      <c r="E43" s="595">
        <v>38.1006</v>
      </c>
      <c r="F43" s="595">
        <v>14.362748999999999</v>
      </c>
      <c r="G43" s="595">
        <v>11.5692</v>
      </c>
      <c r="H43" s="595">
        <v>16.314360999999998</v>
      </c>
      <c r="I43" s="595">
        <v>9.9498000000000015</v>
      </c>
      <c r="J43" s="595">
        <v>18.277372</v>
      </c>
      <c r="K43" s="595">
        <v>5.2296000000000005</v>
      </c>
      <c r="L43" s="595">
        <v>9.7203350000000004</v>
      </c>
      <c r="M43" s="595">
        <v>4.3689</v>
      </c>
      <c r="N43" s="595">
        <v>7.6546959999999986</v>
      </c>
      <c r="O43" s="590"/>
    </row>
    <row r="44" spans="1:15" s="587" customFormat="1" ht="14.1" customHeight="1">
      <c r="A44" s="782" t="s">
        <v>692</v>
      </c>
      <c r="B44" s="588" t="s">
        <v>820</v>
      </c>
      <c r="C44" s="595">
        <v>10.820399999999999</v>
      </c>
      <c r="D44" s="595">
        <v>9.81785</v>
      </c>
      <c r="E44" s="595">
        <v>7.3978000000000002</v>
      </c>
      <c r="F44" s="595">
        <v>9.6800560000000004</v>
      </c>
      <c r="G44" s="595">
        <v>15.1807</v>
      </c>
      <c r="H44" s="595">
        <v>12.583712</v>
      </c>
      <c r="I44" s="595">
        <v>20.895600000000002</v>
      </c>
      <c r="J44" s="595">
        <v>17.203862999999998</v>
      </c>
      <c r="K44" s="595">
        <v>14.2448</v>
      </c>
      <c r="L44" s="595">
        <v>10.034137999999999</v>
      </c>
      <c r="M44" s="595">
        <v>4.6684999999999999</v>
      </c>
      <c r="N44" s="595">
        <v>5.1757149999999994</v>
      </c>
      <c r="O44" s="590"/>
    </row>
    <row r="45" spans="1:15" s="591" customFormat="1" ht="14.1" customHeight="1">
      <c r="A45" s="782" t="s">
        <v>747</v>
      </c>
      <c r="B45" s="588" t="s">
        <v>820</v>
      </c>
      <c r="C45" s="595">
        <v>1.4867999999999999</v>
      </c>
      <c r="D45" s="595">
        <v>26.610250999999998</v>
      </c>
      <c r="E45" s="595">
        <v>2.8780999999999999</v>
      </c>
      <c r="F45" s="595">
        <v>36.942081999999999</v>
      </c>
      <c r="G45" s="595">
        <v>1.3174000000000001</v>
      </c>
      <c r="H45" s="595">
        <v>23.914408999999999</v>
      </c>
      <c r="I45" s="595">
        <v>5.4901</v>
      </c>
      <c r="J45" s="595">
        <v>33.338256000000001</v>
      </c>
      <c r="K45" s="595">
        <v>0.72639999999999993</v>
      </c>
      <c r="L45" s="595">
        <v>16.337723</v>
      </c>
      <c r="M45" s="595">
        <v>0.57799999999999996</v>
      </c>
      <c r="N45" s="595">
        <v>6.4291039999999997</v>
      </c>
      <c r="O45" s="590"/>
    </row>
    <row r="46" spans="1:15" s="591" customFormat="1" ht="14.1" customHeight="1">
      <c r="A46" s="782" t="s">
        <v>902</v>
      </c>
      <c r="B46" s="588" t="s">
        <v>820</v>
      </c>
      <c r="C46" s="595">
        <v>23.339700000000001</v>
      </c>
      <c r="D46" s="595">
        <v>40.409396000000001</v>
      </c>
      <c r="E46" s="595">
        <v>20.994199999999999</v>
      </c>
      <c r="F46" s="595">
        <v>49.069337999999995</v>
      </c>
      <c r="G46" s="595">
        <v>20.2133</v>
      </c>
      <c r="H46" s="595">
        <v>49.543540999999998</v>
      </c>
      <c r="I46" s="595">
        <v>25.687900000000003</v>
      </c>
      <c r="J46" s="595">
        <v>64.476052999999993</v>
      </c>
      <c r="K46" s="595">
        <v>11.831100000000001</v>
      </c>
      <c r="L46" s="595">
        <v>37.041513999999999</v>
      </c>
      <c r="M46" s="595">
        <v>10.192300000000001</v>
      </c>
      <c r="N46" s="595">
        <v>22.862685000000003</v>
      </c>
      <c r="O46" s="590"/>
    </row>
    <row r="47" spans="1:15" s="591" customFormat="1" ht="14.1" customHeight="1">
      <c r="A47" s="782" t="s">
        <v>903</v>
      </c>
      <c r="B47" s="588" t="s">
        <v>847</v>
      </c>
      <c r="C47" s="595">
        <v>25.766023399999998</v>
      </c>
      <c r="D47" s="595">
        <v>23.089546999999996</v>
      </c>
      <c r="E47" s="595">
        <v>35.957689000000002</v>
      </c>
      <c r="F47" s="595">
        <v>39.946263999999999</v>
      </c>
      <c r="G47" s="595">
        <v>62.073231899999996</v>
      </c>
      <c r="H47" s="595">
        <v>36.199438000000001</v>
      </c>
      <c r="I47" s="595">
        <v>42.670677099999999</v>
      </c>
      <c r="J47" s="595">
        <v>26.182068000000001</v>
      </c>
      <c r="K47" s="595">
        <v>25.470219499999999</v>
      </c>
      <c r="L47" s="595">
        <v>14.813351000000001</v>
      </c>
      <c r="M47" s="595">
        <v>10.329153400000001</v>
      </c>
      <c r="N47" s="595">
        <v>12.398509999999998</v>
      </c>
      <c r="O47" s="590"/>
    </row>
    <row r="48" spans="1:15" s="591" customFormat="1" ht="14.1" customHeight="1">
      <c r="A48" s="782" t="s">
        <v>904</v>
      </c>
      <c r="B48" s="588" t="s">
        <v>820</v>
      </c>
      <c r="C48" s="595">
        <v>7.3212999999999999</v>
      </c>
      <c r="D48" s="595">
        <v>13.137170999999999</v>
      </c>
      <c r="E48" s="595">
        <v>8.2675000000000001</v>
      </c>
      <c r="F48" s="595">
        <v>13.454279</v>
      </c>
      <c r="G48" s="595">
        <v>7.5922000000000001</v>
      </c>
      <c r="H48" s="595">
        <v>8.8732019999999991</v>
      </c>
      <c r="I48" s="595">
        <v>9.460700000000001</v>
      </c>
      <c r="J48" s="595">
        <v>10.604834</v>
      </c>
      <c r="K48" s="595">
        <v>4.7769000000000004</v>
      </c>
      <c r="L48" s="595">
        <v>5.2896839999999994</v>
      </c>
      <c r="M48" s="595">
        <v>3.6311999999999998</v>
      </c>
      <c r="N48" s="595">
        <v>4.0892549999999996</v>
      </c>
      <c r="O48" s="590"/>
    </row>
    <row r="49" spans="1:15" s="591" customFormat="1" ht="14.1" customHeight="1">
      <c r="A49" s="782" t="s">
        <v>905</v>
      </c>
      <c r="B49" s="588" t="s">
        <v>847</v>
      </c>
      <c r="C49" s="595" t="s">
        <v>255</v>
      </c>
      <c r="D49" s="595">
        <v>20.405754999999999</v>
      </c>
      <c r="E49" s="595" t="s">
        <v>255</v>
      </c>
      <c r="F49" s="595">
        <v>25.112399</v>
      </c>
      <c r="G49" s="595" t="s">
        <v>255</v>
      </c>
      <c r="H49" s="595">
        <v>25.257462</v>
      </c>
      <c r="I49" s="595" t="s">
        <v>255</v>
      </c>
      <c r="J49" s="595">
        <v>27.195482999999999</v>
      </c>
      <c r="K49" s="595" t="s">
        <v>255</v>
      </c>
      <c r="L49" s="595">
        <v>12.037925999999997</v>
      </c>
      <c r="M49" s="595" t="s">
        <v>255</v>
      </c>
      <c r="N49" s="595">
        <v>15.381627999999999</v>
      </c>
      <c r="O49" s="590"/>
    </row>
    <row r="50" spans="1:15" s="587" customFormat="1" ht="14.1" customHeight="1">
      <c r="A50" s="781" t="s">
        <v>583</v>
      </c>
      <c r="B50" s="588"/>
      <c r="C50" s="580"/>
      <c r="D50" s="580">
        <v>371.72922199999999</v>
      </c>
      <c r="E50" s="580"/>
      <c r="F50" s="580">
        <v>476.34145799999999</v>
      </c>
      <c r="G50" s="580"/>
      <c r="H50" s="580">
        <v>490.943489</v>
      </c>
      <c r="I50" s="580"/>
      <c r="J50" s="580">
        <v>627.21442200000001</v>
      </c>
      <c r="K50" s="580"/>
      <c r="L50" s="580">
        <v>310.08848599999999</v>
      </c>
      <c r="M50" s="580"/>
      <c r="N50" s="580">
        <v>420.27123800000004</v>
      </c>
      <c r="O50" s="581"/>
    </row>
    <row r="51" spans="1:15" s="591" customFormat="1" ht="14.1" customHeight="1">
      <c r="A51" s="782" t="s">
        <v>696</v>
      </c>
      <c r="B51" s="588" t="s">
        <v>286</v>
      </c>
      <c r="C51" s="595">
        <v>0.1300646</v>
      </c>
      <c r="D51" s="595">
        <v>27.782847999999998</v>
      </c>
      <c r="E51" s="595">
        <v>0.19149379999999999</v>
      </c>
      <c r="F51" s="595">
        <v>36.043430999999998</v>
      </c>
      <c r="G51" s="595">
        <v>0.18134220000000001</v>
      </c>
      <c r="H51" s="595">
        <v>23.706906999999998</v>
      </c>
      <c r="I51" s="595">
        <v>0.1855559</v>
      </c>
      <c r="J51" s="595">
        <v>30.269848000000003</v>
      </c>
      <c r="K51" s="595">
        <v>0.11000610000000001</v>
      </c>
      <c r="L51" s="595">
        <v>17.190673999999998</v>
      </c>
      <c r="M51" s="595">
        <v>9.6640199999999996E-2</v>
      </c>
      <c r="N51" s="595">
        <v>19.136893999999998</v>
      </c>
      <c r="O51" s="657"/>
    </row>
    <row r="52" spans="1:15" s="591" customFormat="1" ht="14.1" customHeight="1">
      <c r="A52" s="782" t="s">
        <v>906</v>
      </c>
      <c r="B52" s="588" t="s">
        <v>286</v>
      </c>
      <c r="C52" s="595" t="s">
        <v>255</v>
      </c>
      <c r="D52" s="595">
        <v>4.9905330000000001</v>
      </c>
      <c r="E52" s="595" t="s">
        <v>255</v>
      </c>
      <c r="F52" s="595">
        <v>8.8829219999999989</v>
      </c>
      <c r="G52" s="595">
        <v>0.39441140000000002</v>
      </c>
      <c r="H52" s="595">
        <v>7.4186669999999992</v>
      </c>
      <c r="I52" s="595" t="s">
        <v>255</v>
      </c>
      <c r="J52" s="595">
        <v>12.677174000000001</v>
      </c>
      <c r="K52" s="595" t="s">
        <v>255</v>
      </c>
      <c r="L52" s="595">
        <v>5.6841249999999999</v>
      </c>
      <c r="M52" s="595">
        <v>0.25088729999999998</v>
      </c>
      <c r="N52" s="595">
        <v>9.3612459999999995</v>
      </c>
      <c r="O52" s="657"/>
    </row>
    <row r="53" spans="1:15" s="591" customFormat="1" ht="14.1" customHeight="1">
      <c r="A53" s="782" t="s">
        <v>907</v>
      </c>
      <c r="B53" s="588" t="s">
        <v>282</v>
      </c>
      <c r="C53" s="595">
        <v>7.3807665999999994</v>
      </c>
      <c r="D53" s="595">
        <v>16.173199</v>
      </c>
      <c r="E53" s="595">
        <v>7.0703339999999999</v>
      </c>
      <c r="F53" s="595">
        <v>17.336603999999998</v>
      </c>
      <c r="G53" s="595">
        <v>5.5238567999999999</v>
      </c>
      <c r="H53" s="595">
        <v>11.66846</v>
      </c>
      <c r="I53" s="595">
        <v>5.2843584999999997</v>
      </c>
      <c r="J53" s="595">
        <v>12.046506999999998</v>
      </c>
      <c r="K53" s="595">
        <v>2.7738277</v>
      </c>
      <c r="L53" s="595">
        <v>5.8363509999999996</v>
      </c>
      <c r="M53" s="595">
        <v>2.4941203999999999</v>
      </c>
      <c r="N53" s="595">
        <v>6.4608619999999997</v>
      </c>
      <c r="O53" s="657"/>
    </row>
    <row r="54" spans="1:15" s="591" customFormat="1" ht="14.1" customHeight="1">
      <c r="A54" s="782" t="s">
        <v>908</v>
      </c>
      <c r="B54" s="588" t="s">
        <v>820</v>
      </c>
      <c r="C54" s="595">
        <v>17.1691</v>
      </c>
      <c r="D54" s="595">
        <v>23.058354999999995</v>
      </c>
      <c r="E54" s="595">
        <v>53.523300000000006</v>
      </c>
      <c r="F54" s="595">
        <v>19.185513999999998</v>
      </c>
      <c r="G54" s="595">
        <v>12.120200000000001</v>
      </c>
      <c r="H54" s="595">
        <v>18.428024999999998</v>
      </c>
      <c r="I54" s="595">
        <v>14.489799999999999</v>
      </c>
      <c r="J54" s="595">
        <v>18.940809999999999</v>
      </c>
      <c r="K54" s="595">
        <v>6.7618</v>
      </c>
      <c r="L54" s="595">
        <v>8.7657910000000001</v>
      </c>
      <c r="M54" s="595">
        <v>9.7983999999999991</v>
      </c>
      <c r="N54" s="595">
        <v>10.695518999999999</v>
      </c>
      <c r="O54" s="657"/>
    </row>
    <row r="55" spans="1:15" s="591" customFormat="1" ht="14.1" customHeight="1">
      <c r="A55" s="782" t="s">
        <v>909</v>
      </c>
      <c r="B55" s="588" t="s">
        <v>820</v>
      </c>
      <c r="C55" s="595">
        <v>7.8837999999999999</v>
      </c>
      <c r="D55" s="595">
        <v>19.100514999999998</v>
      </c>
      <c r="E55" s="595">
        <v>10.820799999999998</v>
      </c>
      <c r="F55" s="595">
        <v>30.437811999999997</v>
      </c>
      <c r="G55" s="595">
        <v>9.3438000000000017</v>
      </c>
      <c r="H55" s="595">
        <v>30.022953999999999</v>
      </c>
      <c r="I55" s="595">
        <v>9.5318000000000005</v>
      </c>
      <c r="J55" s="595">
        <v>21.150117999999999</v>
      </c>
      <c r="K55" s="595">
        <v>7.4882</v>
      </c>
      <c r="L55" s="595">
        <v>11.686392000000001</v>
      </c>
      <c r="M55" s="595">
        <v>2.3657000000000004</v>
      </c>
      <c r="N55" s="595">
        <v>8.7687480000000004</v>
      </c>
      <c r="O55" s="657"/>
    </row>
    <row r="56" spans="1:15" s="591" customFormat="1" ht="14.1" customHeight="1">
      <c r="A56" s="782" t="s">
        <v>667</v>
      </c>
      <c r="B56" s="588" t="s">
        <v>847</v>
      </c>
      <c r="C56" s="595">
        <v>0.2347503</v>
      </c>
      <c r="D56" s="595">
        <v>179.61620099999999</v>
      </c>
      <c r="E56" s="595">
        <v>0.81814719999999996</v>
      </c>
      <c r="F56" s="595">
        <v>252.68978299999998</v>
      </c>
      <c r="G56" s="595">
        <v>0.45024729999999996</v>
      </c>
      <c r="H56" s="595">
        <v>291.40728000000001</v>
      </c>
      <c r="I56" s="595">
        <v>0.64387939999999999</v>
      </c>
      <c r="J56" s="595">
        <v>411.28676000000002</v>
      </c>
      <c r="K56" s="595">
        <v>0.3156294</v>
      </c>
      <c r="L56" s="595">
        <v>208.40236300000001</v>
      </c>
      <c r="M56" s="595">
        <v>0.51849219999999996</v>
      </c>
      <c r="N56" s="595">
        <v>317.29068899999999</v>
      </c>
      <c r="O56" s="657"/>
    </row>
    <row r="57" spans="1:15" s="587" customFormat="1" ht="14.1" customHeight="1">
      <c r="A57" s="781" t="s">
        <v>910</v>
      </c>
      <c r="B57" s="588"/>
      <c r="C57" s="580"/>
      <c r="D57" s="580">
        <v>165.22768800000003</v>
      </c>
      <c r="E57" s="580"/>
      <c r="F57" s="580">
        <v>193.69800099999998</v>
      </c>
      <c r="G57" s="580"/>
      <c r="H57" s="580">
        <v>254.54029200000002</v>
      </c>
      <c r="I57" s="580"/>
      <c r="J57" s="580">
        <v>247.51713699999999</v>
      </c>
      <c r="K57" s="580"/>
      <c r="L57" s="580">
        <v>74.024917000000002</v>
      </c>
      <c r="M57" s="580"/>
      <c r="N57" s="580">
        <v>85.142860999999996</v>
      </c>
      <c r="O57" s="581"/>
    </row>
    <row r="58" spans="1:15" s="591" customFormat="1" ht="14.1" customHeight="1">
      <c r="A58" s="782" t="s">
        <v>911</v>
      </c>
      <c r="B58" s="588"/>
      <c r="C58" s="595"/>
      <c r="D58" s="595">
        <v>40.395778999999997</v>
      </c>
      <c r="E58" s="595"/>
      <c r="F58" s="595">
        <v>29.925742</v>
      </c>
      <c r="G58" s="595"/>
      <c r="H58" s="595">
        <v>43.451307</v>
      </c>
      <c r="I58" s="595"/>
      <c r="J58" s="595">
        <v>132.72410600000001</v>
      </c>
      <c r="K58" s="595"/>
      <c r="L58" s="595">
        <v>19.618638000000001</v>
      </c>
      <c r="M58" s="595"/>
      <c r="N58" s="595">
        <v>17.110631999999999</v>
      </c>
      <c r="O58" s="657"/>
    </row>
    <row r="59" spans="1:15" s="591" customFormat="1" ht="14.1" customHeight="1">
      <c r="A59" s="782" t="s">
        <v>912</v>
      </c>
      <c r="B59" s="588"/>
      <c r="C59" s="595"/>
      <c r="D59" s="595">
        <v>79.633890999999991</v>
      </c>
      <c r="E59" s="595"/>
      <c r="F59" s="595">
        <v>108.190119</v>
      </c>
      <c r="G59" s="595"/>
      <c r="H59" s="595">
        <v>155.21749599999998</v>
      </c>
      <c r="I59" s="595"/>
      <c r="J59" s="595">
        <v>61.353797000000007</v>
      </c>
      <c r="K59" s="595"/>
      <c r="L59" s="595">
        <v>28.283555999999997</v>
      </c>
      <c r="M59" s="595"/>
      <c r="N59" s="595">
        <v>25.470808999999999</v>
      </c>
      <c r="O59" s="657"/>
    </row>
    <row r="60" spans="1:15" s="587" customFormat="1" ht="14.1" customHeight="1">
      <c r="A60" s="781" t="s">
        <v>585</v>
      </c>
      <c r="B60" s="588"/>
      <c r="C60" s="580"/>
      <c r="D60" s="580">
        <v>49.815065999999995</v>
      </c>
      <c r="E60" s="580"/>
      <c r="F60" s="580">
        <v>60.019403999999994</v>
      </c>
      <c r="G60" s="580"/>
      <c r="H60" s="580">
        <v>58.279271999999999</v>
      </c>
      <c r="I60" s="580"/>
      <c r="J60" s="580">
        <v>65.662628999999995</v>
      </c>
      <c r="K60" s="580"/>
      <c r="L60" s="580">
        <v>29.168384</v>
      </c>
      <c r="M60" s="580"/>
      <c r="N60" s="580">
        <v>40.231819000000002</v>
      </c>
      <c r="O60" s="658"/>
    </row>
    <row r="61" spans="1:15" s="587" customFormat="1" ht="14.1" customHeight="1">
      <c r="A61" s="782" t="s">
        <v>913</v>
      </c>
      <c r="B61" s="588"/>
      <c r="C61" s="595"/>
      <c r="D61" s="595">
        <v>0.52892299999999992</v>
      </c>
      <c r="E61" s="595"/>
      <c r="F61" s="595">
        <v>0.504552</v>
      </c>
      <c r="G61" s="595"/>
      <c r="H61" s="595">
        <v>0.79028300000000007</v>
      </c>
      <c r="I61" s="595"/>
      <c r="J61" s="595">
        <v>0.97938499999999995</v>
      </c>
      <c r="K61" s="595"/>
      <c r="L61" s="595">
        <v>0.49843300000000001</v>
      </c>
      <c r="M61" s="595"/>
      <c r="N61" s="595">
        <v>1.549812</v>
      </c>
      <c r="O61" s="657"/>
    </row>
    <row r="62" spans="1:15" s="587" customFormat="1" ht="14.1" customHeight="1">
      <c r="A62" s="782" t="s">
        <v>914</v>
      </c>
      <c r="B62" s="588" t="s">
        <v>678</v>
      </c>
      <c r="C62" s="595">
        <v>52.374000000000002</v>
      </c>
      <c r="D62" s="595">
        <v>3.5783450000000001</v>
      </c>
      <c r="E62" s="595">
        <v>69.671000000000006</v>
      </c>
      <c r="F62" s="595">
        <v>4.2609469999999998</v>
      </c>
      <c r="G62" s="595">
        <v>58.978000000000002</v>
      </c>
      <c r="H62" s="595">
        <v>3.7974680000000003</v>
      </c>
      <c r="I62" s="595">
        <v>41.607999999999997</v>
      </c>
      <c r="J62" s="595">
        <v>3.0055109999999998</v>
      </c>
      <c r="K62" s="595">
        <v>24.463999999999999</v>
      </c>
      <c r="L62" s="595">
        <v>1.5610329999999999</v>
      </c>
      <c r="M62" s="595">
        <v>22.087</v>
      </c>
      <c r="N62" s="595">
        <v>1.771272</v>
      </c>
      <c r="O62" s="657"/>
    </row>
    <row r="63" spans="1:15" s="587" customFormat="1" ht="14.1" customHeight="1">
      <c r="A63" s="782" t="s">
        <v>915</v>
      </c>
      <c r="B63" s="588" t="s">
        <v>680</v>
      </c>
      <c r="C63" s="595">
        <v>1.709883</v>
      </c>
      <c r="D63" s="595">
        <v>1.716807</v>
      </c>
      <c r="E63" s="595">
        <v>0.91766899999999996</v>
      </c>
      <c r="F63" s="595">
        <v>1.270737</v>
      </c>
      <c r="G63" s="595">
        <v>1.8256239999999999</v>
      </c>
      <c r="H63" s="595">
        <v>1.4972139999999998</v>
      </c>
      <c r="I63" s="595">
        <v>0.77746499999999996</v>
      </c>
      <c r="J63" s="595">
        <v>1.501161</v>
      </c>
      <c r="K63" s="595">
        <v>0.57290200000000002</v>
      </c>
      <c r="L63" s="595">
        <v>0.720966</v>
      </c>
      <c r="M63" s="595">
        <v>0.27029599999999998</v>
      </c>
      <c r="N63" s="595">
        <v>0.85375499999999993</v>
      </c>
      <c r="O63" s="657"/>
    </row>
    <row r="64" spans="1:15" s="587" customFormat="1" ht="14.1" customHeight="1">
      <c r="A64" s="782" t="s">
        <v>916</v>
      </c>
      <c r="B64" s="588" t="s">
        <v>820</v>
      </c>
      <c r="C64" s="595">
        <v>9.2498000000000005</v>
      </c>
      <c r="D64" s="595">
        <v>3.3907389999999999</v>
      </c>
      <c r="E64" s="595">
        <v>7.2753999999999994</v>
      </c>
      <c r="F64" s="595">
        <v>3.5000929999999992</v>
      </c>
      <c r="G64" s="595">
        <v>1.5447</v>
      </c>
      <c r="H64" s="595">
        <v>2.4521699999999997</v>
      </c>
      <c r="I64" s="595">
        <v>7.2934999999999999</v>
      </c>
      <c r="J64" s="595">
        <v>4.8115730000000001</v>
      </c>
      <c r="K64" s="595">
        <v>1.1368</v>
      </c>
      <c r="L64" s="595">
        <v>1.6941990000000002</v>
      </c>
      <c r="M64" s="595">
        <v>0.30080000000000001</v>
      </c>
      <c r="N64" s="595">
        <v>1.8728349999999998</v>
      </c>
      <c r="O64" s="657"/>
    </row>
    <row r="65" spans="1:15" s="587" customFormat="1" ht="14.1" customHeight="1">
      <c r="A65" s="782" t="s">
        <v>676</v>
      </c>
      <c r="B65" s="588" t="s">
        <v>921</v>
      </c>
      <c r="C65" s="595" t="s">
        <v>255</v>
      </c>
      <c r="D65" s="595">
        <v>7.983873</v>
      </c>
      <c r="E65" s="595">
        <v>0.1234999</v>
      </c>
      <c r="F65" s="595">
        <v>10.368563</v>
      </c>
      <c r="G65" s="595" t="s">
        <v>255</v>
      </c>
      <c r="H65" s="595">
        <v>9.0833539999999999</v>
      </c>
      <c r="I65" s="595" t="s">
        <v>255</v>
      </c>
      <c r="J65" s="595">
        <v>10.247622999999999</v>
      </c>
      <c r="K65" s="595" t="s">
        <v>255</v>
      </c>
      <c r="L65" s="595">
        <v>4.7352910000000001</v>
      </c>
      <c r="M65" s="595" t="s">
        <v>255</v>
      </c>
      <c r="N65" s="595">
        <v>5.0486569999999995</v>
      </c>
      <c r="O65" s="657"/>
    </row>
    <row r="66" spans="1:15" s="587" customFormat="1" ht="14.1" customHeight="1">
      <c r="A66" s="782" t="s">
        <v>917</v>
      </c>
      <c r="B66" s="588" t="s">
        <v>820</v>
      </c>
      <c r="C66" s="595">
        <v>1.8359000000000001</v>
      </c>
      <c r="D66" s="595">
        <v>3.1922219999999997</v>
      </c>
      <c r="E66" s="595">
        <v>1.6802999999999999</v>
      </c>
      <c r="F66" s="595">
        <v>3.9903329999999992</v>
      </c>
      <c r="G66" s="595">
        <v>2.3226</v>
      </c>
      <c r="H66" s="595">
        <v>3.5410000000000004</v>
      </c>
      <c r="I66" s="595">
        <v>2.9026000000000001</v>
      </c>
      <c r="J66" s="595">
        <v>4.7381069999999994</v>
      </c>
      <c r="K66" s="595">
        <v>1.274</v>
      </c>
      <c r="L66" s="595">
        <v>2.0194320000000001</v>
      </c>
      <c r="M66" s="595">
        <v>0.90770000000000006</v>
      </c>
      <c r="N66" s="595">
        <v>1.4261809999999999</v>
      </c>
      <c r="O66" s="657"/>
    </row>
    <row r="67" spans="1:15" s="587" customFormat="1" ht="14.1" customHeight="1">
      <c r="A67" s="782" t="s">
        <v>918</v>
      </c>
      <c r="B67" s="588" t="s">
        <v>820</v>
      </c>
      <c r="C67" s="595">
        <v>1.9253</v>
      </c>
      <c r="D67" s="595">
        <v>2.5382479999999998</v>
      </c>
      <c r="E67" s="595">
        <v>2.2644000000000002</v>
      </c>
      <c r="F67" s="595">
        <v>2.8292109999999995</v>
      </c>
      <c r="G67" s="595">
        <v>2.2907000000000002</v>
      </c>
      <c r="H67" s="595">
        <v>2.8465780000000001</v>
      </c>
      <c r="I67" s="595">
        <v>1.2455000000000001</v>
      </c>
      <c r="J67" s="595">
        <v>3.8787199999999999</v>
      </c>
      <c r="K67" s="595">
        <v>0.3886</v>
      </c>
      <c r="L67" s="595">
        <v>1.416153</v>
      </c>
      <c r="M67" s="595">
        <v>0.54570000000000007</v>
      </c>
      <c r="N67" s="595">
        <v>1.4404319999999999</v>
      </c>
      <c r="O67" s="657"/>
    </row>
    <row r="68" spans="1:15" s="587" customFormat="1" ht="15" customHeight="1">
      <c r="A68" s="895" t="s">
        <v>586</v>
      </c>
      <c r="B68" s="622"/>
      <c r="C68" s="598"/>
      <c r="D68" s="598" t="s">
        <v>255</v>
      </c>
      <c r="E68" s="598"/>
      <c r="F68" s="598">
        <v>0.296906</v>
      </c>
      <c r="G68" s="598"/>
      <c r="H68" s="598">
        <v>9.5932999999999991E-2</v>
      </c>
      <c r="I68" s="598"/>
      <c r="J68" s="598">
        <v>7.4370999999999993E-2</v>
      </c>
      <c r="K68" s="598"/>
      <c r="L68" s="598">
        <v>7.4370999999999993E-2</v>
      </c>
      <c r="M68" s="598"/>
      <c r="N68" s="598" t="s">
        <v>255</v>
      </c>
      <c r="O68" s="658"/>
    </row>
    <row r="69" spans="1:15" ht="15.75" customHeight="1">
      <c r="A69" s="635" t="s">
        <v>919</v>
      </c>
      <c r="B69" s="635"/>
      <c r="C69" s="635"/>
      <c r="D69" s="635"/>
      <c r="E69" s="635"/>
      <c r="F69" s="635"/>
      <c r="G69" s="635"/>
      <c r="H69" s="635"/>
      <c r="I69" s="635"/>
      <c r="J69" s="635"/>
      <c r="K69" s="635"/>
      <c r="L69" s="635"/>
      <c r="M69" s="635"/>
      <c r="N69" s="635"/>
    </row>
    <row r="70" spans="1:15" ht="14.25" customHeight="1">
      <c r="A70" s="637" t="s">
        <v>870</v>
      </c>
      <c r="B70" s="637"/>
      <c r="C70" s="637"/>
      <c r="D70" s="637"/>
      <c r="E70" s="637"/>
      <c r="F70" s="637"/>
      <c r="G70" s="637"/>
      <c r="H70" s="637"/>
      <c r="I70" s="637"/>
      <c r="J70" s="637"/>
      <c r="K70" s="637"/>
      <c r="L70" s="637"/>
      <c r="M70" s="637"/>
      <c r="N70" s="637"/>
    </row>
  </sheetData>
  <mergeCells count="11">
    <mergeCell ref="K4:L4"/>
    <mergeCell ref="M4:N4"/>
    <mergeCell ref="A1:J1"/>
    <mergeCell ref="A2:J2"/>
    <mergeCell ref="A4:A5"/>
    <mergeCell ref="B4:B5"/>
    <mergeCell ref="C4:D4"/>
    <mergeCell ref="E4:F4"/>
    <mergeCell ref="G4:H4"/>
    <mergeCell ref="I4:J4"/>
    <mergeCell ref="A3:G3"/>
  </mergeCells>
  <conditionalFormatting sqref="C5:D5 H3:J3 B4:B5 A1:J2 B28:J28 O28:XFD39 B34:N34 O1:XFD19 A69:XFD1048576 A6:N7 B41:XFD41 B14:N14 A13:N13 B8:N12 B25:XFD25 C15:N20 C21:XFD24 C29:N33 B38:N39 C35:N37 B47:XFD47 C42:XFD46 B49:XFD53 C48:XFD48 B56:XFD61 C54:XFD55 B65:XFD65 C62:XFD64 B68:XFD68 C66:XFD67">
    <cfRule type="containsErrors" dxfId="567" priority="89">
      <formula>ISERROR(A1)</formula>
    </cfRule>
  </conditionalFormatting>
  <conditionalFormatting sqref="O26:XFD27">
    <cfRule type="containsErrors" dxfId="566" priority="84">
      <formula>ISERROR(O26)</formula>
    </cfRule>
  </conditionalFormatting>
  <conditionalFormatting sqref="B26">
    <cfRule type="containsErrors" dxfId="565" priority="83">
      <formula>ISERROR(B26)</formula>
    </cfRule>
  </conditionalFormatting>
  <conditionalFormatting sqref="C26:J27">
    <cfRule type="containsErrors" dxfId="564" priority="82">
      <formula>ISERROR(C26)</formula>
    </cfRule>
  </conditionalFormatting>
  <conditionalFormatting sqref="O40:XFD40">
    <cfRule type="containsErrors" dxfId="563" priority="81">
      <formula>ISERROR(O40)</formula>
    </cfRule>
  </conditionalFormatting>
  <conditionalFormatting sqref="C40:J40">
    <cfRule type="containsErrors" dxfId="562" priority="79">
      <formula>ISERROR(C40)</formula>
    </cfRule>
  </conditionalFormatting>
  <conditionalFormatting sqref="O20:XFD20">
    <cfRule type="containsErrors" dxfId="561" priority="78">
      <formula>ISERROR(O20)</formula>
    </cfRule>
  </conditionalFormatting>
  <conditionalFormatting sqref="K28:N28 K1:N3">
    <cfRule type="containsErrors" dxfId="560" priority="77">
      <formula>ISERROR(K1)</formula>
    </cfRule>
  </conditionalFormatting>
  <conditionalFormatting sqref="K26:N27">
    <cfRule type="containsErrors" dxfId="559" priority="75">
      <formula>ISERROR(K26)</formula>
    </cfRule>
  </conditionalFormatting>
  <conditionalFormatting sqref="K40:N40">
    <cfRule type="containsErrors" dxfId="558" priority="74">
      <formula>ISERROR(K40)</formula>
    </cfRule>
  </conditionalFormatting>
  <conditionalFormatting sqref="C4:J4">
    <cfRule type="containsErrors" dxfId="557" priority="73">
      <formula>ISERROR(C4)</formula>
    </cfRule>
  </conditionalFormatting>
  <conditionalFormatting sqref="A4:A5">
    <cfRule type="containsErrors" dxfId="556" priority="64">
      <formula>ISERROR(A4)</formula>
    </cfRule>
  </conditionalFormatting>
  <conditionalFormatting sqref="K4:N4">
    <cfRule type="containsErrors" dxfId="555" priority="63">
      <formula>ISERROR(K4)</formula>
    </cfRule>
  </conditionalFormatting>
  <conditionalFormatting sqref="A14">
    <cfRule type="containsErrors" dxfId="554" priority="62">
      <formula>ISERROR(A14)</formula>
    </cfRule>
  </conditionalFormatting>
  <conditionalFormatting sqref="A25">
    <cfRule type="containsErrors" dxfId="553" priority="61">
      <formula>ISERROR(A25)</formula>
    </cfRule>
  </conditionalFormatting>
  <conditionalFormatting sqref="A28">
    <cfRule type="containsErrors" dxfId="552" priority="60">
      <formula>ISERROR(A28)</formula>
    </cfRule>
  </conditionalFormatting>
  <conditionalFormatting sqref="A39">
    <cfRule type="containsErrors" dxfId="551" priority="58">
      <formula>ISERROR(A39)</formula>
    </cfRule>
  </conditionalFormatting>
  <conditionalFormatting sqref="A41">
    <cfRule type="containsErrors" dxfId="550" priority="57">
      <formula>ISERROR(A41)</formula>
    </cfRule>
  </conditionalFormatting>
  <conditionalFormatting sqref="A50">
    <cfRule type="containsErrors" dxfId="549" priority="56">
      <formula>ISERROR(A50)</formula>
    </cfRule>
  </conditionalFormatting>
  <conditionalFormatting sqref="A57">
    <cfRule type="containsErrors" dxfId="548" priority="55">
      <formula>ISERROR(A57)</formula>
    </cfRule>
  </conditionalFormatting>
  <conditionalFormatting sqref="A60">
    <cfRule type="containsErrors" dxfId="547" priority="54">
      <formula>ISERROR(A60)</formula>
    </cfRule>
  </conditionalFormatting>
  <conditionalFormatting sqref="A68">
    <cfRule type="containsErrors" dxfId="546" priority="53">
      <formula>ISERROR(A68)</formula>
    </cfRule>
  </conditionalFormatting>
  <conditionalFormatting sqref="A15">
    <cfRule type="containsErrors" dxfId="545" priority="52">
      <formula>ISERROR(A15)</formula>
    </cfRule>
  </conditionalFormatting>
  <conditionalFormatting sqref="A16:A24">
    <cfRule type="containsErrors" dxfId="544" priority="51">
      <formula>ISERROR(A16)</formula>
    </cfRule>
  </conditionalFormatting>
  <conditionalFormatting sqref="A26:A27">
    <cfRule type="containsErrors" dxfId="543" priority="50">
      <formula>ISERROR(A26)</formula>
    </cfRule>
  </conditionalFormatting>
  <conditionalFormatting sqref="A29:A33">
    <cfRule type="containsErrors" dxfId="542" priority="49">
      <formula>ISERROR(A29)</formula>
    </cfRule>
  </conditionalFormatting>
  <conditionalFormatting sqref="A35:A38">
    <cfRule type="containsErrors" dxfId="541" priority="48">
      <formula>ISERROR(A35)</formula>
    </cfRule>
  </conditionalFormatting>
  <conditionalFormatting sqref="A40">
    <cfRule type="containsErrors" dxfId="540" priority="47">
      <formula>ISERROR(A40)</formula>
    </cfRule>
  </conditionalFormatting>
  <conditionalFormatting sqref="A42:A49">
    <cfRule type="containsErrors" dxfId="539" priority="46">
      <formula>ISERROR(A42)</formula>
    </cfRule>
  </conditionalFormatting>
  <conditionalFormatting sqref="A51:A56">
    <cfRule type="containsErrors" dxfId="538" priority="45">
      <formula>ISERROR(A51)</formula>
    </cfRule>
  </conditionalFormatting>
  <conditionalFormatting sqref="A58:A59">
    <cfRule type="containsErrors" dxfId="537" priority="44">
      <formula>ISERROR(A58)</formula>
    </cfRule>
  </conditionalFormatting>
  <conditionalFormatting sqref="A61:A67">
    <cfRule type="containsErrors" dxfId="536" priority="43">
      <formula>ISERROR(A61)</formula>
    </cfRule>
  </conditionalFormatting>
  <conditionalFormatting sqref="B3:G3">
    <cfRule type="containsErrors" dxfId="535" priority="42">
      <formula>ISERROR(B3)</formula>
    </cfRule>
  </conditionalFormatting>
  <conditionalFormatting sqref="A3">
    <cfRule type="containsErrors" dxfId="534" priority="41">
      <formula>ISERROR(A3)</formula>
    </cfRule>
  </conditionalFormatting>
  <conditionalFormatting sqref="E5:F5">
    <cfRule type="containsErrors" dxfId="533" priority="40">
      <formula>ISERROR(E5)</formula>
    </cfRule>
  </conditionalFormatting>
  <conditionalFormatting sqref="G5:H5">
    <cfRule type="containsErrors" dxfId="532" priority="39">
      <formula>ISERROR(G5)</formula>
    </cfRule>
  </conditionalFormatting>
  <conditionalFormatting sqref="I5:J5">
    <cfRule type="containsErrors" dxfId="531" priority="38">
      <formula>ISERROR(I5)</formula>
    </cfRule>
  </conditionalFormatting>
  <conditionalFormatting sqref="K5:L5">
    <cfRule type="containsErrors" dxfId="530" priority="37">
      <formula>ISERROR(K5)</formula>
    </cfRule>
  </conditionalFormatting>
  <conditionalFormatting sqref="M5:N5">
    <cfRule type="containsErrors" dxfId="529" priority="36">
      <formula>ISERROR(M5)</formula>
    </cfRule>
  </conditionalFormatting>
  <conditionalFormatting sqref="A8:A12">
    <cfRule type="containsErrors" dxfId="528" priority="35">
      <formula>ISERROR(A8)</formula>
    </cfRule>
  </conditionalFormatting>
  <conditionalFormatting sqref="A34">
    <cfRule type="containsErrors" dxfId="527" priority="34">
      <formula>ISERROR(A34)</formula>
    </cfRule>
  </conditionalFormatting>
  <conditionalFormatting sqref="B15">
    <cfRule type="containsErrors" dxfId="526" priority="33">
      <formula>ISERROR(B15)</formula>
    </cfRule>
  </conditionalFormatting>
  <conditionalFormatting sqref="B16">
    <cfRule type="containsErrors" dxfId="525" priority="32">
      <formula>ISERROR(B16)</formula>
    </cfRule>
  </conditionalFormatting>
  <conditionalFormatting sqref="B17">
    <cfRule type="containsErrors" dxfId="524" priority="31">
      <formula>ISERROR(B17)</formula>
    </cfRule>
  </conditionalFormatting>
  <conditionalFormatting sqref="B18">
    <cfRule type="containsErrors" dxfId="523" priority="30">
      <formula>ISERROR(B18)</formula>
    </cfRule>
  </conditionalFormatting>
  <conditionalFormatting sqref="B19">
    <cfRule type="containsErrors" dxfId="522" priority="29">
      <formula>ISERROR(B19)</formula>
    </cfRule>
  </conditionalFormatting>
  <conditionalFormatting sqref="B20">
    <cfRule type="containsErrors" dxfId="521" priority="28">
      <formula>ISERROR(B20)</formula>
    </cfRule>
  </conditionalFormatting>
  <conditionalFormatting sqref="B21">
    <cfRule type="containsErrors" dxfId="520" priority="27">
      <formula>ISERROR(B21)</formula>
    </cfRule>
  </conditionalFormatting>
  <conditionalFormatting sqref="B22">
    <cfRule type="containsErrors" dxfId="519" priority="26">
      <formula>ISERROR(B22)</formula>
    </cfRule>
  </conditionalFormatting>
  <conditionalFormatting sqref="B23">
    <cfRule type="containsErrors" dxfId="518" priority="25">
      <formula>ISERROR(B23)</formula>
    </cfRule>
  </conditionalFormatting>
  <conditionalFormatting sqref="B24">
    <cfRule type="containsErrors" dxfId="517" priority="24">
      <formula>ISERROR(B24)</formula>
    </cfRule>
  </conditionalFormatting>
  <conditionalFormatting sqref="B27">
    <cfRule type="containsErrors" dxfId="516" priority="23">
      <formula>ISERROR(B27)</formula>
    </cfRule>
  </conditionalFormatting>
  <conditionalFormatting sqref="B29">
    <cfRule type="containsErrors" dxfId="515" priority="22">
      <formula>ISERROR(B29)</formula>
    </cfRule>
  </conditionalFormatting>
  <conditionalFormatting sqref="B30">
    <cfRule type="containsErrors" dxfId="514" priority="21">
      <formula>ISERROR(B30)</formula>
    </cfRule>
  </conditionalFormatting>
  <conditionalFormatting sqref="B31">
    <cfRule type="containsErrors" dxfId="513" priority="20">
      <formula>ISERROR(B31)</formula>
    </cfRule>
  </conditionalFormatting>
  <conditionalFormatting sqref="B32">
    <cfRule type="containsErrors" dxfId="512" priority="19">
      <formula>ISERROR(B32)</formula>
    </cfRule>
  </conditionalFormatting>
  <conditionalFormatting sqref="B33">
    <cfRule type="containsErrors" dxfId="511" priority="18">
      <formula>ISERROR(B33)</formula>
    </cfRule>
  </conditionalFormatting>
  <conditionalFormatting sqref="B35">
    <cfRule type="containsErrors" dxfId="510" priority="17">
      <formula>ISERROR(B35)</formula>
    </cfRule>
  </conditionalFormatting>
  <conditionalFormatting sqref="B36">
    <cfRule type="containsErrors" dxfId="509" priority="16">
      <formula>ISERROR(B36)</formula>
    </cfRule>
  </conditionalFormatting>
  <conditionalFormatting sqref="B37">
    <cfRule type="containsErrors" dxfId="508" priority="15">
      <formula>ISERROR(B37)</formula>
    </cfRule>
  </conditionalFormatting>
  <conditionalFormatting sqref="B40">
    <cfRule type="containsErrors" dxfId="507" priority="14">
      <formula>ISERROR(B40)</formula>
    </cfRule>
  </conditionalFormatting>
  <conditionalFormatting sqref="B42">
    <cfRule type="containsErrors" dxfId="506" priority="13">
      <formula>ISERROR(B42)</formula>
    </cfRule>
  </conditionalFormatting>
  <conditionalFormatting sqref="B43">
    <cfRule type="containsErrors" dxfId="505" priority="12">
      <formula>ISERROR(B43)</formula>
    </cfRule>
  </conditionalFormatting>
  <conditionalFormatting sqref="B44">
    <cfRule type="containsErrors" dxfId="504" priority="11">
      <formula>ISERROR(B44)</formula>
    </cfRule>
  </conditionalFormatting>
  <conditionalFormatting sqref="B45">
    <cfRule type="containsErrors" dxfId="503" priority="10">
      <formula>ISERROR(B45)</formula>
    </cfRule>
  </conditionalFormatting>
  <conditionalFormatting sqref="B46">
    <cfRule type="containsErrors" dxfId="502" priority="9">
      <formula>ISERROR(B46)</formula>
    </cfRule>
  </conditionalFormatting>
  <conditionalFormatting sqref="B48">
    <cfRule type="containsErrors" dxfId="501" priority="8">
      <formula>ISERROR(B48)</formula>
    </cfRule>
  </conditionalFormatting>
  <conditionalFormatting sqref="B54">
    <cfRule type="containsErrors" dxfId="500" priority="7">
      <formula>ISERROR(B54)</formula>
    </cfRule>
  </conditionalFormatting>
  <conditionalFormatting sqref="B55">
    <cfRule type="containsErrors" dxfId="499" priority="6">
      <formula>ISERROR(B55)</formula>
    </cfRule>
  </conditionalFormatting>
  <conditionalFormatting sqref="B62">
    <cfRule type="containsErrors" dxfId="498" priority="5">
      <formula>ISERROR(B62)</formula>
    </cfRule>
  </conditionalFormatting>
  <conditionalFormatting sqref="B63">
    <cfRule type="containsErrors" dxfId="497" priority="4">
      <formula>ISERROR(B63)</formula>
    </cfRule>
  </conditionalFormatting>
  <conditionalFormatting sqref="B64">
    <cfRule type="containsErrors" dxfId="496" priority="3">
      <formula>ISERROR(B64)</formula>
    </cfRule>
  </conditionalFormatting>
  <conditionalFormatting sqref="B66">
    <cfRule type="containsErrors" dxfId="495" priority="2">
      <formula>ISERROR(B66)</formula>
    </cfRule>
  </conditionalFormatting>
  <conditionalFormatting sqref="B67">
    <cfRule type="containsErrors" dxfId="494" priority="1">
      <formula>ISERROR(B67)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69"/>
  <sheetViews>
    <sheetView showGridLines="0" zoomScaleNormal="100" workbookViewId="0">
      <pane ySplit="4" topLeftCell="A5" activePane="bottomLeft" state="frozen"/>
      <selection pane="bottomLeft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4" s="560" customFormat="1" ht="15" customHeight="1">
      <c r="A1" s="656" t="s">
        <v>922</v>
      </c>
      <c r="B1" s="773"/>
    </row>
    <row r="2" spans="1:14" s="565" customFormat="1" ht="15" customHeight="1">
      <c r="A2" s="1015" t="s">
        <v>849</v>
      </c>
      <c r="B2" s="1016"/>
      <c r="C2" s="1016"/>
      <c r="D2" s="1016"/>
      <c r="E2" s="1016"/>
      <c r="F2" s="1016"/>
      <c r="G2" s="1017"/>
      <c r="H2" s="563"/>
      <c r="I2" s="563"/>
      <c r="J2" s="563"/>
      <c r="K2" s="563"/>
      <c r="L2" s="563"/>
      <c r="M2" s="563"/>
      <c r="N2" s="563"/>
    </row>
    <row r="3" spans="1:14" s="568" customFormat="1" ht="15" customHeight="1">
      <c r="A3" s="1045" t="s">
        <v>614</v>
      </c>
      <c r="B3" s="1050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4" s="568" customFormat="1" ht="36">
      <c r="A4" s="1046"/>
      <c r="B4" s="1051"/>
      <c r="C4" s="774" t="s">
        <v>801</v>
      </c>
      <c r="D4" s="775" t="s">
        <v>802</v>
      </c>
      <c r="E4" s="774" t="s">
        <v>801</v>
      </c>
      <c r="F4" s="775" t="s">
        <v>802</v>
      </c>
      <c r="G4" s="774" t="s">
        <v>801</v>
      </c>
      <c r="H4" s="775" t="s">
        <v>802</v>
      </c>
      <c r="I4" s="774" t="s">
        <v>801</v>
      </c>
      <c r="J4" s="775" t="s">
        <v>802</v>
      </c>
      <c r="K4" s="774" t="s">
        <v>801</v>
      </c>
      <c r="L4" s="775" t="s">
        <v>802</v>
      </c>
      <c r="M4" s="774" t="s">
        <v>801</v>
      </c>
      <c r="N4" s="775" t="s">
        <v>802</v>
      </c>
    </row>
    <row r="5" spans="1:14" s="575" customFormat="1" ht="15" customHeight="1">
      <c r="A5" s="776" t="s">
        <v>576</v>
      </c>
      <c r="B5" s="570"/>
      <c r="C5" s="608"/>
      <c r="D5" s="608">
        <v>661.83942200000001</v>
      </c>
      <c r="E5" s="608"/>
      <c r="F5" s="608">
        <v>770.21558200000004</v>
      </c>
      <c r="G5" s="608"/>
      <c r="H5" s="608">
        <v>922.42216099999996</v>
      </c>
      <c r="I5" s="608"/>
      <c r="J5" s="608">
        <v>978.85556299999996</v>
      </c>
      <c r="K5" s="608"/>
      <c r="L5" s="608">
        <v>431.166178</v>
      </c>
      <c r="M5" s="608"/>
      <c r="N5" s="608">
        <v>621.92002500000001</v>
      </c>
    </row>
    <row r="6" spans="1:14" s="575" customFormat="1" ht="15" customHeight="1">
      <c r="A6" s="789" t="s">
        <v>779</v>
      </c>
      <c r="B6" s="570"/>
      <c r="C6" s="607"/>
      <c r="D6" s="607"/>
      <c r="E6" s="607"/>
      <c r="F6" s="607"/>
      <c r="G6" s="607"/>
      <c r="H6" s="607"/>
      <c r="I6" s="607"/>
      <c r="J6" s="607"/>
      <c r="K6" s="607"/>
      <c r="L6" s="607"/>
      <c r="M6" s="607"/>
      <c r="N6" s="607"/>
    </row>
    <row r="7" spans="1:14" s="582" customFormat="1" ht="15" customHeight="1">
      <c r="A7" s="613" t="s">
        <v>785</v>
      </c>
      <c r="B7" s="578"/>
      <c r="C7" s="614"/>
      <c r="D7" s="615">
        <v>294.57386199999996</v>
      </c>
      <c r="E7" s="614"/>
      <c r="F7" s="615">
        <v>346.56786999999997</v>
      </c>
      <c r="G7" s="614"/>
      <c r="H7" s="615">
        <v>405.354041</v>
      </c>
      <c r="I7" s="614"/>
      <c r="J7" s="615">
        <v>414.97061500000001</v>
      </c>
      <c r="K7" s="614"/>
      <c r="L7" s="615">
        <v>189.62182999999996</v>
      </c>
      <c r="M7" s="614"/>
      <c r="N7" s="615">
        <v>239.04357500000003</v>
      </c>
    </row>
    <row r="8" spans="1:14" s="582" customFormat="1" ht="15" customHeight="1">
      <c r="A8" s="613" t="s">
        <v>923</v>
      </c>
      <c r="B8" s="578"/>
      <c r="C8" s="579"/>
      <c r="D8" s="615">
        <v>53.192091999999995</v>
      </c>
      <c r="E8" s="579"/>
      <c r="F8" s="615">
        <v>33.298085999999998</v>
      </c>
      <c r="G8" s="579"/>
      <c r="H8" s="615">
        <v>47.908148999999995</v>
      </c>
      <c r="I8" s="579"/>
      <c r="J8" s="615">
        <v>47.60928599999999</v>
      </c>
      <c r="K8" s="579"/>
      <c r="L8" s="615">
        <v>19.148440000000001</v>
      </c>
      <c r="M8" s="579"/>
      <c r="N8" s="615">
        <v>42.123577999999995</v>
      </c>
    </row>
    <row r="9" spans="1:14" s="582" customFormat="1" ht="15" customHeight="1">
      <c r="A9" s="613" t="s">
        <v>806</v>
      </c>
      <c r="B9" s="578"/>
      <c r="C9" s="630"/>
      <c r="D9" s="615">
        <v>195.42389600000001</v>
      </c>
      <c r="E9" s="630"/>
      <c r="F9" s="615">
        <v>251.00798700000004</v>
      </c>
      <c r="G9" s="630"/>
      <c r="H9" s="615">
        <v>255.52684399999998</v>
      </c>
      <c r="I9" s="630"/>
      <c r="J9" s="615">
        <v>227.33242300000001</v>
      </c>
      <c r="K9" s="630"/>
      <c r="L9" s="615">
        <v>102.24358000000001</v>
      </c>
      <c r="M9" s="630"/>
      <c r="N9" s="615">
        <v>119.28314200000001</v>
      </c>
    </row>
    <row r="10" spans="1:14" s="582" customFormat="1" ht="15" customHeight="1">
      <c r="A10" s="613" t="s">
        <v>807</v>
      </c>
      <c r="B10" s="578"/>
      <c r="C10" s="630"/>
      <c r="D10" s="615">
        <v>38.800244999999997</v>
      </c>
      <c r="E10" s="630"/>
      <c r="F10" s="615">
        <v>60.503960999999997</v>
      </c>
      <c r="G10" s="630"/>
      <c r="H10" s="615">
        <v>72.72690399999999</v>
      </c>
      <c r="I10" s="630"/>
      <c r="J10" s="615">
        <v>66.374861999999993</v>
      </c>
      <c r="K10" s="630"/>
      <c r="L10" s="615">
        <v>29.668195999999998</v>
      </c>
      <c r="M10" s="630"/>
      <c r="N10" s="615">
        <v>27.590525999999997</v>
      </c>
    </row>
    <row r="11" spans="1:14" s="582" customFormat="1" ht="15" customHeight="1">
      <c r="A11" s="613" t="s">
        <v>808</v>
      </c>
      <c r="B11" s="578"/>
      <c r="C11" s="630"/>
      <c r="D11" s="615">
        <v>79.849327000000002</v>
      </c>
      <c r="E11" s="630"/>
      <c r="F11" s="615">
        <v>78.837677999999997</v>
      </c>
      <c r="G11" s="630"/>
      <c r="H11" s="615">
        <v>140.90622300000001</v>
      </c>
      <c r="I11" s="630"/>
      <c r="J11" s="615">
        <v>222.568377</v>
      </c>
      <c r="K11" s="630"/>
      <c r="L11" s="615">
        <v>90.484132000000002</v>
      </c>
      <c r="M11" s="630"/>
      <c r="N11" s="615">
        <v>193.87920400000002</v>
      </c>
    </row>
    <row r="12" spans="1:14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4" s="587" customFormat="1" ht="15" customHeight="1">
      <c r="A13" s="781" t="s">
        <v>577</v>
      </c>
      <c r="B13" s="586"/>
      <c r="C13" s="630"/>
      <c r="D13" s="646">
        <v>156.10218800000001</v>
      </c>
      <c r="E13" s="630"/>
      <c r="F13" s="646">
        <v>130.352824</v>
      </c>
      <c r="G13" s="630"/>
      <c r="H13" s="646">
        <v>165.02049</v>
      </c>
      <c r="I13" s="630"/>
      <c r="J13" s="646">
        <v>188.53831500000001</v>
      </c>
      <c r="K13" s="630"/>
      <c r="L13" s="646">
        <v>72.226169999999996</v>
      </c>
      <c r="M13" s="630"/>
      <c r="N13" s="646">
        <v>130.97053099999999</v>
      </c>
    </row>
    <row r="14" spans="1:14" s="587" customFormat="1" ht="15" customHeight="1">
      <c r="A14" s="782" t="s">
        <v>786</v>
      </c>
      <c r="B14" s="621" t="s">
        <v>820</v>
      </c>
      <c r="C14" s="589">
        <v>3.6871999999999998</v>
      </c>
      <c r="D14" s="589">
        <v>7.015350999999999</v>
      </c>
      <c r="E14" s="589">
        <v>7.2581999999999995</v>
      </c>
      <c r="F14" s="589">
        <v>12.349680999999999</v>
      </c>
      <c r="G14" s="589">
        <v>8.2651000000000003</v>
      </c>
      <c r="H14" s="589">
        <v>16.793286999999999</v>
      </c>
      <c r="I14" s="589">
        <v>11.2712</v>
      </c>
      <c r="J14" s="589">
        <v>19.359769999999997</v>
      </c>
      <c r="K14" s="589">
        <v>4.5411999999999999</v>
      </c>
      <c r="L14" s="589">
        <v>8.2073959999999992</v>
      </c>
      <c r="M14" s="589">
        <v>5.9554999999999998</v>
      </c>
      <c r="N14" s="589">
        <v>9.733217999999999</v>
      </c>
    </row>
    <row r="15" spans="1:14" s="587" customFormat="1" ht="15" customHeight="1">
      <c r="A15" s="782" t="s">
        <v>682</v>
      </c>
      <c r="B15" s="621" t="s">
        <v>820</v>
      </c>
      <c r="C15" s="589">
        <v>95.543300000000002</v>
      </c>
      <c r="D15" s="589">
        <v>21.457473</v>
      </c>
      <c r="E15" s="589">
        <v>9.3056000000000001</v>
      </c>
      <c r="F15" s="589">
        <v>2.584171</v>
      </c>
      <c r="G15" s="589">
        <v>35.660800000000002</v>
      </c>
      <c r="H15" s="589">
        <v>6.9533369999999994</v>
      </c>
      <c r="I15" s="589">
        <v>62.6404</v>
      </c>
      <c r="J15" s="589">
        <v>11.710250999999998</v>
      </c>
      <c r="K15" s="589">
        <v>16.395</v>
      </c>
      <c r="L15" s="589">
        <v>2.947489</v>
      </c>
      <c r="M15" s="589">
        <v>117.55980000000001</v>
      </c>
      <c r="N15" s="589">
        <v>23.519088</v>
      </c>
    </row>
    <row r="16" spans="1:14" s="591" customFormat="1" ht="15" customHeight="1">
      <c r="A16" s="782" t="s">
        <v>683</v>
      </c>
      <c r="B16" s="621" t="s">
        <v>820</v>
      </c>
      <c r="C16" s="589">
        <v>53.436199999999999</v>
      </c>
      <c r="D16" s="589">
        <v>12.967347</v>
      </c>
      <c r="E16" s="589">
        <v>19.2364</v>
      </c>
      <c r="F16" s="589">
        <v>8.3131459999999997</v>
      </c>
      <c r="G16" s="589">
        <v>30.6036</v>
      </c>
      <c r="H16" s="589">
        <v>24.605097000000001</v>
      </c>
      <c r="I16" s="589">
        <v>24.7638</v>
      </c>
      <c r="J16" s="589">
        <v>32.059258999999997</v>
      </c>
      <c r="K16" s="589">
        <v>12.0381</v>
      </c>
      <c r="L16" s="589">
        <v>13.276503</v>
      </c>
      <c r="M16" s="589">
        <v>37.678599999999996</v>
      </c>
      <c r="N16" s="589">
        <v>19.796613999999998</v>
      </c>
    </row>
    <row r="17" spans="1:14" s="591" customFormat="1" ht="15" customHeight="1">
      <c r="A17" s="782" t="s">
        <v>647</v>
      </c>
      <c r="B17" s="621" t="s">
        <v>820</v>
      </c>
      <c r="C17" s="589">
        <v>21.695799999999998</v>
      </c>
      <c r="D17" s="589">
        <v>12.875256</v>
      </c>
      <c r="E17" s="589">
        <v>16.454799999999999</v>
      </c>
      <c r="F17" s="589">
        <v>11.660290999999999</v>
      </c>
      <c r="G17" s="589">
        <v>14.7049</v>
      </c>
      <c r="H17" s="589">
        <v>10.789314999999998</v>
      </c>
      <c r="I17" s="589">
        <v>12.7776</v>
      </c>
      <c r="J17" s="589">
        <v>11.580523999999999</v>
      </c>
      <c r="K17" s="589">
        <v>7.1813000000000002</v>
      </c>
      <c r="L17" s="589">
        <v>6.4480639999999996</v>
      </c>
      <c r="M17" s="589">
        <v>5.7886000000000006</v>
      </c>
      <c r="N17" s="589">
        <v>5.9184329999999985</v>
      </c>
    </row>
    <row r="18" spans="1:14" s="591" customFormat="1" ht="15" customHeight="1">
      <c r="A18" s="782" t="s">
        <v>648</v>
      </c>
      <c r="B18" s="621" t="s">
        <v>820</v>
      </c>
      <c r="C18" s="589">
        <v>32.156199999999998</v>
      </c>
      <c r="D18" s="589">
        <v>9.9910699999999988</v>
      </c>
      <c r="E18" s="589">
        <v>10.421800000000001</v>
      </c>
      <c r="F18" s="589">
        <v>4.6071439999999999</v>
      </c>
      <c r="G18" s="589">
        <v>9.2376000000000005</v>
      </c>
      <c r="H18" s="589">
        <v>3.8081599999999995</v>
      </c>
      <c r="I18" s="589">
        <v>17.634</v>
      </c>
      <c r="J18" s="589">
        <v>6.8463919999999998</v>
      </c>
      <c r="K18" s="589">
        <v>2.0028999999999999</v>
      </c>
      <c r="L18" s="589">
        <v>0.82435399999999992</v>
      </c>
      <c r="M18" s="589">
        <v>24.538400000000003</v>
      </c>
      <c r="N18" s="589">
        <v>8.7103799999999989</v>
      </c>
    </row>
    <row r="19" spans="1:14" s="591" customFormat="1" ht="15" customHeight="1">
      <c r="A19" s="782" t="s">
        <v>924</v>
      </c>
      <c r="B19" s="621" t="s">
        <v>820</v>
      </c>
      <c r="C19" s="589">
        <v>6.9368999999999996</v>
      </c>
      <c r="D19" s="589">
        <v>12.589993999999999</v>
      </c>
      <c r="E19" s="589">
        <v>11.117000000000001</v>
      </c>
      <c r="F19" s="589">
        <v>19.826339000000001</v>
      </c>
      <c r="G19" s="589">
        <v>8.3155000000000001</v>
      </c>
      <c r="H19" s="589">
        <v>20.097289</v>
      </c>
      <c r="I19" s="589">
        <v>19.357400000000002</v>
      </c>
      <c r="J19" s="589">
        <v>35.950714999999995</v>
      </c>
      <c r="K19" s="589">
        <v>6.7649999999999997</v>
      </c>
      <c r="L19" s="589">
        <v>10.797222999999999</v>
      </c>
      <c r="M19" s="589">
        <v>9.1243999999999996</v>
      </c>
      <c r="N19" s="589">
        <v>27.527110000000004</v>
      </c>
    </row>
    <row r="20" spans="1:14" s="591" customFormat="1" ht="15" customHeight="1">
      <c r="A20" s="782" t="s">
        <v>889</v>
      </c>
      <c r="B20" s="783" t="s">
        <v>847</v>
      </c>
      <c r="C20" s="589" t="s">
        <v>255</v>
      </c>
      <c r="D20" s="589">
        <v>4.2844049999999996</v>
      </c>
      <c r="E20" s="589" t="s">
        <v>255</v>
      </c>
      <c r="F20" s="589">
        <v>9.8585000000000012</v>
      </c>
      <c r="G20" s="589">
        <v>6.9822100000000012E-2</v>
      </c>
      <c r="H20" s="589">
        <v>19.146768999999999</v>
      </c>
      <c r="I20" s="589" t="s">
        <v>255</v>
      </c>
      <c r="J20" s="589">
        <v>9.287450999999999</v>
      </c>
      <c r="K20" s="589" t="s">
        <v>255</v>
      </c>
      <c r="L20" s="589">
        <v>2.6425070000000002</v>
      </c>
      <c r="M20" s="589" t="s">
        <v>255</v>
      </c>
      <c r="N20" s="589">
        <v>6.4872449999999988</v>
      </c>
    </row>
    <row r="21" spans="1:14" s="591" customFormat="1" ht="15" customHeight="1">
      <c r="A21" s="782" t="s">
        <v>925</v>
      </c>
      <c r="B21" s="621" t="s">
        <v>820</v>
      </c>
      <c r="C21" s="589">
        <v>6.4058999999999999</v>
      </c>
      <c r="D21" s="589">
        <v>7.347919000000001</v>
      </c>
      <c r="E21" s="589">
        <v>5.4645000000000001</v>
      </c>
      <c r="F21" s="589">
        <v>8.2578379999999996</v>
      </c>
      <c r="G21" s="589">
        <v>5.4649999999999999</v>
      </c>
      <c r="H21" s="589">
        <v>7.4909429999999997</v>
      </c>
      <c r="I21" s="589">
        <v>4.9766000000000004</v>
      </c>
      <c r="J21" s="589">
        <v>6.2321539999999995</v>
      </c>
      <c r="K21" s="589">
        <v>1.9532</v>
      </c>
      <c r="L21" s="589">
        <v>2.4178280000000001</v>
      </c>
      <c r="M21" s="589">
        <v>5.4883999999999995</v>
      </c>
      <c r="N21" s="589">
        <v>5.9292139999999991</v>
      </c>
    </row>
    <row r="22" spans="1:14" s="591" customFormat="1" ht="15" customHeight="1">
      <c r="A22" s="782" t="s">
        <v>653</v>
      </c>
      <c r="B22" s="621" t="s">
        <v>820</v>
      </c>
      <c r="C22" s="589">
        <v>3.4748000000000001</v>
      </c>
      <c r="D22" s="589">
        <v>6.6149279999999999</v>
      </c>
      <c r="E22" s="589">
        <v>3.7029999999999998</v>
      </c>
      <c r="F22" s="589">
        <v>7.021884</v>
      </c>
      <c r="G22" s="589">
        <v>2.7185999999999999</v>
      </c>
      <c r="H22" s="589">
        <v>6.5731789999999997</v>
      </c>
      <c r="I22" s="589">
        <v>2.1495000000000002</v>
      </c>
      <c r="J22" s="589">
        <v>12.175765000000002</v>
      </c>
      <c r="K22" s="589">
        <v>1.2336</v>
      </c>
      <c r="L22" s="589">
        <v>4.0850780000000002</v>
      </c>
      <c r="M22" s="589">
        <v>1.0363</v>
      </c>
      <c r="N22" s="589">
        <v>5.1011259999999998</v>
      </c>
    </row>
    <row r="23" spans="1:14" s="587" customFormat="1" ht="15" customHeight="1">
      <c r="A23" s="781" t="s">
        <v>811</v>
      </c>
      <c r="B23" s="783"/>
      <c r="C23" s="579"/>
      <c r="D23" s="579">
        <v>64.701627000000002</v>
      </c>
      <c r="E23" s="579"/>
      <c r="F23" s="579">
        <v>86.60707499999998</v>
      </c>
      <c r="G23" s="579"/>
      <c r="H23" s="579">
        <v>113.023421</v>
      </c>
      <c r="I23" s="579"/>
      <c r="J23" s="579">
        <v>113.02516900000001</v>
      </c>
      <c r="K23" s="579"/>
      <c r="L23" s="579">
        <v>61.998360999999996</v>
      </c>
      <c r="M23" s="579"/>
      <c r="N23" s="579">
        <v>73.729308000000003</v>
      </c>
    </row>
    <row r="24" spans="1:14" s="591" customFormat="1" ht="15" customHeight="1">
      <c r="A24" s="782" t="s">
        <v>654</v>
      </c>
      <c r="B24" s="783" t="s">
        <v>285</v>
      </c>
      <c r="C24" s="589">
        <v>47.474024899999996</v>
      </c>
      <c r="D24" s="589">
        <v>31.083662999999998</v>
      </c>
      <c r="E24" s="589">
        <v>94.020798999999997</v>
      </c>
      <c r="F24" s="589">
        <v>46.412721999999995</v>
      </c>
      <c r="G24" s="589">
        <v>136.44501990000001</v>
      </c>
      <c r="H24" s="589">
        <v>64.000525999999994</v>
      </c>
      <c r="I24" s="589">
        <v>111.7567117</v>
      </c>
      <c r="J24" s="589">
        <v>56.051949999999998</v>
      </c>
      <c r="K24" s="589">
        <v>70.8113417</v>
      </c>
      <c r="L24" s="589">
        <v>33.78105</v>
      </c>
      <c r="M24" s="589">
        <v>77.443745700000008</v>
      </c>
      <c r="N24" s="589">
        <v>35.941938999999998</v>
      </c>
    </row>
    <row r="25" spans="1:14" s="591" customFormat="1" ht="15" customHeight="1">
      <c r="A25" s="782" t="s">
        <v>926</v>
      </c>
      <c r="B25" s="621" t="s">
        <v>680</v>
      </c>
      <c r="C25" s="589">
        <v>1.9927600000000001</v>
      </c>
      <c r="D25" s="589">
        <v>32.191367999999997</v>
      </c>
      <c r="E25" s="589">
        <v>1.9475048000000001</v>
      </c>
      <c r="F25" s="589">
        <v>37.396549999999998</v>
      </c>
      <c r="G25" s="589">
        <v>1.786862</v>
      </c>
      <c r="H25" s="589">
        <v>42.998084999999989</v>
      </c>
      <c r="I25" s="589">
        <v>1.9604833000000002</v>
      </c>
      <c r="J25" s="589">
        <v>50.267745999999995</v>
      </c>
      <c r="K25" s="589">
        <v>1.0607352999999999</v>
      </c>
      <c r="L25" s="589">
        <v>25.078351999999999</v>
      </c>
      <c r="M25" s="589">
        <v>1.1652899999999999</v>
      </c>
      <c r="N25" s="589">
        <v>35.467162000000002</v>
      </c>
    </row>
    <row r="26" spans="1:14" s="587" customFormat="1" ht="15" customHeight="1">
      <c r="A26" s="781" t="s">
        <v>579</v>
      </c>
      <c r="B26" s="784"/>
      <c r="C26" s="579"/>
      <c r="D26" s="579">
        <v>19.463794</v>
      </c>
      <c r="E26" s="579"/>
      <c r="F26" s="579">
        <v>21.016631000000004</v>
      </c>
      <c r="G26" s="579"/>
      <c r="H26" s="579">
        <v>23.943615000000001</v>
      </c>
      <c r="I26" s="579"/>
      <c r="J26" s="579">
        <v>28.786356999999999</v>
      </c>
      <c r="K26" s="579"/>
      <c r="L26" s="579">
        <v>11.469382000000001</v>
      </c>
      <c r="M26" s="579"/>
      <c r="N26" s="579">
        <v>16.848818999999999</v>
      </c>
    </row>
    <row r="27" spans="1:14" s="591" customFormat="1" ht="15" customHeight="1">
      <c r="A27" s="782" t="s">
        <v>927</v>
      </c>
      <c r="B27" s="783" t="s">
        <v>279</v>
      </c>
      <c r="C27" s="589">
        <v>1.1120103000000001</v>
      </c>
      <c r="D27" s="589">
        <v>9.2291360000000005</v>
      </c>
      <c r="E27" s="589">
        <v>1.2360639</v>
      </c>
      <c r="F27" s="589">
        <v>9.9767779999999995</v>
      </c>
      <c r="G27" s="589">
        <v>1.3739146</v>
      </c>
      <c r="H27" s="589">
        <v>11.266028999999998</v>
      </c>
      <c r="I27" s="589">
        <v>1.5952718000000001</v>
      </c>
      <c r="J27" s="589">
        <v>14.29547</v>
      </c>
      <c r="K27" s="589">
        <v>0.72715300000000005</v>
      </c>
      <c r="L27" s="589">
        <v>6.4125180000000004</v>
      </c>
      <c r="M27" s="589">
        <v>0.80237630000000004</v>
      </c>
      <c r="N27" s="589">
        <v>7.0574569999999994</v>
      </c>
    </row>
    <row r="28" spans="1:14" s="591" customFormat="1" ht="15" customHeight="1">
      <c r="A28" s="782" t="s">
        <v>928</v>
      </c>
      <c r="B28" s="783" t="s">
        <v>279</v>
      </c>
      <c r="C28" s="589">
        <v>9.0917899999999996E-2</v>
      </c>
      <c r="D28" s="589">
        <v>5.3740350000000001</v>
      </c>
      <c r="E28" s="589" t="s">
        <v>255</v>
      </c>
      <c r="F28" s="589">
        <v>6.6095039999999994</v>
      </c>
      <c r="G28" s="589" t="s">
        <v>255</v>
      </c>
      <c r="H28" s="589">
        <v>8.6720799999999993</v>
      </c>
      <c r="I28" s="589" t="s">
        <v>255</v>
      </c>
      <c r="J28" s="589">
        <v>7.0139790000000009</v>
      </c>
      <c r="K28" s="589" t="s">
        <v>255</v>
      </c>
      <c r="L28" s="589">
        <v>2.808551</v>
      </c>
      <c r="M28" s="589" t="s">
        <v>255</v>
      </c>
      <c r="N28" s="589">
        <v>5.4392499999999995</v>
      </c>
    </row>
    <row r="29" spans="1:14" s="587" customFormat="1" ht="15" customHeight="1">
      <c r="A29" s="781" t="s">
        <v>898</v>
      </c>
      <c r="B29" s="784"/>
      <c r="C29" s="579"/>
      <c r="D29" s="579">
        <v>79.865036000000003</v>
      </c>
      <c r="E29" s="579"/>
      <c r="F29" s="579">
        <v>79.000733999999994</v>
      </c>
      <c r="G29" s="579"/>
      <c r="H29" s="579">
        <v>141.22210100000001</v>
      </c>
      <c r="I29" s="579"/>
      <c r="J29" s="579">
        <v>223.513396</v>
      </c>
      <c r="K29" s="579"/>
      <c r="L29" s="579">
        <v>91.256677999999994</v>
      </c>
      <c r="M29" s="579"/>
      <c r="N29" s="579">
        <v>193.89854600000001</v>
      </c>
    </row>
    <row r="30" spans="1:14" s="591" customFormat="1" ht="15" customHeight="1">
      <c r="A30" s="782" t="s">
        <v>659</v>
      </c>
      <c r="B30" s="783" t="s">
        <v>847</v>
      </c>
      <c r="C30" s="589">
        <v>0.82413030000000009</v>
      </c>
      <c r="D30" s="589">
        <v>28.810396999999998</v>
      </c>
      <c r="E30" s="589">
        <v>0.46910190000000002</v>
      </c>
      <c r="F30" s="589">
        <v>22.169259</v>
      </c>
      <c r="G30" s="589">
        <v>1.1593555</v>
      </c>
      <c r="H30" s="589">
        <v>49.385807999999997</v>
      </c>
      <c r="I30" s="589">
        <v>0.6672418</v>
      </c>
      <c r="J30" s="589">
        <v>27.512820999999999</v>
      </c>
      <c r="K30" s="589">
        <v>0.22455220000000001</v>
      </c>
      <c r="L30" s="589">
        <v>9.0097089999999991</v>
      </c>
      <c r="M30" s="589">
        <v>0.2691114</v>
      </c>
      <c r="N30" s="589">
        <v>14.190861999999999</v>
      </c>
    </row>
    <row r="31" spans="1:14" s="591" customFormat="1" ht="15" customHeight="1">
      <c r="A31" s="782" t="s">
        <v>660</v>
      </c>
      <c r="B31" s="621" t="s">
        <v>820</v>
      </c>
      <c r="C31" s="589">
        <v>17.875700000000002</v>
      </c>
      <c r="D31" s="589">
        <v>4.4202849999999998</v>
      </c>
      <c r="E31" s="589">
        <v>7.8426999999999998</v>
      </c>
      <c r="F31" s="589">
        <v>3.8994020000000003</v>
      </c>
      <c r="G31" s="589">
        <v>40.150800000000004</v>
      </c>
      <c r="H31" s="589">
        <v>12.328448000000002</v>
      </c>
      <c r="I31" s="589">
        <v>4.1242999999999999</v>
      </c>
      <c r="J31" s="589">
        <v>1.4353739999999999</v>
      </c>
      <c r="K31" s="589">
        <v>1.6589</v>
      </c>
      <c r="L31" s="589">
        <v>0.56325599999999998</v>
      </c>
      <c r="M31" s="589">
        <v>80.542199999999994</v>
      </c>
      <c r="N31" s="589">
        <v>37.623840000000001</v>
      </c>
    </row>
    <row r="32" spans="1:14" s="591" customFormat="1" ht="15" customHeight="1">
      <c r="A32" s="782" t="s">
        <v>280</v>
      </c>
      <c r="B32" s="621" t="s">
        <v>820</v>
      </c>
      <c r="C32" s="589">
        <v>0.48919999999999997</v>
      </c>
      <c r="D32" s="589">
        <v>0.26661999999999997</v>
      </c>
      <c r="E32" s="589"/>
      <c r="F32" s="589" t="s">
        <v>255</v>
      </c>
      <c r="G32" s="589"/>
      <c r="H32" s="589" t="s">
        <v>255</v>
      </c>
      <c r="I32" s="589">
        <v>0.9867999999999999</v>
      </c>
      <c r="J32" s="589">
        <v>0.90293099999999993</v>
      </c>
      <c r="K32" s="589"/>
      <c r="L32" s="589" t="s">
        <v>255</v>
      </c>
      <c r="M32" s="589">
        <v>19.081600000000002</v>
      </c>
      <c r="N32" s="589">
        <v>13.507569</v>
      </c>
    </row>
    <row r="33" spans="1:14" s="591" customFormat="1" ht="15" customHeight="1">
      <c r="A33" s="782" t="s">
        <v>929</v>
      </c>
      <c r="B33" s="621" t="s">
        <v>820</v>
      </c>
      <c r="C33" s="589">
        <v>12.6379</v>
      </c>
      <c r="D33" s="589">
        <v>5.74864</v>
      </c>
      <c r="E33" s="589">
        <v>12.7463</v>
      </c>
      <c r="F33" s="589">
        <v>9.4042700000000004</v>
      </c>
      <c r="G33" s="589">
        <v>28.994799999999998</v>
      </c>
      <c r="H33" s="589">
        <v>17.169867</v>
      </c>
      <c r="I33" s="589">
        <v>46.901900000000005</v>
      </c>
      <c r="J33" s="589">
        <v>32.224764</v>
      </c>
      <c r="K33" s="589">
        <v>19.793800000000001</v>
      </c>
      <c r="L33" s="589">
        <v>15.183249999999997</v>
      </c>
      <c r="M33" s="589">
        <v>19.613900000000001</v>
      </c>
      <c r="N33" s="589">
        <v>10.912609999999999</v>
      </c>
    </row>
    <row r="34" spans="1:14" s="591" customFormat="1" ht="15" customHeight="1">
      <c r="A34" s="782" t="s">
        <v>281</v>
      </c>
      <c r="B34" s="621" t="s">
        <v>820</v>
      </c>
      <c r="C34" s="589">
        <v>0.56850000000000001</v>
      </c>
      <c r="D34" s="589">
        <v>0.305176</v>
      </c>
      <c r="E34" s="589">
        <v>0.38930000000000003</v>
      </c>
      <c r="F34" s="589">
        <v>0.11890299999999999</v>
      </c>
      <c r="G34" s="589">
        <v>4.8075000000000001</v>
      </c>
      <c r="H34" s="589">
        <v>2.674744</v>
      </c>
      <c r="I34" s="589">
        <v>173.18549999999999</v>
      </c>
      <c r="J34" s="589">
        <v>65.471330999999992</v>
      </c>
      <c r="K34" s="589">
        <v>49.819000000000003</v>
      </c>
      <c r="L34" s="589">
        <v>19.506242999999998</v>
      </c>
      <c r="M34" s="589">
        <v>165.68430000000001</v>
      </c>
      <c r="N34" s="589">
        <v>66.915025</v>
      </c>
    </row>
    <row r="35" spans="1:14" s="591" customFormat="1" ht="15" customHeight="1">
      <c r="A35" s="782" t="s">
        <v>930</v>
      </c>
      <c r="B35" s="621" t="s">
        <v>820</v>
      </c>
      <c r="C35" s="589">
        <v>10.4961</v>
      </c>
      <c r="D35" s="589">
        <v>5.1741240000000008</v>
      </c>
      <c r="E35" s="589">
        <v>75.5946</v>
      </c>
      <c r="F35" s="589">
        <v>4.9044919999999994</v>
      </c>
      <c r="G35" s="589">
        <v>11.1915</v>
      </c>
      <c r="H35" s="589">
        <v>3.8207619999999998</v>
      </c>
      <c r="I35" s="589">
        <v>35.792999999999999</v>
      </c>
      <c r="J35" s="589">
        <v>15.940232000000002</v>
      </c>
      <c r="K35" s="589">
        <v>13.9803</v>
      </c>
      <c r="L35" s="589">
        <v>6.3260899999999989</v>
      </c>
      <c r="M35" s="589">
        <v>81.026900000000012</v>
      </c>
      <c r="N35" s="589">
        <v>18.740020999999999</v>
      </c>
    </row>
    <row r="36" spans="1:14" s="591" customFormat="1" ht="15" customHeight="1">
      <c r="A36" s="782" t="s">
        <v>931</v>
      </c>
      <c r="B36" s="783" t="s">
        <v>942</v>
      </c>
      <c r="C36" s="589">
        <v>0.63981930000000009</v>
      </c>
      <c r="D36" s="589" t="s">
        <v>255</v>
      </c>
      <c r="E36" s="589">
        <v>0.69299319999999998</v>
      </c>
      <c r="F36" s="589">
        <v>14.007178</v>
      </c>
      <c r="G36" s="589">
        <v>1.2675813999999999</v>
      </c>
      <c r="H36" s="589">
        <v>26.047533999999999</v>
      </c>
      <c r="I36" s="589">
        <v>1.2395743000000001</v>
      </c>
      <c r="J36" s="589">
        <v>37.656458999999998</v>
      </c>
      <c r="K36" s="589">
        <v>0.86621899999999996</v>
      </c>
      <c r="L36" s="589">
        <v>26.700194</v>
      </c>
      <c r="M36" s="589">
        <v>0.82889800000000002</v>
      </c>
      <c r="N36" s="589">
        <v>24.062158999999998</v>
      </c>
    </row>
    <row r="37" spans="1:14" s="587" customFormat="1" ht="15" customHeight="1">
      <c r="A37" s="781" t="s">
        <v>932</v>
      </c>
      <c r="B37" s="784"/>
      <c r="C37" s="579"/>
      <c r="D37" s="579">
        <v>13.272817</v>
      </c>
      <c r="E37" s="579"/>
      <c r="F37" s="579">
        <v>15.078298</v>
      </c>
      <c r="G37" s="579"/>
      <c r="H37" s="579">
        <v>10.503155</v>
      </c>
      <c r="I37" s="579"/>
      <c r="J37" s="579">
        <v>12.175561</v>
      </c>
      <c r="K37" s="579"/>
      <c r="L37" s="579">
        <v>5.7413590000000001</v>
      </c>
      <c r="M37" s="579"/>
      <c r="N37" s="579">
        <v>5.8057729999999994</v>
      </c>
    </row>
    <row r="38" spans="1:14" s="591" customFormat="1" ht="15" customHeight="1">
      <c r="A38" s="782" t="s">
        <v>765</v>
      </c>
      <c r="B38" s="621" t="s">
        <v>820</v>
      </c>
      <c r="C38" s="589">
        <v>11.1517</v>
      </c>
      <c r="D38" s="589">
        <v>12.675070999999997</v>
      </c>
      <c r="E38" s="589">
        <v>9.3353000000000019</v>
      </c>
      <c r="F38" s="589">
        <v>13.356855999999999</v>
      </c>
      <c r="G38" s="589">
        <v>7.9253999999999998</v>
      </c>
      <c r="H38" s="589">
        <v>9.6511279999999999</v>
      </c>
      <c r="I38" s="589">
        <v>10.866299999999999</v>
      </c>
      <c r="J38" s="589">
        <v>11.450146999999999</v>
      </c>
      <c r="K38" s="589">
        <v>4.8967999999999998</v>
      </c>
      <c r="L38" s="589">
        <v>5.5820629999999998</v>
      </c>
      <c r="M38" s="589">
        <v>4.8266999999999998</v>
      </c>
      <c r="N38" s="589">
        <v>5.6132599999999995</v>
      </c>
    </row>
    <row r="39" spans="1:14" s="587" customFormat="1" ht="15" customHeight="1">
      <c r="A39" s="781" t="s">
        <v>882</v>
      </c>
      <c r="B39" s="784"/>
      <c r="C39" s="579"/>
      <c r="D39" s="579">
        <v>102.11657699999999</v>
      </c>
      <c r="E39" s="579"/>
      <c r="F39" s="579">
        <v>117.880827</v>
      </c>
      <c r="G39" s="579"/>
      <c r="H39" s="579">
        <v>107.817699</v>
      </c>
      <c r="I39" s="579"/>
      <c r="J39" s="579">
        <v>105.71800500000001</v>
      </c>
      <c r="K39" s="579"/>
      <c r="L39" s="579">
        <v>49.355665000000002</v>
      </c>
      <c r="M39" s="579"/>
      <c r="N39" s="579">
        <v>49.554991000000001</v>
      </c>
    </row>
    <row r="40" spans="1:14" s="587" customFormat="1" ht="15" customHeight="1">
      <c r="A40" s="782" t="s">
        <v>691</v>
      </c>
      <c r="B40" s="621" t="s">
        <v>820</v>
      </c>
      <c r="C40" s="589">
        <v>1.3249000000000002</v>
      </c>
      <c r="D40" s="589">
        <v>0.74713299999999994</v>
      </c>
      <c r="E40" s="589">
        <v>12.1675</v>
      </c>
      <c r="F40" s="589">
        <v>3.3926849999999997</v>
      </c>
      <c r="G40" s="589">
        <v>26.633900000000001</v>
      </c>
      <c r="H40" s="589">
        <v>7.1111489999999993</v>
      </c>
      <c r="I40" s="589">
        <v>21.676500000000001</v>
      </c>
      <c r="J40" s="589">
        <v>12.199333999999999</v>
      </c>
      <c r="K40" s="589">
        <v>10.261200000000001</v>
      </c>
      <c r="L40" s="589">
        <v>5.1120869999999998</v>
      </c>
      <c r="M40" s="589">
        <v>10.236700000000001</v>
      </c>
      <c r="N40" s="589">
        <v>4.2151870000000002</v>
      </c>
    </row>
    <row r="41" spans="1:14" s="591" customFormat="1" ht="15" customHeight="1">
      <c r="A41" s="782" t="s">
        <v>933</v>
      </c>
      <c r="B41" s="621" t="s">
        <v>820</v>
      </c>
      <c r="C41" s="589">
        <v>111.92689999999999</v>
      </c>
      <c r="D41" s="589">
        <v>26.51671</v>
      </c>
      <c r="E41" s="589">
        <v>128.93049999999999</v>
      </c>
      <c r="F41" s="589">
        <v>20.345102000000001</v>
      </c>
      <c r="G41" s="589">
        <v>84.116900000000001</v>
      </c>
      <c r="H41" s="589">
        <v>21.181812000000001</v>
      </c>
      <c r="I41" s="589">
        <v>107.239</v>
      </c>
      <c r="J41" s="589">
        <v>27.060596999999998</v>
      </c>
      <c r="K41" s="589">
        <v>55.8996</v>
      </c>
      <c r="L41" s="589">
        <v>12.462681</v>
      </c>
      <c r="M41" s="589">
        <v>61.6755</v>
      </c>
      <c r="N41" s="589">
        <v>15.742636999999997</v>
      </c>
    </row>
    <row r="42" spans="1:14" s="591" customFormat="1" ht="15" customHeight="1">
      <c r="A42" s="782" t="s">
        <v>693</v>
      </c>
      <c r="B42" s="621" t="s">
        <v>820</v>
      </c>
      <c r="C42" s="589">
        <v>2.9389000000000003</v>
      </c>
      <c r="D42" s="589">
        <v>7.3822369999999999</v>
      </c>
      <c r="E42" s="589">
        <v>1.9256</v>
      </c>
      <c r="F42" s="589">
        <v>10.102217</v>
      </c>
      <c r="G42" s="589">
        <v>3.2444000000000002</v>
      </c>
      <c r="H42" s="589">
        <v>10.218406999999999</v>
      </c>
      <c r="I42" s="589">
        <v>2.5858000000000003</v>
      </c>
      <c r="J42" s="589">
        <v>13.758253999999999</v>
      </c>
      <c r="K42" s="589">
        <v>1.4259999999999999</v>
      </c>
      <c r="L42" s="589">
        <v>7.8049539999999986</v>
      </c>
      <c r="M42" s="589">
        <v>0.85589999999999999</v>
      </c>
      <c r="N42" s="589">
        <v>2.7002170000000003</v>
      </c>
    </row>
    <row r="43" spans="1:14" s="591" customFormat="1" ht="15" customHeight="1">
      <c r="A43" s="782" t="s">
        <v>934</v>
      </c>
      <c r="B43" s="621" t="s">
        <v>820</v>
      </c>
      <c r="C43" s="589">
        <v>11.1143</v>
      </c>
      <c r="D43" s="589">
        <v>18.043951</v>
      </c>
      <c r="E43" s="589">
        <v>667.25340000000006</v>
      </c>
      <c r="F43" s="589">
        <v>21.075709000000003</v>
      </c>
      <c r="G43" s="589">
        <v>12.034000000000001</v>
      </c>
      <c r="H43" s="589">
        <v>19.455282</v>
      </c>
      <c r="I43" s="589">
        <v>3.4144000000000001</v>
      </c>
      <c r="J43" s="589">
        <v>10.478788</v>
      </c>
      <c r="K43" s="589">
        <v>2.0120999999999998</v>
      </c>
      <c r="L43" s="589">
        <v>5.5877429999999997</v>
      </c>
      <c r="M43" s="589">
        <v>1.3699000000000001</v>
      </c>
      <c r="N43" s="589">
        <v>5.2343579999999994</v>
      </c>
    </row>
    <row r="44" spans="1:14" s="591" customFormat="1" ht="15" customHeight="1">
      <c r="A44" s="782" t="s">
        <v>904</v>
      </c>
      <c r="B44" s="621" t="s">
        <v>820</v>
      </c>
      <c r="C44" s="589">
        <v>7.6951000000000001</v>
      </c>
      <c r="D44" s="589">
        <v>10.267650999999999</v>
      </c>
      <c r="E44" s="589">
        <v>10.392200000000001</v>
      </c>
      <c r="F44" s="589">
        <v>17.919060999999999</v>
      </c>
      <c r="G44" s="589">
        <v>9.0570000000000004</v>
      </c>
      <c r="H44" s="589">
        <v>15.170200000000001</v>
      </c>
      <c r="I44" s="589">
        <v>8.7737000000000016</v>
      </c>
      <c r="J44" s="589">
        <v>11.167188999999999</v>
      </c>
      <c r="K44" s="589">
        <v>3.4396</v>
      </c>
      <c r="L44" s="589">
        <v>4.1795089999999995</v>
      </c>
      <c r="M44" s="589">
        <v>5.8073999999999995</v>
      </c>
      <c r="N44" s="589">
        <v>5.6987039999999993</v>
      </c>
    </row>
    <row r="45" spans="1:14" s="591" customFormat="1" ht="15" customHeight="1">
      <c r="A45" s="782" t="s">
        <v>905</v>
      </c>
      <c r="B45" s="621" t="s">
        <v>820</v>
      </c>
      <c r="C45" s="589">
        <v>6.9633000000000003</v>
      </c>
      <c r="D45" s="589">
        <v>15.745913999999997</v>
      </c>
      <c r="E45" s="589">
        <v>7.1603000000000003</v>
      </c>
      <c r="F45" s="589">
        <v>16.358021999999998</v>
      </c>
      <c r="G45" s="589">
        <v>7.6133000000000006</v>
      </c>
      <c r="H45" s="589">
        <v>18.190887999999998</v>
      </c>
      <c r="I45" s="589">
        <v>7.2717000000000001</v>
      </c>
      <c r="J45" s="589">
        <v>13.190306</v>
      </c>
      <c r="K45" s="589">
        <v>3.339</v>
      </c>
      <c r="L45" s="589">
        <v>6.028969</v>
      </c>
      <c r="M45" s="589">
        <v>4.0641999999999996</v>
      </c>
      <c r="N45" s="589">
        <v>6.0843939999999996</v>
      </c>
    </row>
    <row r="46" spans="1:14" s="587" customFormat="1" ht="15" customHeight="1">
      <c r="A46" s="781" t="s">
        <v>583</v>
      </c>
      <c r="B46" s="784"/>
      <c r="C46" s="579"/>
      <c r="D46" s="579">
        <v>105.31447299999999</v>
      </c>
      <c r="E46" s="579"/>
      <c r="F46" s="579">
        <v>145.96815900000001</v>
      </c>
      <c r="G46" s="579"/>
      <c r="H46" s="579">
        <v>166.062445</v>
      </c>
      <c r="I46" s="579"/>
      <c r="J46" s="579">
        <v>144.555297</v>
      </c>
      <c r="K46" s="579"/>
      <c r="L46" s="579">
        <v>66.81750199999999</v>
      </c>
      <c r="M46" s="579"/>
      <c r="N46" s="579">
        <v>77.916787999999997</v>
      </c>
    </row>
    <row r="47" spans="1:14" s="591" customFormat="1" ht="15" customHeight="1">
      <c r="A47" s="782" t="s">
        <v>935</v>
      </c>
      <c r="B47" s="621" t="s">
        <v>820</v>
      </c>
      <c r="C47" s="589">
        <v>11.925600000000001</v>
      </c>
      <c r="D47" s="589">
        <v>4.176679</v>
      </c>
      <c r="E47" s="589">
        <v>3.9634</v>
      </c>
      <c r="F47" s="589">
        <v>4.9966369999999998</v>
      </c>
      <c r="G47" s="589">
        <v>5.9641999999999999</v>
      </c>
      <c r="H47" s="589">
        <v>5.0992249999999997</v>
      </c>
      <c r="I47" s="589">
        <v>5.8668999999999993</v>
      </c>
      <c r="J47" s="589">
        <v>5.4188809999999998</v>
      </c>
      <c r="K47" s="589">
        <v>2.8475999999999999</v>
      </c>
      <c r="L47" s="589">
        <v>2.8045969999999998</v>
      </c>
      <c r="M47" s="589">
        <v>3.6440999999999999</v>
      </c>
      <c r="N47" s="589">
        <v>2.1524109999999999</v>
      </c>
    </row>
    <row r="48" spans="1:14" s="591" customFormat="1" ht="15" customHeight="1">
      <c r="A48" s="782" t="s">
        <v>323</v>
      </c>
      <c r="B48" s="783" t="s">
        <v>847</v>
      </c>
      <c r="C48" s="589">
        <v>0.16474620000000001</v>
      </c>
      <c r="D48" s="589">
        <v>8.8396910000000002</v>
      </c>
      <c r="E48" s="589">
        <v>0.2060795</v>
      </c>
      <c r="F48" s="589">
        <v>7.8065299999999986</v>
      </c>
      <c r="G48" s="589">
        <v>0.23260710000000001</v>
      </c>
      <c r="H48" s="589">
        <v>37.949656999999995</v>
      </c>
      <c r="I48" s="589">
        <v>0.38314480000000001</v>
      </c>
      <c r="J48" s="589">
        <v>19.384290999999997</v>
      </c>
      <c r="K48" s="589">
        <v>0.16019680000000003</v>
      </c>
      <c r="L48" s="589">
        <v>8.1573139999999995</v>
      </c>
      <c r="M48" s="589">
        <v>0.1936187</v>
      </c>
      <c r="N48" s="589">
        <v>9.8779519999999987</v>
      </c>
    </row>
    <row r="49" spans="1:15" s="591" customFormat="1" ht="15" customHeight="1">
      <c r="A49" s="782" t="s">
        <v>665</v>
      </c>
      <c r="B49" s="783" t="s">
        <v>847</v>
      </c>
      <c r="C49" s="589">
        <v>8.4135100000000004E-2</v>
      </c>
      <c r="D49" s="589">
        <v>0.395422</v>
      </c>
      <c r="E49" s="589">
        <v>0.30706820000000001</v>
      </c>
      <c r="F49" s="589">
        <v>0.69594200000000006</v>
      </c>
      <c r="G49" s="589">
        <v>0.75369120000000001</v>
      </c>
      <c r="H49" s="589">
        <v>3.3109089999999997</v>
      </c>
      <c r="I49" s="589">
        <v>0.40997099999999997</v>
      </c>
      <c r="J49" s="589">
        <v>2.7342200000000001</v>
      </c>
      <c r="K49" s="589">
        <v>0.23706240000000001</v>
      </c>
      <c r="L49" s="589">
        <v>1.272526</v>
      </c>
      <c r="M49" s="589">
        <v>0.1359041</v>
      </c>
      <c r="N49" s="589">
        <v>0.92848699999999995</v>
      </c>
    </row>
    <row r="50" spans="1:15" s="591" customFormat="1" ht="15" customHeight="1">
      <c r="A50" s="782" t="s">
        <v>766</v>
      </c>
      <c r="B50" s="783" t="s">
        <v>847</v>
      </c>
      <c r="C50" s="589">
        <v>2.7631413999999999</v>
      </c>
      <c r="D50" s="589">
        <v>3.8332219999999997</v>
      </c>
      <c r="E50" s="589">
        <v>3.3906842000000004</v>
      </c>
      <c r="F50" s="589">
        <v>6.2344330000000001</v>
      </c>
      <c r="G50" s="589">
        <v>3.4445163999999999</v>
      </c>
      <c r="H50" s="589">
        <v>8.6973179999999992</v>
      </c>
      <c r="I50" s="589">
        <v>3.9067422000000001</v>
      </c>
      <c r="J50" s="589">
        <v>13.196311000000001</v>
      </c>
      <c r="K50" s="589">
        <v>1.7395558999999998</v>
      </c>
      <c r="L50" s="589">
        <v>4.5839479999999995</v>
      </c>
      <c r="M50" s="589">
        <v>1.7005173999999998</v>
      </c>
      <c r="N50" s="589">
        <v>7.4869789999999998</v>
      </c>
    </row>
    <row r="51" spans="1:15" s="591" customFormat="1" ht="15" customHeight="1">
      <c r="A51" s="782" t="s">
        <v>667</v>
      </c>
      <c r="B51" s="621" t="s">
        <v>820</v>
      </c>
      <c r="C51" s="589">
        <v>46.386699999999998</v>
      </c>
      <c r="D51" s="589">
        <v>40.316000000000003</v>
      </c>
      <c r="E51" s="589">
        <v>56.834199999999996</v>
      </c>
      <c r="F51" s="589">
        <v>48.210159999999995</v>
      </c>
      <c r="G51" s="589">
        <v>68.913800000000009</v>
      </c>
      <c r="H51" s="589">
        <v>54.387492999999992</v>
      </c>
      <c r="I51" s="589">
        <v>77.572900000000004</v>
      </c>
      <c r="J51" s="589">
        <v>64.910324000000003</v>
      </c>
      <c r="K51" s="589">
        <v>36.608800000000002</v>
      </c>
      <c r="L51" s="589">
        <v>33.071413</v>
      </c>
      <c r="M51" s="589">
        <v>51.696199999999997</v>
      </c>
      <c r="N51" s="589">
        <v>38.909059999999997</v>
      </c>
    </row>
    <row r="52" spans="1:15" s="591" customFormat="1" ht="15" customHeight="1">
      <c r="A52" s="782" t="s">
        <v>283</v>
      </c>
      <c r="B52" s="621" t="s">
        <v>820</v>
      </c>
      <c r="C52" s="589">
        <v>0.93759999999999999</v>
      </c>
      <c r="D52" s="589">
        <v>3.5000739999999997</v>
      </c>
      <c r="E52" s="589">
        <v>0.62770000000000004</v>
      </c>
      <c r="F52" s="589">
        <v>4.2385339999999996</v>
      </c>
      <c r="G52" s="589">
        <v>2.4163000000000001</v>
      </c>
      <c r="H52" s="589">
        <v>6.6209389999999999</v>
      </c>
      <c r="I52" s="589">
        <v>1.4327999999999999</v>
      </c>
      <c r="J52" s="589">
        <v>6.2065969999999995</v>
      </c>
      <c r="K52" s="589">
        <v>0.58720000000000006</v>
      </c>
      <c r="L52" s="589">
        <v>2.5005099999999998</v>
      </c>
      <c r="M52" s="589">
        <v>1.1812</v>
      </c>
      <c r="N52" s="589">
        <v>4.9184459999999994</v>
      </c>
    </row>
    <row r="53" spans="1:15" s="591" customFormat="1" ht="15" customHeight="1">
      <c r="A53" s="782" t="s">
        <v>936</v>
      </c>
      <c r="B53" s="621" t="s">
        <v>820</v>
      </c>
      <c r="C53" s="589">
        <v>10.627700000000001</v>
      </c>
      <c r="D53" s="589">
        <v>0.625004</v>
      </c>
      <c r="E53" s="589">
        <v>38.202700000000007</v>
      </c>
      <c r="F53" s="589">
        <v>4.5067360000000001</v>
      </c>
      <c r="G53" s="589">
        <v>84.768699999999995</v>
      </c>
      <c r="H53" s="589">
        <v>6.3218639999999997</v>
      </c>
      <c r="I53" s="589">
        <v>29.408900000000003</v>
      </c>
      <c r="J53" s="589">
        <v>3.1063529999999999</v>
      </c>
      <c r="K53" s="589">
        <v>14.117700000000001</v>
      </c>
      <c r="L53" s="589">
        <v>1.4729829999999999</v>
      </c>
      <c r="M53" s="589">
        <v>20.821999999999999</v>
      </c>
      <c r="N53" s="589">
        <v>2.1381329999999998</v>
      </c>
    </row>
    <row r="54" spans="1:15" s="587" customFormat="1" ht="15" customHeight="1">
      <c r="A54" s="781" t="s">
        <v>584</v>
      </c>
      <c r="B54" s="784"/>
      <c r="C54" s="579"/>
      <c r="D54" s="579">
        <v>81.380403999999999</v>
      </c>
      <c r="E54" s="579"/>
      <c r="F54" s="579">
        <v>120.48644999999999</v>
      </c>
      <c r="G54" s="579"/>
      <c r="H54" s="579">
        <v>140.93920900000001</v>
      </c>
      <c r="I54" s="579"/>
      <c r="J54" s="579">
        <v>117.42351200000002</v>
      </c>
      <c r="K54" s="579"/>
      <c r="L54" s="579">
        <v>52.207115999999999</v>
      </c>
      <c r="M54" s="579"/>
      <c r="N54" s="579">
        <v>54.080852999999998</v>
      </c>
    </row>
    <row r="55" spans="1:15" s="591" customFormat="1" ht="15" customHeight="1">
      <c r="A55" s="782" t="s">
        <v>937</v>
      </c>
      <c r="B55" s="621" t="s">
        <v>820</v>
      </c>
      <c r="C55" s="589">
        <v>1.3001</v>
      </c>
      <c r="D55" s="589">
        <v>3.2907469999999996</v>
      </c>
      <c r="E55" s="589">
        <v>1.3279000000000001</v>
      </c>
      <c r="F55" s="589">
        <v>3.391689</v>
      </c>
      <c r="G55" s="589">
        <v>2.2416</v>
      </c>
      <c r="H55" s="589">
        <v>7.196339</v>
      </c>
      <c r="I55" s="589">
        <v>2.0535999999999999</v>
      </c>
      <c r="J55" s="589">
        <v>6.4514340000000008</v>
      </c>
      <c r="K55" s="589">
        <v>0.73939999999999995</v>
      </c>
      <c r="L55" s="589">
        <v>1.842908</v>
      </c>
      <c r="M55" s="589">
        <v>0.9242999999999999</v>
      </c>
      <c r="N55" s="589">
        <v>2.595612</v>
      </c>
    </row>
    <row r="56" spans="1:15" s="591" customFormat="1" ht="15" customHeight="1">
      <c r="A56" s="782" t="s">
        <v>938</v>
      </c>
      <c r="B56" s="621" t="s">
        <v>846</v>
      </c>
      <c r="C56" s="589">
        <v>8.64</v>
      </c>
      <c r="D56" s="589">
        <v>2.0666340000000001</v>
      </c>
      <c r="E56" s="589">
        <v>12.023999999999999</v>
      </c>
      <c r="F56" s="589">
        <v>3.2515709999999998</v>
      </c>
      <c r="G56" s="589">
        <v>16.641999999999999</v>
      </c>
      <c r="H56" s="589">
        <v>4.9811920000000001</v>
      </c>
      <c r="I56" s="589">
        <v>37.796999999999997</v>
      </c>
      <c r="J56" s="589">
        <v>10.331356000000001</v>
      </c>
      <c r="K56" s="589">
        <v>16.855</v>
      </c>
      <c r="L56" s="589">
        <v>4.7047549999999996</v>
      </c>
      <c r="M56" s="589">
        <v>9.6660000000000004</v>
      </c>
      <c r="N56" s="589">
        <v>2.7124820000000001</v>
      </c>
    </row>
    <row r="57" spans="1:15" s="591" customFormat="1" ht="15" customHeight="1">
      <c r="A57" s="782" t="s">
        <v>769</v>
      </c>
      <c r="B57" s="621" t="s">
        <v>846</v>
      </c>
      <c r="C57" s="589">
        <v>3.3679999999999999</v>
      </c>
      <c r="D57" s="589">
        <v>1.255018</v>
      </c>
      <c r="E57" s="589">
        <v>4.2439999999999998</v>
      </c>
      <c r="F57" s="589">
        <v>1.71719</v>
      </c>
      <c r="G57" s="589">
        <v>6.4050000000000002</v>
      </c>
      <c r="H57" s="589">
        <v>2.6927179999999997</v>
      </c>
      <c r="I57" s="589">
        <v>15.069000000000001</v>
      </c>
      <c r="J57" s="589">
        <v>5.1950800000000008</v>
      </c>
      <c r="K57" s="589">
        <v>3.831</v>
      </c>
      <c r="L57" s="589">
        <v>1.5804129999999998</v>
      </c>
      <c r="M57" s="589">
        <v>11.592000000000001</v>
      </c>
      <c r="N57" s="589">
        <v>3.8101119999999997</v>
      </c>
    </row>
    <row r="58" spans="1:15" s="591" customFormat="1" ht="15" customHeight="1">
      <c r="A58" s="782" t="s">
        <v>939</v>
      </c>
      <c r="B58" s="621" t="s">
        <v>846</v>
      </c>
      <c r="C58" s="589">
        <v>189.20500000000001</v>
      </c>
      <c r="D58" s="589">
        <v>5.8192520000000005</v>
      </c>
      <c r="E58" s="589">
        <v>230.95699999999999</v>
      </c>
      <c r="F58" s="589">
        <v>6.642964000000001</v>
      </c>
      <c r="G58" s="589">
        <v>201.90100000000001</v>
      </c>
      <c r="H58" s="589">
        <v>6.442683999999999</v>
      </c>
      <c r="I58" s="589">
        <v>240.66399999999999</v>
      </c>
      <c r="J58" s="589">
        <v>7.3851509999999996</v>
      </c>
      <c r="K58" s="589">
        <v>94.165000000000006</v>
      </c>
      <c r="L58" s="589">
        <v>2.5240450000000001</v>
      </c>
      <c r="M58" s="589">
        <v>114.699</v>
      </c>
      <c r="N58" s="589">
        <v>3.6388620000000005</v>
      </c>
    </row>
    <row r="59" spans="1:15" s="591" customFormat="1" ht="15" customHeight="1">
      <c r="A59" s="782" t="s">
        <v>940</v>
      </c>
      <c r="B59" s="621" t="s">
        <v>846</v>
      </c>
      <c r="C59" s="589">
        <v>0.42199999999999999</v>
      </c>
      <c r="D59" s="589">
        <v>17.854282999999999</v>
      </c>
      <c r="E59" s="589">
        <v>0.83799999999999997</v>
      </c>
      <c r="F59" s="589">
        <v>45.211828999999994</v>
      </c>
      <c r="G59" s="589">
        <v>1.1559999999999999</v>
      </c>
      <c r="H59" s="589">
        <v>55.747031</v>
      </c>
      <c r="I59" s="589">
        <v>0.40699999999999997</v>
      </c>
      <c r="J59" s="589">
        <v>26.217381999999997</v>
      </c>
      <c r="K59" s="589">
        <v>0.21299999999999999</v>
      </c>
      <c r="L59" s="589">
        <v>14.013556999999999</v>
      </c>
      <c r="M59" s="589">
        <v>0.22</v>
      </c>
      <c r="N59" s="589">
        <v>12.360280999999997</v>
      </c>
    </row>
    <row r="60" spans="1:15" s="591" customFormat="1" ht="15" customHeight="1">
      <c r="A60" s="782" t="s">
        <v>717</v>
      </c>
      <c r="B60" s="621" t="s">
        <v>846</v>
      </c>
      <c r="C60" s="589" t="s">
        <v>255</v>
      </c>
      <c r="D60" s="589">
        <v>0.145622</v>
      </c>
      <c r="E60" s="589" t="s">
        <v>255</v>
      </c>
      <c r="F60" s="589">
        <v>1.8914169999999999</v>
      </c>
      <c r="G60" s="589" t="s">
        <v>255</v>
      </c>
      <c r="H60" s="589">
        <v>7.4966999999999992E-2</v>
      </c>
      <c r="I60" s="589" t="s">
        <v>255</v>
      </c>
      <c r="J60" s="589">
        <v>0.42537599999999998</v>
      </c>
      <c r="K60" s="589" t="s">
        <v>255</v>
      </c>
      <c r="L60" s="589">
        <v>0.28254499999999999</v>
      </c>
      <c r="M60" s="589" t="s">
        <v>255</v>
      </c>
      <c r="N60" s="589">
        <v>1.576568</v>
      </c>
    </row>
    <row r="61" spans="1:15" s="587" customFormat="1" ht="15" customHeight="1">
      <c r="A61" s="781" t="s">
        <v>585</v>
      </c>
      <c r="B61" s="586"/>
      <c r="C61" s="579"/>
      <c r="D61" s="579">
        <v>19.132384999999999</v>
      </c>
      <c r="E61" s="579"/>
      <c r="F61" s="579">
        <v>27.62698</v>
      </c>
      <c r="G61" s="579"/>
      <c r="H61" s="579">
        <v>35.695135000000001</v>
      </c>
      <c r="I61" s="579"/>
      <c r="J61" s="579">
        <v>39.107569999999996</v>
      </c>
      <c r="K61" s="579"/>
      <c r="L61" s="579">
        <v>16.357354000000001</v>
      </c>
      <c r="M61" s="579"/>
      <c r="N61" s="579">
        <v>19.113524999999999</v>
      </c>
    </row>
    <row r="62" spans="1:15" s="587" customFormat="1" ht="15" customHeight="1">
      <c r="A62" s="782" t="s">
        <v>914</v>
      </c>
      <c r="B62" s="621" t="s">
        <v>846</v>
      </c>
      <c r="C62" s="589">
        <v>2.14</v>
      </c>
      <c r="D62" s="589">
        <v>0.25944299999999998</v>
      </c>
      <c r="E62" s="589">
        <v>2.5489999999999999</v>
      </c>
      <c r="F62" s="589">
        <v>0.35721199999999997</v>
      </c>
      <c r="G62" s="589">
        <v>3.085</v>
      </c>
      <c r="H62" s="589">
        <v>1.212791</v>
      </c>
      <c r="I62" s="589">
        <v>5.7649999999999997</v>
      </c>
      <c r="J62" s="589">
        <v>1.247722</v>
      </c>
      <c r="K62" s="589">
        <v>2.5449999999999999</v>
      </c>
      <c r="L62" s="589">
        <v>0.54516999999999993</v>
      </c>
      <c r="M62" s="589">
        <v>5.7240000000000002</v>
      </c>
      <c r="N62" s="589">
        <v>0.76278599999999996</v>
      </c>
      <c r="O62" s="591"/>
    </row>
    <row r="63" spans="1:15" s="591" customFormat="1" ht="15" customHeight="1">
      <c r="A63" s="782" t="s">
        <v>676</v>
      </c>
      <c r="B63" s="783" t="s">
        <v>847</v>
      </c>
      <c r="C63" s="589" t="s">
        <v>255</v>
      </c>
      <c r="D63" s="589">
        <v>5.5786889999999998</v>
      </c>
      <c r="E63" s="589" t="s">
        <v>255</v>
      </c>
      <c r="F63" s="589">
        <v>5.9492000000000012</v>
      </c>
      <c r="G63" s="589" t="s">
        <v>255</v>
      </c>
      <c r="H63" s="589">
        <v>9.5193919999999999</v>
      </c>
      <c r="I63" s="589" t="s">
        <v>255</v>
      </c>
      <c r="J63" s="589">
        <v>6.5128399999999997</v>
      </c>
      <c r="K63" s="589" t="s">
        <v>255</v>
      </c>
      <c r="L63" s="589">
        <v>3.6420179999999998</v>
      </c>
      <c r="M63" s="589" t="s">
        <v>255</v>
      </c>
      <c r="N63" s="589">
        <v>4.5977769999999998</v>
      </c>
    </row>
    <row r="64" spans="1:15" s="591" customFormat="1" ht="15" customHeight="1">
      <c r="A64" s="782" t="s">
        <v>917</v>
      </c>
      <c r="B64" s="621" t="s">
        <v>820</v>
      </c>
      <c r="C64" s="589">
        <v>0.76429999999999998</v>
      </c>
      <c r="D64" s="589">
        <v>1.7745029999999999</v>
      </c>
      <c r="E64" s="589">
        <v>0.35949999999999999</v>
      </c>
      <c r="F64" s="589">
        <v>1.093475</v>
      </c>
      <c r="G64" s="589">
        <v>1.48</v>
      </c>
      <c r="H64" s="589">
        <v>4.31271</v>
      </c>
      <c r="I64" s="589">
        <v>2.7235999999999998</v>
      </c>
      <c r="J64" s="589">
        <v>3.5226309999999996</v>
      </c>
      <c r="K64" s="589">
        <v>1.0365</v>
      </c>
      <c r="L64" s="589">
        <v>1.474288</v>
      </c>
      <c r="M64" s="589">
        <v>0.92220000000000002</v>
      </c>
      <c r="N64" s="589">
        <v>1.8022119999999999</v>
      </c>
    </row>
    <row r="65" spans="1:14" s="591" customFormat="1" ht="15" customHeight="1">
      <c r="A65" s="782" t="s">
        <v>918</v>
      </c>
      <c r="B65" s="621" t="s">
        <v>820</v>
      </c>
      <c r="C65" s="589">
        <v>3.6081999999999996</v>
      </c>
      <c r="D65" s="589">
        <v>3.8908669999999996</v>
      </c>
      <c r="E65" s="589">
        <v>5.0705</v>
      </c>
      <c r="F65" s="589">
        <v>2.4966909999999998</v>
      </c>
      <c r="G65" s="589">
        <v>1.5049000000000001</v>
      </c>
      <c r="H65" s="589">
        <v>2.101013</v>
      </c>
      <c r="I65" s="589">
        <v>1.1097999999999999</v>
      </c>
      <c r="J65" s="589">
        <v>2.5089329999999999</v>
      </c>
      <c r="K65" s="589">
        <v>0.32240000000000002</v>
      </c>
      <c r="L65" s="589">
        <v>0.79983199999999999</v>
      </c>
      <c r="M65" s="589">
        <v>0.69299999999999995</v>
      </c>
      <c r="N65" s="589">
        <v>1.6462219999999999</v>
      </c>
    </row>
    <row r="66" spans="1:14" s="591" customFormat="1" ht="15" customHeight="1">
      <c r="A66" s="782" t="s">
        <v>941</v>
      </c>
      <c r="B66" s="621" t="s">
        <v>680</v>
      </c>
      <c r="C66" s="589">
        <v>0.23528299999999999</v>
      </c>
      <c r="D66" s="589">
        <v>0.40376100000000004</v>
      </c>
      <c r="E66" s="589">
        <v>0.9031266</v>
      </c>
      <c r="F66" s="589">
        <v>1.159006</v>
      </c>
      <c r="G66" s="589">
        <v>1.3806229999999999</v>
      </c>
      <c r="H66" s="589">
        <v>2.2301489999999999</v>
      </c>
      <c r="I66" s="589">
        <v>2.0572050000000002</v>
      </c>
      <c r="J66" s="589">
        <v>2.4273599999999997</v>
      </c>
      <c r="K66" s="589">
        <v>1.181932</v>
      </c>
      <c r="L66" s="589">
        <v>1.380406</v>
      </c>
      <c r="M66" s="589">
        <v>0.326519</v>
      </c>
      <c r="N66" s="589">
        <v>0.52329599999999998</v>
      </c>
    </row>
    <row r="67" spans="1:14" s="587" customFormat="1" ht="15" customHeight="1">
      <c r="A67" s="785" t="s">
        <v>586</v>
      </c>
      <c r="B67" s="786"/>
      <c r="C67" s="787"/>
      <c r="D67" s="788">
        <v>20.490120999999998</v>
      </c>
      <c r="E67" s="787"/>
      <c r="F67" s="788">
        <v>26.197603999999998</v>
      </c>
      <c r="G67" s="787"/>
      <c r="H67" s="788">
        <v>18.194890999999998</v>
      </c>
      <c r="I67" s="787"/>
      <c r="J67" s="788">
        <v>6.0123809999999995</v>
      </c>
      <c r="K67" s="787"/>
      <c r="L67" s="788">
        <v>3.7365909999999998</v>
      </c>
      <c r="M67" s="787"/>
      <c r="N67" s="788" t="s">
        <v>255</v>
      </c>
    </row>
    <row r="68" spans="1:14" ht="15.75" customHeight="1">
      <c r="A68" s="635" t="s">
        <v>919</v>
      </c>
      <c r="B68" s="635"/>
      <c r="C68" s="635"/>
      <c r="D68" s="635"/>
      <c r="E68" s="635"/>
      <c r="F68" s="635"/>
      <c r="G68" s="635"/>
      <c r="H68" s="635"/>
      <c r="I68" s="635"/>
      <c r="J68" s="635"/>
      <c r="K68" s="635"/>
      <c r="L68" s="635"/>
      <c r="M68" s="635"/>
      <c r="N68" s="635"/>
    </row>
    <row r="69" spans="1:14" ht="14.25" customHeight="1">
      <c r="A69" s="637" t="s">
        <v>870</v>
      </c>
      <c r="B69" s="637"/>
      <c r="C69" s="637"/>
      <c r="D69" s="637"/>
      <c r="E69" s="637"/>
      <c r="F69" s="637"/>
      <c r="G69" s="637"/>
      <c r="H69" s="637"/>
      <c r="I69" s="637"/>
      <c r="J69" s="637"/>
      <c r="K69" s="637"/>
      <c r="L69" s="637"/>
      <c r="M69" s="637"/>
      <c r="N69" s="637"/>
    </row>
  </sheetData>
  <mergeCells count="9">
    <mergeCell ref="A2:G2"/>
    <mergeCell ref="M3:N3"/>
    <mergeCell ref="K3:L3"/>
    <mergeCell ref="A3:A4"/>
    <mergeCell ref="B3:B4"/>
    <mergeCell ref="I3:J3"/>
    <mergeCell ref="G3:H3"/>
    <mergeCell ref="C3:D3"/>
    <mergeCell ref="E3:F3"/>
  </mergeCells>
  <conditionalFormatting sqref="B4:C4 A1:J1 B3:J3 A70:J1048576 B63:N63 C60:O60 O70:XFD1048576 P62:XFD66 A61:XFD61 A23:N23 B20:N20 A26:N26 B24:N24 A29:N29 B27:N28 A37:N37 B30:N30 A39:N39 C38:N38 A46:N46 A54:N54 B48:N50 A67:XFD69 A5:N6 O1:XFD59 A55:A60 H2:J2 A12:N13 B7:N11 C14:N19 C21:N22 C25:N25 B36:N36 C31:N35 C40:N45 C47:N47 C51:N53 C55:N59 C62:N62 C64:O66">
    <cfRule type="containsErrors" dxfId="493" priority="72">
      <formula>ISERROR(A1)</formula>
    </cfRule>
  </conditionalFormatting>
  <conditionalFormatting sqref="D4">
    <cfRule type="containsErrors" dxfId="492" priority="71">
      <formula>ISERROR(D4)</formula>
    </cfRule>
  </conditionalFormatting>
  <conditionalFormatting sqref="K70:N1048576">
    <cfRule type="containsErrors" dxfId="491" priority="66">
      <formula>ISERROR(K70)</formula>
    </cfRule>
  </conditionalFormatting>
  <conditionalFormatting sqref="K1:N2">
    <cfRule type="containsErrors" dxfId="490" priority="65">
      <formula>ISERROR(K1)</formula>
    </cfRule>
  </conditionalFormatting>
  <conditionalFormatting sqref="O62:O63">
    <cfRule type="containsErrors" dxfId="489" priority="63">
      <formula>ISERROR(O62)</formula>
    </cfRule>
  </conditionalFormatting>
  <conditionalFormatting sqref="P60:XFD60">
    <cfRule type="containsErrors" dxfId="488" priority="62">
      <formula>ISERROR(P60)</formula>
    </cfRule>
  </conditionalFormatting>
  <conditionalFormatting sqref="A14:A22">
    <cfRule type="containsErrors" dxfId="487" priority="61">
      <formula>ISERROR(A14)</formula>
    </cfRule>
  </conditionalFormatting>
  <conditionalFormatting sqref="A24:A25">
    <cfRule type="containsErrors" dxfId="486" priority="60">
      <formula>ISERROR(A24)</formula>
    </cfRule>
  </conditionalFormatting>
  <conditionalFormatting sqref="A27:A28">
    <cfRule type="containsErrors" dxfId="485" priority="59">
      <formula>ISERROR(A27)</formula>
    </cfRule>
  </conditionalFormatting>
  <conditionalFormatting sqref="A30:A35">
    <cfRule type="containsErrors" dxfId="484" priority="58">
      <formula>ISERROR(A30)</formula>
    </cfRule>
  </conditionalFormatting>
  <conditionalFormatting sqref="A36">
    <cfRule type="containsErrors" dxfId="483" priority="57">
      <formula>ISERROR(A36)</formula>
    </cfRule>
  </conditionalFormatting>
  <conditionalFormatting sqref="A38">
    <cfRule type="containsErrors" dxfId="482" priority="56">
      <formula>ISERROR(A38)</formula>
    </cfRule>
  </conditionalFormatting>
  <conditionalFormatting sqref="A40:A45">
    <cfRule type="containsErrors" dxfId="481" priority="55">
      <formula>ISERROR(A40)</formula>
    </cfRule>
  </conditionalFormatting>
  <conditionalFormatting sqref="A47:A52">
    <cfRule type="containsErrors" dxfId="480" priority="54">
      <formula>ISERROR(A47)</formula>
    </cfRule>
  </conditionalFormatting>
  <conditionalFormatting sqref="A53">
    <cfRule type="containsErrors" dxfId="479" priority="53">
      <formula>ISERROR(A53)</formula>
    </cfRule>
  </conditionalFormatting>
  <conditionalFormatting sqref="A62:A66">
    <cfRule type="containsErrors" dxfId="478" priority="51">
      <formula>ISERROR(A62)</formula>
    </cfRule>
  </conditionalFormatting>
  <conditionalFormatting sqref="A3:A4">
    <cfRule type="containsErrors" dxfId="477" priority="50">
      <formula>ISERROR(A3)</formula>
    </cfRule>
  </conditionalFormatting>
  <conditionalFormatting sqref="K3:N3">
    <cfRule type="containsErrors" dxfId="476" priority="49">
      <formula>ISERROR(K3)</formula>
    </cfRule>
  </conditionalFormatting>
  <conditionalFormatting sqref="B2:G2">
    <cfRule type="containsErrors" dxfId="475" priority="48">
      <formula>ISERROR(B2)</formula>
    </cfRule>
  </conditionalFormatting>
  <conditionalFormatting sqref="A2">
    <cfRule type="containsErrors" dxfId="474" priority="47">
      <formula>ISERROR(A2)</formula>
    </cfRule>
  </conditionalFormatting>
  <conditionalFormatting sqref="E4">
    <cfRule type="containsErrors" dxfId="473" priority="46">
      <formula>ISERROR(E4)</formula>
    </cfRule>
  </conditionalFormatting>
  <conditionalFormatting sqref="F4">
    <cfRule type="containsErrors" dxfId="472" priority="45">
      <formula>ISERROR(F4)</formula>
    </cfRule>
  </conditionalFormatting>
  <conditionalFormatting sqref="G4">
    <cfRule type="containsErrors" dxfId="471" priority="44">
      <formula>ISERROR(G4)</formula>
    </cfRule>
  </conditionalFormatting>
  <conditionalFormatting sqref="H4">
    <cfRule type="containsErrors" dxfId="470" priority="43">
      <formula>ISERROR(H4)</formula>
    </cfRule>
  </conditionalFormatting>
  <conditionalFormatting sqref="I4">
    <cfRule type="containsErrors" dxfId="469" priority="42">
      <formula>ISERROR(I4)</formula>
    </cfRule>
  </conditionalFormatting>
  <conditionalFormatting sqref="J4">
    <cfRule type="containsErrors" dxfId="468" priority="41">
      <formula>ISERROR(J4)</formula>
    </cfRule>
  </conditionalFormatting>
  <conditionalFormatting sqref="K4">
    <cfRule type="containsErrors" dxfId="467" priority="40">
      <formula>ISERROR(K4)</formula>
    </cfRule>
  </conditionalFormatting>
  <conditionalFormatting sqref="L4">
    <cfRule type="containsErrors" dxfId="466" priority="39">
      <formula>ISERROR(L4)</formula>
    </cfRule>
  </conditionalFormatting>
  <conditionalFormatting sqref="M4">
    <cfRule type="containsErrors" dxfId="465" priority="38">
      <formula>ISERROR(M4)</formula>
    </cfRule>
  </conditionalFormatting>
  <conditionalFormatting sqref="N4">
    <cfRule type="containsErrors" dxfId="464" priority="37">
      <formula>ISERROR(N4)</formula>
    </cfRule>
  </conditionalFormatting>
  <conditionalFormatting sqref="A7:A11">
    <cfRule type="containsErrors" dxfId="463" priority="36">
      <formula>ISERROR(A7)</formula>
    </cfRule>
  </conditionalFormatting>
  <conditionalFormatting sqref="B14">
    <cfRule type="containsErrors" dxfId="462" priority="35">
      <formula>ISERROR(B14)</formula>
    </cfRule>
  </conditionalFormatting>
  <conditionalFormatting sqref="B15">
    <cfRule type="containsErrors" dxfId="461" priority="34">
      <formula>ISERROR(B15)</formula>
    </cfRule>
  </conditionalFormatting>
  <conditionalFormatting sqref="B16">
    <cfRule type="containsErrors" dxfId="460" priority="33">
      <formula>ISERROR(B16)</formula>
    </cfRule>
  </conditionalFormatting>
  <conditionalFormatting sqref="B17">
    <cfRule type="containsErrors" dxfId="459" priority="32">
      <formula>ISERROR(B17)</formula>
    </cfRule>
  </conditionalFormatting>
  <conditionalFormatting sqref="B18">
    <cfRule type="containsErrors" dxfId="458" priority="31">
      <formula>ISERROR(B18)</formula>
    </cfRule>
  </conditionalFormatting>
  <conditionalFormatting sqref="B19">
    <cfRule type="containsErrors" dxfId="457" priority="30">
      <formula>ISERROR(B19)</formula>
    </cfRule>
  </conditionalFormatting>
  <conditionalFormatting sqref="B21">
    <cfRule type="containsErrors" dxfId="456" priority="29">
      <formula>ISERROR(B21)</formula>
    </cfRule>
  </conditionalFormatting>
  <conditionalFormatting sqref="B22">
    <cfRule type="containsErrors" dxfId="455" priority="28">
      <formula>ISERROR(B22)</formula>
    </cfRule>
  </conditionalFormatting>
  <conditionalFormatting sqref="B25">
    <cfRule type="containsErrors" dxfId="454" priority="27">
      <formula>ISERROR(B25)</formula>
    </cfRule>
  </conditionalFormatting>
  <conditionalFormatting sqref="B31">
    <cfRule type="containsErrors" dxfId="453" priority="26">
      <formula>ISERROR(B31)</formula>
    </cfRule>
  </conditionalFormatting>
  <conditionalFormatting sqref="B32">
    <cfRule type="containsErrors" dxfId="452" priority="25">
      <formula>ISERROR(B32)</formula>
    </cfRule>
  </conditionalFormatting>
  <conditionalFormatting sqref="B33">
    <cfRule type="containsErrors" dxfId="451" priority="24">
      <formula>ISERROR(B33)</formula>
    </cfRule>
  </conditionalFormatting>
  <conditionalFormatting sqref="B34">
    <cfRule type="containsErrors" dxfId="450" priority="23">
      <formula>ISERROR(B34)</formula>
    </cfRule>
  </conditionalFormatting>
  <conditionalFormatting sqref="B35">
    <cfRule type="containsErrors" dxfId="449" priority="22">
      <formula>ISERROR(B35)</formula>
    </cfRule>
  </conditionalFormatting>
  <conditionalFormatting sqref="B38">
    <cfRule type="containsErrors" dxfId="448" priority="21">
      <formula>ISERROR(B38)</formula>
    </cfRule>
  </conditionalFormatting>
  <conditionalFormatting sqref="B40">
    <cfRule type="containsErrors" dxfId="447" priority="20">
      <formula>ISERROR(B40)</formula>
    </cfRule>
  </conditionalFormatting>
  <conditionalFormatting sqref="B41">
    <cfRule type="containsErrors" dxfId="446" priority="19">
      <formula>ISERROR(B41)</formula>
    </cfRule>
  </conditionalFormatting>
  <conditionalFormatting sqref="B42">
    <cfRule type="containsErrors" dxfId="445" priority="18">
      <formula>ISERROR(B42)</formula>
    </cfRule>
  </conditionalFormatting>
  <conditionalFormatting sqref="B43">
    <cfRule type="containsErrors" dxfId="444" priority="17">
      <formula>ISERROR(B43)</formula>
    </cfRule>
  </conditionalFormatting>
  <conditionalFormatting sqref="B44">
    <cfRule type="containsErrors" dxfId="443" priority="16">
      <formula>ISERROR(B44)</formula>
    </cfRule>
  </conditionalFormatting>
  <conditionalFormatting sqref="B45">
    <cfRule type="containsErrors" dxfId="442" priority="15">
      <formula>ISERROR(B45)</formula>
    </cfRule>
  </conditionalFormatting>
  <conditionalFormatting sqref="B47">
    <cfRule type="containsErrors" dxfId="441" priority="14">
      <formula>ISERROR(B47)</formula>
    </cfRule>
  </conditionalFormatting>
  <conditionalFormatting sqref="B51">
    <cfRule type="containsErrors" dxfId="440" priority="13">
      <formula>ISERROR(B51)</formula>
    </cfRule>
  </conditionalFormatting>
  <conditionalFormatting sqref="B52">
    <cfRule type="containsErrors" dxfId="439" priority="12">
      <formula>ISERROR(B52)</formula>
    </cfRule>
  </conditionalFormatting>
  <conditionalFormatting sqref="B53">
    <cfRule type="containsErrors" dxfId="438" priority="11">
      <formula>ISERROR(B53)</formula>
    </cfRule>
  </conditionalFormatting>
  <conditionalFormatting sqref="B55">
    <cfRule type="containsErrors" dxfId="437" priority="10">
      <formula>ISERROR(B55)</formula>
    </cfRule>
  </conditionalFormatting>
  <conditionalFormatting sqref="B56">
    <cfRule type="containsErrors" dxfId="436" priority="9">
      <formula>ISERROR(B56)</formula>
    </cfRule>
  </conditionalFormatting>
  <conditionalFormatting sqref="B57">
    <cfRule type="containsErrors" dxfId="435" priority="8">
      <formula>ISERROR(B57)</formula>
    </cfRule>
  </conditionalFormatting>
  <conditionalFormatting sqref="B58">
    <cfRule type="containsErrors" dxfId="434" priority="7">
      <formula>ISERROR(B58)</formula>
    </cfRule>
  </conditionalFormatting>
  <conditionalFormatting sqref="B59">
    <cfRule type="containsErrors" dxfId="433" priority="6">
      <formula>ISERROR(B59)</formula>
    </cfRule>
  </conditionalFormatting>
  <conditionalFormatting sqref="B60">
    <cfRule type="containsErrors" dxfId="432" priority="5">
      <formula>ISERROR(B60)</formula>
    </cfRule>
  </conditionalFormatting>
  <conditionalFormatting sqref="B62">
    <cfRule type="containsErrors" dxfId="431" priority="4">
      <formula>ISERROR(B62)</formula>
    </cfRule>
  </conditionalFormatting>
  <conditionalFormatting sqref="B64">
    <cfRule type="containsErrors" dxfId="430" priority="3">
      <formula>ISERROR(B64)</formula>
    </cfRule>
  </conditionalFormatting>
  <conditionalFormatting sqref="B65">
    <cfRule type="containsErrors" dxfId="429" priority="2">
      <formula>ISERROR(B65)</formula>
    </cfRule>
  </conditionalFormatting>
  <conditionalFormatting sqref="B66">
    <cfRule type="containsErrors" dxfId="428" priority="1">
      <formula>ISERROR(B66)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55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943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1015" t="s">
        <v>777</v>
      </c>
      <c r="B2" s="1016"/>
      <c r="C2" s="1016"/>
      <c r="D2" s="1016"/>
      <c r="E2" s="1016"/>
      <c r="F2" s="1016"/>
      <c r="G2" s="1017"/>
      <c r="H2" s="604"/>
      <c r="I2" s="604"/>
      <c r="J2" s="604"/>
      <c r="K2" s="563"/>
      <c r="L2" s="563"/>
      <c r="M2" s="563"/>
      <c r="N2" s="563"/>
    </row>
    <row r="3" spans="1:15" s="568" customFormat="1" ht="12" customHeight="1">
      <c r="A3" s="1045" t="s">
        <v>614</v>
      </c>
      <c r="B3" s="1054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3"/>
      <c r="B4" s="1047"/>
      <c r="C4" s="793" t="s">
        <v>801</v>
      </c>
      <c r="D4" s="794" t="s">
        <v>802</v>
      </c>
      <c r="E4" s="793" t="s">
        <v>801</v>
      </c>
      <c r="F4" s="794" t="s">
        <v>802</v>
      </c>
      <c r="G4" s="793" t="s">
        <v>801</v>
      </c>
      <c r="H4" s="794" t="s">
        <v>802</v>
      </c>
      <c r="I4" s="793" t="s">
        <v>801</v>
      </c>
      <c r="J4" s="794" t="s">
        <v>802</v>
      </c>
      <c r="K4" s="793" t="s">
        <v>801</v>
      </c>
      <c r="L4" s="794" t="s">
        <v>802</v>
      </c>
      <c r="M4" s="793" t="s">
        <v>801</v>
      </c>
      <c r="N4" s="794" t="s">
        <v>802</v>
      </c>
    </row>
    <row r="5" spans="1:15" s="575" customFormat="1" ht="15" customHeight="1">
      <c r="A5" s="795" t="s">
        <v>551</v>
      </c>
      <c r="B5" s="796"/>
      <c r="C5" s="797"/>
      <c r="D5" s="797">
        <v>316.76694500000002</v>
      </c>
      <c r="E5" s="797"/>
      <c r="F5" s="797">
        <v>362.60770400000001</v>
      </c>
      <c r="G5" s="797"/>
      <c r="H5" s="797">
        <v>403.222082</v>
      </c>
      <c r="I5" s="797"/>
      <c r="J5" s="797">
        <v>498.43982499999998</v>
      </c>
      <c r="K5" s="797"/>
      <c r="L5" s="797">
        <v>224.01522499999999</v>
      </c>
      <c r="M5" s="797"/>
      <c r="N5" s="797">
        <v>263.30103800000001</v>
      </c>
    </row>
    <row r="6" spans="1:15" s="575" customFormat="1" ht="15" customHeight="1">
      <c r="A6" s="789" t="s">
        <v>779</v>
      </c>
      <c r="B6" s="570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5" s="582" customFormat="1" ht="15" customHeight="1">
      <c r="A7" s="613" t="s">
        <v>944</v>
      </c>
      <c r="B7" s="578"/>
      <c r="C7" s="579"/>
      <c r="D7" s="629">
        <v>159.32687300000001</v>
      </c>
      <c r="E7" s="579"/>
      <c r="F7" s="629">
        <v>174.47927399999998</v>
      </c>
      <c r="G7" s="579"/>
      <c r="H7" s="629">
        <v>168.70296300000001</v>
      </c>
      <c r="I7" s="579"/>
      <c r="J7" s="629">
        <v>191.34545299999999</v>
      </c>
      <c r="K7" s="579"/>
      <c r="L7" s="629">
        <v>93.442016999999993</v>
      </c>
      <c r="M7" s="579"/>
      <c r="N7" s="629">
        <v>99.554907999999998</v>
      </c>
    </row>
    <row r="8" spans="1:15" s="582" customFormat="1" ht="15" customHeight="1">
      <c r="A8" s="613" t="s">
        <v>879</v>
      </c>
      <c r="B8" s="578"/>
      <c r="C8" s="579"/>
      <c r="D8" s="629">
        <v>3.5761279999999998</v>
      </c>
      <c r="E8" s="579"/>
      <c r="F8" s="629">
        <v>2.6386160000000003</v>
      </c>
      <c r="G8" s="579"/>
      <c r="H8" s="629">
        <v>2.090846</v>
      </c>
      <c r="I8" s="579"/>
      <c r="J8" s="629">
        <v>2.9405069999999993</v>
      </c>
      <c r="K8" s="579"/>
      <c r="L8" s="629">
        <v>1.4240029999999999</v>
      </c>
      <c r="M8" s="579"/>
      <c r="N8" s="629">
        <v>1.984445</v>
      </c>
    </row>
    <row r="9" spans="1:15" s="582" customFormat="1" ht="15" customHeight="1">
      <c r="A9" s="613" t="s">
        <v>825</v>
      </c>
      <c r="B9" s="578"/>
      <c r="C9" s="630"/>
      <c r="D9" s="629">
        <v>130.305825</v>
      </c>
      <c r="E9" s="630"/>
      <c r="F9" s="629">
        <v>152.50154599999999</v>
      </c>
      <c r="G9" s="630"/>
      <c r="H9" s="629">
        <v>165.42948000000001</v>
      </c>
      <c r="I9" s="630"/>
      <c r="J9" s="629">
        <v>185.721135</v>
      </c>
      <c r="K9" s="630"/>
      <c r="L9" s="629">
        <v>86.415741999999995</v>
      </c>
      <c r="M9" s="630"/>
      <c r="N9" s="629">
        <v>125.881232</v>
      </c>
    </row>
    <row r="10" spans="1:15" s="582" customFormat="1" ht="15" customHeight="1">
      <c r="A10" s="613" t="s">
        <v>853</v>
      </c>
      <c r="B10" s="578"/>
      <c r="C10" s="630"/>
      <c r="D10" s="629">
        <v>14.123583999999999</v>
      </c>
      <c r="E10" s="630"/>
      <c r="F10" s="629">
        <v>17.022406999999998</v>
      </c>
      <c r="G10" s="630"/>
      <c r="H10" s="629">
        <v>53.031187000000003</v>
      </c>
      <c r="I10" s="630"/>
      <c r="J10" s="629">
        <v>90.14835699999999</v>
      </c>
      <c r="K10" s="630"/>
      <c r="L10" s="629">
        <v>30.752060999999998</v>
      </c>
      <c r="M10" s="630"/>
      <c r="N10" s="629">
        <v>20.476157000000001</v>
      </c>
    </row>
    <row r="11" spans="1:15" s="582" customFormat="1" ht="15" customHeight="1">
      <c r="A11" s="613" t="s">
        <v>784</v>
      </c>
      <c r="B11" s="578"/>
      <c r="C11" s="630"/>
      <c r="D11" s="629">
        <v>9.4345350000000003</v>
      </c>
      <c r="E11" s="630"/>
      <c r="F11" s="629">
        <v>15.965860999999997</v>
      </c>
      <c r="G11" s="630"/>
      <c r="H11" s="629">
        <v>13.967606</v>
      </c>
      <c r="I11" s="630"/>
      <c r="J11" s="629">
        <v>28.284373000000002</v>
      </c>
      <c r="K11" s="630"/>
      <c r="L11" s="629">
        <v>11.981401999999997</v>
      </c>
      <c r="M11" s="630"/>
      <c r="N11" s="629">
        <v>15.404295999999999</v>
      </c>
    </row>
    <row r="12" spans="1:15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s="587" customFormat="1" ht="15" customHeight="1">
      <c r="A13" s="781" t="s">
        <v>577</v>
      </c>
      <c r="B13" s="586"/>
      <c r="C13" s="630"/>
      <c r="D13" s="646">
        <v>54.351590999999999</v>
      </c>
      <c r="E13" s="630"/>
      <c r="F13" s="646">
        <v>53.446244999999998</v>
      </c>
      <c r="G13" s="630"/>
      <c r="H13" s="646">
        <v>56.778411999999996</v>
      </c>
      <c r="I13" s="630"/>
      <c r="J13" s="646">
        <v>77.960932</v>
      </c>
      <c r="K13" s="630"/>
      <c r="L13" s="646">
        <v>33.619337000000002</v>
      </c>
      <c r="M13" s="630"/>
      <c r="N13" s="646">
        <v>42.921523999999998</v>
      </c>
    </row>
    <row r="14" spans="1:15" s="587" customFormat="1" ht="15" customHeight="1">
      <c r="A14" s="782" t="s">
        <v>945</v>
      </c>
      <c r="B14" s="621" t="s">
        <v>719</v>
      </c>
      <c r="C14" s="631">
        <v>4.0552999999999999</v>
      </c>
      <c r="D14" s="798">
        <v>2.5203599999999997</v>
      </c>
      <c r="E14" s="631">
        <v>6.3982000000000001</v>
      </c>
      <c r="F14" s="798">
        <v>4.5818820000000002</v>
      </c>
      <c r="G14" s="631">
        <v>6.5570000000000004</v>
      </c>
      <c r="H14" s="798">
        <v>5.247255</v>
      </c>
      <c r="I14" s="631">
        <v>7.6463000000000001</v>
      </c>
      <c r="J14" s="798">
        <v>7.3572499999999987</v>
      </c>
      <c r="K14" s="631">
        <v>3.1631</v>
      </c>
      <c r="L14" s="798">
        <v>3.1401119999999998</v>
      </c>
      <c r="M14" s="631">
        <v>4.1654</v>
      </c>
      <c r="N14" s="798">
        <v>3.8833469999999992</v>
      </c>
      <c r="O14" s="591"/>
    </row>
    <row r="15" spans="1:15" s="591" customFormat="1" ht="15" customHeight="1">
      <c r="A15" s="782" t="s">
        <v>648</v>
      </c>
      <c r="B15" s="621" t="s">
        <v>719</v>
      </c>
      <c r="C15" s="631">
        <v>63.106099999999998</v>
      </c>
      <c r="D15" s="798">
        <v>17.046257999999998</v>
      </c>
      <c r="E15" s="631">
        <v>81.846900000000005</v>
      </c>
      <c r="F15" s="798">
        <v>15.752531999999999</v>
      </c>
      <c r="G15" s="631">
        <v>77.771100000000004</v>
      </c>
      <c r="H15" s="798">
        <v>15.873120999999999</v>
      </c>
      <c r="I15" s="631">
        <v>76.137400000000014</v>
      </c>
      <c r="J15" s="798">
        <v>20.617978000000004</v>
      </c>
      <c r="K15" s="631">
        <v>49.189599999999999</v>
      </c>
      <c r="L15" s="798">
        <v>12.728187999999999</v>
      </c>
      <c r="M15" s="631">
        <v>51.542300000000004</v>
      </c>
      <c r="N15" s="798">
        <v>16.214392999999998</v>
      </c>
    </row>
    <row r="16" spans="1:15" s="591" customFormat="1" ht="15" customHeight="1">
      <c r="A16" s="782" t="s">
        <v>810</v>
      </c>
      <c r="B16" s="621" t="s">
        <v>719</v>
      </c>
      <c r="C16" s="631">
        <v>64.175899999999999</v>
      </c>
      <c r="D16" s="798">
        <v>28.806675999999996</v>
      </c>
      <c r="E16" s="631">
        <v>72.299000000000007</v>
      </c>
      <c r="F16" s="798">
        <v>26.378188000000002</v>
      </c>
      <c r="G16" s="631">
        <v>74.716999999999999</v>
      </c>
      <c r="H16" s="798">
        <v>27.010059999999999</v>
      </c>
      <c r="I16" s="631">
        <v>73.328199999999995</v>
      </c>
      <c r="J16" s="798">
        <v>39.360203999999996</v>
      </c>
      <c r="K16" s="631">
        <v>19.852499999999999</v>
      </c>
      <c r="L16" s="798">
        <v>12.990843999999999</v>
      </c>
      <c r="M16" s="631">
        <v>32.586100000000002</v>
      </c>
      <c r="N16" s="798">
        <v>15.858890999999998</v>
      </c>
    </row>
    <row r="17" spans="1:15" s="591" customFormat="1" ht="15" customHeight="1">
      <c r="A17" s="782" t="s">
        <v>832</v>
      </c>
      <c r="B17" s="621" t="s">
        <v>719</v>
      </c>
      <c r="C17" s="631">
        <v>3.427</v>
      </c>
      <c r="D17" s="798">
        <v>1.3403979999999998</v>
      </c>
      <c r="E17" s="631">
        <v>3.2509000000000001</v>
      </c>
      <c r="F17" s="798">
        <v>1.84771</v>
      </c>
      <c r="G17" s="631">
        <v>3.4381999999999997</v>
      </c>
      <c r="H17" s="798">
        <v>2.1077819999999998</v>
      </c>
      <c r="I17" s="631">
        <v>2.5383</v>
      </c>
      <c r="J17" s="798">
        <v>2.0759599999999998</v>
      </c>
      <c r="K17" s="631">
        <v>1.3913</v>
      </c>
      <c r="L17" s="798">
        <v>0.97917999999999994</v>
      </c>
      <c r="M17" s="631">
        <v>1.9505999999999999</v>
      </c>
      <c r="N17" s="798">
        <v>1.36128</v>
      </c>
    </row>
    <row r="18" spans="1:15" s="591" customFormat="1" ht="15" customHeight="1">
      <c r="A18" s="782" t="s">
        <v>891</v>
      </c>
      <c r="B18" s="621" t="s">
        <v>719</v>
      </c>
      <c r="C18" s="631">
        <v>0.2702</v>
      </c>
      <c r="D18" s="798">
        <v>0.80415300000000001</v>
      </c>
      <c r="E18" s="631">
        <v>0.37410000000000004</v>
      </c>
      <c r="F18" s="798">
        <v>1.1253419999999998</v>
      </c>
      <c r="G18" s="631">
        <v>0.49830000000000002</v>
      </c>
      <c r="H18" s="798">
        <v>1.807928</v>
      </c>
      <c r="I18" s="631">
        <v>0.45689999999999997</v>
      </c>
      <c r="J18" s="798">
        <v>1.9246679999999998</v>
      </c>
      <c r="K18" s="631">
        <v>0.19400000000000001</v>
      </c>
      <c r="L18" s="798">
        <v>0.97095699999999996</v>
      </c>
      <c r="M18" s="631">
        <v>0.24399999999999999</v>
      </c>
      <c r="N18" s="798">
        <v>0.86988399999999999</v>
      </c>
    </row>
    <row r="19" spans="1:15" s="587" customFormat="1" ht="15" customHeight="1">
      <c r="A19" s="781" t="s">
        <v>578</v>
      </c>
      <c r="B19" s="784"/>
      <c r="C19" s="799"/>
      <c r="D19" s="799">
        <v>4.9099709999999996</v>
      </c>
      <c r="E19" s="799"/>
      <c r="F19" s="799">
        <v>5.7999010000000002</v>
      </c>
      <c r="G19" s="799"/>
      <c r="H19" s="799">
        <v>7.4874830000000001</v>
      </c>
      <c r="I19" s="799"/>
      <c r="J19" s="799">
        <v>13.042047</v>
      </c>
      <c r="K19" s="799"/>
      <c r="L19" s="799">
        <v>5.0613760000000001</v>
      </c>
      <c r="M19" s="799"/>
      <c r="N19" s="799">
        <v>8.6845610000000004</v>
      </c>
    </row>
    <row r="20" spans="1:15" s="587" customFormat="1" ht="15" customHeight="1">
      <c r="A20" s="782" t="s">
        <v>946</v>
      </c>
      <c r="B20" s="783" t="s">
        <v>285</v>
      </c>
      <c r="C20" s="631">
        <v>4.6017430999999993</v>
      </c>
      <c r="D20" s="798">
        <v>1.6767169999999998</v>
      </c>
      <c r="E20" s="631">
        <v>6.3773757999999994</v>
      </c>
      <c r="F20" s="798">
        <v>2.211614</v>
      </c>
      <c r="G20" s="631">
        <v>8.9460373000000004</v>
      </c>
      <c r="H20" s="798">
        <v>3.5423739999999997</v>
      </c>
      <c r="I20" s="631">
        <v>17.155207000000001</v>
      </c>
      <c r="J20" s="798">
        <v>6.8523379999999996</v>
      </c>
      <c r="K20" s="631">
        <v>7.6216806999999998</v>
      </c>
      <c r="L20" s="798">
        <v>3.0001599999999997</v>
      </c>
      <c r="M20" s="631">
        <v>16.231202100000001</v>
      </c>
      <c r="N20" s="798">
        <v>6.9912969999999994</v>
      </c>
      <c r="O20" s="591"/>
    </row>
    <row r="21" spans="1:15" s="587" customFormat="1" ht="15" customHeight="1">
      <c r="A21" s="782" t="s">
        <v>892</v>
      </c>
      <c r="B21" s="621" t="s">
        <v>680</v>
      </c>
      <c r="C21" s="631">
        <v>0.133933</v>
      </c>
      <c r="D21" s="798">
        <v>1.745099</v>
      </c>
      <c r="E21" s="631">
        <v>0.13321</v>
      </c>
      <c r="F21" s="798">
        <v>2.1595119999999999</v>
      </c>
      <c r="G21" s="631">
        <v>0.13594000000000001</v>
      </c>
      <c r="H21" s="798">
        <v>2.8669849999999997</v>
      </c>
      <c r="I21" s="631">
        <v>0.17136000000000001</v>
      </c>
      <c r="J21" s="798">
        <v>4.5205359999999999</v>
      </c>
      <c r="K21" s="631">
        <v>5.8470000000000001E-2</v>
      </c>
      <c r="L21" s="798">
        <v>1.399297</v>
      </c>
      <c r="M21" s="631" t="s">
        <v>255</v>
      </c>
      <c r="N21" s="798">
        <v>0.65129799999999993</v>
      </c>
      <c r="O21" s="591"/>
    </row>
    <row r="22" spans="1:15" s="587" customFormat="1" ht="15" customHeight="1">
      <c r="A22" s="781" t="s">
        <v>579</v>
      </c>
      <c r="B22" s="784"/>
      <c r="C22" s="799"/>
      <c r="D22" s="799">
        <v>4.0910339999999996</v>
      </c>
      <c r="E22" s="799"/>
      <c r="F22" s="799">
        <v>3.0568209999999998</v>
      </c>
      <c r="G22" s="799"/>
      <c r="H22" s="799">
        <v>2.6234629999999997</v>
      </c>
      <c r="I22" s="799"/>
      <c r="J22" s="799">
        <v>3.9664359999999999</v>
      </c>
      <c r="K22" s="799"/>
      <c r="L22" s="799">
        <v>2.204669</v>
      </c>
      <c r="M22" s="799"/>
      <c r="N22" s="799">
        <v>2.6366369999999999</v>
      </c>
    </row>
    <row r="23" spans="1:15" s="587" customFormat="1" ht="15" customHeight="1">
      <c r="A23" s="781" t="s">
        <v>898</v>
      </c>
      <c r="B23" s="784"/>
      <c r="C23" s="799"/>
      <c r="D23" s="630">
        <v>9.4345350000000003</v>
      </c>
      <c r="E23" s="799"/>
      <c r="F23" s="630">
        <v>15.965860999999997</v>
      </c>
      <c r="G23" s="799"/>
      <c r="H23" s="630">
        <v>13.967606</v>
      </c>
      <c r="I23" s="799"/>
      <c r="J23" s="630">
        <v>28.284373000000002</v>
      </c>
      <c r="K23" s="799"/>
      <c r="L23" s="630">
        <v>11.981401999999997</v>
      </c>
      <c r="M23" s="799"/>
      <c r="N23" s="630">
        <v>15.413164</v>
      </c>
    </row>
    <row r="24" spans="1:15" s="587" customFormat="1" ht="15" customHeight="1">
      <c r="A24" s="782" t="s">
        <v>947</v>
      </c>
      <c r="B24" s="621" t="s">
        <v>719</v>
      </c>
      <c r="C24" s="631">
        <v>0.45430000000000004</v>
      </c>
      <c r="D24" s="632">
        <v>0.49751499999999999</v>
      </c>
      <c r="E24" s="631">
        <v>3.1289000000000002</v>
      </c>
      <c r="F24" s="632">
        <v>3.4948569999999997</v>
      </c>
      <c r="G24" s="631">
        <v>3.1850000000000001</v>
      </c>
      <c r="H24" s="632">
        <v>3.3756849999999998</v>
      </c>
      <c r="I24" s="631">
        <v>3.0049999999999999</v>
      </c>
      <c r="J24" s="632">
        <v>2.8197939999999999</v>
      </c>
      <c r="K24" s="631">
        <v>1.6377999999999999</v>
      </c>
      <c r="L24" s="632">
        <v>1.5591210000000002</v>
      </c>
      <c r="M24" s="631">
        <v>1.5960000000000001</v>
      </c>
      <c r="N24" s="632">
        <v>1.5230709999999998</v>
      </c>
      <c r="O24" s="591"/>
    </row>
    <row r="25" spans="1:15" s="591" customFormat="1" ht="15" customHeight="1">
      <c r="A25" s="782" t="s">
        <v>689</v>
      </c>
      <c r="B25" s="783" t="s">
        <v>942</v>
      </c>
      <c r="C25" s="631">
        <v>0.50436440000000005</v>
      </c>
      <c r="D25" s="632" t="s">
        <v>255</v>
      </c>
      <c r="E25" s="631"/>
      <c r="F25" s="632" t="s">
        <v>255</v>
      </c>
      <c r="G25" s="631">
        <v>0.1456354</v>
      </c>
      <c r="H25" s="632" t="s">
        <v>255</v>
      </c>
      <c r="I25" s="631">
        <v>0.51504850000000002</v>
      </c>
      <c r="J25" s="632">
        <v>18.026700999999999</v>
      </c>
      <c r="K25" s="631">
        <v>0.2753332</v>
      </c>
      <c r="L25" s="632">
        <v>9.6366599999999991</v>
      </c>
      <c r="M25" s="631">
        <v>0.33635909999999997</v>
      </c>
      <c r="N25" s="632">
        <v>11.772566999999999</v>
      </c>
    </row>
    <row r="26" spans="1:15" s="587" customFormat="1" ht="15" customHeight="1">
      <c r="A26" s="781" t="s">
        <v>581</v>
      </c>
      <c r="B26" s="784"/>
      <c r="C26" s="630"/>
      <c r="D26" s="593" t="s">
        <v>255</v>
      </c>
      <c r="E26" s="630"/>
      <c r="F26" s="593" t="s">
        <v>255</v>
      </c>
      <c r="G26" s="630"/>
      <c r="H26" s="593">
        <v>0.144839</v>
      </c>
      <c r="I26" s="630"/>
      <c r="J26" s="593">
        <v>0.64571900000000004</v>
      </c>
      <c r="K26" s="630"/>
      <c r="L26" s="593">
        <v>0.144014</v>
      </c>
      <c r="M26" s="630"/>
      <c r="N26" s="593">
        <v>0.89785300000000001</v>
      </c>
    </row>
    <row r="27" spans="1:15" s="587" customFormat="1" ht="15" customHeight="1">
      <c r="A27" s="781" t="s">
        <v>882</v>
      </c>
      <c r="B27" s="784"/>
      <c r="C27" s="799"/>
      <c r="D27" s="799">
        <v>50.790816999999997</v>
      </c>
      <c r="E27" s="799"/>
      <c r="F27" s="799">
        <v>44.646101999999999</v>
      </c>
      <c r="G27" s="799"/>
      <c r="H27" s="799">
        <v>43.460895000000001</v>
      </c>
      <c r="I27" s="799"/>
      <c r="J27" s="799">
        <v>54.389461000000004</v>
      </c>
      <c r="K27" s="799"/>
      <c r="L27" s="593">
        <v>31.356721000000004</v>
      </c>
      <c r="M27" s="799"/>
      <c r="N27" s="593">
        <v>35.365622000000002</v>
      </c>
    </row>
    <row r="28" spans="1:15" s="587" customFormat="1" ht="15" customHeight="1">
      <c r="A28" s="782" t="s">
        <v>692</v>
      </c>
      <c r="B28" s="621" t="s">
        <v>719</v>
      </c>
      <c r="C28" s="800">
        <v>2.1700999999999997</v>
      </c>
      <c r="D28" s="800">
        <v>1.1546509999999999</v>
      </c>
      <c r="E28" s="800">
        <v>2.7965</v>
      </c>
      <c r="F28" s="800">
        <v>1.0524039999999999</v>
      </c>
      <c r="G28" s="800">
        <v>4.5779000000000005</v>
      </c>
      <c r="H28" s="800">
        <v>1.589707</v>
      </c>
      <c r="I28" s="800">
        <v>12.173399999999999</v>
      </c>
      <c r="J28" s="800">
        <v>2.4609129999999997</v>
      </c>
      <c r="K28" s="800">
        <v>4.1977000000000002</v>
      </c>
      <c r="L28" s="632">
        <v>1.0584830000000001</v>
      </c>
      <c r="M28" s="800">
        <v>11.775</v>
      </c>
      <c r="N28" s="632">
        <v>2.014062</v>
      </c>
      <c r="O28" s="591"/>
    </row>
    <row r="29" spans="1:15" s="591" customFormat="1" ht="15" customHeight="1">
      <c r="A29" s="782" t="s">
        <v>948</v>
      </c>
      <c r="B29" s="621" t="s">
        <v>719</v>
      </c>
      <c r="C29" s="800">
        <v>2.1273</v>
      </c>
      <c r="D29" s="800">
        <v>3.5279309999999997</v>
      </c>
      <c r="E29" s="800">
        <v>2.7361</v>
      </c>
      <c r="F29" s="800">
        <v>5.0317259999999999</v>
      </c>
      <c r="G29" s="800">
        <v>2.1183000000000001</v>
      </c>
      <c r="H29" s="800">
        <v>5.1290879999999994</v>
      </c>
      <c r="I29" s="800">
        <v>2.5163000000000002</v>
      </c>
      <c r="J29" s="800">
        <v>6.7345720000000009</v>
      </c>
      <c r="K29" s="800">
        <v>1.7845</v>
      </c>
      <c r="L29" s="632">
        <v>3.8940199999999998</v>
      </c>
      <c r="M29" s="800">
        <v>0.39369999999999999</v>
      </c>
      <c r="N29" s="632">
        <v>2.0882480000000001</v>
      </c>
    </row>
    <row r="30" spans="1:15" s="591" customFormat="1" ht="15" customHeight="1">
      <c r="A30" s="782" t="s">
        <v>934</v>
      </c>
      <c r="B30" s="621" t="s">
        <v>719</v>
      </c>
      <c r="C30" s="800">
        <v>0.64570000000000005</v>
      </c>
      <c r="D30" s="800">
        <v>0.82614100000000013</v>
      </c>
      <c r="E30" s="800">
        <v>2.1044</v>
      </c>
      <c r="F30" s="800">
        <v>1.937284</v>
      </c>
      <c r="G30" s="800">
        <v>4.4861000000000004</v>
      </c>
      <c r="H30" s="800">
        <v>3.5153129999999999</v>
      </c>
      <c r="I30" s="800">
        <v>4.4954999999999998</v>
      </c>
      <c r="J30" s="800">
        <v>4.1539219999999997</v>
      </c>
      <c r="K30" s="800">
        <v>2.2747000000000002</v>
      </c>
      <c r="L30" s="632">
        <v>2.285237</v>
      </c>
      <c r="M30" s="800">
        <v>2.956</v>
      </c>
      <c r="N30" s="632">
        <v>2.7043990000000004</v>
      </c>
    </row>
    <row r="31" spans="1:15" s="591" customFormat="1" ht="15" customHeight="1">
      <c r="A31" s="782" t="s">
        <v>903</v>
      </c>
      <c r="B31" s="783" t="s">
        <v>279</v>
      </c>
      <c r="C31" s="800">
        <v>32.397870600000005</v>
      </c>
      <c r="D31" s="800">
        <v>23.293582000000001</v>
      </c>
      <c r="E31" s="800">
        <v>6.8011584999999997</v>
      </c>
      <c r="F31" s="800">
        <v>8.2489720000000002</v>
      </c>
      <c r="G31" s="800">
        <v>14.851626099999999</v>
      </c>
      <c r="H31" s="800">
        <v>9.6870189999999994</v>
      </c>
      <c r="I31" s="800">
        <v>26.454465600000002</v>
      </c>
      <c r="J31" s="800">
        <v>14.671781999999999</v>
      </c>
      <c r="K31" s="800">
        <v>24.963082</v>
      </c>
      <c r="L31" s="632">
        <v>13.869115999999998</v>
      </c>
      <c r="M31" s="800">
        <v>24.163314499999998</v>
      </c>
      <c r="N31" s="632">
        <v>14.030590999999999</v>
      </c>
    </row>
    <row r="32" spans="1:15" s="591" customFormat="1" ht="15" customHeight="1">
      <c r="A32" s="782" t="s">
        <v>905</v>
      </c>
      <c r="B32" s="621" t="s">
        <v>719</v>
      </c>
      <c r="C32" s="800">
        <v>6.9095000000000004</v>
      </c>
      <c r="D32" s="800">
        <v>12.088004000000002</v>
      </c>
      <c r="E32" s="800">
        <v>8.6289999999999996</v>
      </c>
      <c r="F32" s="800">
        <v>19.371981999999999</v>
      </c>
      <c r="G32" s="800">
        <v>10.436999999999999</v>
      </c>
      <c r="H32" s="800">
        <v>19.295451999999997</v>
      </c>
      <c r="I32" s="800">
        <v>11.936399999999999</v>
      </c>
      <c r="J32" s="800">
        <v>20.310827</v>
      </c>
      <c r="K32" s="800">
        <v>4.8895</v>
      </c>
      <c r="L32" s="632">
        <v>8.2473539999999996</v>
      </c>
      <c r="M32" s="800">
        <v>6.3256999999999994</v>
      </c>
      <c r="N32" s="632">
        <v>10.084609</v>
      </c>
    </row>
    <row r="33" spans="1:15" s="587" customFormat="1" ht="15" customHeight="1">
      <c r="A33" s="781" t="s">
        <v>583</v>
      </c>
      <c r="B33" s="784"/>
      <c r="C33" s="799"/>
      <c r="D33" s="799">
        <v>110.35893799999999</v>
      </c>
      <c r="E33" s="799"/>
      <c r="F33" s="799">
        <v>139.14666099999999</v>
      </c>
      <c r="G33" s="799"/>
      <c r="H33" s="799">
        <v>150.524362</v>
      </c>
      <c r="I33" s="799"/>
      <c r="J33" s="799">
        <v>158.21289899999999</v>
      </c>
      <c r="K33" s="799"/>
      <c r="L33" s="593">
        <v>71.063211999999993</v>
      </c>
      <c r="M33" s="799"/>
      <c r="N33" s="593">
        <v>91.655598999999995</v>
      </c>
    </row>
    <row r="34" spans="1:15" s="587" customFormat="1" ht="15" customHeight="1">
      <c r="A34" s="782" t="s">
        <v>909</v>
      </c>
      <c r="B34" s="621" t="s">
        <v>719</v>
      </c>
      <c r="C34" s="632">
        <v>1.3005</v>
      </c>
      <c r="D34" s="632">
        <v>1.7462170000000001</v>
      </c>
      <c r="E34" s="632">
        <v>1.659</v>
      </c>
      <c r="F34" s="632">
        <v>2.4066329999999998</v>
      </c>
      <c r="G34" s="632">
        <v>0.9556</v>
      </c>
      <c r="H34" s="632">
        <v>1.918901</v>
      </c>
      <c r="I34" s="632">
        <v>1.0967</v>
      </c>
      <c r="J34" s="632">
        <v>2.1986289999999999</v>
      </c>
      <c r="K34" s="632">
        <v>0.51460000000000006</v>
      </c>
      <c r="L34" s="632">
        <v>1.0459080000000001</v>
      </c>
      <c r="M34" s="632">
        <v>1.0526</v>
      </c>
      <c r="N34" s="632">
        <v>1.5929220000000002</v>
      </c>
      <c r="O34" s="591"/>
    </row>
    <row r="35" spans="1:15" s="591" customFormat="1" ht="15" customHeight="1">
      <c r="A35" s="782" t="s">
        <v>949</v>
      </c>
      <c r="B35" s="621" t="s">
        <v>719</v>
      </c>
      <c r="C35" s="632">
        <v>14.4116</v>
      </c>
      <c r="D35" s="632">
        <v>29.869641999999999</v>
      </c>
      <c r="E35" s="632">
        <v>18.635200000000001</v>
      </c>
      <c r="F35" s="632">
        <v>57.216673</v>
      </c>
      <c r="G35" s="632">
        <v>16.612200000000001</v>
      </c>
      <c r="H35" s="632">
        <v>64.697941999999998</v>
      </c>
      <c r="I35" s="632">
        <v>13.138299999999999</v>
      </c>
      <c r="J35" s="632">
        <v>47.775304999999996</v>
      </c>
      <c r="K35" s="632">
        <v>7.1120000000000001</v>
      </c>
      <c r="L35" s="632">
        <v>27.816311999999996</v>
      </c>
      <c r="M35" s="632">
        <v>4.3045</v>
      </c>
      <c r="N35" s="632">
        <v>17.253437999999999</v>
      </c>
    </row>
    <row r="36" spans="1:15" s="591" customFormat="1" ht="15" customHeight="1">
      <c r="A36" s="782" t="s">
        <v>950</v>
      </c>
      <c r="B36" s="783" t="s">
        <v>282</v>
      </c>
      <c r="C36" s="632">
        <v>4.0338301000000003</v>
      </c>
      <c r="D36" s="632">
        <v>10.801729</v>
      </c>
      <c r="E36" s="632">
        <v>3.3602412000000004</v>
      </c>
      <c r="F36" s="632">
        <v>9.3905839999999987</v>
      </c>
      <c r="G36" s="632">
        <v>2.6012808999999999</v>
      </c>
      <c r="H36" s="632">
        <v>7.2654059999999996</v>
      </c>
      <c r="I36" s="632">
        <v>2.4248442999999997</v>
      </c>
      <c r="J36" s="632">
        <v>7.03871</v>
      </c>
      <c r="K36" s="632">
        <v>1.0453304000000001</v>
      </c>
      <c r="L36" s="632">
        <v>3.0418689999999997</v>
      </c>
      <c r="M36" s="632">
        <v>1.1784756000000001</v>
      </c>
      <c r="N36" s="632">
        <v>3.4611259999999997</v>
      </c>
    </row>
    <row r="37" spans="1:15" s="591" customFormat="1" ht="15" customHeight="1">
      <c r="A37" s="782" t="s">
        <v>323</v>
      </c>
      <c r="B37" s="621" t="s">
        <v>719</v>
      </c>
      <c r="C37" s="632">
        <v>4.5573000000000006</v>
      </c>
      <c r="D37" s="632">
        <v>0.50017999999999996</v>
      </c>
      <c r="E37" s="632">
        <v>1.9377</v>
      </c>
      <c r="F37" s="632">
        <v>0.23593499999999998</v>
      </c>
      <c r="G37" s="632">
        <v>1.0063</v>
      </c>
      <c r="H37" s="632">
        <v>7.0191000000000003E-2</v>
      </c>
      <c r="I37" s="632">
        <v>135.3201</v>
      </c>
      <c r="J37" s="632">
        <v>10.450659999999997</v>
      </c>
      <c r="K37" s="632">
        <v>20.2684</v>
      </c>
      <c r="L37" s="632">
        <v>1.0864799999999999</v>
      </c>
      <c r="M37" s="632">
        <v>204.09879999999998</v>
      </c>
      <c r="N37" s="632">
        <v>16.286382</v>
      </c>
    </row>
    <row r="38" spans="1:15" s="591" customFormat="1" ht="15" customHeight="1">
      <c r="A38" s="782" t="s">
        <v>1235</v>
      </c>
      <c r="B38" s="783" t="s">
        <v>282</v>
      </c>
      <c r="C38" s="632">
        <v>1.8507731000000001</v>
      </c>
      <c r="D38" s="632">
        <v>5.9984639999999994</v>
      </c>
      <c r="E38" s="632">
        <v>1.8887492000000001</v>
      </c>
      <c r="F38" s="632">
        <v>6.1315849999999985</v>
      </c>
      <c r="G38" s="632">
        <v>2.100247</v>
      </c>
      <c r="H38" s="632">
        <v>7.7538939999999998</v>
      </c>
      <c r="I38" s="632">
        <v>2.5113884</v>
      </c>
      <c r="J38" s="632">
        <v>9.1826879999999989</v>
      </c>
      <c r="K38" s="632">
        <v>0.98122380000000009</v>
      </c>
      <c r="L38" s="632">
        <v>3.5536820000000002</v>
      </c>
      <c r="M38" s="632">
        <v>1.5025250000000001</v>
      </c>
      <c r="N38" s="632">
        <v>5.868987999999999</v>
      </c>
    </row>
    <row r="39" spans="1:15" s="591" customFormat="1" ht="15" customHeight="1">
      <c r="A39" s="782" t="s">
        <v>766</v>
      </c>
      <c r="B39" s="783" t="s">
        <v>279</v>
      </c>
      <c r="C39" s="632">
        <v>1.8953598</v>
      </c>
      <c r="D39" s="632">
        <v>1.695473</v>
      </c>
      <c r="E39" s="632">
        <v>4.3293090999999997</v>
      </c>
      <c r="F39" s="632">
        <v>3.4298690000000001</v>
      </c>
      <c r="G39" s="632">
        <v>4.0864856999999999</v>
      </c>
      <c r="H39" s="632">
        <v>6.3057109999999996</v>
      </c>
      <c r="I39" s="632">
        <v>3.1627673999999999</v>
      </c>
      <c r="J39" s="632">
        <v>8.0638009999999998</v>
      </c>
      <c r="K39" s="632">
        <v>1.2217898999999999</v>
      </c>
      <c r="L39" s="632">
        <v>3.2358339999999997</v>
      </c>
      <c r="M39" s="632">
        <v>3.2301009999999999</v>
      </c>
      <c r="N39" s="632">
        <v>7.2839679999999998</v>
      </c>
    </row>
    <row r="40" spans="1:15" s="591" customFormat="1" ht="15" customHeight="1">
      <c r="A40" s="782" t="s">
        <v>283</v>
      </c>
      <c r="B40" s="621" t="s">
        <v>719</v>
      </c>
      <c r="C40" s="632">
        <v>2.4553000000000003</v>
      </c>
      <c r="D40" s="632">
        <v>8.2206919999999997</v>
      </c>
      <c r="E40" s="632">
        <v>2.3491</v>
      </c>
      <c r="F40" s="632">
        <v>8.9949469999999998</v>
      </c>
      <c r="G40" s="632">
        <v>3.1013999999999999</v>
      </c>
      <c r="H40" s="632">
        <v>10.126980999999999</v>
      </c>
      <c r="I40" s="632">
        <v>4.5194999999999999</v>
      </c>
      <c r="J40" s="632">
        <v>13.037393</v>
      </c>
      <c r="K40" s="632">
        <v>1.7207999999999999</v>
      </c>
      <c r="L40" s="632">
        <v>5.0620799999999999</v>
      </c>
      <c r="M40" s="632">
        <v>2.7203000000000004</v>
      </c>
      <c r="N40" s="632">
        <v>7.4206059999999994</v>
      </c>
    </row>
    <row r="41" spans="1:15" s="591" customFormat="1" ht="15" customHeight="1">
      <c r="A41" s="782" t="s">
        <v>702</v>
      </c>
      <c r="B41" s="621" t="s">
        <v>719</v>
      </c>
      <c r="C41" s="632">
        <v>8.72E-2</v>
      </c>
      <c r="D41" s="632">
        <v>0.25703500000000001</v>
      </c>
      <c r="E41" s="632">
        <v>0.4713</v>
      </c>
      <c r="F41" s="632">
        <v>1.063132</v>
      </c>
      <c r="G41" s="632">
        <v>0.87549999999999994</v>
      </c>
      <c r="H41" s="632">
        <v>1.6471869999999997</v>
      </c>
      <c r="I41" s="632">
        <v>2.2599</v>
      </c>
      <c r="J41" s="632">
        <v>3.5410539999999999</v>
      </c>
      <c r="K41" s="632">
        <v>0.69359999999999999</v>
      </c>
      <c r="L41" s="632">
        <v>1.458342</v>
      </c>
      <c r="M41" s="632">
        <v>1.0118</v>
      </c>
      <c r="N41" s="632">
        <v>2.2182659999999998</v>
      </c>
    </row>
    <row r="42" spans="1:15" s="587" customFormat="1" ht="15" customHeight="1">
      <c r="A42" s="781" t="s">
        <v>910</v>
      </c>
      <c r="B42" s="784"/>
      <c r="C42" s="593"/>
      <c r="D42" s="799">
        <v>29.962214999999997</v>
      </c>
      <c r="E42" s="593"/>
      <c r="F42" s="799">
        <v>31.908856999999998</v>
      </c>
      <c r="G42" s="593"/>
      <c r="H42" s="799">
        <v>67.676371000000003</v>
      </c>
      <c r="I42" s="593"/>
      <c r="J42" s="799">
        <v>110.251867</v>
      </c>
      <c r="K42" s="593"/>
      <c r="L42" s="593">
        <v>43.248079999999987</v>
      </c>
      <c r="M42" s="593"/>
      <c r="N42" s="593">
        <v>42.186992000000004</v>
      </c>
    </row>
    <row r="43" spans="1:15" s="591" customFormat="1" ht="15" customHeight="1">
      <c r="A43" s="782" t="s">
        <v>705</v>
      </c>
      <c r="B43" s="621" t="s">
        <v>678</v>
      </c>
      <c r="C43" s="632"/>
      <c r="D43" s="632" t="s">
        <v>255</v>
      </c>
      <c r="E43" s="632"/>
      <c r="F43" s="632" t="s">
        <v>255</v>
      </c>
      <c r="G43" s="632"/>
      <c r="H43" s="632" t="s">
        <v>255</v>
      </c>
      <c r="I43" s="632">
        <v>1.6459999999999999</v>
      </c>
      <c r="J43" s="632">
        <v>2.6418109999999997</v>
      </c>
      <c r="K43" s="632"/>
      <c r="L43" s="632">
        <v>0.12525600000000001</v>
      </c>
      <c r="M43" s="632">
        <v>0.95099999999999996</v>
      </c>
      <c r="N43" s="632">
        <v>4.2134479999999996</v>
      </c>
    </row>
    <row r="44" spans="1:15" s="591" customFormat="1" ht="15" customHeight="1">
      <c r="A44" s="782" t="s">
        <v>951</v>
      </c>
      <c r="B44" s="783"/>
      <c r="C44" s="632"/>
      <c r="D44" s="632">
        <v>15.569317000000002</v>
      </c>
      <c r="E44" s="632"/>
      <c r="F44" s="632">
        <v>13.768813</v>
      </c>
      <c r="G44" s="632"/>
      <c r="H44" s="632">
        <v>18.232979999999998</v>
      </c>
      <c r="I44" s="632"/>
      <c r="J44" s="632">
        <v>14.660442</v>
      </c>
      <c r="K44" s="632"/>
      <c r="L44" s="632">
        <v>5.6285580000000008</v>
      </c>
      <c r="M44" s="632"/>
      <c r="N44" s="632">
        <v>10.313321</v>
      </c>
    </row>
    <row r="45" spans="1:15" s="591" customFormat="1" ht="15" customHeight="1">
      <c r="A45" s="782" t="s">
        <v>952</v>
      </c>
      <c r="B45" s="783"/>
      <c r="C45" s="632"/>
      <c r="D45" s="632">
        <v>8.6608229999999988</v>
      </c>
      <c r="E45" s="632"/>
      <c r="F45" s="632">
        <v>10.597197</v>
      </c>
      <c r="G45" s="632"/>
      <c r="H45" s="632">
        <v>12.790483</v>
      </c>
      <c r="I45" s="632"/>
      <c r="J45" s="632">
        <v>21.102305999999999</v>
      </c>
      <c r="K45" s="632"/>
      <c r="L45" s="632">
        <v>13.305631999999997</v>
      </c>
      <c r="M45" s="632"/>
      <c r="N45" s="632">
        <v>14.357035999999999</v>
      </c>
    </row>
    <row r="46" spans="1:15" s="587" customFormat="1" ht="15" customHeight="1">
      <c r="A46" s="781" t="s">
        <v>953</v>
      </c>
      <c r="B46" s="784"/>
      <c r="C46" s="799"/>
      <c r="D46" s="799">
        <v>52.845629000000002</v>
      </c>
      <c r="E46" s="799"/>
      <c r="F46" s="799">
        <v>68.635430999999997</v>
      </c>
      <c r="G46" s="799"/>
      <c r="H46" s="799">
        <v>60.558650999999998</v>
      </c>
      <c r="I46" s="799"/>
      <c r="J46" s="799">
        <v>51.686090999999998</v>
      </c>
      <c r="K46" s="799"/>
      <c r="L46" s="593">
        <v>25.336414000000001</v>
      </c>
      <c r="M46" s="799"/>
      <c r="N46" s="593">
        <v>23.539085999999998</v>
      </c>
    </row>
    <row r="47" spans="1:15" s="591" customFormat="1" ht="15" customHeight="1">
      <c r="A47" s="782" t="s">
        <v>954</v>
      </c>
      <c r="B47" s="783"/>
      <c r="C47" s="632"/>
      <c r="D47" s="632">
        <v>35.727305999999999</v>
      </c>
      <c r="E47" s="632"/>
      <c r="F47" s="632">
        <v>49.769038999999999</v>
      </c>
      <c r="G47" s="632"/>
      <c r="H47" s="632">
        <v>41.000050000000002</v>
      </c>
      <c r="I47" s="632"/>
      <c r="J47" s="632">
        <v>24.029114</v>
      </c>
      <c r="K47" s="632"/>
      <c r="L47" s="632">
        <v>14.897015999999999</v>
      </c>
      <c r="M47" s="632"/>
      <c r="N47" s="632">
        <v>11.357488999999998</v>
      </c>
    </row>
    <row r="48" spans="1:15" s="591" customFormat="1" ht="15" customHeight="1">
      <c r="A48" s="782" t="s">
        <v>674</v>
      </c>
      <c r="B48" s="783"/>
      <c r="C48" s="800"/>
      <c r="D48" s="800">
        <v>3.8183859999999998</v>
      </c>
      <c r="E48" s="800"/>
      <c r="F48" s="800">
        <v>3.9174879999999996</v>
      </c>
      <c r="G48" s="800"/>
      <c r="H48" s="800">
        <v>3.1974670000000005</v>
      </c>
      <c r="I48" s="800"/>
      <c r="J48" s="800">
        <v>4.7801589999999994</v>
      </c>
      <c r="K48" s="800"/>
      <c r="L48" s="800">
        <v>0.93901299999999988</v>
      </c>
      <c r="M48" s="800"/>
      <c r="N48" s="800">
        <v>1.1530320000000001</v>
      </c>
    </row>
    <row r="49" spans="1:14" s="591" customFormat="1" ht="15" customHeight="1">
      <c r="A49" s="782" t="s">
        <v>1223</v>
      </c>
      <c r="B49" s="621" t="s">
        <v>719</v>
      </c>
      <c r="C49" s="632">
        <v>0.93149999999999999</v>
      </c>
      <c r="D49" s="632">
        <v>1.1895309999999999</v>
      </c>
      <c r="E49" s="632">
        <v>1.0325</v>
      </c>
      <c r="F49" s="632">
        <v>1.7009699999999999</v>
      </c>
      <c r="G49" s="632">
        <v>0.8155</v>
      </c>
      <c r="H49" s="632">
        <v>1.3196869999999998</v>
      </c>
      <c r="I49" s="632">
        <v>1.6512</v>
      </c>
      <c r="J49" s="632">
        <v>2.3329079999999998</v>
      </c>
      <c r="K49" s="632">
        <v>0.64270000000000005</v>
      </c>
      <c r="L49" s="632">
        <v>0.95157599999999998</v>
      </c>
      <c r="M49" s="632">
        <v>1.1539000000000001</v>
      </c>
      <c r="N49" s="632">
        <v>1.5174759999999998</v>
      </c>
    </row>
    <row r="50" spans="1:14" s="591" customFormat="1" ht="15" customHeight="1">
      <c r="A50" s="782" t="s">
        <v>955</v>
      </c>
      <c r="B50" s="621" t="s">
        <v>719</v>
      </c>
      <c r="C50" s="632">
        <v>3.3990999999999998</v>
      </c>
      <c r="D50" s="632">
        <v>3.4301049999999997</v>
      </c>
      <c r="E50" s="632">
        <v>4.0281000000000002</v>
      </c>
      <c r="F50" s="632">
        <v>4.5664249999999997</v>
      </c>
      <c r="G50" s="632">
        <v>4.3049999999999997</v>
      </c>
      <c r="H50" s="632">
        <v>4.3490209999999996</v>
      </c>
      <c r="I50" s="632">
        <v>5.3763999999999994</v>
      </c>
      <c r="J50" s="632">
        <v>5.1604179999999999</v>
      </c>
      <c r="K50" s="632">
        <v>1.8508</v>
      </c>
      <c r="L50" s="632">
        <v>1.86124</v>
      </c>
      <c r="M50" s="632">
        <v>2.52</v>
      </c>
      <c r="N50" s="632">
        <v>2.487679</v>
      </c>
    </row>
    <row r="51" spans="1:14" s="591" customFormat="1" ht="15" customHeight="1">
      <c r="A51" s="782" t="s">
        <v>956</v>
      </c>
      <c r="B51" s="621" t="s">
        <v>719</v>
      </c>
      <c r="C51" s="632">
        <v>2.8468</v>
      </c>
      <c r="D51" s="632">
        <v>3.5268139999999999</v>
      </c>
      <c r="E51" s="632">
        <v>2.7690000000000001</v>
      </c>
      <c r="F51" s="632">
        <v>3.0877600000000003</v>
      </c>
      <c r="G51" s="632">
        <v>2.7904</v>
      </c>
      <c r="H51" s="632">
        <v>3.190588</v>
      </c>
      <c r="I51" s="632">
        <v>2.9910000000000001</v>
      </c>
      <c r="J51" s="632">
        <v>3.5473759999999999</v>
      </c>
      <c r="K51" s="632">
        <v>1.4444999999999999</v>
      </c>
      <c r="L51" s="632">
        <v>1.6840459999999999</v>
      </c>
      <c r="M51" s="632">
        <v>1.7040999999999999</v>
      </c>
      <c r="N51" s="632">
        <v>1.8814920000000002</v>
      </c>
    </row>
    <row r="52" spans="1:14" s="591" customFormat="1" ht="15" customHeight="1">
      <c r="A52" s="782" t="s">
        <v>957</v>
      </c>
      <c r="B52" s="783"/>
      <c r="C52" s="632"/>
      <c r="D52" s="632">
        <v>1.12331</v>
      </c>
      <c r="E52" s="632"/>
      <c r="F52" s="632">
        <v>1.256642</v>
      </c>
      <c r="G52" s="632"/>
      <c r="H52" s="632">
        <v>1.3818779999999997</v>
      </c>
      <c r="I52" s="632"/>
      <c r="J52" s="632">
        <v>1.6169719999999999</v>
      </c>
      <c r="K52" s="632"/>
      <c r="L52" s="632">
        <v>0.79630599999999996</v>
      </c>
      <c r="M52" s="632"/>
      <c r="N52" s="632">
        <v>0.83492899999999992</v>
      </c>
    </row>
    <row r="53" spans="1:14" s="587" customFormat="1" ht="15" customHeight="1">
      <c r="A53" s="785" t="s">
        <v>859</v>
      </c>
      <c r="B53" s="786"/>
      <c r="C53" s="801"/>
      <c r="D53" s="788" t="s">
        <v>255</v>
      </c>
      <c r="E53" s="801"/>
      <c r="F53" s="788" t="s">
        <v>255</v>
      </c>
      <c r="G53" s="801"/>
      <c r="H53" s="788" t="s">
        <v>255</v>
      </c>
      <c r="I53" s="801"/>
      <c r="J53" s="788" t="s">
        <v>255</v>
      </c>
      <c r="K53" s="801"/>
      <c r="L53" s="788" t="s">
        <v>255</v>
      </c>
      <c r="M53" s="801"/>
      <c r="N53" s="788" t="s">
        <v>255</v>
      </c>
    </row>
    <row r="54" spans="1:14" ht="15.75" customHeight="1">
      <c r="A54" s="635" t="s">
        <v>919</v>
      </c>
      <c r="B54" s="635"/>
      <c r="C54" s="635"/>
      <c r="D54" s="635"/>
      <c r="E54" s="635"/>
      <c r="F54" s="635"/>
      <c r="G54" s="635"/>
      <c r="H54" s="635"/>
      <c r="I54" s="635"/>
      <c r="J54" s="635"/>
      <c r="K54" s="635"/>
      <c r="L54" s="635"/>
      <c r="M54" s="635"/>
      <c r="N54" s="635"/>
    </row>
    <row r="55" spans="1:14" ht="14.25" customHeight="1">
      <c r="A55" s="637" t="s">
        <v>870</v>
      </c>
      <c r="B55" s="637"/>
      <c r="C55" s="637"/>
      <c r="D55" s="637"/>
      <c r="E55" s="637"/>
      <c r="F55" s="637"/>
      <c r="G55" s="637"/>
      <c r="H55" s="637"/>
      <c r="I55" s="637"/>
      <c r="J55" s="637"/>
      <c r="K55" s="637"/>
      <c r="L55" s="637"/>
      <c r="M55" s="637"/>
      <c r="N55" s="637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B4:C4 A1:J1 B3:J3 A19:XFD19 A22:XFD23 B20:XFD20 A26:XFD27 B25:XFD25 B31:XFD31 A46:XFD46 B44:XFD45 B47:XFD48 A5:N6 O1:XFD13 A53:XFD1048576 A33:XFD33 H2:J2 A12:N13 B7:N11 C14:XFD14 C15:O15 C16:XFD18 C21:XFD21 C24:XFD24 C28:XFD30 C32:XFD32 A36:XFD36 A34:A35 C34:XFD35 A38:XFD39 A37 C37:XFD37 A42:XFD42 A40:A41 C40:XFD41 C43:XFD43 B52:XFD52 C49:XFD51">
    <cfRule type="containsErrors" dxfId="427" priority="52">
      <formula>ISERROR(A1)</formula>
    </cfRule>
  </conditionalFormatting>
  <conditionalFormatting sqref="D4">
    <cfRule type="containsErrors" dxfId="426" priority="51">
      <formula>ISERROR(D4)</formula>
    </cfRule>
  </conditionalFormatting>
  <conditionalFormatting sqref="P15:XFD15">
    <cfRule type="containsErrors" dxfId="425" priority="46">
      <formula>ISERROR(P15)</formula>
    </cfRule>
  </conditionalFormatting>
  <conditionalFormatting sqref="K1:N2">
    <cfRule type="containsErrors" dxfId="424" priority="44">
      <formula>ISERROR(K1)</formula>
    </cfRule>
  </conditionalFormatting>
  <conditionalFormatting sqref="A14:A18">
    <cfRule type="containsErrors" dxfId="423" priority="42">
      <formula>ISERROR(A14)</formula>
    </cfRule>
  </conditionalFormatting>
  <conditionalFormatting sqref="A20:A21">
    <cfRule type="containsErrors" dxfId="422" priority="41">
      <formula>ISERROR(A20)</formula>
    </cfRule>
  </conditionalFormatting>
  <conditionalFormatting sqref="A24:A25">
    <cfRule type="containsErrors" dxfId="421" priority="40">
      <formula>ISERROR(A24)</formula>
    </cfRule>
  </conditionalFormatting>
  <conditionalFormatting sqref="A28:A32">
    <cfRule type="containsErrors" dxfId="420" priority="39">
      <formula>ISERROR(A28)</formula>
    </cfRule>
  </conditionalFormatting>
  <conditionalFormatting sqref="A43:A45">
    <cfRule type="containsErrors" dxfId="419" priority="37">
      <formula>ISERROR(A43)</formula>
    </cfRule>
  </conditionalFormatting>
  <conditionalFormatting sqref="A47:A52">
    <cfRule type="containsErrors" dxfId="418" priority="36">
      <formula>ISERROR(A47)</formula>
    </cfRule>
  </conditionalFormatting>
  <conditionalFormatting sqref="A3:A4">
    <cfRule type="containsErrors" dxfId="417" priority="35">
      <formula>ISERROR(A3)</formula>
    </cfRule>
  </conditionalFormatting>
  <conditionalFormatting sqref="K3:N3">
    <cfRule type="containsErrors" dxfId="416" priority="34">
      <formula>ISERROR(K3)</formula>
    </cfRule>
  </conditionalFormatting>
  <conditionalFormatting sqref="B2:G2">
    <cfRule type="containsErrors" dxfId="415" priority="33">
      <formula>ISERROR(B2)</formula>
    </cfRule>
  </conditionalFormatting>
  <conditionalFormatting sqref="A2">
    <cfRule type="containsErrors" dxfId="414" priority="32">
      <formula>ISERROR(A2)</formula>
    </cfRule>
  </conditionalFormatting>
  <conditionalFormatting sqref="E4">
    <cfRule type="containsErrors" dxfId="413" priority="31">
      <formula>ISERROR(E4)</formula>
    </cfRule>
  </conditionalFormatting>
  <conditionalFormatting sqref="F4">
    <cfRule type="containsErrors" dxfId="412" priority="30">
      <formula>ISERROR(F4)</formula>
    </cfRule>
  </conditionalFormatting>
  <conditionalFormatting sqref="G4">
    <cfRule type="containsErrors" dxfId="411" priority="29">
      <formula>ISERROR(G4)</formula>
    </cfRule>
  </conditionalFormatting>
  <conditionalFormatting sqref="H4">
    <cfRule type="containsErrors" dxfId="410" priority="28">
      <formula>ISERROR(H4)</formula>
    </cfRule>
  </conditionalFormatting>
  <conditionalFormatting sqref="I4">
    <cfRule type="containsErrors" dxfId="409" priority="27">
      <formula>ISERROR(I4)</formula>
    </cfRule>
  </conditionalFormatting>
  <conditionalFormatting sqref="J4">
    <cfRule type="containsErrors" dxfId="408" priority="26">
      <formula>ISERROR(J4)</formula>
    </cfRule>
  </conditionalFormatting>
  <conditionalFormatting sqref="K4">
    <cfRule type="containsErrors" dxfId="407" priority="25">
      <formula>ISERROR(K4)</formula>
    </cfRule>
  </conditionalFormatting>
  <conditionalFormatting sqref="L4">
    <cfRule type="containsErrors" dxfId="406" priority="24">
      <formula>ISERROR(L4)</formula>
    </cfRule>
  </conditionalFormatting>
  <conditionalFormatting sqref="M4">
    <cfRule type="containsErrors" dxfId="405" priority="23">
      <formula>ISERROR(M4)</formula>
    </cfRule>
  </conditionalFormatting>
  <conditionalFormatting sqref="N4">
    <cfRule type="containsErrors" dxfId="404" priority="22">
      <formula>ISERROR(N4)</formula>
    </cfRule>
  </conditionalFormatting>
  <conditionalFormatting sqref="A7:A11">
    <cfRule type="containsErrors" dxfId="403" priority="21">
      <formula>ISERROR(A7)</formula>
    </cfRule>
  </conditionalFormatting>
  <conditionalFormatting sqref="B14">
    <cfRule type="containsErrors" dxfId="402" priority="20">
      <formula>ISERROR(B14)</formula>
    </cfRule>
  </conditionalFormatting>
  <conditionalFormatting sqref="B15">
    <cfRule type="containsErrors" dxfId="401" priority="19">
      <formula>ISERROR(B15)</formula>
    </cfRule>
  </conditionalFormatting>
  <conditionalFormatting sqref="B16">
    <cfRule type="containsErrors" dxfId="400" priority="18">
      <formula>ISERROR(B16)</formula>
    </cfRule>
  </conditionalFormatting>
  <conditionalFormatting sqref="B17">
    <cfRule type="containsErrors" dxfId="399" priority="17">
      <formula>ISERROR(B17)</formula>
    </cfRule>
  </conditionalFormatting>
  <conditionalFormatting sqref="B18">
    <cfRule type="containsErrors" dxfId="398" priority="16">
      <formula>ISERROR(B18)</formula>
    </cfRule>
  </conditionalFormatting>
  <conditionalFormatting sqref="B21">
    <cfRule type="containsErrors" dxfId="397" priority="15">
      <formula>ISERROR(B21)</formula>
    </cfRule>
  </conditionalFormatting>
  <conditionalFormatting sqref="B24">
    <cfRule type="containsErrors" dxfId="396" priority="14">
      <formula>ISERROR(B24)</formula>
    </cfRule>
  </conditionalFormatting>
  <conditionalFormatting sqref="B28">
    <cfRule type="containsErrors" dxfId="395" priority="13">
      <formula>ISERROR(B28)</formula>
    </cfRule>
  </conditionalFormatting>
  <conditionalFormatting sqref="B29">
    <cfRule type="containsErrors" dxfId="394" priority="12">
      <formula>ISERROR(B29)</formula>
    </cfRule>
  </conditionalFormatting>
  <conditionalFormatting sqref="B30">
    <cfRule type="containsErrors" dxfId="393" priority="11">
      <formula>ISERROR(B30)</formula>
    </cfRule>
  </conditionalFormatting>
  <conditionalFormatting sqref="B32">
    <cfRule type="containsErrors" dxfId="392" priority="10">
      <formula>ISERROR(B32)</formula>
    </cfRule>
  </conditionalFormatting>
  <conditionalFormatting sqref="B34">
    <cfRule type="containsErrors" dxfId="391" priority="9">
      <formula>ISERROR(B34)</formula>
    </cfRule>
  </conditionalFormatting>
  <conditionalFormatting sqref="B35">
    <cfRule type="containsErrors" dxfId="390" priority="8">
      <formula>ISERROR(B35)</formula>
    </cfRule>
  </conditionalFormatting>
  <conditionalFormatting sqref="B37">
    <cfRule type="containsErrors" dxfId="389" priority="7">
      <formula>ISERROR(B37)</formula>
    </cfRule>
  </conditionalFormatting>
  <conditionalFormatting sqref="B40">
    <cfRule type="containsErrors" dxfId="388" priority="6">
      <formula>ISERROR(B40)</formula>
    </cfRule>
  </conditionalFormatting>
  <conditionalFormatting sqref="B41">
    <cfRule type="containsErrors" dxfId="387" priority="5">
      <formula>ISERROR(B41)</formula>
    </cfRule>
  </conditionalFormatting>
  <conditionalFormatting sqref="B43">
    <cfRule type="containsErrors" dxfId="386" priority="4">
      <formula>ISERROR(B43)</formula>
    </cfRule>
  </conditionalFormatting>
  <conditionalFormatting sqref="B49">
    <cfRule type="containsErrors" dxfId="385" priority="3">
      <formula>ISERROR(B49)</formula>
    </cfRule>
  </conditionalFormatting>
  <conditionalFormatting sqref="B50">
    <cfRule type="containsErrors" dxfId="384" priority="2">
      <formula>ISERROR(B50)</formula>
    </cfRule>
  </conditionalFormatting>
  <conditionalFormatting sqref="B51">
    <cfRule type="containsErrors" dxfId="383" priority="1">
      <formula>ISERROR(B51)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39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5" s="560" customFormat="1" ht="15.75">
      <c r="A1" s="1049" t="s">
        <v>958</v>
      </c>
      <c r="B1" s="1049"/>
      <c r="C1" s="1049"/>
      <c r="D1" s="1049"/>
      <c r="E1" s="1049"/>
      <c r="F1" s="1049"/>
      <c r="G1" s="1049"/>
      <c r="H1" s="1049"/>
      <c r="I1" s="1049"/>
      <c r="J1" s="1049"/>
      <c r="K1" s="656"/>
      <c r="L1" s="656"/>
      <c r="M1" s="656"/>
      <c r="N1" s="656"/>
    </row>
    <row r="2" spans="1:15" s="565" customFormat="1" ht="12.75">
      <c r="A2" s="1015" t="s">
        <v>849</v>
      </c>
      <c r="B2" s="1016"/>
      <c r="C2" s="1016"/>
      <c r="D2" s="1016"/>
      <c r="E2" s="1016"/>
      <c r="F2" s="1016"/>
      <c r="G2" s="1017"/>
      <c r="H2" s="563"/>
      <c r="I2" s="563"/>
      <c r="J2" s="563"/>
      <c r="K2" s="563"/>
      <c r="L2" s="563"/>
      <c r="M2" s="563"/>
      <c r="N2" s="563"/>
    </row>
    <row r="3" spans="1:15" s="568" customFormat="1" ht="12" customHeight="1">
      <c r="A3" s="1045" t="s">
        <v>614</v>
      </c>
      <c r="B3" s="1047" t="s">
        <v>959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3"/>
      <c r="B4" s="1055"/>
      <c r="C4" s="793" t="s">
        <v>960</v>
      </c>
      <c r="D4" s="794" t="s">
        <v>802</v>
      </c>
      <c r="E4" s="793" t="s">
        <v>960</v>
      </c>
      <c r="F4" s="794" t="s">
        <v>802</v>
      </c>
      <c r="G4" s="793" t="s">
        <v>960</v>
      </c>
      <c r="H4" s="794" t="s">
        <v>802</v>
      </c>
      <c r="I4" s="793" t="s">
        <v>960</v>
      </c>
      <c r="J4" s="794" t="s">
        <v>802</v>
      </c>
      <c r="K4" s="793" t="s">
        <v>960</v>
      </c>
      <c r="L4" s="794" t="s">
        <v>802</v>
      </c>
      <c r="M4" s="793" t="s">
        <v>960</v>
      </c>
      <c r="N4" s="794" t="s">
        <v>802</v>
      </c>
    </row>
    <row r="5" spans="1:15" s="568" customFormat="1" ht="15" customHeight="1">
      <c r="A5" s="795" t="s">
        <v>803</v>
      </c>
      <c r="B5" s="805"/>
      <c r="C5" s="806"/>
      <c r="D5" s="806">
        <v>11.201321999999999</v>
      </c>
      <c r="E5" s="806"/>
      <c r="F5" s="806">
        <v>32.262814999999996</v>
      </c>
      <c r="G5" s="806"/>
      <c r="H5" s="806">
        <v>91.253379999999993</v>
      </c>
      <c r="I5" s="806"/>
      <c r="J5" s="806">
        <v>55.539892999999999</v>
      </c>
      <c r="K5" s="806"/>
      <c r="L5" s="806">
        <v>43.653490000000005</v>
      </c>
      <c r="M5" s="806"/>
      <c r="N5" s="806">
        <v>10.919718999999997</v>
      </c>
      <c r="O5" s="575"/>
    </row>
    <row r="6" spans="1:15" s="568" customFormat="1" ht="15" customHeight="1">
      <c r="A6" s="789" t="s">
        <v>779</v>
      </c>
      <c r="B6" s="807"/>
      <c r="C6" s="607"/>
      <c r="D6" s="607"/>
      <c r="E6" s="607"/>
      <c r="F6" s="607"/>
      <c r="G6" s="607"/>
      <c r="H6" s="607"/>
      <c r="I6" s="607"/>
      <c r="J6" s="607"/>
      <c r="K6" s="607"/>
      <c r="L6" s="607"/>
      <c r="M6" s="607"/>
      <c r="N6" s="607"/>
      <c r="O6" s="575"/>
    </row>
    <row r="7" spans="1:15" s="792" customFormat="1" ht="15" customHeight="1">
      <c r="A7" s="613" t="s">
        <v>785</v>
      </c>
      <c r="B7" s="803"/>
      <c r="C7" s="614"/>
      <c r="D7" s="615">
        <v>2.5364869999999997</v>
      </c>
      <c r="E7" s="614"/>
      <c r="F7" s="615">
        <v>19.954822</v>
      </c>
      <c r="G7" s="614"/>
      <c r="H7" s="615">
        <v>56.145360000000004</v>
      </c>
      <c r="I7" s="614"/>
      <c r="J7" s="615">
        <v>37.149346000000001</v>
      </c>
      <c r="K7" s="614"/>
      <c r="L7" s="615">
        <v>32.386544000000001</v>
      </c>
      <c r="M7" s="614"/>
      <c r="N7" s="615">
        <v>4.6232609999999994</v>
      </c>
      <c r="O7" s="582"/>
    </row>
    <row r="8" spans="1:15" s="792" customFormat="1" ht="15" customHeight="1">
      <c r="A8" s="613" t="s">
        <v>961</v>
      </c>
      <c r="B8" s="803"/>
      <c r="C8" s="579"/>
      <c r="D8" s="615" t="s">
        <v>255</v>
      </c>
      <c r="E8" s="579"/>
      <c r="F8" s="615" t="s">
        <v>255</v>
      </c>
      <c r="G8" s="579"/>
      <c r="H8" s="615" t="s">
        <v>255</v>
      </c>
      <c r="I8" s="579"/>
      <c r="J8" s="615" t="s">
        <v>255</v>
      </c>
      <c r="K8" s="579"/>
      <c r="L8" s="615" t="s">
        <v>255</v>
      </c>
      <c r="M8" s="579"/>
      <c r="N8" s="615" t="s">
        <v>255</v>
      </c>
      <c r="O8" s="582"/>
    </row>
    <row r="9" spans="1:15" s="792" customFormat="1" ht="15" customHeight="1">
      <c r="A9" s="613" t="s">
        <v>782</v>
      </c>
      <c r="B9" s="803"/>
      <c r="C9" s="630"/>
      <c r="D9" s="615">
        <v>2.3051269999999997</v>
      </c>
      <c r="E9" s="630"/>
      <c r="F9" s="615">
        <v>4.52644</v>
      </c>
      <c r="G9" s="630"/>
      <c r="H9" s="615">
        <v>5.887493000000001</v>
      </c>
      <c r="I9" s="630"/>
      <c r="J9" s="615">
        <v>4.9100659999999996</v>
      </c>
      <c r="K9" s="630"/>
      <c r="L9" s="615">
        <v>2.721787</v>
      </c>
      <c r="M9" s="630"/>
      <c r="N9" s="615">
        <v>3.6147749999999998</v>
      </c>
      <c r="O9" s="582"/>
    </row>
    <row r="10" spans="1:15" s="792" customFormat="1" ht="15" customHeight="1">
      <c r="A10" s="613" t="s">
        <v>962</v>
      </c>
      <c r="B10" s="803"/>
      <c r="C10" s="630"/>
      <c r="D10" s="615">
        <v>6.3518149999999993</v>
      </c>
      <c r="E10" s="630"/>
      <c r="F10" s="615">
        <v>7.7788619999999993</v>
      </c>
      <c r="G10" s="630"/>
      <c r="H10" s="615">
        <v>29.216956</v>
      </c>
      <c r="I10" s="630"/>
      <c r="J10" s="615">
        <v>13.471411</v>
      </c>
      <c r="K10" s="630"/>
      <c r="L10" s="615">
        <v>8.5427869999999988</v>
      </c>
      <c r="M10" s="630"/>
      <c r="N10" s="615">
        <v>2.6797160000000004</v>
      </c>
      <c r="O10" s="582"/>
    </row>
    <row r="11" spans="1:15" s="792" customFormat="1" ht="15" customHeight="1">
      <c r="A11" s="613" t="s">
        <v>963</v>
      </c>
      <c r="B11" s="803"/>
      <c r="C11" s="630"/>
      <c r="D11" s="615" t="s">
        <v>255</v>
      </c>
      <c r="E11" s="630"/>
      <c r="F11" s="615" t="s">
        <v>255</v>
      </c>
      <c r="G11" s="630"/>
      <c r="H11" s="615" t="s">
        <v>255</v>
      </c>
      <c r="I11" s="630"/>
      <c r="J11" s="615" t="s">
        <v>255</v>
      </c>
      <c r="K11" s="630"/>
      <c r="L11" s="615" t="s">
        <v>255</v>
      </c>
      <c r="M11" s="630"/>
      <c r="N11" s="615" t="s">
        <v>255</v>
      </c>
      <c r="O11" s="582"/>
    </row>
    <row r="12" spans="1:15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s="587" customFormat="1" ht="15" customHeight="1">
      <c r="A13" s="781" t="s">
        <v>864</v>
      </c>
      <c r="B13" s="586"/>
      <c r="C13" s="630"/>
      <c r="D13" s="615">
        <v>0.23135699999999995</v>
      </c>
      <c r="E13" s="630"/>
      <c r="F13" s="615">
        <v>0.72377199999999997</v>
      </c>
      <c r="G13" s="630"/>
      <c r="H13" s="615">
        <v>0.35864599999999996</v>
      </c>
      <c r="I13" s="630"/>
      <c r="J13" s="615">
        <v>0.58960400000000002</v>
      </c>
      <c r="K13" s="630"/>
      <c r="L13" s="615">
        <v>0.261181</v>
      </c>
      <c r="M13" s="630"/>
      <c r="N13" s="615">
        <v>0.65187399999999995</v>
      </c>
    </row>
    <row r="14" spans="1:15" s="587" customFormat="1" ht="15" customHeight="1">
      <c r="A14" s="782" t="s">
        <v>964</v>
      </c>
      <c r="B14" s="588" t="s">
        <v>719</v>
      </c>
      <c r="C14" s="595"/>
      <c r="D14" s="595" t="s">
        <v>255</v>
      </c>
      <c r="E14" s="595"/>
      <c r="F14" s="595" t="s">
        <v>255</v>
      </c>
      <c r="G14" s="595"/>
      <c r="H14" s="595" t="s">
        <v>255</v>
      </c>
      <c r="I14" s="595" t="s">
        <v>255</v>
      </c>
      <c r="J14" s="595">
        <v>5.6611999999999989E-2</v>
      </c>
      <c r="K14" s="595"/>
      <c r="L14" s="595" t="s">
        <v>255</v>
      </c>
      <c r="M14" s="595">
        <v>0.1371</v>
      </c>
      <c r="N14" s="595">
        <v>0.19689299999999998</v>
      </c>
    </row>
    <row r="15" spans="1:15" s="587" customFormat="1" ht="15" customHeight="1">
      <c r="A15" s="782" t="s">
        <v>965</v>
      </c>
      <c r="B15" s="588" t="s">
        <v>719</v>
      </c>
      <c r="C15" s="595"/>
      <c r="D15" s="595" t="s">
        <v>255</v>
      </c>
      <c r="E15" s="595"/>
      <c r="F15" s="595" t="s">
        <v>255</v>
      </c>
      <c r="G15" s="595"/>
      <c r="H15" s="595" t="s">
        <v>255</v>
      </c>
      <c r="I15" s="595" t="s">
        <v>255</v>
      </c>
      <c r="J15" s="595">
        <v>7.091299999999999E-2</v>
      </c>
      <c r="K15" s="595"/>
      <c r="L15" s="595" t="s">
        <v>255</v>
      </c>
      <c r="M15" s="595" t="s">
        <v>255</v>
      </c>
      <c r="N15" s="595">
        <v>0.124321</v>
      </c>
    </row>
    <row r="16" spans="1:15" s="587" customFormat="1" ht="15" customHeight="1">
      <c r="A16" s="782" t="s">
        <v>653</v>
      </c>
      <c r="B16" s="588" t="s">
        <v>719</v>
      </c>
      <c r="C16" s="595" t="s">
        <v>255</v>
      </c>
      <c r="D16" s="595">
        <v>5.8895000000000003E-2</v>
      </c>
      <c r="E16" s="595" t="s">
        <v>255</v>
      </c>
      <c r="F16" s="595">
        <v>0.44028999999999996</v>
      </c>
      <c r="G16" s="595" t="s">
        <v>255</v>
      </c>
      <c r="H16" s="595">
        <v>7.2946999999999998E-2</v>
      </c>
      <c r="I16" s="595" t="s">
        <v>255</v>
      </c>
      <c r="J16" s="595">
        <v>0.11122</v>
      </c>
      <c r="K16" s="595" t="s">
        <v>255</v>
      </c>
      <c r="L16" s="595">
        <v>7.6849000000000001E-2</v>
      </c>
      <c r="M16" s="595" t="s">
        <v>255</v>
      </c>
      <c r="N16" s="595">
        <v>0.16079299999999999</v>
      </c>
    </row>
    <row r="17" spans="1:15" s="587" customFormat="1" ht="15" customHeight="1">
      <c r="A17" s="781" t="s">
        <v>578</v>
      </c>
      <c r="B17" s="586"/>
      <c r="C17" s="580"/>
      <c r="D17" s="580">
        <v>1.1575260000000001</v>
      </c>
      <c r="E17" s="580"/>
      <c r="F17" s="580">
        <v>1.76407</v>
      </c>
      <c r="G17" s="580"/>
      <c r="H17" s="580">
        <v>2.5140929999999999</v>
      </c>
      <c r="I17" s="580"/>
      <c r="J17" s="580">
        <v>2.5723829999999999</v>
      </c>
      <c r="K17" s="580"/>
      <c r="L17" s="580">
        <v>1.12904</v>
      </c>
      <c r="M17" s="580"/>
      <c r="N17" s="580">
        <v>0.99525499999999989</v>
      </c>
    </row>
    <row r="18" spans="1:15" s="587" customFormat="1" ht="15" customHeight="1">
      <c r="A18" s="781" t="s">
        <v>788</v>
      </c>
      <c r="B18" s="586"/>
      <c r="C18" s="580"/>
      <c r="D18" s="593" t="s">
        <v>255</v>
      </c>
      <c r="E18" s="580"/>
      <c r="F18" s="593" t="s">
        <v>255</v>
      </c>
      <c r="G18" s="580"/>
      <c r="H18" s="593" t="s">
        <v>255</v>
      </c>
      <c r="I18" s="580"/>
      <c r="J18" s="593" t="s">
        <v>255</v>
      </c>
      <c r="K18" s="580"/>
      <c r="L18" s="593" t="s">
        <v>255</v>
      </c>
      <c r="M18" s="580"/>
      <c r="N18" s="593" t="s">
        <v>255</v>
      </c>
    </row>
    <row r="19" spans="1:15" s="587" customFormat="1" ht="15" customHeight="1">
      <c r="A19" s="781" t="s">
        <v>898</v>
      </c>
      <c r="B19" s="586"/>
      <c r="C19" s="580"/>
      <c r="D19" s="593" t="s">
        <v>255</v>
      </c>
      <c r="E19" s="580"/>
      <c r="F19" s="593" t="s">
        <v>255</v>
      </c>
      <c r="G19" s="580"/>
      <c r="H19" s="593" t="s">
        <v>255</v>
      </c>
      <c r="I19" s="580"/>
      <c r="J19" s="593" t="s">
        <v>255</v>
      </c>
      <c r="K19" s="580"/>
      <c r="L19" s="593" t="s">
        <v>255</v>
      </c>
      <c r="M19" s="580"/>
      <c r="N19" s="593" t="s">
        <v>255</v>
      </c>
    </row>
    <row r="20" spans="1:15" s="587" customFormat="1" ht="15" customHeight="1">
      <c r="A20" s="781" t="s">
        <v>581</v>
      </c>
      <c r="B20" s="586"/>
      <c r="C20" s="580"/>
      <c r="D20" s="580" t="s">
        <v>255</v>
      </c>
      <c r="E20" s="580"/>
      <c r="F20" s="580" t="s">
        <v>255</v>
      </c>
      <c r="G20" s="580"/>
      <c r="H20" s="580" t="s">
        <v>255</v>
      </c>
      <c r="I20" s="580"/>
      <c r="J20" s="580" t="s">
        <v>255</v>
      </c>
      <c r="K20" s="580"/>
      <c r="L20" s="580" t="s">
        <v>255</v>
      </c>
      <c r="M20" s="580"/>
      <c r="N20" s="580" t="s">
        <v>255</v>
      </c>
    </row>
    <row r="21" spans="1:15" s="587" customFormat="1" ht="15" customHeight="1">
      <c r="A21" s="781" t="s">
        <v>882</v>
      </c>
      <c r="B21" s="586"/>
      <c r="C21" s="580"/>
      <c r="D21" s="580">
        <v>1.164836</v>
      </c>
      <c r="E21" s="580"/>
      <c r="F21" s="580">
        <v>1.6009769999999997</v>
      </c>
      <c r="G21" s="580"/>
      <c r="H21" s="580">
        <v>2.8127009999999997</v>
      </c>
      <c r="I21" s="580"/>
      <c r="J21" s="580">
        <v>3.0963099999999999</v>
      </c>
      <c r="K21" s="580"/>
      <c r="L21" s="580">
        <v>0.99214099999999983</v>
      </c>
      <c r="M21" s="580"/>
      <c r="N21" s="580">
        <v>1.4757089999999999</v>
      </c>
    </row>
    <row r="22" spans="1:15" s="587" customFormat="1" ht="15" customHeight="1">
      <c r="A22" s="782" t="s">
        <v>756</v>
      </c>
      <c r="B22" s="588" t="s">
        <v>719</v>
      </c>
      <c r="C22" s="595"/>
      <c r="D22" s="595" t="s">
        <v>255</v>
      </c>
      <c r="E22" s="595" t="s">
        <v>255</v>
      </c>
      <c r="F22" s="595">
        <v>0.13355699999999998</v>
      </c>
      <c r="G22" s="595" t="s">
        <v>255</v>
      </c>
      <c r="H22" s="595">
        <v>0.57861200000000002</v>
      </c>
      <c r="I22" s="595" t="s">
        <v>255</v>
      </c>
      <c r="J22" s="595">
        <v>0.97303699999999993</v>
      </c>
      <c r="K22" s="595" t="s">
        <v>255</v>
      </c>
      <c r="L22" s="595">
        <v>0.324853</v>
      </c>
      <c r="M22" s="595" t="s">
        <v>255</v>
      </c>
      <c r="N22" s="595">
        <v>0.26222400000000001</v>
      </c>
    </row>
    <row r="23" spans="1:15" s="591" customFormat="1" ht="15" customHeight="1">
      <c r="A23" s="782" t="s">
        <v>902</v>
      </c>
      <c r="B23" s="588" t="s">
        <v>719</v>
      </c>
      <c r="C23" s="595" t="s">
        <v>255</v>
      </c>
      <c r="D23" s="595">
        <v>0.112775</v>
      </c>
      <c r="E23" s="595">
        <v>9.3799999999999994E-2</v>
      </c>
      <c r="F23" s="595">
        <v>0.27796199999999999</v>
      </c>
      <c r="G23" s="595">
        <v>0.22309999999999999</v>
      </c>
      <c r="H23" s="595">
        <v>0.60685099999999992</v>
      </c>
      <c r="I23" s="595">
        <v>0.17469999999999999</v>
      </c>
      <c r="J23" s="595">
        <v>1.1626570000000001</v>
      </c>
      <c r="K23" s="595">
        <v>6.8699999999999997E-2</v>
      </c>
      <c r="L23" s="595">
        <v>0.306392</v>
      </c>
      <c r="M23" s="595" t="s">
        <v>255</v>
      </c>
      <c r="N23" s="595">
        <v>0.51337199999999994</v>
      </c>
      <c r="O23" s="587"/>
    </row>
    <row r="24" spans="1:15" s="587" customFormat="1" ht="15" customHeight="1">
      <c r="A24" s="781" t="s">
        <v>583</v>
      </c>
      <c r="B24" s="586"/>
      <c r="C24" s="580"/>
      <c r="D24" s="580">
        <v>0.38290799999999997</v>
      </c>
      <c r="E24" s="580"/>
      <c r="F24" s="580">
        <v>0.93433400000000011</v>
      </c>
      <c r="G24" s="580"/>
      <c r="H24" s="580">
        <v>0.87992599999999999</v>
      </c>
      <c r="I24" s="580"/>
      <c r="J24" s="580">
        <v>0.80877399999999999</v>
      </c>
      <c r="K24" s="580"/>
      <c r="L24" s="580">
        <v>0.43084000000000006</v>
      </c>
      <c r="M24" s="580"/>
      <c r="N24" s="580">
        <v>1.8352629999999999</v>
      </c>
    </row>
    <row r="25" spans="1:15" s="591" customFormat="1" ht="15" customHeight="1">
      <c r="A25" s="782" t="s">
        <v>966</v>
      </c>
      <c r="B25" s="588" t="s">
        <v>719</v>
      </c>
      <c r="C25" s="595"/>
      <c r="D25" s="595" t="s">
        <v>255</v>
      </c>
      <c r="E25" s="595"/>
      <c r="F25" s="595" t="s">
        <v>255</v>
      </c>
      <c r="G25" s="595" t="s">
        <v>255</v>
      </c>
      <c r="H25" s="595" t="s">
        <v>255</v>
      </c>
      <c r="I25" s="595"/>
      <c r="J25" s="595" t="s">
        <v>255</v>
      </c>
      <c r="K25" s="595"/>
      <c r="L25" s="595" t="s">
        <v>255</v>
      </c>
      <c r="M25" s="595">
        <v>0.70640000000000003</v>
      </c>
      <c r="N25" s="595">
        <v>1.352209</v>
      </c>
      <c r="O25" s="587"/>
    </row>
    <row r="26" spans="1:15" s="587" customFormat="1" ht="15" customHeight="1">
      <c r="A26" s="781" t="s">
        <v>584</v>
      </c>
      <c r="B26" s="586"/>
      <c r="C26" s="580"/>
      <c r="D26" s="580">
        <v>7.1556189999999988</v>
      </c>
      <c r="E26" s="580"/>
      <c r="F26" s="580">
        <v>26.012304999999998</v>
      </c>
      <c r="G26" s="580"/>
      <c r="H26" s="580">
        <v>82.580427</v>
      </c>
      <c r="I26" s="580"/>
      <c r="J26" s="580">
        <v>46.507033999999997</v>
      </c>
      <c r="K26" s="580"/>
      <c r="L26" s="580">
        <v>40.214911000000001</v>
      </c>
      <c r="M26" s="580"/>
      <c r="N26" s="580">
        <v>4.9182350000000001</v>
      </c>
    </row>
    <row r="27" spans="1:15" s="591" customFormat="1" ht="15" customHeight="1">
      <c r="A27" s="782" t="s">
        <v>967</v>
      </c>
      <c r="B27" s="783" t="s">
        <v>821</v>
      </c>
      <c r="C27" s="595"/>
      <c r="D27" s="595" t="s">
        <v>255</v>
      </c>
      <c r="E27" s="595">
        <v>2</v>
      </c>
      <c r="F27" s="595">
        <v>0.25866099999999997</v>
      </c>
      <c r="G27" s="595">
        <v>2</v>
      </c>
      <c r="H27" s="595">
        <v>0.30070199999999997</v>
      </c>
      <c r="I27" s="595"/>
      <c r="J27" s="595" t="s">
        <v>255</v>
      </c>
      <c r="K27" s="595"/>
      <c r="L27" s="595" t="s">
        <v>255</v>
      </c>
      <c r="M27" s="595">
        <v>2</v>
      </c>
      <c r="N27" s="595">
        <v>0.30964399999999997</v>
      </c>
      <c r="O27" s="587"/>
    </row>
    <row r="28" spans="1:15" s="591" customFormat="1" ht="15" customHeight="1">
      <c r="A28" s="782" t="s">
        <v>714</v>
      </c>
      <c r="B28" s="621" t="s">
        <v>678</v>
      </c>
      <c r="C28" s="595" t="s">
        <v>255</v>
      </c>
      <c r="D28" s="595">
        <v>6.6631999999999997E-2</v>
      </c>
      <c r="E28" s="595" t="s">
        <v>255</v>
      </c>
      <c r="F28" s="595">
        <v>6.1443999999999999E-2</v>
      </c>
      <c r="G28" s="595">
        <v>0.05</v>
      </c>
      <c r="H28" s="595" t="s">
        <v>255</v>
      </c>
      <c r="I28" s="595">
        <v>2.8410000000000002</v>
      </c>
      <c r="J28" s="595">
        <v>0.34533199999999992</v>
      </c>
      <c r="K28" s="595"/>
      <c r="L28" s="595" t="s">
        <v>255</v>
      </c>
      <c r="M28" s="595">
        <v>1.4690000000000001</v>
      </c>
      <c r="N28" s="595">
        <v>0.22992099999999996</v>
      </c>
      <c r="O28" s="587"/>
    </row>
    <row r="29" spans="1:15" s="591" customFormat="1" ht="15" customHeight="1">
      <c r="A29" s="782" t="s">
        <v>968</v>
      </c>
      <c r="B29" s="621" t="s">
        <v>678</v>
      </c>
      <c r="C29" s="589"/>
      <c r="D29" s="589" t="s">
        <v>255</v>
      </c>
      <c r="E29" s="595">
        <v>0.246</v>
      </c>
      <c r="F29" s="589">
        <v>20.329114000000001</v>
      </c>
      <c r="G29" s="589">
        <v>1.141</v>
      </c>
      <c r="H29" s="589">
        <v>73.538420000000002</v>
      </c>
      <c r="I29" s="589">
        <v>0.52200000000000002</v>
      </c>
      <c r="J29" s="589">
        <v>38.537244999999999</v>
      </c>
      <c r="K29" s="589">
        <v>0.46400000000000002</v>
      </c>
      <c r="L29" s="589">
        <v>35.398910999999998</v>
      </c>
      <c r="M29" s="589">
        <v>8.6999999999999994E-2</v>
      </c>
      <c r="N29" s="589">
        <v>2.5574819999999998</v>
      </c>
    </row>
    <row r="30" spans="1:15" s="587" customFormat="1" ht="15" customHeight="1">
      <c r="A30" s="781" t="s">
        <v>585</v>
      </c>
      <c r="B30" s="586"/>
      <c r="C30" s="580"/>
      <c r="D30" s="580">
        <v>1.0994869999999999</v>
      </c>
      <c r="E30" s="580"/>
      <c r="F30" s="580">
        <v>1.1832319999999998</v>
      </c>
      <c r="G30" s="580"/>
      <c r="H30" s="580">
        <v>2.0832579999999998</v>
      </c>
      <c r="I30" s="580"/>
      <c r="J30" s="580">
        <v>1.9519890000000002</v>
      </c>
      <c r="K30" s="580"/>
      <c r="L30" s="580">
        <v>0.62514700000000001</v>
      </c>
      <c r="M30" s="580"/>
      <c r="N30" s="580">
        <v>1.0403069999999999</v>
      </c>
    </row>
    <row r="31" spans="1:15" s="587" customFormat="1" ht="15" customHeight="1">
      <c r="A31" s="785" t="s">
        <v>586</v>
      </c>
      <c r="B31" s="786"/>
      <c r="C31" s="788"/>
      <c r="D31" s="804" t="s">
        <v>255</v>
      </c>
      <c r="E31" s="788"/>
      <c r="F31" s="804" t="s">
        <v>255</v>
      </c>
      <c r="G31" s="788"/>
      <c r="H31" s="804" t="s">
        <v>255</v>
      </c>
      <c r="I31" s="788"/>
      <c r="J31" s="804" t="s">
        <v>255</v>
      </c>
      <c r="K31" s="788"/>
      <c r="L31" s="804" t="s">
        <v>255</v>
      </c>
      <c r="M31" s="788"/>
      <c r="N31" s="804" t="s">
        <v>255</v>
      </c>
    </row>
    <row r="32" spans="1:15" ht="15" customHeight="1">
      <c r="A32" s="635" t="s">
        <v>919</v>
      </c>
      <c r="B32" s="635"/>
      <c r="C32" s="635"/>
      <c r="D32" s="635"/>
      <c r="E32" s="635"/>
      <c r="F32" s="635"/>
      <c r="G32" s="635"/>
      <c r="H32" s="635"/>
      <c r="I32" s="635"/>
      <c r="J32" s="635"/>
      <c r="K32" s="635"/>
      <c r="L32" s="635"/>
      <c r="M32" s="635"/>
      <c r="N32" s="635"/>
    </row>
    <row r="33" spans="1:15" ht="15" customHeight="1">
      <c r="A33" s="637" t="s">
        <v>969</v>
      </c>
      <c r="B33" s="637"/>
      <c r="C33" s="637"/>
      <c r="D33" s="637"/>
      <c r="E33" s="637"/>
      <c r="F33" s="637"/>
      <c r="G33" s="637"/>
      <c r="H33" s="637"/>
      <c r="I33" s="637"/>
      <c r="J33" s="637"/>
      <c r="K33" s="637"/>
      <c r="L33" s="637"/>
      <c r="M33" s="637"/>
      <c r="N33" s="637"/>
    </row>
    <row r="34" spans="1:15">
      <c r="O34" s="591"/>
    </row>
    <row r="35" spans="1:15">
      <c r="O35" s="591"/>
    </row>
    <row r="36" spans="1:15">
      <c r="O36" s="587"/>
    </row>
    <row r="39" spans="1:15">
      <c r="O39" s="601"/>
    </row>
  </sheetData>
  <mergeCells count="10">
    <mergeCell ref="K3:L3"/>
    <mergeCell ref="M3:N3"/>
    <mergeCell ref="A1:J1"/>
    <mergeCell ref="A3:A4"/>
    <mergeCell ref="B3:B4"/>
    <mergeCell ref="C3:D3"/>
    <mergeCell ref="E3:F3"/>
    <mergeCell ref="G3:H3"/>
    <mergeCell ref="I3:J3"/>
    <mergeCell ref="A2:G2"/>
  </mergeCells>
  <conditionalFormatting sqref="F29:L29 O29 M29:N31 B4:C4 A1:J1 B3:J3 A30:L31 C29:D29 O30:XFD31 A32:XFD1048576 A17:XFD21 N27:XFD27 A24:XFD24 A5:N6 O1:XFD13 A26:XFD26 H2:J2 A12:N13 B7:N11 C14:XFD16 C22:XFD23">
    <cfRule type="containsErrors" dxfId="382" priority="48">
      <formula>ISERROR(A1)</formula>
    </cfRule>
  </conditionalFormatting>
  <conditionalFormatting sqref="D4">
    <cfRule type="containsErrors" dxfId="381" priority="47">
      <formula>ISERROR(D4)</formula>
    </cfRule>
  </conditionalFormatting>
  <conditionalFormatting sqref="K1:N2">
    <cfRule type="containsErrors" dxfId="380" priority="41">
      <formula>ISERROR(K1)</formula>
    </cfRule>
  </conditionalFormatting>
  <conditionalFormatting sqref="P29:XFD29">
    <cfRule type="containsErrors" dxfId="379" priority="39">
      <formula>ISERROR(P29)</formula>
    </cfRule>
  </conditionalFormatting>
  <conditionalFormatting sqref="C27:D27 F27 H27:L27">
    <cfRule type="containsErrors" dxfId="378" priority="38">
      <formula>ISERROR(C27)</formula>
    </cfRule>
  </conditionalFormatting>
  <conditionalFormatting sqref="M27">
    <cfRule type="containsErrors" dxfId="377" priority="35">
      <formula>ISERROR(M27)</formula>
    </cfRule>
  </conditionalFormatting>
  <conditionalFormatting sqref="B27">
    <cfRule type="containsErrors" dxfId="376" priority="37">
      <formula>ISERROR(B27)</formula>
    </cfRule>
  </conditionalFormatting>
  <conditionalFormatting sqref="G27 E27 E29">
    <cfRule type="containsErrors" dxfId="375" priority="36">
      <formula>ISERROR(E27)</formula>
    </cfRule>
  </conditionalFormatting>
  <conditionalFormatting sqref="D28 F28 H28 J28 L28 N28:XFD28">
    <cfRule type="containsErrors" dxfId="374" priority="34">
      <formula>ISERROR(D28)</formula>
    </cfRule>
  </conditionalFormatting>
  <conditionalFormatting sqref="M28">
    <cfRule type="containsErrors" dxfId="373" priority="32">
      <formula>ISERROR(M28)</formula>
    </cfRule>
  </conditionalFormatting>
  <conditionalFormatting sqref="C28">
    <cfRule type="containsErrors" dxfId="372" priority="31">
      <formula>ISERROR(C28)</formula>
    </cfRule>
  </conditionalFormatting>
  <conditionalFormatting sqref="G28 E28">
    <cfRule type="containsErrors" dxfId="371" priority="33">
      <formula>ISERROR(E28)</formula>
    </cfRule>
  </conditionalFormatting>
  <conditionalFormatting sqref="I28">
    <cfRule type="containsErrors" dxfId="370" priority="30">
      <formula>ISERROR(I28)</formula>
    </cfRule>
  </conditionalFormatting>
  <conditionalFormatting sqref="K28">
    <cfRule type="containsErrors" dxfId="369" priority="29">
      <formula>ISERROR(K28)</formula>
    </cfRule>
  </conditionalFormatting>
  <conditionalFormatting sqref="A14:A16">
    <cfRule type="containsErrors" dxfId="368" priority="28">
      <formula>ISERROR(A14)</formula>
    </cfRule>
  </conditionalFormatting>
  <conditionalFormatting sqref="A22:A23">
    <cfRule type="containsErrors" dxfId="367" priority="27">
      <formula>ISERROR(A22)</formula>
    </cfRule>
  </conditionalFormatting>
  <conditionalFormatting sqref="A27:A29">
    <cfRule type="containsErrors" dxfId="366" priority="26">
      <formula>ISERROR(A27)</formula>
    </cfRule>
  </conditionalFormatting>
  <conditionalFormatting sqref="A3:A4">
    <cfRule type="containsErrors" dxfId="365" priority="25">
      <formula>ISERROR(A3)</formula>
    </cfRule>
  </conditionalFormatting>
  <conditionalFormatting sqref="K3:N3">
    <cfRule type="containsErrors" dxfId="364" priority="24">
      <formula>ISERROR(K3)</formula>
    </cfRule>
  </conditionalFormatting>
  <conditionalFormatting sqref="A25">
    <cfRule type="containsErrors" dxfId="363" priority="22">
      <formula>ISERROR(A25)</formula>
    </cfRule>
  </conditionalFormatting>
  <conditionalFormatting sqref="C25:XFD25">
    <cfRule type="containsErrors" dxfId="362" priority="23">
      <formula>ISERROR(C25)</formula>
    </cfRule>
  </conditionalFormatting>
  <conditionalFormatting sqref="B2:G2">
    <cfRule type="containsErrors" dxfId="361" priority="21">
      <formula>ISERROR(B2)</formula>
    </cfRule>
  </conditionalFormatting>
  <conditionalFormatting sqref="A2">
    <cfRule type="containsErrors" dxfId="360" priority="20">
      <formula>ISERROR(A2)</formula>
    </cfRule>
  </conditionalFormatting>
  <conditionalFormatting sqref="E4">
    <cfRule type="containsErrors" dxfId="359" priority="19">
      <formula>ISERROR(E4)</formula>
    </cfRule>
  </conditionalFormatting>
  <conditionalFormatting sqref="F4">
    <cfRule type="containsErrors" dxfId="358" priority="18">
      <formula>ISERROR(F4)</formula>
    </cfRule>
  </conditionalFormatting>
  <conditionalFormatting sqref="G4">
    <cfRule type="containsErrors" dxfId="357" priority="17">
      <formula>ISERROR(G4)</formula>
    </cfRule>
  </conditionalFormatting>
  <conditionalFormatting sqref="H4">
    <cfRule type="containsErrors" dxfId="356" priority="16">
      <formula>ISERROR(H4)</formula>
    </cfRule>
  </conditionalFormatting>
  <conditionalFormatting sqref="I4">
    <cfRule type="containsErrors" dxfId="355" priority="15">
      <formula>ISERROR(I4)</formula>
    </cfRule>
  </conditionalFormatting>
  <conditionalFormatting sqref="J4">
    <cfRule type="containsErrors" dxfId="354" priority="14">
      <formula>ISERROR(J4)</formula>
    </cfRule>
  </conditionalFormatting>
  <conditionalFormatting sqref="K4">
    <cfRule type="containsErrors" dxfId="353" priority="13">
      <formula>ISERROR(K4)</formula>
    </cfRule>
  </conditionalFormatting>
  <conditionalFormatting sqref="L4">
    <cfRule type="containsErrors" dxfId="352" priority="12">
      <formula>ISERROR(L4)</formula>
    </cfRule>
  </conditionalFormatting>
  <conditionalFormatting sqref="M4">
    <cfRule type="containsErrors" dxfId="351" priority="11">
      <formula>ISERROR(M4)</formula>
    </cfRule>
  </conditionalFormatting>
  <conditionalFormatting sqref="N4">
    <cfRule type="containsErrors" dxfId="350" priority="10">
      <formula>ISERROR(N4)</formula>
    </cfRule>
  </conditionalFormatting>
  <conditionalFormatting sqref="A7:A11">
    <cfRule type="containsErrors" dxfId="349" priority="9">
      <formula>ISERROR(A7)</formula>
    </cfRule>
  </conditionalFormatting>
  <conditionalFormatting sqref="B14">
    <cfRule type="containsErrors" dxfId="348" priority="8">
      <formula>ISERROR(B14)</formula>
    </cfRule>
  </conditionalFormatting>
  <conditionalFormatting sqref="B15">
    <cfRule type="containsErrors" dxfId="347" priority="7">
      <formula>ISERROR(B15)</formula>
    </cfRule>
  </conditionalFormatting>
  <conditionalFormatting sqref="B16">
    <cfRule type="containsErrors" dxfId="346" priority="6">
      <formula>ISERROR(B16)</formula>
    </cfRule>
  </conditionalFormatting>
  <conditionalFormatting sqref="B22">
    <cfRule type="containsErrors" dxfId="345" priority="5">
      <formula>ISERROR(B22)</formula>
    </cfRule>
  </conditionalFormatting>
  <conditionalFormatting sqref="B23">
    <cfRule type="containsErrors" dxfId="344" priority="4">
      <formula>ISERROR(B23)</formula>
    </cfRule>
  </conditionalFormatting>
  <conditionalFormatting sqref="B25">
    <cfRule type="containsErrors" dxfId="343" priority="3">
      <formula>ISERROR(B25)</formula>
    </cfRule>
  </conditionalFormatting>
  <conditionalFormatting sqref="B28">
    <cfRule type="containsErrors" dxfId="342" priority="2">
      <formula>ISERROR(B28)</formula>
    </cfRule>
  </conditionalFormatting>
  <conditionalFormatting sqref="B29">
    <cfRule type="containsErrors" dxfId="341" priority="1">
      <formula>ISERROR(B29)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8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4" s="560" customFormat="1" ht="15" customHeight="1">
      <c r="A1" s="1044" t="s">
        <v>970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4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4" s="568" customFormat="1" ht="12" customHeight="1">
      <c r="A3" s="1056" t="s">
        <v>614</v>
      </c>
      <c r="B3" s="1058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4" s="568" customFormat="1" ht="48" customHeight="1">
      <c r="A4" s="1057"/>
      <c r="B4" s="1055"/>
      <c r="C4" s="774" t="s">
        <v>801</v>
      </c>
      <c r="D4" s="775" t="s">
        <v>802</v>
      </c>
      <c r="E4" s="774" t="s">
        <v>801</v>
      </c>
      <c r="F4" s="775" t="s">
        <v>802</v>
      </c>
      <c r="G4" s="774" t="s">
        <v>801</v>
      </c>
      <c r="H4" s="775" t="s">
        <v>802</v>
      </c>
      <c r="I4" s="774" t="s">
        <v>801</v>
      </c>
      <c r="J4" s="775" t="s">
        <v>802</v>
      </c>
      <c r="K4" s="774" t="s">
        <v>801</v>
      </c>
      <c r="L4" s="775" t="s">
        <v>802</v>
      </c>
      <c r="M4" s="774" t="s">
        <v>801</v>
      </c>
      <c r="N4" s="775" t="s">
        <v>802</v>
      </c>
    </row>
    <row r="5" spans="1:14" s="575" customFormat="1" ht="15" customHeight="1">
      <c r="A5" s="776" t="s">
        <v>576</v>
      </c>
      <c r="B5" s="570"/>
      <c r="C5" s="814"/>
      <c r="D5" s="814">
        <v>58.163509999999995</v>
      </c>
      <c r="E5" s="814"/>
      <c r="F5" s="814">
        <v>86.956716</v>
      </c>
      <c r="G5" s="814"/>
      <c r="H5" s="814">
        <v>83.051862999999997</v>
      </c>
      <c r="I5" s="814"/>
      <c r="J5" s="814">
        <v>89.901878999999994</v>
      </c>
      <c r="K5" s="814"/>
      <c r="L5" s="814">
        <v>45.974380000000004</v>
      </c>
      <c r="M5" s="814"/>
      <c r="N5" s="814">
        <v>37.933678999999998</v>
      </c>
    </row>
    <row r="6" spans="1:14" s="575" customFormat="1" ht="15" customHeight="1">
      <c r="A6" s="789" t="s">
        <v>779</v>
      </c>
      <c r="B6" s="570"/>
      <c r="C6" s="571"/>
      <c r="D6" s="571"/>
      <c r="E6" s="571"/>
      <c r="F6" s="571"/>
      <c r="G6" s="571"/>
      <c r="H6" s="571"/>
      <c r="I6" s="815"/>
      <c r="J6" s="815"/>
      <c r="K6" s="815"/>
      <c r="L6" s="815"/>
      <c r="M6" s="815"/>
      <c r="N6" s="815"/>
    </row>
    <row r="7" spans="1:14" s="582" customFormat="1" ht="15" customHeight="1">
      <c r="A7" s="613" t="s">
        <v>944</v>
      </c>
      <c r="B7" s="578"/>
      <c r="C7" s="579"/>
      <c r="D7" s="629">
        <v>25.024217999999998</v>
      </c>
      <c r="E7" s="579"/>
      <c r="F7" s="629">
        <v>47.819429</v>
      </c>
      <c r="G7" s="579"/>
      <c r="H7" s="629">
        <v>36.665869000000001</v>
      </c>
      <c r="I7" s="812"/>
      <c r="J7" s="813">
        <v>45.932376999999995</v>
      </c>
      <c r="K7" s="812"/>
      <c r="L7" s="813">
        <v>25.436125999999998</v>
      </c>
      <c r="M7" s="812"/>
      <c r="N7" s="813">
        <v>13.873595</v>
      </c>
    </row>
    <row r="8" spans="1:14" s="582" customFormat="1" ht="15" customHeight="1">
      <c r="A8" s="613" t="s">
        <v>829</v>
      </c>
      <c r="B8" s="578"/>
      <c r="C8" s="579"/>
      <c r="D8" s="629">
        <v>0.13784099999999999</v>
      </c>
      <c r="E8" s="579"/>
      <c r="F8" s="629" t="s">
        <v>255</v>
      </c>
      <c r="G8" s="579"/>
      <c r="H8" s="629">
        <v>0.36291000000000007</v>
      </c>
      <c r="I8" s="579"/>
      <c r="J8" s="813">
        <v>0.69226500000000002</v>
      </c>
      <c r="K8" s="579"/>
      <c r="L8" s="813">
        <v>0.33092499999999991</v>
      </c>
      <c r="M8" s="579"/>
      <c r="N8" s="813">
        <v>0.12915599999999999</v>
      </c>
    </row>
    <row r="9" spans="1:14" s="582" customFormat="1" ht="15" customHeight="1">
      <c r="A9" s="613" t="s">
        <v>971</v>
      </c>
      <c r="B9" s="578"/>
      <c r="C9" s="630"/>
      <c r="D9" s="629">
        <v>18.867357999999999</v>
      </c>
      <c r="E9" s="630"/>
      <c r="F9" s="629">
        <v>23.753553999999998</v>
      </c>
      <c r="G9" s="630"/>
      <c r="H9" s="629">
        <v>23.922588999999999</v>
      </c>
      <c r="I9" s="630"/>
      <c r="J9" s="813">
        <v>22.509922000000003</v>
      </c>
      <c r="K9" s="630"/>
      <c r="L9" s="813">
        <v>11.270071</v>
      </c>
      <c r="M9" s="630"/>
      <c r="N9" s="813">
        <v>10.523838999999999</v>
      </c>
    </row>
    <row r="10" spans="1:14" s="582" customFormat="1" ht="15" customHeight="1">
      <c r="A10" s="613" t="s">
        <v>962</v>
      </c>
      <c r="B10" s="578"/>
      <c r="C10" s="630"/>
      <c r="D10" s="629">
        <v>11.158100999999998</v>
      </c>
      <c r="E10" s="630"/>
      <c r="F10" s="629">
        <v>12.006451999999999</v>
      </c>
      <c r="G10" s="630"/>
      <c r="H10" s="629">
        <v>16.420921</v>
      </c>
      <c r="I10" s="630"/>
      <c r="J10" s="813">
        <v>16.156966999999998</v>
      </c>
      <c r="K10" s="630"/>
      <c r="L10" s="813">
        <v>7.0182829999999994</v>
      </c>
      <c r="M10" s="630"/>
      <c r="N10" s="813">
        <v>10.681934000000002</v>
      </c>
    </row>
    <row r="11" spans="1:14" s="582" customFormat="1" ht="15" customHeight="1">
      <c r="A11" s="613" t="s">
        <v>963</v>
      </c>
      <c r="B11" s="578"/>
      <c r="C11" s="630"/>
      <c r="D11" s="629">
        <v>2.9759919999999997</v>
      </c>
      <c r="E11" s="630"/>
      <c r="F11" s="629">
        <v>3.3616550000000003</v>
      </c>
      <c r="G11" s="630"/>
      <c r="H11" s="629">
        <v>5.6795739999999997</v>
      </c>
      <c r="I11" s="630"/>
      <c r="J11" s="813">
        <v>4.6103480000000001</v>
      </c>
      <c r="K11" s="630"/>
      <c r="L11" s="813">
        <v>1.9189749999999999</v>
      </c>
      <c r="M11" s="630"/>
      <c r="N11" s="813">
        <v>2.7251549999999995</v>
      </c>
    </row>
    <row r="12" spans="1:14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4" s="587" customFormat="1" ht="15" customHeight="1">
      <c r="A13" s="781" t="s">
        <v>577</v>
      </c>
      <c r="B13" s="586"/>
      <c r="C13" s="630"/>
      <c r="D13" s="646">
        <v>13.781175999999999</v>
      </c>
      <c r="E13" s="630"/>
      <c r="F13" s="646">
        <v>27.237828</v>
      </c>
      <c r="G13" s="630"/>
      <c r="H13" s="646">
        <v>20.622591000000003</v>
      </c>
      <c r="I13" s="630"/>
      <c r="J13" s="646">
        <v>30.216351</v>
      </c>
      <c r="K13" s="630"/>
      <c r="L13" s="646">
        <v>18.386692999999998</v>
      </c>
      <c r="M13" s="630"/>
      <c r="N13" s="646">
        <v>9.004529999999999</v>
      </c>
    </row>
    <row r="14" spans="1:14" s="591" customFormat="1" ht="15" customHeight="1">
      <c r="A14" s="782" t="s">
        <v>735</v>
      </c>
      <c r="B14" s="621" t="s">
        <v>679</v>
      </c>
      <c r="C14" s="589">
        <v>4.1224999999999996</v>
      </c>
      <c r="D14" s="589">
        <v>8.6052039999999987</v>
      </c>
      <c r="E14" s="589">
        <v>6.3443000000000005</v>
      </c>
      <c r="F14" s="589">
        <v>20.92484</v>
      </c>
      <c r="G14" s="589">
        <v>5.0774000000000008</v>
      </c>
      <c r="H14" s="589">
        <v>8.4863350000000004</v>
      </c>
      <c r="I14" s="589">
        <v>7.6097999999999999</v>
      </c>
      <c r="J14" s="589">
        <v>18.306851999999999</v>
      </c>
      <c r="K14" s="589">
        <v>5.0640000000000001</v>
      </c>
      <c r="L14" s="589">
        <v>13.252476999999999</v>
      </c>
      <c r="M14" s="589">
        <v>1.9450999999999998</v>
      </c>
      <c r="N14" s="589">
        <v>4.1568670000000001</v>
      </c>
    </row>
    <row r="15" spans="1:14" s="591" customFormat="1" ht="15" customHeight="1">
      <c r="A15" s="782" t="s">
        <v>972</v>
      </c>
      <c r="B15" s="621" t="s">
        <v>679</v>
      </c>
      <c r="C15" s="589">
        <v>0.45</v>
      </c>
      <c r="D15" s="589">
        <v>0.50993299999999997</v>
      </c>
      <c r="E15" s="589">
        <v>0.68070000000000008</v>
      </c>
      <c r="F15" s="589">
        <v>1.06951</v>
      </c>
      <c r="G15" s="589">
        <v>0.87760000000000005</v>
      </c>
      <c r="H15" s="589">
        <v>0.95210899999999998</v>
      </c>
      <c r="I15" s="589">
        <v>0.71229999999999993</v>
      </c>
      <c r="J15" s="589">
        <v>1.7265969999999999</v>
      </c>
      <c r="K15" s="589">
        <v>0.31230000000000002</v>
      </c>
      <c r="L15" s="589">
        <v>0.391648</v>
      </c>
      <c r="M15" s="589">
        <v>0.70410000000000006</v>
      </c>
      <c r="N15" s="589">
        <v>0.97558899999999993</v>
      </c>
    </row>
    <row r="16" spans="1:14" s="591" customFormat="1" ht="15" customHeight="1">
      <c r="A16" s="782" t="s">
        <v>646</v>
      </c>
      <c r="B16" s="621" t="s">
        <v>679</v>
      </c>
      <c r="C16" s="589">
        <v>0.2029</v>
      </c>
      <c r="D16" s="589">
        <v>0.9723099999999999</v>
      </c>
      <c r="E16" s="589">
        <v>0.35669999999999996</v>
      </c>
      <c r="F16" s="589">
        <v>1.8393379999999999</v>
      </c>
      <c r="G16" s="589">
        <v>1.1302000000000001</v>
      </c>
      <c r="H16" s="589">
        <v>3.9367630000000005</v>
      </c>
      <c r="I16" s="589">
        <v>1.6524000000000001</v>
      </c>
      <c r="J16" s="589">
        <v>6.0425089999999999</v>
      </c>
      <c r="K16" s="589">
        <v>0.88370000000000004</v>
      </c>
      <c r="L16" s="589">
        <v>3.2364759999999997</v>
      </c>
      <c r="M16" s="589">
        <v>0.73480000000000001</v>
      </c>
      <c r="N16" s="589">
        <v>2.8280279999999998</v>
      </c>
    </row>
    <row r="17" spans="1:15" s="591" customFormat="1" ht="15" customHeight="1">
      <c r="A17" s="782" t="s">
        <v>964</v>
      </c>
      <c r="B17" s="621" t="s">
        <v>679</v>
      </c>
      <c r="C17" s="589">
        <v>8.4400000000000003E-2</v>
      </c>
      <c r="D17" s="589">
        <v>7.4023999999999993E-2</v>
      </c>
      <c r="E17" s="589">
        <v>0.12240000000000001</v>
      </c>
      <c r="F17" s="589">
        <v>0.27078599999999997</v>
      </c>
      <c r="G17" s="589">
        <v>0.26530000000000004</v>
      </c>
      <c r="H17" s="589">
        <v>0.39831099999999997</v>
      </c>
      <c r="I17" s="589">
        <v>0.12090000000000001</v>
      </c>
      <c r="J17" s="589">
        <v>0.32674999999999998</v>
      </c>
      <c r="K17" s="589">
        <v>8.48E-2</v>
      </c>
      <c r="L17" s="589">
        <v>0.13178399999999998</v>
      </c>
      <c r="M17" s="589">
        <v>0.18130000000000002</v>
      </c>
      <c r="N17" s="589">
        <v>0.40499899999999994</v>
      </c>
    </row>
    <row r="18" spans="1:15" s="587" customFormat="1" ht="15" customHeight="1">
      <c r="A18" s="781" t="s">
        <v>578</v>
      </c>
      <c r="B18" s="784"/>
      <c r="C18" s="579"/>
      <c r="D18" s="593" t="s">
        <v>255</v>
      </c>
      <c r="E18" s="579"/>
      <c r="F18" s="593" t="s">
        <v>255</v>
      </c>
      <c r="G18" s="579"/>
      <c r="H18" s="593">
        <v>0.218915</v>
      </c>
      <c r="I18" s="579"/>
      <c r="J18" s="579">
        <v>0.13587299999999999</v>
      </c>
      <c r="K18" s="579"/>
      <c r="L18" s="579">
        <v>5.8830999999999994E-2</v>
      </c>
      <c r="M18" s="579"/>
      <c r="N18" s="579" t="s">
        <v>255</v>
      </c>
    </row>
    <row r="19" spans="1:15" s="587" customFormat="1" ht="15" customHeight="1">
      <c r="A19" s="781" t="s">
        <v>579</v>
      </c>
      <c r="B19" s="784"/>
      <c r="C19" s="579"/>
      <c r="D19" s="579">
        <v>0.50674399999999997</v>
      </c>
      <c r="E19" s="579"/>
      <c r="F19" s="579">
        <v>1.1995559999999998</v>
      </c>
      <c r="G19" s="579"/>
      <c r="H19" s="579">
        <v>1.653362</v>
      </c>
      <c r="I19" s="579"/>
      <c r="J19" s="579">
        <v>2.0070410000000001</v>
      </c>
      <c r="K19" s="579"/>
      <c r="L19" s="579">
        <v>0.91796899999999992</v>
      </c>
      <c r="M19" s="579"/>
      <c r="N19" s="579">
        <v>1.0619079999999999</v>
      </c>
    </row>
    <row r="20" spans="1:15" s="587" customFormat="1" ht="15" customHeight="1">
      <c r="A20" s="782" t="s">
        <v>973</v>
      </c>
      <c r="B20" s="783" t="s">
        <v>980</v>
      </c>
      <c r="C20" s="589">
        <v>0.12</v>
      </c>
      <c r="D20" s="589" t="s">
        <v>255</v>
      </c>
      <c r="E20" s="589">
        <v>1.9752000000000001</v>
      </c>
      <c r="F20" s="589">
        <v>8.523399999999999E-2</v>
      </c>
      <c r="G20" s="589">
        <v>1.22</v>
      </c>
      <c r="H20" s="589">
        <v>0.19438799999999998</v>
      </c>
      <c r="I20" s="589">
        <v>4.5754000000000001</v>
      </c>
      <c r="J20" s="589">
        <v>0.92479800000000001</v>
      </c>
      <c r="K20" s="589">
        <v>2.3891</v>
      </c>
      <c r="L20" s="589">
        <v>0.46402299999999996</v>
      </c>
      <c r="M20" s="589">
        <v>3.3094000000000001</v>
      </c>
      <c r="N20" s="589">
        <v>0.790354</v>
      </c>
      <c r="O20" s="591"/>
    </row>
    <row r="21" spans="1:15" s="587" customFormat="1" ht="15" customHeight="1">
      <c r="A21" s="782" t="s">
        <v>897</v>
      </c>
      <c r="B21" s="783" t="s">
        <v>279</v>
      </c>
      <c r="C21" s="589" t="s">
        <v>255</v>
      </c>
      <c r="D21" s="589">
        <v>0.47206899999999996</v>
      </c>
      <c r="E21" s="589" t="s">
        <v>255</v>
      </c>
      <c r="F21" s="589">
        <v>0.36374799999999996</v>
      </c>
      <c r="G21" s="589" t="s">
        <v>255</v>
      </c>
      <c r="H21" s="589">
        <v>0.72205999999999992</v>
      </c>
      <c r="I21" s="589" t="s">
        <v>255</v>
      </c>
      <c r="J21" s="589">
        <v>0.80335499999999993</v>
      </c>
      <c r="K21" s="589" t="s">
        <v>255</v>
      </c>
      <c r="L21" s="589">
        <v>0.26716799999999996</v>
      </c>
      <c r="M21" s="589" t="s">
        <v>255</v>
      </c>
      <c r="N21" s="589">
        <v>0.19079199999999999</v>
      </c>
      <c r="O21" s="591"/>
    </row>
    <row r="22" spans="1:15" s="587" customFormat="1" ht="15" customHeight="1">
      <c r="A22" s="781" t="s">
        <v>898</v>
      </c>
      <c r="B22" s="784"/>
      <c r="C22" s="579"/>
      <c r="D22" s="593">
        <v>2.9759919999999997</v>
      </c>
      <c r="E22" s="579"/>
      <c r="F22" s="593">
        <v>3.3616550000000003</v>
      </c>
      <c r="G22" s="579"/>
      <c r="H22" s="593">
        <v>5.7861630000000002</v>
      </c>
      <c r="I22" s="579"/>
      <c r="J22" s="593">
        <v>4.6103480000000001</v>
      </c>
      <c r="K22" s="579"/>
      <c r="L22" s="593">
        <v>1.9189749999999999</v>
      </c>
      <c r="M22" s="579"/>
      <c r="N22" s="593">
        <v>2.7251549999999995</v>
      </c>
    </row>
    <row r="23" spans="1:15" s="587" customFormat="1" ht="15" customHeight="1">
      <c r="A23" s="782" t="s">
        <v>660</v>
      </c>
      <c r="B23" s="621" t="s">
        <v>679</v>
      </c>
      <c r="C23" s="589">
        <v>0.71110000000000007</v>
      </c>
      <c r="D23" s="632">
        <v>0.49152099999999999</v>
      </c>
      <c r="E23" s="589">
        <v>0.24709999999999999</v>
      </c>
      <c r="F23" s="632">
        <v>0.19846700000000003</v>
      </c>
      <c r="G23" s="589">
        <v>0.62090000000000001</v>
      </c>
      <c r="H23" s="632">
        <v>0.434583</v>
      </c>
      <c r="I23" s="589">
        <v>2.4638</v>
      </c>
      <c r="J23" s="632">
        <v>1.5659459999999998</v>
      </c>
      <c r="K23" s="589"/>
      <c r="L23" s="632" t="s">
        <v>255</v>
      </c>
      <c r="M23" s="589">
        <v>1.3952</v>
      </c>
      <c r="N23" s="632">
        <v>1.039868</v>
      </c>
    </row>
    <row r="24" spans="1:15" s="591" customFormat="1" ht="15" customHeight="1">
      <c r="A24" s="782" t="s">
        <v>974</v>
      </c>
      <c r="B24" s="621" t="s">
        <v>679</v>
      </c>
      <c r="C24" s="589">
        <v>1.6225999999999998</v>
      </c>
      <c r="D24" s="632">
        <v>2.4844710000000001</v>
      </c>
      <c r="E24" s="589">
        <v>1.6674</v>
      </c>
      <c r="F24" s="632">
        <v>3.148882</v>
      </c>
      <c r="G24" s="589">
        <v>1.6531</v>
      </c>
      <c r="H24" s="632">
        <v>3.3284350000000003</v>
      </c>
      <c r="I24" s="589">
        <v>1.4424000000000001</v>
      </c>
      <c r="J24" s="632">
        <v>2.6139399999999999</v>
      </c>
      <c r="K24" s="589">
        <v>0.9526</v>
      </c>
      <c r="L24" s="632">
        <v>1.6095379999999999</v>
      </c>
      <c r="M24" s="589">
        <v>0.7712</v>
      </c>
      <c r="N24" s="632">
        <v>1.316219</v>
      </c>
    </row>
    <row r="25" spans="1:15" s="587" customFormat="1" ht="15" customHeight="1">
      <c r="A25" s="781" t="s">
        <v>581</v>
      </c>
      <c r="B25" s="784"/>
      <c r="C25" s="579"/>
      <c r="D25" s="593">
        <v>7.6834E-2</v>
      </c>
      <c r="E25" s="579"/>
      <c r="F25" s="593" t="s">
        <v>255</v>
      </c>
      <c r="G25" s="579"/>
      <c r="H25" s="593">
        <v>6.2625E-2</v>
      </c>
      <c r="I25" s="579"/>
      <c r="J25" s="579" t="s">
        <v>255</v>
      </c>
      <c r="K25" s="579"/>
      <c r="L25" s="579" t="s">
        <v>255</v>
      </c>
      <c r="M25" s="579"/>
      <c r="N25" s="579" t="s">
        <v>255</v>
      </c>
    </row>
    <row r="26" spans="1:15" s="587" customFormat="1" ht="15" customHeight="1">
      <c r="A26" s="781" t="s">
        <v>882</v>
      </c>
      <c r="B26" s="784"/>
      <c r="C26" s="579"/>
      <c r="D26" s="579">
        <v>10.954441999999998</v>
      </c>
      <c r="E26" s="579"/>
      <c r="F26" s="579">
        <v>11.296526999999999</v>
      </c>
      <c r="G26" s="579"/>
      <c r="H26" s="579">
        <v>13.527837999999999</v>
      </c>
      <c r="I26" s="579"/>
      <c r="J26" s="579">
        <v>11.012193999999999</v>
      </c>
      <c r="K26" s="579"/>
      <c r="L26" s="579">
        <v>5.8430779999999993</v>
      </c>
      <c r="M26" s="579"/>
      <c r="N26" s="579">
        <v>4.1522079999999999</v>
      </c>
    </row>
    <row r="27" spans="1:15" s="591" customFormat="1" ht="15" customHeight="1">
      <c r="A27" s="782" t="s">
        <v>747</v>
      </c>
      <c r="B27" s="621" t="s">
        <v>679</v>
      </c>
      <c r="C27" s="589">
        <v>0.23849999999999999</v>
      </c>
      <c r="D27" s="589">
        <v>3.4599349999999998</v>
      </c>
      <c r="E27" s="589">
        <v>0.44880000000000003</v>
      </c>
      <c r="F27" s="589">
        <v>5.6353609999999996</v>
      </c>
      <c r="G27" s="589">
        <v>0.24790000000000001</v>
      </c>
      <c r="H27" s="589">
        <v>4.8398019999999997</v>
      </c>
      <c r="I27" s="589">
        <v>0.58440000000000003</v>
      </c>
      <c r="J27" s="589">
        <v>5.8314810000000001</v>
      </c>
      <c r="K27" s="589">
        <v>0.128</v>
      </c>
      <c r="L27" s="589">
        <v>2.77624</v>
      </c>
      <c r="M27" s="589">
        <v>0.12340000000000001</v>
      </c>
      <c r="N27" s="589">
        <v>1.9538199999999997</v>
      </c>
    </row>
    <row r="28" spans="1:15" s="591" customFormat="1" ht="15" customHeight="1">
      <c r="A28" s="782" t="s">
        <v>934</v>
      </c>
      <c r="B28" s="621" t="s">
        <v>679</v>
      </c>
      <c r="C28" s="589">
        <v>1.0321</v>
      </c>
      <c r="D28" s="589">
        <v>0.94926199999999994</v>
      </c>
      <c r="E28" s="589">
        <v>1.6580999999999999</v>
      </c>
      <c r="F28" s="589">
        <v>2.8316539999999999</v>
      </c>
      <c r="G28" s="589">
        <v>2.4224000000000001</v>
      </c>
      <c r="H28" s="589">
        <v>2.8958949999999999</v>
      </c>
      <c r="I28" s="589">
        <v>1.1485000000000001</v>
      </c>
      <c r="J28" s="589">
        <v>2.408779</v>
      </c>
      <c r="K28" s="589">
        <v>0.54259999999999997</v>
      </c>
      <c r="L28" s="589">
        <v>1.4018039999999998</v>
      </c>
      <c r="M28" s="589">
        <v>0.3236</v>
      </c>
      <c r="N28" s="589">
        <v>0.63218200000000002</v>
      </c>
    </row>
    <row r="29" spans="1:15" s="591" customFormat="1" ht="15" customHeight="1">
      <c r="A29" s="782" t="s">
        <v>663</v>
      </c>
      <c r="B29" s="621" t="s">
        <v>679</v>
      </c>
      <c r="C29" s="589">
        <v>0.44580000000000003</v>
      </c>
      <c r="D29" s="589">
        <v>0.96838999999999997</v>
      </c>
      <c r="E29" s="589">
        <v>0.17469999999999999</v>
      </c>
      <c r="F29" s="589">
        <v>0.47198299999999999</v>
      </c>
      <c r="G29" s="589">
        <v>0.15940000000000001</v>
      </c>
      <c r="H29" s="589">
        <v>0.47267399999999993</v>
      </c>
      <c r="I29" s="589">
        <v>0.17419999999999999</v>
      </c>
      <c r="J29" s="589">
        <v>0.52181299999999997</v>
      </c>
      <c r="K29" s="589"/>
      <c r="L29" s="589">
        <v>0.10796799999999999</v>
      </c>
      <c r="M29" s="589">
        <v>6.7099999999999993E-2</v>
      </c>
      <c r="N29" s="589">
        <v>0.25568599999999997</v>
      </c>
    </row>
    <row r="30" spans="1:15" s="591" customFormat="1" ht="15" customHeight="1">
      <c r="A30" s="782" t="s">
        <v>975</v>
      </c>
      <c r="B30" s="621" t="s">
        <v>679</v>
      </c>
      <c r="C30" s="589"/>
      <c r="D30" s="589" t="s">
        <v>255</v>
      </c>
      <c r="E30" s="589">
        <v>6.0499999999999998E-2</v>
      </c>
      <c r="F30" s="589">
        <v>0.36548599999999998</v>
      </c>
      <c r="G30" s="589">
        <v>0.30519999999999997</v>
      </c>
      <c r="H30" s="589">
        <v>1.4573149999999999</v>
      </c>
      <c r="I30" s="589">
        <v>0.4325</v>
      </c>
      <c r="J30" s="589">
        <v>0.82988200000000001</v>
      </c>
      <c r="K30" s="589">
        <v>0.1799</v>
      </c>
      <c r="L30" s="589">
        <v>0.60325600000000001</v>
      </c>
      <c r="M30" s="589">
        <v>0.80929999999999991</v>
      </c>
      <c r="N30" s="589">
        <v>0.81902799999999998</v>
      </c>
    </row>
    <row r="31" spans="1:15" s="587" customFormat="1" ht="15" customHeight="1">
      <c r="A31" s="781" t="s">
        <v>583</v>
      </c>
      <c r="B31" s="784"/>
      <c r="C31" s="579"/>
      <c r="D31" s="579">
        <v>10.572764999999999</v>
      </c>
      <c r="E31" s="579"/>
      <c r="F31" s="579">
        <v>15.878271</v>
      </c>
      <c r="G31" s="579"/>
      <c r="H31" s="579">
        <v>16.619941000000001</v>
      </c>
      <c r="I31" s="579"/>
      <c r="J31" s="579">
        <v>21.226986</v>
      </c>
      <c r="K31" s="579"/>
      <c r="L31" s="579">
        <v>9.4636319999999987</v>
      </c>
      <c r="M31" s="579"/>
      <c r="N31" s="579">
        <v>8.0433260000000004</v>
      </c>
    </row>
    <row r="32" spans="1:15" s="591" customFormat="1" ht="15" customHeight="1">
      <c r="A32" s="782" t="s">
        <v>976</v>
      </c>
      <c r="B32" s="783" t="s">
        <v>286</v>
      </c>
      <c r="C32" s="589" t="s">
        <v>255</v>
      </c>
      <c r="D32" s="589">
        <v>1.463535</v>
      </c>
      <c r="E32" s="589">
        <v>9.7434999999999994E-2</v>
      </c>
      <c r="F32" s="589">
        <v>2.0486779999999998</v>
      </c>
      <c r="G32" s="589">
        <v>0.1184761</v>
      </c>
      <c r="H32" s="589">
        <v>2.98177</v>
      </c>
      <c r="I32" s="589">
        <v>0.20435229999999999</v>
      </c>
      <c r="J32" s="589">
        <v>5.8357520000000003</v>
      </c>
      <c r="K32" s="589">
        <v>0.1103923</v>
      </c>
      <c r="L32" s="589">
        <v>2.4325639999999997</v>
      </c>
      <c r="M32" s="589" t="s">
        <v>255</v>
      </c>
      <c r="N32" s="589">
        <v>2.5771269999999999</v>
      </c>
    </row>
    <row r="33" spans="1:14" s="591" customFormat="1" ht="15" customHeight="1">
      <c r="A33" s="782" t="s">
        <v>977</v>
      </c>
      <c r="B33" s="783" t="s">
        <v>282</v>
      </c>
      <c r="C33" s="589">
        <v>0.31445200000000001</v>
      </c>
      <c r="D33" s="589">
        <v>1.5530999999999999</v>
      </c>
      <c r="E33" s="589">
        <v>1.7077282000000003</v>
      </c>
      <c r="F33" s="589">
        <v>7.2638939999999987</v>
      </c>
      <c r="G33" s="589">
        <v>1.5604976000000002</v>
      </c>
      <c r="H33" s="589">
        <v>6.2956349999999999</v>
      </c>
      <c r="I33" s="589">
        <v>1.1318406999999999</v>
      </c>
      <c r="J33" s="589">
        <v>4.6895369999999996</v>
      </c>
      <c r="K33" s="589">
        <v>0.5613087000000001</v>
      </c>
      <c r="L33" s="589">
        <v>2.3499089999999998</v>
      </c>
      <c r="M33" s="589">
        <v>0.50525620000000004</v>
      </c>
      <c r="N33" s="589">
        <v>1.867507</v>
      </c>
    </row>
    <row r="34" spans="1:14" s="591" customFormat="1" ht="15" customHeight="1">
      <c r="A34" s="782" t="s">
        <v>283</v>
      </c>
      <c r="B34" s="621" t="s">
        <v>679</v>
      </c>
      <c r="C34" s="589" t="s">
        <v>255</v>
      </c>
      <c r="D34" s="589">
        <v>0.21445</v>
      </c>
      <c r="E34" s="589">
        <v>8.14E-2</v>
      </c>
      <c r="F34" s="589">
        <v>0.48818199999999995</v>
      </c>
      <c r="G34" s="589">
        <v>0.106</v>
      </c>
      <c r="H34" s="589">
        <v>0.71406799999999993</v>
      </c>
      <c r="I34" s="589">
        <v>0.2019</v>
      </c>
      <c r="J34" s="589">
        <v>1.19428</v>
      </c>
      <c r="K34" s="589">
        <v>8.7800000000000003E-2</v>
      </c>
      <c r="L34" s="589">
        <v>0.52315699999999998</v>
      </c>
      <c r="M34" s="589">
        <v>9.5299999999999996E-2</v>
      </c>
      <c r="N34" s="589">
        <v>0.675589</v>
      </c>
    </row>
    <row r="35" spans="1:14" s="591" customFormat="1" ht="15" customHeight="1">
      <c r="A35" s="782" t="s">
        <v>702</v>
      </c>
      <c r="B35" s="621" t="s">
        <v>679</v>
      </c>
      <c r="C35" s="589">
        <v>0.27160000000000001</v>
      </c>
      <c r="D35" s="589">
        <v>1.2777939999999999</v>
      </c>
      <c r="E35" s="589">
        <v>0.1142</v>
      </c>
      <c r="F35" s="589">
        <v>0.49806200000000006</v>
      </c>
      <c r="G35" s="589">
        <v>0.24330000000000002</v>
      </c>
      <c r="H35" s="589">
        <v>1.0089249999999998</v>
      </c>
      <c r="I35" s="589">
        <v>0.31330000000000002</v>
      </c>
      <c r="J35" s="589">
        <v>1.63876</v>
      </c>
      <c r="K35" s="589">
        <v>0.13980000000000001</v>
      </c>
      <c r="L35" s="589">
        <v>0.74943399999999993</v>
      </c>
      <c r="M35" s="589">
        <v>0.18790000000000001</v>
      </c>
      <c r="N35" s="589">
        <v>0.72421599999999997</v>
      </c>
    </row>
    <row r="36" spans="1:14" s="591" customFormat="1" ht="15" customHeight="1">
      <c r="A36" s="782" t="s">
        <v>703</v>
      </c>
      <c r="B36" s="621" t="s">
        <v>679</v>
      </c>
      <c r="C36" s="589" t="s">
        <v>255</v>
      </c>
      <c r="D36" s="589">
        <v>0.59983900000000001</v>
      </c>
      <c r="E36" s="589" t="s">
        <v>255</v>
      </c>
      <c r="F36" s="589">
        <v>0.73404899999999995</v>
      </c>
      <c r="G36" s="589" t="s">
        <v>255</v>
      </c>
      <c r="H36" s="589">
        <v>0.78615999999999997</v>
      </c>
      <c r="I36" s="589" t="s">
        <v>255</v>
      </c>
      <c r="J36" s="589">
        <v>1.132196</v>
      </c>
      <c r="K36" s="589" t="s">
        <v>255</v>
      </c>
      <c r="L36" s="589">
        <v>0.31048999999999999</v>
      </c>
      <c r="M36" s="589" t="s">
        <v>255</v>
      </c>
      <c r="N36" s="589">
        <v>0.44380899999999995</v>
      </c>
    </row>
    <row r="37" spans="1:14" s="587" customFormat="1" ht="15" customHeight="1">
      <c r="A37" s="781" t="s">
        <v>584</v>
      </c>
      <c r="B37" s="784"/>
      <c r="C37" s="579"/>
      <c r="D37" s="579">
        <v>16.715488999999998</v>
      </c>
      <c r="E37" s="579"/>
      <c r="F37" s="579">
        <v>18.141634</v>
      </c>
      <c r="G37" s="579"/>
      <c r="H37" s="579">
        <v>21.254199</v>
      </c>
      <c r="I37" s="579"/>
      <c r="J37" s="579">
        <v>16.917698999999999</v>
      </c>
      <c r="K37" s="579"/>
      <c r="L37" s="579">
        <v>7.6694780000000007</v>
      </c>
      <c r="M37" s="579"/>
      <c r="N37" s="579">
        <v>10.510309999999999</v>
      </c>
    </row>
    <row r="38" spans="1:14" s="591" customFormat="1" ht="15" customHeight="1">
      <c r="A38" s="782" t="s">
        <v>737</v>
      </c>
      <c r="B38" s="621" t="s">
        <v>678</v>
      </c>
      <c r="C38" s="589">
        <v>0.27900000000000003</v>
      </c>
      <c r="D38" s="589">
        <v>4.9815209999999999</v>
      </c>
      <c r="E38" s="589">
        <v>0.254</v>
      </c>
      <c r="F38" s="589">
        <v>5.2714029999999994</v>
      </c>
      <c r="G38" s="589">
        <v>0.40300000000000002</v>
      </c>
      <c r="H38" s="589">
        <v>7.7881089999999995</v>
      </c>
      <c r="I38" s="589">
        <v>0.41799999999999998</v>
      </c>
      <c r="J38" s="589">
        <v>7.2750199999999996</v>
      </c>
      <c r="K38" s="589">
        <v>0.161</v>
      </c>
      <c r="L38" s="589">
        <v>2.9656359999999999</v>
      </c>
      <c r="M38" s="589">
        <v>0.373</v>
      </c>
      <c r="N38" s="589">
        <v>8.1550580000000004</v>
      </c>
    </row>
    <row r="39" spans="1:14" s="591" customFormat="1" ht="15" customHeight="1">
      <c r="A39" s="782" t="s">
        <v>757</v>
      </c>
      <c r="B39" s="621" t="s">
        <v>679</v>
      </c>
      <c r="C39" s="589">
        <v>0.59299999999999997</v>
      </c>
      <c r="D39" s="589">
        <v>2.2187229999999998</v>
      </c>
      <c r="E39" s="589">
        <v>1.3976999999999999</v>
      </c>
      <c r="F39" s="589">
        <v>4.633178</v>
      </c>
      <c r="G39" s="589">
        <v>0.43089999999999995</v>
      </c>
      <c r="H39" s="589">
        <v>1.794176</v>
      </c>
      <c r="I39" s="589">
        <v>0.41560000000000002</v>
      </c>
      <c r="J39" s="589">
        <v>1.5795819999999998</v>
      </c>
      <c r="K39" s="589">
        <v>0.24299999999999999</v>
      </c>
      <c r="L39" s="589">
        <v>1.0603799999999999</v>
      </c>
      <c r="M39" s="589">
        <v>0.13219999999999998</v>
      </c>
      <c r="N39" s="589">
        <v>0.391984</v>
      </c>
    </row>
    <row r="40" spans="1:14" s="591" customFormat="1" ht="15" customHeight="1">
      <c r="A40" s="782" t="s">
        <v>978</v>
      </c>
      <c r="B40" s="783"/>
      <c r="C40" s="589"/>
      <c r="D40" s="589">
        <v>5.8952849999999986</v>
      </c>
      <c r="E40" s="589"/>
      <c r="F40" s="589">
        <v>4.6521319999999999</v>
      </c>
      <c r="G40" s="589"/>
      <c r="H40" s="589">
        <v>6.1044559999999999</v>
      </c>
      <c r="I40" s="589"/>
      <c r="J40" s="589">
        <v>3.1632400000000001</v>
      </c>
      <c r="K40" s="589"/>
      <c r="L40" s="589">
        <v>1.163465</v>
      </c>
      <c r="M40" s="589"/>
      <c r="N40" s="589">
        <v>0.54205199999999998</v>
      </c>
    </row>
    <row r="41" spans="1:14" s="587" customFormat="1" ht="15" customHeight="1">
      <c r="A41" s="781" t="s">
        <v>953</v>
      </c>
      <c r="B41" s="784"/>
      <c r="C41" s="579"/>
      <c r="D41" s="579">
        <v>2.5755910000000002</v>
      </c>
      <c r="E41" s="579"/>
      <c r="F41" s="579">
        <v>9.8216380000000001</v>
      </c>
      <c r="G41" s="579"/>
      <c r="H41" s="579">
        <v>3.3062289999999996</v>
      </c>
      <c r="I41" s="579"/>
      <c r="J41" s="579">
        <v>3.7753870000000003</v>
      </c>
      <c r="K41" s="579"/>
      <c r="L41" s="579">
        <v>1.7157240000000002</v>
      </c>
      <c r="M41" s="579"/>
      <c r="N41" s="579">
        <v>2.3653040000000001</v>
      </c>
    </row>
    <row r="42" spans="1:14" s="591" customFormat="1" ht="15" customHeight="1">
      <c r="A42" s="782" t="s">
        <v>914</v>
      </c>
      <c r="B42" s="621" t="s">
        <v>678</v>
      </c>
      <c r="C42" s="589">
        <v>15.781000000000001</v>
      </c>
      <c r="D42" s="589">
        <v>0.73620300000000005</v>
      </c>
      <c r="E42" s="589">
        <v>33.695800000000006</v>
      </c>
      <c r="F42" s="589">
        <v>1.136951</v>
      </c>
      <c r="G42" s="589">
        <v>21.273</v>
      </c>
      <c r="H42" s="589">
        <v>1.259711</v>
      </c>
      <c r="I42" s="589">
        <v>13.683999999999999</v>
      </c>
      <c r="J42" s="589">
        <v>1.258408</v>
      </c>
      <c r="K42" s="589">
        <v>5.5279999999999996</v>
      </c>
      <c r="L42" s="589">
        <v>0.49737799999999999</v>
      </c>
      <c r="M42" s="589">
        <v>4.6680000000000001</v>
      </c>
      <c r="N42" s="589">
        <v>0.31581399999999998</v>
      </c>
    </row>
    <row r="43" spans="1:14" s="591" customFormat="1" ht="15" customHeight="1">
      <c r="A43" s="782" t="s">
        <v>675</v>
      </c>
      <c r="B43" s="783"/>
      <c r="C43" s="589"/>
      <c r="D43" s="589" t="s">
        <v>255</v>
      </c>
      <c r="E43" s="589"/>
      <c r="F43" s="589" t="s">
        <v>255</v>
      </c>
      <c r="G43" s="589"/>
      <c r="H43" s="589" t="s">
        <v>255</v>
      </c>
      <c r="I43" s="589"/>
      <c r="J43" s="589">
        <v>9.3251000000000014E-2</v>
      </c>
      <c r="K43" s="589"/>
      <c r="L43" s="589">
        <v>9.3251000000000014E-2</v>
      </c>
      <c r="M43" s="589"/>
      <c r="N43" s="589">
        <v>0.16370899999999999</v>
      </c>
    </row>
    <row r="44" spans="1:14" s="591" customFormat="1" ht="15" customHeight="1">
      <c r="A44" s="782" t="s">
        <v>917</v>
      </c>
      <c r="B44" s="783" t="s">
        <v>284</v>
      </c>
      <c r="C44" s="589">
        <v>0.1</v>
      </c>
      <c r="D44" s="589" t="s">
        <v>255</v>
      </c>
      <c r="E44" s="589">
        <v>35.800000000000004</v>
      </c>
      <c r="F44" s="589">
        <v>0.20807900000000001</v>
      </c>
      <c r="G44" s="589">
        <v>59.8</v>
      </c>
      <c r="H44" s="589">
        <v>0.389764</v>
      </c>
      <c r="I44" s="589">
        <v>59.8</v>
      </c>
      <c r="J44" s="589">
        <v>0.44181099999999995</v>
      </c>
      <c r="K44" s="589">
        <v>43</v>
      </c>
      <c r="L44" s="589">
        <v>0.3444839999999999</v>
      </c>
      <c r="M44" s="589">
        <v>14.7</v>
      </c>
      <c r="N44" s="589">
        <v>0.12157800000000001</v>
      </c>
    </row>
    <row r="45" spans="1:14" s="591" customFormat="1" ht="15" customHeight="1">
      <c r="A45" s="782" t="s">
        <v>918</v>
      </c>
      <c r="B45" s="783" t="s">
        <v>284</v>
      </c>
      <c r="C45" s="589">
        <v>20</v>
      </c>
      <c r="D45" s="589" t="s">
        <v>255</v>
      </c>
      <c r="E45" s="589">
        <v>46.3</v>
      </c>
      <c r="F45" s="589">
        <v>9.3506000000000006E-2</v>
      </c>
      <c r="G45" s="589">
        <v>8.4</v>
      </c>
      <c r="H45" s="589" t="s">
        <v>255</v>
      </c>
      <c r="I45" s="589">
        <v>82.3</v>
      </c>
      <c r="J45" s="589">
        <v>0.33424100000000001</v>
      </c>
      <c r="K45" s="589">
        <v>8.5</v>
      </c>
      <c r="L45" s="589" t="s">
        <v>255</v>
      </c>
      <c r="M45" s="589">
        <v>100.6</v>
      </c>
      <c r="N45" s="589">
        <v>1.2784659999999999</v>
      </c>
    </row>
    <row r="46" spans="1:14" s="587" customFormat="1" ht="15" customHeight="1">
      <c r="A46" s="785" t="s">
        <v>859</v>
      </c>
      <c r="B46" s="786"/>
      <c r="C46" s="787"/>
      <c r="D46" s="788" t="s">
        <v>255</v>
      </c>
      <c r="E46" s="787"/>
      <c r="F46" s="788" t="s">
        <v>255</v>
      </c>
      <c r="G46" s="787"/>
      <c r="H46" s="788" t="s">
        <v>255</v>
      </c>
      <c r="I46" s="787"/>
      <c r="J46" s="787" t="s">
        <v>255</v>
      </c>
      <c r="K46" s="787"/>
      <c r="L46" s="787" t="s">
        <v>255</v>
      </c>
      <c r="M46" s="787"/>
      <c r="N46" s="787" t="s">
        <v>255</v>
      </c>
    </row>
    <row r="47" spans="1:14" ht="15" customHeight="1">
      <c r="A47" s="635" t="s">
        <v>979</v>
      </c>
      <c r="B47" s="635"/>
      <c r="C47" s="635"/>
      <c r="D47" s="635"/>
      <c r="E47" s="635"/>
      <c r="F47" s="635"/>
      <c r="G47" s="635"/>
      <c r="H47" s="635"/>
      <c r="I47" s="635"/>
      <c r="J47" s="635"/>
      <c r="K47" s="635"/>
      <c r="L47" s="635"/>
      <c r="M47" s="635"/>
      <c r="N47" s="635"/>
    </row>
    <row r="48" spans="1:14" ht="15" customHeight="1">
      <c r="A48" s="637" t="s">
        <v>844</v>
      </c>
      <c r="B48" s="637"/>
      <c r="C48" s="637"/>
      <c r="D48" s="637"/>
      <c r="E48" s="637"/>
      <c r="F48" s="637"/>
      <c r="G48" s="637"/>
      <c r="H48" s="637"/>
      <c r="I48" s="637"/>
      <c r="J48" s="637"/>
      <c r="K48" s="637"/>
      <c r="L48" s="637"/>
      <c r="M48" s="637"/>
      <c r="N48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4:C4 A1:J1 B2:J3 A18:XFD19 C17:XFD17 A22:XFD22 B20:XFD21 A25:XFD26 A31:XFD31 A37:XFD37 B32:XFD33 A41:XFD41 B40:XFD40 B43:XFD45 A46:XFD1048576 A5:N6 O1:XFD16 A12:N13 B7:N11 C14:N16 C23:XFD24 C27:XFD30 C34:XFD36 C38:XFD39 C42:XFD42">
    <cfRule type="containsErrors" dxfId="340" priority="47">
      <formula>ISERROR(A1)</formula>
    </cfRule>
  </conditionalFormatting>
  <conditionalFormatting sqref="D4">
    <cfRule type="containsErrors" dxfId="339" priority="46">
      <formula>ISERROR(D4)</formula>
    </cfRule>
  </conditionalFormatting>
  <conditionalFormatting sqref="A2">
    <cfRule type="containsErrors" dxfId="338" priority="42">
      <formula>ISERROR(A2)</formula>
    </cfRule>
  </conditionalFormatting>
  <conditionalFormatting sqref="K1:N2">
    <cfRule type="containsErrors" dxfId="337" priority="40">
      <formula>ISERROR(K1)</formula>
    </cfRule>
  </conditionalFormatting>
  <conditionalFormatting sqref="A14:A17">
    <cfRule type="containsErrors" dxfId="336" priority="38">
      <formula>ISERROR(A14)</formula>
    </cfRule>
  </conditionalFormatting>
  <conditionalFormatting sqref="A20:A21">
    <cfRule type="containsErrors" dxfId="335" priority="37">
      <formula>ISERROR(A20)</formula>
    </cfRule>
  </conditionalFormatting>
  <conditionalFormatting sqref="A23:A24">
    <cfRule type="containsErrors" dxfId="334" priority="36">
      <formula>ISERROR(A23)</formula>
    </cfRule>
  </conditionalFormatting>
  <conditionalFormatting sqref="A27:A30">
    <cfRule type="containsErrors" dxfId="333" priority="35">
      <formula>ISERROR(A27)</formula>
    </cfRule>
  </conditionalFormatting>
  <conditionalFormatting sqref="A33:A34">
    <cfRule type="containsErrors" dxfId="332" priority="34">
      <formula>ISERROR(A33)</formula>
    </cfRule>
  </conditionalFormatting>
  <conditionalFormatting sqref="A32">
    <cfRule type="containsErrors" dxfId="331" priority="33">
      <formula>ISERROR(A32)</formula>
    </cfRule>
  </conditionalFormatting>
  <conditionalFormatting sqref="A35:A36">
    <cfRule type="containsErrors" dxfId="330" priority="32">
      <formula>ISERROR(A35)</formula>
    </cfRule>
  </conditionalFormatting>
  <conditionalFormatting sqref="A38:A40">
    <cfRule type="containsErrors" dxfId="329" priority="31">
      <formula>ISERROR(A38)</formula>
    </cfRule>
  </conditionalFormatting>
  <conditionalFormatting sqref="A42:A45">
    <cfRule type="containsErrors" dxfId="328" priority="30">
      <formula>ISERROR(A42)</formula>
    </cfRule>
  </conditionalFormatting>
  <conditionalFormatting sqref="A3:A4">
    <cfRule type="containsErrors" dxfId="327" priority="29">
      <formula>ISERROR(A3)</formula>
    </cfRule>
  </conditionalFormatting>
  <conditionalFormatting sqref="K3:N3">
    <cfRule type="containsErrors" dxfId="326" priority="28">
      <formula>ISERROR(K3)</formula>
    </cfRule>
  </conditionalFormatting>
  <conditionalFormatting sqref="E4">
    <cfRule type="containsErrors" dxfId="325" priority="27">
      <formula>ISERROR(E4)</formula>
    </cfRule>
  </conditionalFormatting>
  <conditionalFormatting sqref="F4">
    <cfRule type="containsErrors" dxfId="324" priority="26">
      <formula>ISERROR(F4)</formula>
    </cfRule>
  </conditionalFormatting>
  <conditionalFormatting sqref="G4">
    <cfRule type="containsErrors" dxfId="323" priority="25">
      <formula>ISERROR(G4)</formula>
    </cfRule>
  </conditionalFormatting>
  <conditionalFormatting sqref="H4">
    <cfRule type="containsErrors" dxfId="322" priority="24">
      <formula>ISERROR(H4)</formula>
    </cfRule>
  </conditionalFormatting>
  <conditionalFormatting sqref="I4">
    <cfRule type="containsErrors" dxfId="321" priority="23">
      <formula>ISERROR(I4)</formula>
    </cfRule>
  </conditionalFormatting>
  <conditionalFormatting sqref="J4">
    <cfRule type="containsErrors" dxfId="320" priority="22">
      <formula>ISERROR(J4)</formula>
    </cfRule>
  </conditionalFormatting>
  <conditionalFormatting sqref="K4">
    <cfRule type="containsErrors" dxfId="319" priority="21">
      <formula>ISERROR(K4)</formula>
    </cfRule>
  </conditionalFormatting>
  <conditionalFormatting sqref="L4">
    <cfRule type="containsErrors" dxfId="318" priority="20">
      <formula>ISERROR(L4)</formula>
    </cfRule>
  </conditionalFormatting>
  <conditionalFormatting sqref="M4">
    <cfRule type="containsErrors" dxfId="317" priority="19">
      <formula>ISERROR(M4)</formula>
    </cfRule>
  </conditionalFormatting>
  <conditionalFormatting sqref="N4">
    <cfRule type="containsErrors" dxfId="316" priority="18">
      <formula>ISERROR(N4)</formula>
    </cfRule>
  </conditionalFormatting>
  <conditionalFormatting sqref="A7:A11">
    <cfRule type="containsErrors" dxfId="315" priority="17">
      <formula>ISERROR(A7)</formula>
    </cfRule>
  </conditionalFormatting>
  <conditionalFormatting sqref="B14">
    <cfRule type="containsErrors" dxfId="314" priority="16">
      <formula>ISERROR(B14)</formula>
    </cfRule>
  </conditionalFormatting>
  <conditionalFormatting sqref="B15">
    <cfRule type="containsErrors" dxfId="313" priority="15">
      <formula>ISERROR(B15)</formula>
    </cfRule>
  </conditionalFormatting>
  <conditionalFormatting sqref="B16">
    <cfRule type="containsErrors" dxfId="312" priority="14">
      <formula>ISERROR(B16)</formula>
    </cfRule>
  </conditionalFormatting>
  <conditionalFormatting sqref="B17">
    <cfRule type="containsErrors" dxfId="311" priority="13">
      <formula>ISERROR(B17)</formula>
    </cfRule>
  </conditionalFormatting>
  <conditionalFormatting sqref="B23">
    <cfRule type="containsErrors" dxfId="310" priority="12">
      <formula>ISERROR(B23)</formula>
    </cfRule>
  </conditionalFormatting>
  <conditionalFormatting sqref="B24">
    <cfRule type="containsErrors" dxfId="309" priority="11">
      <formula>ISERROR(B24)</formula>
    </cfRule>
  </conditionalFormatting>
  <conditionalFormatting sqref="B27">
    <cfRule type="containsErrors" dxfId="308" priority="10">
      <formula>ISERROR(B27)</formula>
    </cfRule>
  </conditionalFormatting>
  <conditionalFormatting sqref="B28">
    <cfRule type="containsErrors" dxfId="307" priority="9">
      <formula>ISERROR(B28)</formula>
    </cfRule>
  </conditionalFormatting>
  <conditionalFormatting sqref="B29">
    <cfRule type="containsErrors" dxfId="306" priority="8">
      <formula>ISERROR(B29)</formula>
    </cfRule>
  </conditionalFormatting>
  <conditionalFormatting sqref="B30">
    <cfRule type="containsErrors" dxfId="305" priority="7">
      <formula>ISERROR(B30)</formula>
    </cfRule>
  </conditionalFormatting>
  <conditionalFormatting sqref="B34">
    <cfRule type="containsErrors" dxfId="304" priority="6">
      <formula>ISERROR(B34)</formula>
    </cfRule>
  </conditionalFormatting>
  <conditionalFormatting sqref="B35">
    <cfRule type="containsErrors" dxfId="303" priority="5">
      <formula>ISERROR(B35)</formula>
    </cfRule>
  </conditionalFormatting>
  <conditionalFormatting sqref="B36">
    <cfRule type="containsErrors" dxfId="302" priority="4">
      <formula>ISERROR(B36)</formula>
    </cfRule>
  </conditionalFormatting>
  <conditionalFormatting sqref="B38">
    <cfRule type="containsErrors" dxfId="301" priority="3">
      <formula>ISERROR(B38)</formula>
    </cfRule>
  </conditionalFormatting>
  <conditionalFormatting sqref="B39">
    <cfRule type="containsErrors" dxfId="300" priority="2">
      <formula>ISERROR(B39)</formula>
    </cfRule>
  </conditionalFormatting>
  <conditionalFormatting sqref="B42">
    <cfRule type="containsErrors" dxfId="299" priority="1">
      <formula>ISERROR(B42)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60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981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5" s="565" customFormat="1" ht="12" customHeight="1">
      <c r="A3" s="1056" t="s">
        <v>614</v>
      </c>
      <c r="B3" s="1050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  <c r="O3" s="808"/>
    </row>
    <row r="4" spans="1:15" s="568" customFormat="1" ht="48" customHeight="1">
      <c r="A4" s="1057"/>
      <c r="B4" s="1054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  <c r="O4" s="567"/>
    </row>
    <row r="5" spans="1:15" s="575" customFormat="1" ht="15" customHeight="1">
      <c r="A5" s="776" t="s">
        <v>576</v>
      </c>
      <c r="B5" s="570"/>
      <c r="C5" s="608"/>
      <c r="D5" s="608">
        <v>1463.8230960000001</v>
      </c>
      <c r="E5" s="608"/>
      <c r="F5" s="608">
        <v>4069.4683720000003</v>
      </c>
      <c r="G5" s="608"/>
      <c r="H5" s="608">
        <v>5353.2573359999988</v>
      </c>
      <c r="I5" s="608"/>
      <c r="J5" s="608">
        <v>5452.7746189999998</v>
      </c>
      <c r="K5" s="608"/>
      <c r="L5" s="608">
        <v>3129.8831530000002</v>
      </c>
      <c r="M5" s="608"/>
      <c r="N5" s="608">
        <v>2509.4171710000001</v>
      </c>
      <c r="O5" s="574"/>
    </row>
    <row r="6" spans="1:15" s="575" customFormat="1" ht="15" customHeight="1">
      <c r="A6" s="789" t="s">
        <v>779</v>
      </c>
      <c r="B6" s="570"/>
      <c r="C6" s="607"/>
      <c r="D6" s="607"/>
      <c r="E6" s="607"/>
      <c r="F6" s="607"/>
      <c r="G6" s="607"/>
      <c r="H6" s="607"/>
      <c r="I6" s="607"/>
      <c r="J6" s="607"/>
      <c r="K6" s="607"/>
      <c r="L6" s="607"/>
      <c r="M6" s="607"/>
      <c r="N6" s="607"/>
      <c r="O6" s="577"/>
    </row>
    <row r="7" spans="1:15" s="582" customFormat="1" ht="15" customHeight="1">
      <c r="A7" s="613" t="s">
        <v>785</v>
      </c>
      <c r="B7" s="578"/>
      <c r="C7" s="614"/>
      <c r="D7" s="615">
        <v>593.17909299999997</v>
      </c>
      <c r="E7" s="614"/>
      <c r="F7" s="615">
        <v>1013.7149020000001</v>
      </c>
      <c r="G7" s="614"/>
      <c r="H7" s="615">
        <v>1117.94246</v>
      </c>
      <c r="I7" s="614"/>
      <c r="J7" s="615">
        <v>1241.5458140000001</v>
      </c>
      <c r="K7" s="614"/>
      <c r="L7" s="615">
        <v>592.86212499999999</v>
      </c>
      <c r="M7" s="614"/>
      <c r="N7" s="615">
        <v>547.51717099999996</v>
      </c>
      <c r="O7" s="581"/>
    </row>
    <row r="8" spans="1:15" s="582" customFormat="1" ht="15" customHeight="1">
      <c r="A8" s="613" t="s">
        <v>961</v>
      </c>
      <c r="B8" s="578"/>
      <c r="C8" s="579"/>
      <c r="D8" s="615">
        <v>1.915967</v>
      </c>
      <c r="E8" s="579"/>
      <c r="F8" s="615">
        <v>3.5054639999999999</v>
      </c>
      <c r="G8" s="579"/>
      <c r="H8" s="615">
        <v>5.0591739999999996</v>
      </c>
      <c r="I8" s="579"/>
      <c r="J8" s="615">
        <v>9.0149840000000001</v>
      </c>
      <c r="K8" s="579"/>
      <c r="L8" s="615">
        <v>3.8967649999999998</v>
      </c>
      <c r="M8" s="579"/>
      <c r="N8" s="615">
        <v>5.893033</v>
      </c>
      <c r="O8" s="581"/>
    </row>
    <row r="9" spans="1:15" s="582" customFormat="1" ht="15" customHeight="1">
      <c r="A9" s="613" t="s">
        <v>971</v>
      </c>
      <c r="B9" s="578"/>
      <c r="C9" s="630"/>
      <c r="D9" s="615">
        <v>574.40237200000001</v>
      </c>
      <c r="E9" s="630"/>
      <c r="F9" s="615">
        <v>2362.8673389999999</v>
      </c>
      <c r="G9" s="630"/>
      <c r="H9" s="615">
        <v>2729.8306920000005</v>
      </c>
      <c r="I9" s="630"/>
      <c r="J9" s="615">
        <v>2638.3114130000004</v>
      </c>
      <c r="K9" s="630"/>
      <c r="L9" s="615">
        <v>1643.2652520000001</v>
      </c>
      <c r="M9" s="630"/>
      <c r="N9" s="615">
        <v>1036.9669570000001</v>
      </c>
      <c r="O9" s="581"/>
    </row>
    <row r="10" spans="1:15" s="582" customFormat="1" ht="15" customHeight="1">
      <c r="A10" s="613" t="s">
        <v>962</v>
      </c>
      <c r="B10" s="578"/>
      <c r="C10" s="630"/>
      <c r="D10" s="615">
        <v>293.76814999999999</v>
      </c>
      <c r="E10" s="630"/>
      <c r="F10" s="615">
        <v>688.69927700000005</v>
      </c>
      <c r="G10" s="630"/>
      <c r="H10" s="615">
        <v>1499.3203349999999</v>
      </c>
      <c r="I10" s="630"/>
      <c r="J10" s="615">
        <v>1561.7788310000001</v>
      </c>
      <c r="K10" s="630"/>
      <c r="L10" s="615">
        <v>889.04891600000008</v>
      </c>
      <c r="M10" s="630"/>
      <c r="N10" s="615">
        <v>911.1173</v>
      </c>
      <c r="O10" s="581"/>
    </row>
    <row r="11" spans="1:15" s="582" customFormat="1" ht="15" customHeight="1">
      <c r="A11" s="613" t="s">
        <v>784</v>
      </c>
      <c r="B11" s="578"/>
      <c r="C11" s="630"/>
      <c r="D11" s="615">
        <v>0.55751399999999995</v>
      </c>
      <c r="E11" s="630"/>
      <c r="F11" s="615">
        <v>0.68138999999999994</v>
      </c>
      <c r="G11" s="630"/>
      <c r="H11" s="615">
        <v>1.1046749999999999</v>
      </c>
      <c r="I11" s="630"/>
      <c r="J11" s="615">
        <v>2.123577</v>
      </c>
      <c r="K11" s="630"/>
      <c r="L11" s="615">
        <v>0.81009500000000001</v>
      </c>
      <c r="M11" s="630"/>
      <c r="N11" s="615">
        <v>7.9227099999999995</v>
      </c>
      <c r="O11" s="581"/>
    </row>
    <row r="12" spans="1:15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  <c r="O12" s="585"/>
    </row>
    <row r="13" spans="1:15" s="587" customFormat="1" ht="15" customHeight="1">
      <c r="A13" s="781" t="s">
        <v>864</v>
      </c>
      <c r="B13" s="586"/>
      <c r="C13" s="630"/>
      <c r="D13" s="646">
        <v>29.194979</v>
      </c>
      <c r="E13" s="630"/>
      <c r="F13" s="646">
        <v>43.159464</v>
      </c>
      <c r="G13" s="630"/>
      <c r="H13" s="646">
        <v>100.153362</v>
      </c>
      <c r="I13" s="630"/>
      <c r="J13" s="646">
        <v>126.87306100000002</v>
      </c>
      <c r="K13" s="630"/>
      <c r="L13" s="646">
        <v>56.402705999999995</v>
      </c>
      <c r="M13" s="630"/>
      <c r="N13" s="646">
        <v>84.502888999999996</v>
      </c>
      <c r="O13" s="592"/>
    </row>
    <row r="14" spans="1:15" s="587" customFormat="1" ht="15" customHeight="1">
      <c r="A14" s="782" t="s">
        <v>735</v>
      </c>
      <c r="B14" s="621" t="s">
        <v>679</v>
      </c>
      <c r="C14" s="631">
        <v>0.89339999999999997</v>
      </c>
      <c r="D14" s="595">
        <v>0.47421199999999997</v>
      </c>
      <c r="E14" s="631">
        <v>5.5956999999999999</v>
      </c>
      <c r="F14" s="798">
        <v>3.5253509999999992</v>
      </c>
      <c r="G14" s="631">
        <v>16.2136</v>
      </c>
      <c r="H14" s="798">
        <v>12.910864999999999</v>
      </c>
      <c r="I14" s="631">
        <v>36.955599999999997</v>
      </c>
      <c r="J14" s="798">
        <v>29.900842999999998</v>
      </c>
      <c r="K14" s="631">
        <v>15.6149</v>
      </c>
      <c r="L14" s="798">
        <v>12.491785</v>
      </c>
      <c r="M14" s="631">
        <v>23.9605</v>
      </c>
      <c r="N14" s="798">
        <v>19.171447999999998</v>
      </c>
      <c r="O14" s="592"/>
    </row>
    <row r="15" spans="1:15" s="587" customFormat="1" ht="15" customHeight="1">
      <c r="A15" s="782" t="s">
        <v>809</v>
      </c>
      <c r="B15" s="621" t="s">
        <v>679</v>
      </c>
      <c r="C15" s="631">
        <v>2.2309999999999999</v>
      </c>
      <c r="D15" s="595">
        <v>1.8447859999999998</v>
      </c>
      <c r="E15" s="631">
        <v>1.9567000000000001</v>
      </c>
      <c r="F15" s="798">
        <v>1.5721319999999996</v>
      </c>
      <c r="G15" s="631">
        <v>3.9701999999999997</v>
      </c>
      <c r="H15" s="798">
        <v>3.5129949999999996</v>
      </c>
      <c r="I15" s="631">
        <v>7.7943999999999996</v>
      </c>
      <c r="J15" s="798">
        <v>7.3885569999999996</v>
      </c>
      <c r="K15" s="631">
        <v>5.4383999999999997</v>
      </c>
      <c r="L15" s="798">
        <v>5.167948</v>
      </c>
      <c r="M15" s="631">
        <v>30.763900000000003</v>
      </c>
      <c r="N15" s="798">
        <v>16.709737000000001</v>
      </c>
      <c r="O15" s="592"/>
    </row>
    <row r="16" spans="1:15" s="587" customFormat="1" ht="15" customHeight="1">
      <c r="A16" s="782" t="s">
        <v>649</v>
      </c>
      <c r="B16" s="621" t="s">
        <v>679</v>
      </c>
      <c r="C16" s="631">
        <v>27.308400000000002</v>
      </c>
      <c r="D16" s="595">
        <v>18.348772</v>
      </c>
      <c r="E16" s="631">
        <v>37.893500000000003</v>
      </c>
      <c r="F16" s="798">
        <v>27.596525</v>
      </c>
      <c r="G16" s="631">
        <v>92.595199999999991</v>
      </c>
      <c r="H16" s="798">
        <v>70.232315999999997</v>
      </c>
      <c r="I16" s="631">
        <v>87.629499999999993</v>
      </c>
      <c r="J16" s="798">
        <v>71.14652199999999</v>
      </c>
      <c r="K16" s="631">
        <v>43.081600000000002</v>
      </c>
      <c r="L16" s="798">
        <v>30.814807999999999</v>
      </c>
      <c r="M16" s="631">
        <v>43.5886</v>
      </c>
      <c r="N16" s="798">
        <v>36.606482</v>
      </c>
      <c r="O16" s="592"/>
    </row>
    <row r="17" spans="1:15" s="587" customFormat="1" ht="15" customHeight="1">
      <c r="A17" s="782" t="s">
        <v>650</v>
      </c>
      <c r="B17" s="621" t="s">
        <v>679</v>
      </c>
      <c r="C17" s="631">
        <v>0.47449999999999998</v>
      </c>
      <c r="D17" s="595">
        <v>0.30413699999999999</v>
      </c>
      <c r="E17" s="631">
        <v>2.2660999999999998</v>
      </c>
      <c r="F17" s="798">
        <v>1.229311</v>
      </c>
      <c r="G17" s="631">
        <v>8.0681999999999992</v>
      </c>
      <c r="H17" s="798">
        <v>3.6228129999999998</v>
      </c>
      <c r="I17" s="631">
        <v>7.8162000000000003</v>
      </c>
      <c r="J17" s="798">
        <v>4.0301589999999994</v>
      </c>
      <c r="K17" s="631">
        <v>4.3067000000000002</v>
      </c>
      <c r="L17" s="798">
        <v>2.0079449999999999</v>
      </c>
      <c r="M17" s="631">
        <v>5.1074000000000002</v>
      </c>
      <c r="N17" s="798">
        <v>4.2478980000000002</v>
      </c>
      <c r="O17" s="592"/>
    </row>
    <row r="18" spans="1:15" s="587" customFormat="1" ht="15" customHeight="1">
      <c r="A18" s="782" t="s">
        <v>652</v>
      </c>
      <c r="B18" s="621" t="s">
        <v>679</v>
      </c>
      <c r="C18" s="631">
        <v>1.2427000000000001</v>
      </c>
      <c r="D18" s="595">
        <v>2.830238</v>
      </c>
      <c r="E18" s="631">
        <v>1.4889000000000001</v>
      </c>
      <c r="F18" s="798">
        <v>2.2493479999999999</v>
      </c>
      <c r="G18" s="631">
        <v>1.7867999999999999</v>
      </c>
      <c r="H18" s="798">
        <v>2.9632799999999997</v>
      </c>
      <c r="I18" s="631">
        <v>3.0286</v>
      </c>
      <c r="J18" s="798">
        <v>6.096616</v>
      </c>
      <c r="K18" s="631">
        <v>1.3299000000000001</v>
      </c>
      <c r="L18" s="798">
        <v>2.606112</v>
      </c>
      <c r="M18" s="631">
        <v>1.0134000000000001</v>
      </c>
      <c r="N18" s="798">
        <v>1.6914479999999998</v>
      </c>
      <c r="O18" s="592"/>
    </row>
    <row r="19" spans="1:15" s="587" customFormat="1" ht="15" customHeight="1">
      <c r="A19" s="781" t="s">
        <v>578</v>
      </c>
      <c r="B19" s="586"/>
      <c r="C19" s="580"/>
      <c r="D19" s="580">
        <v>0.81948399999999988</v>
      </c>
      <c r="E19" s="580"/>
      <c r="F19" s="580">
        <v>1.5536669999999999</v>
      </c>
      <c r="G19" s="580"/>
      <c r="H19" s="580">
        <v>4.6986689999999998</v>
      </c>
      <c r="I19" s="580"/>
      <c r="J19" s="580">
        <v>4.7622260000000001</v>
      </c>
      <c r="K19" s="580"/>
      <c r="L19" s="580">
        <v>2.0157750000000001</v>
      </c>
      <c r="M19" s="580"/>
      <c r="N19" s="580">
        <v>0.90388099999999993</v>
      </c>
      <c r="O19" s="590"/>
    </row>
    <row r="20" spans="1:15" s="587" customFormat="1" ht="15" customHeight="1">
      <c r="A20" s="781" t="s">
        <v>579</v>
      </c>
      <c r="B20" s="586"/>
      <c r="C20" s="580"/>
      <c r="D20" s="580">
        <v>2.366142</v>
      </c>
      <c r="E20" s="580"/>
      <c r="F20" s="580">
        <v>4.4594889999999996</v>
      </c>
      <c r="G20" s="580"/>
      <c r="H20" s="580">
        <v>6.7826550000000001</v>
      </c>
      <c r="I20" s="580"/>
      <c r="J20" s="580">
        <v>11.116109999999999</v>
      </c>
      <c r="K20" s="580"/>
      <c r="L20" s="580">
        <v>4.700005</v>
      </c>
      <c r="M20" s="580"/>
      <c r="N20" s="580">
        <v>11.922383999999999</v>
      </c>
      <c r="O20" s="592"/>
    </row>
    <row r="21" spans="1:15" s="587" customFormat="1" ht="15" customHeight="1">
      <c r="A21" s="781" t="s">
        <v>580</v>
      </c>
      <c r="B21" s="586"/>
      <c r="C21" s="580"/>
      <c r="D21" s="580">
        <v>0.55727399999999994</v>
      </c>
      <c r="E21" s="580"/>
      <c r="F21" s="580">
        <v>0.68862200000000007</v>
      </c>
      <c r="G21" s="580"/>
      <c r="H21" s="580">
        <v>1.08815</v>
      </c>
      <c r="I21" s="580"/>
      <c r="J21" s="580">
        <v>2.1270569999999998</v>
      </c>
      <c r="K21" s="580"/>
      <c r="L21" s="580">
        <v>0.81357499999999983</v>
      </c>
      <c r="M21" s="580"/>
      <c r="N21" s="580">
        <v>7.9273299999999995</v>
      </c>
      <c r="O21" s="581"/>
    </row>
    <row r="22" spans="1:15" s="587" customFormat="1" ht="15" customHeight="1">
      <c r="A22" s="781" t="s">
        <v>581</v>
      </c>
      <c r="B22" s="586"/>
      <c r="C22" s="580"/>
      <c r="D22" s="580">
        <v>0.23275399999999999</v>
      </c>
      <c r="E22" s="580"/>
      <c r="F22" s="580">
        <v>0.12021599999999999</v>
      </c>
      <c r="G22" s="580"/>
      <c r="H22" s="580">
        <v>0.166657</v>
      </c>
      <c r="I22" s="580"/>
      <c r="J22" s="580">
        <v>0.191299</v>
      </c>
      <c r="K22" s="580"/>
      <c r="L22" s="580">
        <v>8.3944999999999992E-2</v>
      </c>
      <c r="M22" s="580"/>
      <c r="N22" s="580">
        <v>0.15234200000000001</v>
      </c>
      <c r="O22" s="592"/>
    </row>
    <row r="23" spans="1:15" s="587" customFormat="1" ht="15" customHeight="1">
      <c r="A23" s="781" t="s">
        <v>582</v>
      </c>
      <c r="B23" s="586"/>
      <c r="C23" s="580"/>
      <c r="D23" s="580">
        <v>57.207571999999999</v>
      </c>
      <c r="E23" s="580"/>
      <c r="F23" s="580">
        <v>129.33913100000001</v>
      </c>
      <c r="G23" s="580"/>
      <c r="H23" s="580">
        <v>134.626079</v>
      </c>
      <c r="I23" s="580"/>
      <c r="J23" s="580">
        <v>145.01842500000001</v>
      </c>
      <c r="K23" s="580"/>
      <c r="L23" s="580">
        <v>58.833382999999998</v>
      </c>
      <c r="M23" s="580"/>
      <c r="N23" s="580">
        <v>90.165149999999997</v>
      </c>
      <c r="O23" s="590"/>
    </row>
    <row r="24" spans="1:15" s="587" customFormat="1" ht="15" customHeight="1">
      <c r="A24" s="782" t="s">
        <v>982</v>
      </c>
      <c r="B24" s="621" t="s">
        <v>679</v>
      </c>
      <c r="C24" s="595">
        <v>1.0675999999999999</v>
      </c>
      <c r="D24" s="595">
        <v>2.3826369999999999</v>
      </c>
      <c r="E24" s="595">
        <v>1.3984000000000001</v>
      </c>
      <c r="F24" s="595">
        <v>3.7946769999999996</v>
      </c>
      <c r="G24" s="595">
        <v>1.9473</v>
      </c>
      <c r="H24" s="595">
        <v>5.806909000000001</v>
      </c>
      <c r="I24" s="595">
        <v>1.633</v>
      </c>
      <c r="J24" s="595">
        <v>4.5102539999999998</v>
      </c>
      <c r="K24" s="595">
        <v>0.64039999999999997</v>
      </c>
      <c r="L24" s="595">
        <v>1.7727269999999999</v>
      </c>
      <c r="M24" s="595">
        <v>1.1187</v>
      </c>
      <c r="N24" s="595">
        <v>3.2734170000000002</v>
      </c>
      <c r="O24" s="590"/>
    </row>
    <row r="25" spans="1:15" s="587" customFormat="1" ht="15" customHeight="1">
      <c r="A25" s="782" t="s">
        <v>692</v>
      </c>
      <c r="B25" s="621" t="s">
        <v>679</v>
      </c>
      <c r="C25" s="595">
        <v>3.823</v>
      </c>
      <c r="D25" s="595">
        <v>2.7401089999999999</v>
      </c>
      <c r="E25" s="595">
        <v>6.3536999999999999</v>
      </c>
      <c r="F25" s="595">
        <v>9.7533180000000002</v>
      </c>
      <c r="G25" s="595">
        <v>6.0111000000000008</v>
      </c>
      <c r="H25" s="595">
        <v>14.156782999999997</v>
      </c>
      <c r="I25" s="595">
        <v>5.4963999999999995</v>
      </c>
      <c r="J25" s="595">
        <v>12.591134</v>
      </c>
      <c r="K25" s="595">
        <v>2.0134000000000003</v>
      </c>
      <c r="L25" s="595">
        <v>4.6072129999999998</v>
      </c>
      <c r="M25" s="595">
        <v>3.1339999999999999</v>
      </c>
      <c r="N25" s="595">
        <v>7.1356569999999984</v>
      </c>
      <c r="O25" s="590"/>
    </row>
    <row r="26" spans="1:15" s="587" customFormat="1" ht="15" customHeight="1">
      <c r="A26" s="782" t="s">
        <v>693</v>
      </c>
      <c r="B26" s="621" t="s">
        <v>679</v>
      </c>
      <c r="C26" s="595">
        <v>0.48130000000000001</v>
      </c>
      <c r="D26" s="595">
        <v>3.5125459999999999</v>
      </c>
      <c r="E26" s="595">
        <v>0.73750000000000004</v>
      </c>
      <c r="F26" s="595">
        <v>5.0809839999999999</v>
      </c>
      <c r="G26" s="595">
        <v>1.3754999999999999</v>
      </c>
      <c r="H26" s="595">
        <v>5.8974739999999999</v>
      </c>
      <c r="I26" s="595">
        <v>2.2517000000000005</v>
      </c>
      <c r="J26" s="595">
        <v>7.0684420000000001</v>
      </c>
      <c r="K26" s="595">
        <v>1.1539999999999999</v>
      </c>
      <c r="L26" s="595">
        <v>3.0383280000000004</v>
      </c>
      <c r="M26" s="595">
        <v>0.88649999999999995</v>
      </c>
      <c r="N26" s="595">
        <v>4.2455080000000001</v>
      </c>
      <c r="O26" s="590"/>
    </row>
    <row r="27" spans="1:15" s="587" customFormat="1" ht="15" customHeight="1">
      <c r="A27" s="782" t="s">
        <v>661</v>
      </c>
      <c r="B27" s="621" t="s">
        <v>679</v>
      </c>
      <c r="C27" s="595">
        <v>1.9218</v>
      </c>
      <c r="D27" s="595">
        <v>4.8656319999999997</v>
      </c>
      <c r="E27" s="595">
        <v>3.2044000000000001</v>
      </c>
      <c r="F27" s="595">
        <v>10.398348</v>
      </c>
      <c r="G27" s="595">
        <v>1.8708</v>
      </c>
      <c r="H27" s="595">
        <v>4.1569319999999994</v>
      </c>
      <c r="I27" s="595">
        <v>5.0853000000000002</v>
      </c>
      <c r="J27" s="595">
        <v>12.425058</v>
      </c>
      <c r="K27" s="595">
        <v>2.0127999999999999</v>
      </c>
      <c r="L27" s="595">
        <v>4.8550610000000001</v>
      </c>
      <c r="M27" s="595">
        <v>3.3245999999999998</v>
      </c>
      <c r="N27" s="595">
        <v>6.6600989999999998</v>
      </c>
      <c r="O27" s="590"/>
    </row>
    <row r="28" spans="1:15" s="591" customFormat="1" ht="15" customHeight="1">
      <c r="A28" s="782" t="s">
        <v>904</v>
      </c>
      <c r="B28" s="621" t="s">
        <v>679</v>
      </c>
      <c r="C28" s="595">
        <v>13.575200000000001</v>
      </c>
      <c r="D28" s="595">
        <v>14.007031999999999</v>
      </c>
      <c r="E28" s="595">
        <v>29.3552</v>
      </c>
      <c r="F28" s="595">
        <v>39.205551999999997</v>
      </c>
      <c r="G28" s="595">
        <v>40.788800000000002</v>
      </c>
      <c r="H28" s="595">
        <v>48.705044999999998</v>
      </c>
      <c r="I28" s="595">
        <v>39.060200000000002</v>
      </c>
      <c r="J28" s="595">
        <v>44.258545999999996</v>
      </c>
      <c r="K28" s="595">
        <v>15.860799999999999</v>
      </c>
      <c r="L28" s="595">
        <v>16.904667</v>
      </c>
      <c r="M28" s="595">
        <v>29.985799999999998</v>
      </c>
      <c r="N28" s="595">
        <v>33.895083999999997</v>
      </c>
      <c r="O28" s="590"/>
    </row>
    <row r="29" spans="1:15" s="591" customFormat="1" ht="15" customHeight="1">
      <c r="A29" s="782" t="s">
        <v>905</v>
      </c>
      <c r="B29" s="621" t="s">
        <v>679</v>
      </c>
      <c r="C29" s="595">
        <v>7.1322999999999999</v>
      </c>
      <c r="D29" s="595">
        <v>9.9370619999999992</v>
      </c>
      <c r="E29" s="595">
        <v>9.8414999999999999</v>
      </c>
      <c r="F29" s="595">
        <v>19.600754999999999</v>
      </c>
      <c r="G29" s="595">
        <v>8.0333000000000006</v>
      </c>
      <c r="H29" s="595">
        <v>12.242706</v>
      </c>
      <c r="I29" s="595">
        <v>10.633299999999998</v>
      </c>
      <c r="J29" s="595">
        <v>14.964768999999999</v>
      </c>
      <c r="K29" s="595">
        <v>4.8356000000000003</v>
      </c>
      <c r="L29" s="595">
        <v>6.6772919999999996</v>
      </c>
      <c r="M29" s="595">
        <v>5.6611000000000002</v>
      </c>
      <c r="N29" s="595">
        <v>8.2768719999999991</v>
      </c>
      <c r="O29" s="590"/>
    </row>
    <row r="30" spans="1:15" s="591" customFormat="1" ht="15" customHeight="1">
      <c r="A30" s="782" t="s">
        <v>983</v>
      </c>
      <c r="B30" s="621" t="s">
        <v>679</v>
      </c>
      <c r="C30" s="595">
        <v>0.63080000000000003</v>
      </c>
      <c r="D30" s="595">
        <v>3.5810779999999998</v>
      </c>
      <c r="E30" s="595">
        <v>0.91410000000000002</v>
      </c>
      <c r="F30" s="595">
        <v>6.9535909999999994</v>
      </c>
      <c r="G30" s="595">
        <v>0.93579999999999997</v>
      </c>
      <c r="H30" s="595">
        <v>6.3645149999999999</v>
      </c>
      <c r="I30" s="595">
        <v>0.71879999999999999</v>
      </c>
      <c r="J30" s="595">
        <v>3.9978089999999997</v>
      </c>
      <c r="K30" s="595">
        <v>0.3982</v>
      </c>
      <c r="L30" s="595">
        <v>2.329815</v>
      </c>
      <c r="M30" s="595">
        <v>0.42880000000000001</v>
      </c>
      <c r="N30" s="595">
        <v>2.2753709999999998</v>
      </c>
      <c r="O30" s="590"/>
    </row>
    <row r="31" spans="1:15" s="591" customFormat="1" ht="15" customHeight="1">
      <c r="A31" s="782" t="s">
        <v>984</v>
      </c>
      <c r="B31" s="621" t="s">
        <v>679</v>
      </c>
      <c r="C31" s="595">
        <v>0.68170000000000008</v>
      </c>
      <c r="D31" s="595">
        <v>4.0263549999999997</v>
      </c>
      <c r="E31" s="595">
        <v>1.0794999999999999</v>
      </c>
      <c r="F31" s="595">
        <v>8.8976550000000003</v>
      </c>
      <c r="G31" s="595">
        <v>1.5670999999999999</v>
      </c>
      <c r="H31" s="595">
        <v>10.813561</v>
      </c>
      <c r="I31" s="595">
        <v>1.3125</v>
      </c>
      <c r="J31" s="595">
        <v>6.8008049999999995</v>
      </c>
      <c r="K31" s="595">
        <v>0.66270000000000007</v>
      </c>
      <c r="L31" s="595">
        <v>3.7232509999999994</v>
      </c>
      <c r="M31" s="595">
        <v>0.71289999999999998</v>
      </c>
      <c r="N31" s="595">
        <v>3.6299139999999999</v>
      </c>
      <c r="O31" s="590"/>
    </row>
    <row r="32" spans="1:15" s="591" customFormat="1" ht="15" customHeight="1">
      <c r="A32" s="782" t="s">
        <v>985</v>
      </c>
      <c r="B32" s="621" t="s">
        <v>679</v>
      </c>
      <c r="C32" s="595">
        <v>2.3623000000000003</v>
      </c>
      <c r="D32" s="595">
        <v>2.2944830000000001</v>
      </c>
      <c r="E32" s="595">
        <v>4.077</v>
      </c>
      <c r="F32" s="595">
        <v>4.4654579999999999</v>
      </c>
      <c r="G32" s="595">
        <v>4.2125000000000004</v>
      </c>
      <c r="H32" s="595">
        <v>4.6103829999999997</v>
      </c>
      <c r="I32" s="595">
        <v>4.3756000000000004</v>
      </c>
      <c r="J32" s="595">
        <v>5.0929250000000001</v>
      </c>
      <c r="K32" s="595">
        <v>2.2380999999999998</v>
      </c>
      <c r="L32" s="595">
        <v>2.8637169999999998</v>
      </c>
      <c r="M32" s="595">
        <v>3.1603000000000003</v>
      </c>
      <c r="N32" s="595">
        <v>3.8883759999999996</v>
      </c>
      <c r="O32" s="590"/>
    </row>
    <row r="33" spans="1:15" s="587" customFormat="1" ht="15" customHeight="1">
      <c r="A33" s="781" t="s">
        <v>986</v>
      </c>
      <c r="B33" s="784"/>
      <c r="C33" s="580"/>
      <c r="D33" s="580">
        <v>444.95980300000002</v>
      </c>
      <c r="E33" s="580"/>
      <c r="F33" s="580">
        <v>1628.9893689999999</v>
      </c>
      <c r="G33" s="580"/>
      <c r="H33" s="580">
        <v>848.56921399999987</v>
      </c>
      <c r="I33" s="580"/>
      <c r="J33" s="580">
        <v>686.40941899999996</v>
      </c>
      <c r="K33" s="580"/>
      <c r="L33" s="580">
        <v>292.72909299999998</v>
      </c>
      <c r="M33" s="580"/>
      <c r="N33" s="580">
        <v>526.82123799999999</v>
      </c>
      <c r="O33" s="592"/>
    </row>
    <row r="34" spans="1:15" s="587" customFormat="1" ht="15" customHeight="1">
      <c r="A34" s="782" t="s">
        <v>695</v>
      </c>
      <c r="B34" s="621" t="s">
        <v>680</v>
      </c>
      <c r="C34" s="595">
        <v>0.72343610000000003</v>
      </c>
      <c r="D34" s="595">
        <v>20.665049</v>
      </c>
      <c r="E34" s="595">
        <v>0.97433130000000001</v>
      </c>
      <c r="F34" s="595">
        <v>35.047863999999997</v>
      </c>
      <c r="G34" s="595">
        <v>1.1645989999999999</v>
      </c>
      <c r="H34" s="595">
        <v>35.087372999999999</v>
      </c>
      <c r="I34" s="595">
        <v>1.179881</v>
      </c>
      <c r="J34" s="595">
        <v>41.077713999999993</v>
      </c>
      <c r="K34" s="595">
        <v>0.56152000000000002</v>
      </c>
      <c r="L34" s="595">
        <v>15.777972</v>
      </c>
      <c r="M34" s="595">
        <v>0.643177</v>
      </c>
      <c r="N34" s="595">
        <v>23.572098</v>
      </c>
      <c r="O34" s="592"/>
    </row>
    <row r="35" spans="1:15" s="587" customFormat="1" ht="15" customHeight="1">
      <c r="A35" s="782" t="s">
        <v>909</v>
      </c>
      <c r="B35" s="621" t="s">
        <v>679</v>
      </c>
      <c r="C35" s="595">
        <v>0.65600000000000003</v>
      </c>
      <c r="D35" s="595">
        <v>1.6741169999999999</v>
      </c>
      <c r="E35" s="595">
        <v>1.7130999999999998</v>
      </c>
      <c r="F35" s="595">
        <v>5.1637179999999994</v>
      </c>
      <c r="G35" s="595">
        <v>4.0487000000000002</v>
      </c>
      <c r="H35" s="595">
        <v>12.315281000000001</v>
      </c>
      <c r="I35" s="595">
        <v>7.4131</v>
      </c>
      <c r="J35" s="595">
        <v>20.555014</v>
      </c>
      <c r="K35" s="595">
        <v>3.0788000000000002</v>
      </c>
      <c r="L35" s="595">
        <v>8.5837909999999997</v>
      </c>
      <c r="M35" s="595">
        <v>4.2771000000000008</v>
      </c>
      <c r="N35" s="595">
        <v>11.565787</v>
      </c>
      <c r="O35" s="592"/>
    </row>
    <row r="36" spans="1:15" s="591" customFormat="1" ht="15" customHeight="1">
      <c r="A36" s="782" t="s">
        <v>664</v>
      </c>
      <c r="B36" s="783" t="s">
        <v>282</v>
      </c>
      <c r="C36" s="595">
        <v>480.5336183</v>
      </c>
      <c r="D36" s="595">
        <v>98.230233000000013</v>
      </c>
      <c r="E36" s="595">
        <v>623.64794829999994</v>
      </c>
      <c r="F36" s="595">
        <v>275.58853399999998</v>
      </c>
      <c r="G36" s="595">
        <v>315.01392800000002</v>
      </c>
      <c r="H36" s="595">
        <v>103.883624</v>
      </c>
      <c r="I36" s="595">
        <v>252.8571642</v>
      </c>
      <c r="J36" s="595">
        <v>239.59766400000001</v>
      </c>
      <c r="K36" s="595">
        <v>117.1632249</v>
      </c>
      <c r="L36" s="595">
        <v>91.21862999999999</v>
      </c>
      <c r="M36" s="595">
        <v>197.73322119999997</v>
      </c>
      <c r="N36" s="595">
        <v>189.332346</v>
      </c>
      <c r="O36" s="596"/>
    </row>
    <row r="37" spans="1:15" s="591" customFormat="1" ht="15" customHeight="1">
      <c r="A37" s="782" t="s">
        <v>987</v>
      </c>
      <c r="B37" s="783" t="s">
        <v>279</v>
      </c>
      <c r="C37" s="595"/>
      <c r="D37" s="595" t="s">
        <v>255</v>
      </c>
      <c r="E37" s="595"/>
      <c r="F37" s="595" t="s">
        <v>255</v>
      </c>
      <c r="G37" s="595">
        <v>26.784551799999999</v>
      </c>
      <c r="H37" s="595">
        <v>19.513404999999999</v>
      </c>
      <c r="I37" s="595">
        <v>55.567698799999995</v>
      </c>
      <c r="J37" s="595">
        <v>40.510936000000001</v>
      </c>
      <c r="K37" s="595">
        <v>44.969355200000003</v>
      </c>
      <c r="L37" s="595">
        <v>32.755348999999995</v>
      </c>
      <c r="M37" s="595">
        <v>63.029713100000002</v>
      </c>
      <c r="N37" s="595">
        <v>51.467980999999988</v>
      </c>
      <c r="O37" s="596"/>
    </row>
    <row r="38" spans="1:15" s="591" customFormat="1" ht="15" customHeight="1">
      <c r="A38" s="782" t="s">
        <v>792</v>
      </c>
      <c r="B38" s="621" t="s">
        <v>679</v>
      </c>
      <c r="C38" s="595">
        <v>7.1718000000000002</v>
      </c>
      <c r="D38" s="595">
        <v>8.9310539999999996</v>
      </c>
      <c r="E38" s="595">
        <v>6.6555</v>
      </c>
      <c r="F38" s="595">
        <v>7.1014220000000003</v>
      </c>
      <c r="G38" s="595">
        <v>6.6020000000000003</v>
      </c>
      <c r="H38" s="595">
        <v>6.3077569999999987</v>
      </c>
      <c r="I38" s="595">
        <v>13.261200000000001</v>
      </c>
      <c r="J38" s="595">
        <v>15.716042</v>
      </c>
      <c r="K38" s="595">
        <v>3.5030999999999999</v>
      </c>
      <c r="L38" s="595">
        <v>3.674912</v>
      </c>
      <c r="M38" s="595">
        <v>12.467000000000001</v>
      </c>
      <c r="N38" s="595">
        <v>15.118440999999997</v>
      </c>
      <c r="O38" s="596"/>
    </row>
    <row r="39" spans="1:15" s="591" customFormat="1" ht="25.5">
      <c r="A39" s="782" t="s">
        <v>988</v>
      </c>
      <c r="B39" s="621" t="s">
        <v>679</v>
      </c>
      <c r="C39" s="595">
        <v>33.883600000000001</v>
      </c>
      <c r="D39" s="595">
        <v>12.912296999999999</v>
      </c>
      <c r="E39" s="595">
        <v>24.311499999999999</v>
      </c>
      <c r="F39" s="595">
        <v>8.0327559999999991</v>
      </c>
      <c r="G39" s="595">
        <v>43.987000000000002</v>
      </c>
      <c r="H39" s="595">
        <v>15.020883</v>
      </c>
      <c r="I39" s="595">
        <v>57.812400000000004</v>
      </c>
      <c r="J39" s="595">
        <v>26.252543999999997</v>
      </c>
      <c r="K39" s="595">
        <v>18.050999999999998</v>
      </c>
      <c r="L39" s="595">
        <v>7.0250249999999994</v>
      </c>
      <c r="M39" s="595">
        <v>35.304900000000004</v>
      </c>
      <c r="N39" s="595">
        <v>16.088559999999998</v>
      </c>
      <c r="O39" s="596"/>
    </row>
    <row r="40" spans="1:15" s="591" customFormat="1" ht="15" customHeight="1">
      <c r="A40" s="782" t="s">
        <v>702</v>
      </c>
      <c r="B40" s="621" t="s">
        <v>679</v>
      </c>
      <c r="C40" s="595">
        <v>0.84860000000000002</v>
      </c>
      <c r="D40" s="595">
        <v>1.5716479999999999</v>
      </c>
      <c r="E40" s="595">
        <v>2.7683</v>
      </c>
      <c r="F40" s="595">
        <v>5.4767809999999999</v>
      </c>
      <c r="G40" s="595">
        <v>5.5951000000000004</v>
      </c>
      <c r="H40" s="595">
        <v>8.3097459999999987</v>
      </c>
      <c r="I40" s="595">
        <v>11.059200000000001</v>
      </c>
      <c r="J40" s="595">
        <v>19.182846999999999</v>
      </c>
      <c r="K40" s="595">
        <v>3.2188000000000003</v>
      </c>
      <c r="L40" s="595">
        <v>5.5018859999999998</v>
      </c>
      <c r="M40" s="595">
        <v>20.880500000000001</v>
      </c>
      <c r="N40" s="595">
        <v>29.008734999999998</v>
      </c>
      <c r="O40" s="596"/>
    </row>
    <row r="41" spans="1:15" s="591" customFormat="1" ht="15" customHeight="1">
      <c r="A41" s="782" t="s">
        <v>704</v>
      </c>
      <c r="B41" s="621" t="s">
        <v>679</v>
      </c>
      <c r="C41" s="595">
        <v>7.0753999999999992</v>
      </c>
      <c r="D41" s="595">
        <v>35.737223</v>
      </c>
      <c r="E41" s="595">
        <v>54.143000000000001</v>
      </c>
      <c r="F41" s="595">
        <v>436.64495099999999</v>
      </c>
      <c r="G41" s="595">
        <v>27.178099999999997</v>
      </c>
      <c r="H41" s="595">
        <v>186.089248</v>
      </c>
      <c r="I41" s="595">
        <v>13.812200000000001</v>
      </c>
      <c r="J41" s="595">
        <v>47.427737</v>
      </c>
      <c r="K41" s="595">
        <v>5.9376000000000007</v>
      </c>
      <c r="L41" s="595">
        <v>25.811985</v>
      </c>
      <c r="M41" s="595">
        <v>8.1648999999999994</v>
      </c>
      <c r="N41" s="595">
        <v>22.483661999999999</v>
      </c>
      <c r="O41" s="596"/>
    </row>
    <row r="42" spans="1:15" s="591" customFormat="1" ht="15" customHeight="1">
      <c r="A42" s="782" t="s">
        <v>989</v>
      </c>
      <c r="B42" s="621" t="s">
        <v>679</v>
      </c>
      <c r="C42" s="595">
        <v>3.8179000000000003</v>
      </c>
      <c r="D42" s="595">
        <v>5.8310249999999995</v>
      </c>
      <c r="E42" s="595">
        <v>6.4688999999999997</v>
      </c>
      <c r="F42" s="595">
        <v>9.6448679999999989</v>
      </c>
      <c r="G42" s="595">
        <v>7.8635000000000002</v>
      </c>
      <c r="H42" s="595">
        <v>10.795342</v>
      </c>
      <c r="I42" s="595">
        <v>9.7613000000000003</v>
      </c>
      <c r="J42" s="595">
        <v>12.642682000000001</v>
      </c>
      <c r="K42" s="595">
        <v>3.0276000000000001</v>
      </c>
      <c r="L42" s="595">
        <v>4.0287039999999994</v>
      </c>
      <c r="M42" s="595">
        <v>12.8375</v>
      </c>
      <c r="N42" s="595">
        <v>14.279508</v>
      </c>
      <c r="O42" s="596"/>
    </row>
    <row r="43" spans="1:15" s="587" customFormat="1" ht="15" customHeight="1">
      <c r="A43" s="781" t="s">
        <v>584</v>
      </c>
      <c r="B43" s="784"/>
      <c r="C43" s="580"/>
      <c r="D43" s="580">
        <v>450.74407100000002</v>
      </c>
      <c r="E43" s="580"/>
      <c r="F43" s="580">
        <v>1219.00522</v>
      </c>
      <c r="G43" s="580"/>
      <c r="H43" s="580">
        <v>3858.4464280000002</v>
      </c>
      <c r="I43" s="580"/>
      <c r="J43" s="580">
        <v>4152.8413069999997</v>
      </c>
      <c r="K43" s="580"/>
      <c r="L43" s="580">
        <v>2586.5292119999999</v>
      </c>
      <c r="M43" s="580"/>
      <c r="N43" s="580">
        <v>1567.303167</v>
      </c>
      <c r="O43" s="594"/>
    </row>
    <row r="44" spans="1:15" s="587" customFormat="1" ht="15" customHeight="1">
      <c r="A44" s="782" t="s">
        <v>768</v>
      </c>
      <c r="B44" s="783" t="s">
        <v>279</v>
      </c>
      <c r="C44" s="595" t="s">
        <v>255</v>
      </c>
      <c r="D44" s="595">
        <v>5.598859</v>
      </c>
      <c r="E44" s="595" t="s">
        <v>255</v>
      </c>
      <c r="F44" s="595">
        <v>23.489032999999999</v>
      </c>
      <c r="G44" s="595" t="s">
        <v>255</v>
      </c>
      <c r="H44" s="595">
        <v>113.574607</v>
      </c>
      <c r="I44" s="595">
        <v>5.9005500000000002E-2</v>
      </c>
      <c r="J44" s="595">
        <v>210.646187</v>
      </c>
      <c r="K44" s="595" t="s">
        <v>255</v>
      </c>
      <c r="L44" s="595">
        <v>104.51990000000002</v>
      </c>
      <c r="M44" s="595" t="s">
        <v>255</v>
      </c>
      <c r="N44" s="595">
        <v>89.697090000000003</v>
      </c>
      <c r="O44" s="596"/>
    </row>
    <row r="45" spans="1:15" s="587" customFormat="1" ht="28.5" customHeight="1">
      <c r="A45" s="782" t="s">
        <v>707</v>
      </c>
      <c r="B45" s="783" t="s">
        <v>279</v>
      </c>
      <c r="C45" s="595" t="s">
        <v>255</v>
      </c>
      <c r="D45" s="595">
        <v>4.4765000000000006</v>
      </c>
      <c r="E45" s="595" t="s">
        <v>255</v>
      </c>
      <c r="F45" s="595">
        <v>21.844797</v>
      </c>
      <c r="G45" s="595" t="s">
        <v>255</v>
      </c>
      <c r="H45" s="595">
        <v>100.116812</v>
      </c>
      <c r="I45" s="595">
        <v>7.7283000000000004E-2</v>
      </c>
      <c r="J45" s="595">
        <v>279.02068299999996</v>
      </c>
      <c r="K45" s="595" t="s">
        <v>255</v>
      </c>
      <c r="L45" s="595">
        <v>133.21972700000001</v>
      </c>
      <c r="M45" s="595" t="s">
        <v>255</v>
      </c>
      <c r="N45" s="595">
        <v>91.074073999999996</v>
      </c>
      <c r="O45" s="596"/>
    </row>
    <row r="46" spans="1:15" s="587" customFormat="1" ht="15" customHeight="1">
      <c r="A46" s="782" t="s">
        <v>751</v>
      </c>
      <c r="B46" s="621" t="s">
        <v>678</v>
      </c>
      <c r="C46" s="595">
        <v>0.26900000000000002</v>
      </c>
      <c r="D46" s="595">
        <v>15.108298999999999</v>
      </c>
      <c r="E46" s="595">
        <v>0.49</v>
      </c>
      <c r="F46" s="595">
        <v>23.046286999999996</v>
      </c>
      <c r="G46" s="595">
        <v>0.86599999999999999</v>
      </c>
      <c r="H46" s="595">
        <v>36.696216999999997</v>
      </c>
      <c r="I46" s="595">
        <v>1.597</v>
      </c>
      <c r="J46" s="595">
        <v>52.187899999999999</v>
      </c>
      <c r="K46" s="595">
        <v>0.70499999999999996</v>
      </c>
      <c r="L46" s="595">
        <v>23.222201999999996</v>
      </c>
      <c r="M46" s="595">
        <v>1.4650000000000001</v>
      </c>
      <c r="N46" s="595">
        <v>54.444003999999993</v>
      </c>
      <c r="O46" s="596"/>
    </row>
    <row r="47" spans="1:15" s="591" customFormat="1" ht="15" customHeight="1">
      <c r="A47" s="782" t="s">
        <v>710</v>
      </c>
      <c r="B47" s="783" t="s">
        <v>279</v>
      </c>
      <c r="C47" s="595" t="s">
        <v>255</v>
      </c>
      <c r="D47" s="595">
        <v>44.728609999999996</v>
      </c>
      <c r="E47" s="595">
        <v>1.6990145000000001</v>
      </c>
      <c r="F47" s="595">
        <v>201.054497</v>
      </c>
      <c r="G47" s="595">
        <v>1.6317213000000002</v>
      </c>
      <c r="H47" s="595">
        <v>172.94488799999999</v>
      </c>
      <c r="I47" s="595">
        <v>7.1376300000000004E-2</v>
      </c>
      <c r="J47" s="595">
        <v>239.99781899999999</v>
      </c>
      <c r="K47" s="595" t="s">
        <v>255</v>
      </c>
      <c r="L47" s="595">
        <v>126.288156</v>
      </c>
      <c r="M47" s="595">
        <v>6.23972E-2</v>
      </c>
      <c r="N47" s="595">
        <v>179.52241599999996</v>
      </c>
      <c r="O47" s="596"/>
    </row>
    <row r="48" spans="1:15" s="587" customFormat="1" ht="20.25" customHeight="1">
      <c r="A48" s="782" t="s">
        <v>990</v>
      </c>
      <c r="B48" s="783"/>
      <c r="C48" s="595"/>
      <c r="D48" s="595">
        <v>53.273018</v>
      </c>
      <c r="E48" s="595"/>
      <c r="F48" s="595">
        <v>177.124934</v>
      </c>
      <c r="G48" s="595"/>
      <c r="H48" s="595">
        <v>1131.6044529999999</v>
      </c>
      <c r="I48" s="595"/>
      <c r="J48" s="595">
        <v>1453.6157630000002</v>
      </c>
      <c r="K48" s="595"/>
      <c r="L48" s="595">
        <v>1149.648811</v>
      </c>
      <c r="M48" s="595"/>
      <c r="N48" s="595">
        <v>349.63233000000002</v>
      </c>
      <c r="O48" s="594"/>
    </row>
    <row r="49" spans="1:15" s="591" customFormat="1" ht="15" customHeight="1">
      <c r="A49" s="782" t="s">
        <v>670</v>
      </c>
      <c r="B49" s="621" t="s">
        <v>680</v>
      </c>
      <c r="C49" s="595">
        <v>1.9778199999999999</v>
      </c>
      <c r="D49" s="595">
        <v>112.212565</v>
      </c>
      <c r="E49" s="595">
        <v>5.9032211999999999</v>
      </c>
      <c r="F49" s="595">
        <v>186.28355199999999</v>
      </c>
      <c r="G49" s="595">
        <v>7.6213420000000003</v>
      </c>
      <c r="H49" s="595">
        <v>184.85621700000004</v>
      </c>
      <c r="I49" s="595">
        <v>1.293021</v>
      </c>
      <c r="J49" s="595">
        <v>129.55870400000001</v>
      </c>
      <c r="K49" s="595">
        <v>0.79042500000000004</v>
      </c>
      <c r="L49" s="595">
        <v>47.038691999999998</v>
      </c>
      <c r="M49" s="595">
        <v>0.55089600000000005</v>
      </c>
      <c r="N49" s="595">
        <v>74.065621999999991</v>
      </c>
      <c r="O49" s="596"/>
    </row>
    <row r="50" spans="1:15" s="591" customFormat="1" ht="15" customHeight="1">
      <c r="A50" s="782" t="s">
        <v>952</v>
      </c>
      <c r="B50" s="783"/>
      <c r="C50" s="595"/>
      <c r="D50" s="595">
        <v>57.434322999999992</v>
      </c>
      <c r="E50" s="595"/>
      <c r="F50" s="595">
        <v>136.88172900000001</v>
      </c>
      <c r="G50" s="595"/>
      <c r="H50" s="595">
        <v>1433.4478529999999</v>
      </c>
      <c r="I50" s="595"/>
      <c r="J50" s="595">
        <v>1234.463708</v>
      </c>
      <c r="K50" s="595"/>
      <c r="L50" s="595">
        <v>772.63261599999998</v>
      </c>
      <c r="M50" s="595"/>
      <c r="N50" s="595">
        <v>365.32690500000007</v>
      </c>
      <c r="O50" s="596"/>
    </row>
    <row r="51" spans="1:15" s="587" customFormat="1" ht="15" customHeight="1">
      <c r="A51" s="781" t="s">
        <v>953</v>
      </c>
      <c r="B51" s="586"/>
      <c r="C51" s="580"/>
      <c r="D51" s="580">
        <v>477.72019799999993</v>
      </c>
      <c r="E51" s="580"/>
      <c r="F51" s="580">
        <v>1042.153194</v>
      </c>
      <c r="G51" s="580"/>
      <c r="H51" s="580">
        <v>398.72612199999998</v>
      </c>
      <c r="I51" s="580"/>
      <c r="J51" s="580">
        <v>323.43571500000002</v>
      </c>
      <c r="K51" s="580"/>
      <c r="L51" s="580">
        <v>127.775459</v>
      </c>
      <c r="M51" s="580"/>
      <c r="N51" s="580">
        <v>219.71879000000001</v>
      </c>
    </row>
    <row r="52" spans="1:15" s="591" customFormat="1" ht="15" customHeight="1">
      <c r="A52" s="782" t="s">
        <v>991</v>
      </c>
      <c r="B52" s="783"/>
      <c r="C52" s="595"/>
      <c r="D52" s="595">
        <v>3.3639229999999998</v>
      </c>
      <c r="E52" s="595"/>
      <c r="F52" s="595">
        <v>9.2057339999999996</v>
      </c>
      <c r="G52" s="595"/>
      <c r="H52" s="595">
        <v>3.8444979999999997</v>
      </c>
      <c r="I52" s="595"/>
      <c r="J52" s="595">
        <v>10.479021999999997</v>
      </c>
      <c r="K52" s="595"/>
      <c r="L52" s="595">
        <v>4.8490009999999995</v>
      </c>
      <c r="M52" s="595"/>
      <c r="N52" s="595">
        <v>4.5249730000000001</v>
      </c>
    </row>
    <row r="53" spans="1:15" s="591" customFormat="1" ht="15" customHeight="1">
      <c r="A53" s="782" t="s">
        <v>673</v>
      </c>
      <c r="B53" s="783"/>
      <c r="C53" s="595"/>
      <c r="D53" s="595">
        <v>250.65898999999999</v>
      </c>
      <c r="E53" s="595"/>
      <c r="F53" s="595">
        <v>259.47156100000001</v>
      </c>
      <c r="G53" s="595"/>
      <c r="H53" s="595">
        <v>42.164636000000002</v>
      </c>
      <c r="I53" s="595"/>
      <c r="J53" s="595">
        <v>70.595013999999992</v>
      </c>
      <c r="K53" s="595"/>
      <c r="L53" s="595">
        <v>33.817706000000001</v>
      </c>
      <c r="M53" s="595"/>
      <c r="N53" s="595">
        <v>23.979568</v>
      </c>
    </row>
    <row r="54" spans="1:15" s="591" customFormat="1" ht="15" customHeight="1">
      <c r="A54" s="782" t="s">
        <v>992</v>
      </c>
      <c r="B54" s="783"/>
      <c r="C54" s="595"/>
      <c r="D54" s="595">
        <v>129.98095899999998</v>
      </c>
      <c r="E54" s="595"/>
      <c r="F54" s="595">
        <v>498.14610399999998</v>
      </c>
      <c r="G54" s="595"/>
      <c r="H54" s="595">
        <v>247.74886000000004</v>
      </c>
      <c r="I54" s="595"/>
      <c r="J54" s="595">
        <v>99.378096999999997</v>
      </c>
      <c r="K54" s="595"/>
      <c r="L54" s="595">
        <v>37.894464999999997</v>
      </c>
      <c r="M54" s="595"/>
      <c r="N54" s="595">
        <v>94.614712999999995</v>
      </c>
    </row>
    <row r="55" spans="1:15" s="591" customFormat="1" ht="15" customHeight="1">
      <c r="A55" s="782" t="s">
        <v>993</v>
      </c>
      <c r="B55" s="621" t="s">
        <v>679</v>
      </c>
      <c r="C55" s="595">
        <v>8.5571000000000002</v>
      </c>
      <c r="D55" s="595">
        <v>11.732813999999998</v>
      </c>
      <c r="E55" s="595">
        <v>11.5939</v>
      </c>
      <c r="F55" s="595">
        <v>29.401266</v>
      </c>
      <c r="G55" s="595">
        <v>9.1096000000000004</v>
      </c>
      <c r="H55" s="595">
        <v>10.784177</v>
      </c>
      <c r="I55" s="595">
        <v>16.2257</v>
      </c>
      <c r="J55" s="595">
        <v>20.553531</v>
      </c>
      <c r="K55" s="595">
        <v>4.5226999999999995</v>
      </c>
      <c r="L55" s="595">
        <v>5.2536509999999996</v>
      </c>
      <c r="M55" s="595">
        <v>13.7157</v>
      </c>
      <c r="N55" s="595">
        <v>18.219535</v>
      </c>
    </row>
    <row r="56" spans="1:15" s="591" customFormat="1" ht="15" customHeight="1">
      <c r="A56" s="782" t="s">
        <v>994</v>
      </c>
      <c r="B56" s="621" t="s">
        <v>679</v>
      </c>
      <c r="C56" s="595">
        <v>1.7495999999999998</v>
      </c>
      <c r="D56" s="595">
        <v>6.719517999999999</v>
      </c>
      <c r="E56" s="595">
        <v>6.1950000000000003</v>
      </c>
      <c r="F56" s="595">
        <v>29.585461999999996</v>
      </c>
      <c r="G56" s="595">
        <v>1.8059000000000001</v>
      </c>
      <c r="H56" s="595">
        <v>8.9681129999999989</v>
      </c>
      <c r="I56" s="595">
        <v>1.4821</v>
      </c>
      <c r="J56" s="595">
        <v>7.106236</v>
      </c>
      <c r="K56" s="595">
        <v>0.6947000000000001</v>
      </c>
      <c r="L56" s="595">
        <v>3.0428029999999997</v>
      </c>
      <c r="M56" s="595">
        <v>0.86739999999999995</v>
      </c>
      <c r="N56" s="595">
        <v>3.0898889999999999</v>
      </c>
    </row>
    <row r="57" spans="1:15" s="591" customFormat="1" ht="15" customHeight="1">
      <c r="A57" s="782" t="s">
        <v>995</v>
      </c>
      <c r="B57" s="783"/>
      <c r="C57" s="595"/>
      <c r="D57" s="595">
        <v>7.034535</v>
      </c>
      <c r="E57" s="595"/>
      <c r="F57" s="595">
        <v>23.650216</v>
      </c>
      <c r="G57" s="595"/>
      <c r="H57" s="595">
        <v>14.184718999999999</v>
      </c>
      <c r="I57" s="595"/>
      <c r="J57" s="595">
        <v>21.727191999999999</v>
      </c>
      <c r="K57" s="595"/>
      <c r="L57" s="595">
        <v>8.5369859999999989</v>
      </c>
      <c r="M57" s="595"/>
      <c r="N57" s="595">
        <v>16.996960999999999</v>
      </c>
    </row>
    <row r="58" spans="1:15" s="587" customFormat="1" ht="15" customHeight="1">
      <c r="A58" s="785" t="s">
        <v>859</v>
      </c>
      <c r="B58" s="786"/>
      <c r="C58" s="788"/>
      <c r="D58" s="804" t="s">
        <v>255</v>
      </c>
      <c r="E58" s="788"/>
      <c r="F58" s="804" t="s">
        <v>255</v>
      </c>
      <c r="G58" s="788"/>
      <c r="H58" s="804" t="s">
        <v>255</v>
      </c>
      <c r="I58" s="788"/>
      <c r="J58" s="804" t="s">
        <v>255</v>
      </c>
      <c r="K58" s="788"/>
      <c r="L58" s="804" t="s">
        <v>255</v>
      </c>
      <c r="M58" s="788"/>
      <c r="N58" s="804" t="s">
        <v>255</v>
      </c>
    </row>
    <row r="59" spans="1:15" ht="15.75" customHeight="1">
      <c r="A59" s="635" t="s">
        <v>610</v>
      </c>
      <c r="B59" s="635"/>
      <c r="C59" s="635"/>
      <c r="D59" s="635"/>
      <c r="E59" s="635"/>
      <c r="F59" s="635"/>
      <c r="G59" s="635"/>
      <c r="H59" s="635"/>
      <c r="I59" s="635"/>
      <c r="J59" s="635"/>
      <c r="K59" s="635"/>
      <c r="L59" s="635"/>
      <c r="M59" s="635"/>
      <c r="N59" s="635"/>
    </row>
    <row r="60" spans="1:15" ht="14.25" customHeight="1">
      <c r="A60" s="637" t="s">
        <v>870</v>
      </c>
      <c r="B60" s="637"/>
      <c r="C60" s="637"/>
      <c r="D60" s="637"/>
      <c r="E60" s="637"/>
      <c r="F60" s="637"/>
      <c r="G60" s="637"/>
      <c r="H60" s="637"/>
      <c r="I60" s="637"/>
      <c r="J60" s="637"/>
      <c r="K60" s="637"/>
      <c r="L60" s="637"/>
      <c r="M60" s="637"/>
      <c r="N60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C49:J49 P44:XFD46 K48:L49 M48:XFD51 B4:C4 A1:J1 B3:J3 A51:L51 B44:J45 B47:J48 A59:XFD1048576 A33:XFD33 A19:N23 A43:XFD43 B36:XFD37 B50:L50 A58:L58 M53:XFD58 B53:L54 A5:N6 O1:O29 P1:XFD32 H2:J2 A12:N13 B7:N11 C14:N18 C24:N29 C30:O32 C34:XFD35 C38:XFD42 B57:L57 C55:L56">
    <cfRule type="containsErrors" dxfId="298" priority="61">
      <formula>ISERROR(A1)</formula>
    </cfRule>
  </conditionalFormatting>
  <conditionalFormatting sqref="D4">
    <cfRule type="containsErrors" dxfId="297" priority="60">
      <formula>ISERROR(D4)</formula>
    </cfRule>
  </conditionalFormatting>
  <conditionalFormatting sqref="K1:N2">
    <cfRule type="containsErrors" dxfId="296" priority="54">
      <formula>ISERROR(K1)</formula>
    </cfRule>
  </conditionalFormatting>
  <conditionalFormatting sqref="P47:XFD47 O44:O47 C46:J46">
    <cfRule type="containsErrors" dxfId="295" priority="52">
      <formula>ISERROR(C44)</formula>
    </cfRule>
  </conditionalFormatting>
  <conditionalFormatting sqref="K44:N47">
    <cfRule type="containsErrors" dxfId="294" priority="51">
      <formula>ISERROR(K44)</formula>
    </cfRule>
  </conditionalFormatting>
  <conditionalFormatting sqref="A14:A18">
    <cfRule type="containsErrors" dxfId="293" priority="48">
      <formula>ISERROR(A14)</formula>
    </cfRule>
  </conditionalFormatting>
  <conditionalFormatting sqref="A24:A32">
    <cfRule type="containsErrors" dxfId="292" priority="47">
      <formula>ISERROR(A24)</formula>
    </cfRule>
  </conditionalFormatting>
  <conditionalFormatting sqref="A34:A42">
    <cfRule type="containsErrors" dxfId="291" priority="46">
      <formula>ISERROR(A34)</formula>
    </cfRule>
  </conditionalFormatting>
  <conditionalFormatting sqref="A44:A50">
    <cfRule type="containsErrors" dxfId="290" priority="45">
      <formula>ISERROR(A44)</formula>
    </cfRule>
  </conditionalFormatting>
  <conditionalFormatting sqref="A53:A54">
    <cfRule type="containsErrors" dxfId="289" priority="44">
      <formula>ISERROR(A53)</formula>
    </cfRule>
  </conditionalFormatting>
  <conditionalFormatting sqref="B52:XFD52">
    <cfRule type="containsErrors" dxfId="288" priority="43">
      <formula>ISERROR(B52)</formula>
    </cfRule>
  </conditionalFormatting>
  <conditionalFormatting sqref="A52">
    <cfRule type="containsErrors" dxfId="287" priority="42">
      <formula>ISERROR(A52)</formula>
    </cfRule>
  </conditionalFormatting>
  <conditionalFormatting sqref="A55:A57">
    <cfRule type="containsErrors" dxfId="286" priority="41">
      <formula>ISERROR(A55)</formula>
    </cfRule>
  </conditionalFormatting>
  <conditionalFormatting sqref="A3:A4">
    <cfRule type="containsErrors" dxfId="285" priority="40">
      <formula>ISERROR(A3)</formula>
    </cfRule>
  </conditionalFormatting>
  <conditionalFormatting sqref="K3:N3">
    <cfRule type="containsErrors" dxfId="284" priority="39">
      <formula>ISERROR(K3)</formula>
    </cfRule>
  </conditionalFormatting>
  <conditionalFormatting sqref="B2:G2">
    <cfRule type="containsErrors" dxfId="283" priority="38">
      <formula>ISERROR(B2)</formula>
    </cfRule>
  </conditionalFormatting>
  <conditionalFormatting sqref="A2">
    <cfRule type="containsErrors" dxfId="282" priority="37">
      <formula>ISERROR(A2)</formula>
    </cfRule>
  </conditionalFormatting>
  <conditionalFormatting sqref="E4">
    <cfRule type="containsErrors" dxfId="281" priority="36">
      <formula>ISERROR(E4)</formula>
    </cfRule>
  </conditionalFormatting>
  <conditionalFormatting sqref="F4">
    <cfRule type="containsErrors" dxfId="280" priority="35">
      <formula>ISERROR(F4)</formula>
    </cfRule>
  </conditionalFormatting>
  <conditionalFormatting sqref="G4">
    <cfRule type="containsErrors" dxfId="279" priority="34">
      <formula>ISERROR(G4)</formula>
    </cfRule>
  </conditionalFormatting>
  <conditionalFormatting sqref="H4">
    <cfRule type="containsErrors" dxfId="278" priority="33">
      <formula>ISERROR(H4)</formula>
    </cfRule>
  </conditionalFormatting>
  <conditionalFormatting sqref="I4">
    <cfRule type="containsErrors" dxfId="277" priority="32">
      <formula>ISERROR(I4)</formula>
    </cfRule>
  </conditionalFormatting>
  <conditionalFormatting sqref="J4">
    <cfRule type="containsErrors" dxfId="276" priority="31">
      <formula>ISERROR(J4)</formula>
    </cfRule>
  </conditionalFormatting>
  <conditionalFormatting sqref="K4">
    <cfRule type="containsErrors" dxfId="275" priority="30">
      <formula>ISERROR(K4)</formula>
    </cfRule>
  </conditionalFormatting>
  <conditionalFormatting sqref="L4">
    <cfRule type="containsErrors" dxfId="274" priority="29">
      <formula>ISERROR(L4)</formula>
    </cfRule>
  </conditionalFormatting>
  <conditionalFormatting sqref="M4">
    <cfRule type="containsErrors" dxfId="273" priority="28">
      <formula>ISERROR(M4)</formula>
    </cfRule>
  </conditionalFormatting>
  <conditionalFormatting sqref="N4">
    <cfRule type="containsErrors" dxfId="272" priority="27">
      <formula>ISERROR(N4)</formula>
    </cfRule>
  </conditionalFormatting>
  <conditionalFormatting sqref="A7:A11">
    <cfRule type="containsErrors" dxfId="271" priority="26">
      <formula>ISERROR(A7)</formula>
    </cfRule>
  </conditionalFormatting>
  <conditionalFormatting sqref="B14">
    <cfRule type="containsErrors" dxfId="270" priority="25">
      <formula>ISERROR(B14)</formula>
    </cfRule>
  </conditionalFormatting>
  <conditionalFormatting sqref="B15">
    <cfRule type="containsErrors" dxfId="269" priority="24">
      <formula>ISERROR(B15)</formula>
    </cfRule>
  </conditionalFormatting>
  <conditionalFormatting sqref="B16">
    <cfRule type="containsErrors" dxfId="268" priority="23">
      <formula>ISERROR(B16)</formula>
    </cfRule>
  </conditionalFormatting>
  <conditionalFormatting sqref="B17">
    <cfRule type="containsErrors" dxfId="267" priority="22">
      <formula>ISERROR(B17)</formula>
    </cfRule>
  </conditionalFormatting>
  <conditionalFormatting sqref="B18">
    <cfRule type="containsErrors" dxfId="266" priority="21">
      <formula>ISERROR(B18)</formula>
    </cfRule>
  </conditionalFormatting>
  <conditionalFormatting sqref="B24">
    <cfRule type="containsErrors" dxfId="265" priority="20">
      <formula>ISERROR(B24)</formula>
    </cfRule>
  </conditionalFormatting>
  <conditionalFormatting sqref="B25">
    <cfRule type="containsErrors" dxfId="264" priority="19">
      <formula>ISERROR(B25)</formula>
    </cfRule>
  </conditionalFormatting>
  <conditionalFormatting sqref="B26">
    <cfRule type="containsErrors" dxfId="263" priority="18">
      <formula>ISERROR(B26)</formula>
    </cfRule>
  </conditionalFormatting>
  <conditionalFormatting sqref="B27">
    <cfRule type="containsErrors" dxfId="262" priority="17">
      <formula>ISERROR(B27)</formula>
    </cfRule>
  </conditionalFormatting>
  <conditionalFormatting sqref="B28">
    <cfRule type="containsErrors" dxfId="261" priority="16">
      <formula>ISERROR(B28)</formula>
    </cfRule>
  </conditionalFormatting>
  <conditionalFormatting sqref="B29">
    <cfRule type="containsErrors" dxfId="260" priority="15">
      <formula>ISERROR(B29)</formula>
    </cfRule>
  </conditionalFormatting>
  <conditionalFormatting sqref="B30">
    <cfRule type="containsErrors" dxfId="259" priority="14">
      <formula>ISERROR(B30)</formula>
    </cfRule>
  </conditionalFormatting>
  <conditionalFormatting sqref="B31">
    <cfRule type="containsErrors" dxfId="258" priority="13">
      <formula>ISERROR(B31)</formula>
    </cfRule>
  </conditionalFormatting>
  <conditionalFormatting sqref="B32">
    <cfRule type="containsErrors" dxfId="257" priority="12">
      <formula>ISERROR(B32)</formula>
    </cfRule>
  </conditionalFormatting>
  <conditionalFormatting sqref="B34">
    <cfRule type="containsErrors" dxfId="256" priority="11">
      <formula>ISERROR(B34)</formula>
    </cfRule>
  </conditionalFormatting>
  <conditionalFormatting sqref="B35">
    <cfRule type="containsErrors" dxfId="255" priority="10">
      <formula>ISERROR(B35)</formula>
    </cfRule>
  </conditionalFormatting>
  <conditionalFormatting sqref="B38">
    <cfRule type="containsErrors" dxfId="254" priority="9">
      <formula>ISERROR(B38)</formula>
    </cfRule>
  </conditionalFormatting>
  <conditionalFormatting sqref="B39">
    <cfRule type="containsErrors" dxfId="253" priority="8">
      <formula>ISERROR(B39)</formula>
    </cfRule>
  </conditionalFormatting>
  <conditionalFormatting sqref="B40">
    <cfRule type="containsErrors" dxfId="252" priority="7">
      <formula>ISERROR(B40)</formula>
    </cfRule>
  </conditionalFormatting>
  <conditionalFormatting sqref="B41">
    <cfRule type="containsErrors" dxfId="251" priority="6">
      <formula>ISERROR(B41)</formula>
    </cfRule>
  </conditionalFormatting>
  <conditionalFormatting sqref="B42">
    <cfRule type="containsErrors" dxfId="250" priority="5">
      <formula>ISERROR(B42)</formula>
    </cfRule>
  </conditionalFormatting>
  <conditionalFormatting sqref="B46">
    <cfRule type="containsErrors" dxfId="249" priority="4">
      <formula>ISERROR(B46)</formula>
    </cfRule>
  </conditionalFormatting>
  <conditionalFormatting sqref="B49">
    <cfRule type="containsErrors" dxfId="248" priority="3">
      <formula>ISERROR(B49)</formula>
    </cfRule>
  </conditionalFormatting>
  <conditionalFormatting sqref="B55">
    <cfRule type="containsErrors" dxfId="247" priority="2">
      <formula>ISERROR(B55)</formula>
    </cfRule>
  </conditionalFormatting>
  <conditionalFormatting sqref="B56">
    <cfRule type="containsErrors" dxfId="246" priority="1">
      <formula>ISERROR(B56)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3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996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5" s="565" customFormat="1" ht="12" customHeight="1">
      <c r="A3" s="1056" t="s">
        <v>614</v>
      </c>
      <c r="B3" s="1047" t="s">
        <v>800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7"/>
      <c r="B4" s="1055"/>
      <c r="C4" s="793" t="s">
        <v>801</v>
      </c>
      <c r="D4" s="794" t="s">
        <v>802</v>
      </c>
      <c r="E4" s="793" t="s">
        <v>801</v>
      </c>
      <c r="F4" s="794" t="s">
        <v>802</v>
      </c>
      <c r="G4" s="793" t="s">
        <v>801</v>
      </c>
      <c r="H4" s="794" t="s">
        <v>802</v>
      </c>
      <c r="I4" s="793" t="s">
        <v>801</v>
      </c>
      <c r="J4" s="794" t="s">
        <v>802</v>
      </c>
      <c r="K4" s="793" t="s">
        <v>801</v>
      </c>
      <c r="L4" s="794" t="s">
        <v>802</v>
      </c>
      <c r="M4" s="793" t="s">
        <v>801</v>
      </c>
      <c r="N4" s="794" t="s">
        <v>802</v>
      </c>
    </row>
    <row r="5" spans="1:15" s="575" customFormat="1" ht="15" customHeight="1">
      <c r="A5" s="795" t="s">
        <v>576</v>
      </c>
      <c r="B5" s="796"/>
      <c r="C5" s="806"/>
      <c r="D5" s="806">
        <v>101.155327</v>
      </c>
      <c r="E5" s="806"/>
      <c r="F5" s="806">
        <v>242.01361399999999</v>
      </c>
      <c r="G5" s="806"/>
      <c r="H5" s="806">
        <v>430.58821999999998</v>
      </c>
      <c r="I5" s="806"/>
      <c r="J5" s="806">
        <v>254.98118299999999</v>
      </c>
      <c r="K5" s="806"/>
      <c r="L5" s="806">
        <v>140.78803399999998</v>
      </c>
      <c r="M5" s="806"/>
      <c r="N5" s="806">
        <v>119.31597900000001</v>
      </c>
    </row>
    <row r="6" spans="1:15" s="575" customFormat="1" ht="15" customHeight="1">
      <c r="A6" s="789" t="s">
        <v>779</v>
      </c>
      <c r="B6" s="570"/>
      <c r="C6" s="607"/>
      <c r="D6" s="607"/>
      <c r="E6" s="607"/>
      <c r="F6" s="607"/>
      <c r="G6" s="607"/>
      <c r="H6" s="607"/>
      <c r="I6" s="607"/>
      <c r="J6" s="607"/>
      <c r="K6" s="607"/>
      <c r="L6" s="607"/>
      <c r="M6" s="607"/>
      <c r="N6" s="607"/>
    </row>
    <row r="7" spans="1:15" s="582" customFormat="1" ht="15" customHeight="1">
      <c r="A7" s="613" t="s">
        <v>785</v>
      </c>
      <c r="B7" s="578"/>
      <c r="C7" s="614"/>
      <c r="D7" s="615">
        <v>21.11974</v>
      </c>
      <c r="E7" s="614"/>
      <c r="F7" s="615">
        <v>81.771731000000003</v>
      </c>
      <c r="G7" s="614"/>
      <c r="H7" s="615">
        <v>189.960837</v>
      </c>
      <c r="I7" s="614"/>
      <c r="J7" s="615">
        <v>104.152207</v>
      </c>
      <c r="K7" s="614"/>
      <c r="L7" s="615">
        <v>65.202939999999998</v>
      </c>
      <c r="M7" s="614"/>
      <c r="N7" s="615">
        <v>42.478248000000001</v>
      </c>
    </row>
    <row r="8" spans="1:15" s="582" customFormat="1" ht="15" customHeight="1">
      <c r="A8" s="613" t="s">
        <v>781</v>
      </c>
      <c r="B8" s="578"/>
      <c r="C8" s="579"/>
      <c r="D8" s="615">
        <v>0.158412</v>
      </c>
      <c r="E8" s="579"/>
      <c r="F8" s="615">
        <v>0.47724299999999997</v>
      </c>
      <c r="G8" s="579"/>
      <c r="H8" s="615">
        <v>0.9746729999999999</v>
      </c>
      <c r="I8" s="579"/>
      <c r="J8" s="615">
        <v>0.83432299999999993</v>
      </c>
      <c r="K8" s="579"/>
      <c r="L8" s="615">
        <v>0.58926999999999996</v>
      </c>
      <c r="M8" s="579"/>
      <c r="N8" s="615">
        <v>0.51695999999999998</v>
      </c>
    </row>
    <row r="9" spans="1:15" s="582" customFormat="1" ht="15" customHeight="1">
      <c r="A9" s="613" t="s">
        <v>782</v>
      </c>
      <c r="B9" s="578"/>
      <c r="C9" s="630"/>
      <c r="D9" s="615">
        <v>21.045142999999999</v>
      </c>
      <c r="E9" s="630"/>
      <c r="F9" s="615">
        <v>55.696583999999994</v>
      </c>
      <c r="G9" s="630"/>
      <c r="H9" s="615">
        <v>95.699221999999992</v>
      </c>
      <c r="I9" s="630"/>
      <c r="J9" s="615">
        <v>60.633068999999999</v>
      </c>
      <c r="K9" s="630"/>
      <c r="L9" s="615">
        <v>33.029378000000001</v>
      </c>
      <c r="M9" s="630"/>
      <c r="N9" s="615">
        <v>21.916159000000004</v>
      </c>
    </row>
    <row r="10" spans="1:15" s="582" customFormat="1" ht="15" customHeight="1">
      <c r="A10" s="613" t="s">
        <v>962</v>
      </c>
      <c r="B10" s="578"/>
      <c r="C10" s="630"/>
      <c r="D10" s="615">
        <v>58.332098999999999</v>
      </c>
      <c r="E10" s="630"/>
      <c r="F10" s="615">
        <v>103.407415</v>
      </c>
      <c r="G10" s="630"/>
      <c r="H10" s="615">
        <v>143.229724</v>
      </c>
      <c r="I10" s="630"/>
      <c r="J10" s="615">
        <v>88.930061999999992</v>
      </c>
      <c r="K10" s="630"/>
      <c r="L10" s="615">
        <v>41.825542999999996</v>
      </c>
      <c r="M10" s="630"/>
      <c r="N10" s="615">
        <v>54.013086999999999</v>
      </c>
    </row>
    <row r="11" spans="1:15" s="582" customFormat="1" ht="15" customHeight="1">
      <c r="A11" s="613" t="s">
        <v>808</v>
      </c>
      <c r="B11" s="578"/>
      <c r="C11" s="630"/>
      <c r="D11" s="615">
        <v>0.49993299999999996</v>
      </c>
      <c r="E11" s="630"/>
      <c r="F11" s="615">
        <v>0.66064099999999992</v>
      </c>
      <c r="G11" s="630"/>
      <c r="H11" s="615">
        <v>0.72376399999999985</v>
      </c>
      <c r="I11" s="630"/>
      <c r="J11" s="615">
        <v>0.43152199999999996</v>
      </c>
      <c r="K11" s="630"/>
      <c r="L11" s="615">
        <v>0.140903</v>
      </c>
      <c r="M11" s="630"/>
      <c r="N11" s="615">
        <v>0.39152499999999996</v>
      </c>
    </row>
    <row r="12" spans="1:15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s="587" customFormat="1" ht="15" customHeight="1">
      <c r="A13" s="781" t="s">
        <v>999</v>
      </c>
      <c r="B13" s="586"/>
      <c r="C13" s="630"/>
      <c r="D13" s="615">
        <v>2.7113770000000001</v>
      </c>
      <c r="E13" s="630"/>
      <c r="F13" s="615">
        <v>5.524661</v>
      </c>
      <c r="G13" s="630"/>
      <c r="H13" s="615">
        <v>6.2926289999999998</v>
      </c>
      <c r="I13" s="630"/>
      <c r="J13" s="615">
        <v>5.7434249999999993</v>
      </c>
      <c r="K13" s="630"/>
      <c r="L13" s="615">
        <v>2.5167419999999998</v>
      </c>
      <c r="M13" s="630"/>
      <c r="N13" s="615">
        <v>2.2657560000000001</v>
      </c>
    </row>
    <row r="14" spans="1:15" s="587" customFormat="1" ht="15" customHeight="1">
      <c r="A14" s="782" t="s">
        <v>642</v>
      </c>
      <c r="B14" s="621" t="s">
        <v>678</v>
      </c>
      <c r="C14" s="631">
        <v>15.04</v>
      </c>
      <c r="D14" s="631">
        <v>8.4073999999999996E-2</v>
      </c>
      <c r="E14" s="631"/>
      <c r="F14" s="631" t="s">
        <v>255</v>
      </c>
      <c r="G14" s="631"/>
      <c r="H14" s="631" t="s">
        <v>255</v>
      </c>
      <c r="I14" s="631">
        <v>6.4000000000000001E-2</v>
      </c>
      <c r="J14" s="631">
        <v>0.86868800000000013</v>
      </c>
      <c r="K14" s="631"/>
      <c r="L14" s="631" t="s">
        <v>255</v>
      </c>
      <c r="M14" s="631" t="s">
        <v>255</v>
      </c>
      <c r="N14" s="631">
        <v>0.27056399999999997</v>
      </c>
      <c r="O14" s="591"/>
    </row>
    <row r="15" spans="1:15" s="591" customFormat="1" ht="15" customHeight="1">
      <c r="A15" s="782" t="s">
        <v>1000</v>
      </c>
      <c r="B15" s="621" t="s">
        <v>719</v>
      </c>
      <c r="C15" s="631"/>
      <c r="D15" s="631" t="s">
        <v>255</v>
      </c>
      <c r="E15" s="631">
        <v>5.8099999999999999E-2</v>
      </c>
      <c r="F15" s="631">
        <v>0.39817599999999997</v>
      </c>
      <c r="G15" s="631">
        <v>0.10640000000000001</v>
      </c>
      <c r="H15" s="631">
        <v>0.65227599999999997</v>
      </c>
      <c r="I15" s="631">
        <v>0.12179999999999999</v>
      </c>
      <c r="J15" s="631">
        <v>0.92307199999999989</v>
      </c>
      <c r="K15" s="631">
        <v>6.9900000000000004E-2</v>
      </c>
      <c r="L15" s="631">
        <v>0.49908799999999998</v>
      </c>
      <c r="M15" s="631">
        <v>5.8000000000000003E-2</v>
      </c>
      <c r="N15" s="631">
        <v>0.64175700000000002</v>
      </c>
    </row>
    <row r="16" spans="1:15" s="591" customFormat="1" ht="15" customHeight="1">
      <c r="A16" s="782" t="s">
        <v>652</v>
      </c>
      <c r="B16" s="621" t="s">
        <v>719</v>
      </c>
      <c r="C16" s="631" t="s">
        <v>255</v>
      </c>
      <c r="D16" s="631">
        <v>0.38754500000000003</v>
      </c>
      <c r="E16" s="631" t="s">
        <v>255</v>
      </c>
      <c r="F16" s="631">
        <v>0.31134999999999996</v>
      </c>
      <c r="G16" s="631" t="s">
        <v>255</v>
      </c>
      <c r="H16" s="631">
        <v>0.42601299999999998</v>
      </c>
      <c r="I16" s="631" t="s">
        <v>255</v>
      </c>
      <c r="J16" s="631">
        <v>0.51675099999999996</v>
      </c>
      <c r="K16" s="631" t="s">
        <v>255</v>
      </c>
      <c r="L16" s="631">
        <v>0.26593899999999998</v>
      </c>
      <c r="M16" s="631" t="s">
        <v>255</v>
      </c>
      <c r="N16" s="631">
        <v>0.25056299999999998</v>
      </c>
    </row>
    <row r="17" spans="1:15" s="591" customFormat="1" ht="15" customHeight="1">
      <c r="A17" s="782" t="s">
        <v>653</v>
      </c>
      <c r="B17" s="621" t="s">
        <v>719</v>
      </c>
      <c r="C17" s="631">
        <v>8.1000000000000003E-2</v>
      </c>
      <c r="D17" s="631">
        <v>1.098735</v>
      </c>
      <c r="E17" s="631">
        <v>0.12640000000000001</v>
      </c>
      <c r="F17" s="631">
        <v>1.196258</v>
      </c>
      <c r="G17" s="631">
        <v>0.14410000000000001</v>
      </c>
      <c r="H17" s="631">
        <v>1.8701299999999998</v>
      </c>
      <c r="I17" s="631">
        <v>0.14780000000000001</v>
      </c>
      <c r="J17" s="631">
        <v>1.4679769999999999</v>
      </c>
      <c r="K17" s="631">
        <v>7.3200000000000001E-2</v>
      </c>
      <c r="L17" s="631">
        <v>0.76728799999999997</v>
      </c>
      <c r="M17" s="631">
        <v>8.9799999999999991E-2</v>
      </c>
      <c r="N17" s="631">
        <v>0.76519199999999998</v>
      </c>
    </row>
    <row r="18" spans="1:15" s="587" customFormat="1" ht="15" customHeight="1">
      <c r="A18" s="781" t="s">
        <v>578</v>
      </c>
      <c r="B18" s="784"/>
      <c r="C18" s="630"/>
      <c r="D18" s="579">
        <v>0.67262599999999995</v>
      </c>
      <c r="E18" s="630"/>
      <c r="F18" s="579">
        <v>1.2772559999999999</v>
      </c>
      <c r="G18" s="630"/>
      <c r="H18" s="579">
        <v>2.1451009999999999</v>
      </c>
      <c r="I18" s="630"/>
      <c r="J18" s="579">
        <v>1.1554089999999999</v>
      </c>
      <c r="K18" s="630"/>
      <c r="L18" s="579">
        <v>0.185362</v>
      </c>
      <c r="M18" s="630"/>
      <c r="N18" s="579">
        <v>0.42875999999999997</v>
      </c>
    </row>
    <row r="19" spans="1:15" s="587" customFormat="1" ht="15" customHeight="1">
      <c r="A19" s="781" t="s">
        <v>579</v>
      </c>
      <c r="B19" s="784"/>
      <c r="C19" s="630"/>
      <c r="D19" s="630">
        <v>0.37653399999999998</v>
      </c>
      <c r="E19" s="630"/>
      <c r="F19" s="630">
        <v>0.377355</v>
      </c>
      <c r="G19" s="630"/>
      <c r="H19" s="630">
        <v>0.66831199999999991</v>
      </c>
      <c r="I19" s="630"/>
      <c r="J19" s="630">
        <v>0.96406399999999992</v>
      </c>
      <c r="K19" s="630"/>
      <c r="L19" s="630">
        <v>0.68373099999999998</v>
      </c>
      <c r="M19" s="630"/>
      <c r="N19" s="630">
        <v>0.77284599999999992</v>
      </c>
    </row>
    <row r="20" spans="1:15" s="587" customFormat="1" ht="15" customHeight="1">
      <c r="A20" s="781" t="s">
        <v>580</v>
      </c>
      <c r="B20" s="784"/>
      <c r="C20" s="630"/>
      <c r="D20" s="579">
        <v>0.49993299999999996</v>
      </c>
      <c r="E20" s="630"/>
      <c r="F20" s="579">
        <v>0.652227</v>
      </c>
      <c r="G20" s="630"/>
      <c r="H20" s="579">
        <v>0.72217399999999998</v>
      </c>
      <c r="I20" s="630"/>
      <c r="J20" s="579">
        <v>0.43152199999999996</v>
      </c>
      <c r="K20" s="630"/>
      <c r="L20" s="579">
        <v>0.140903</v>
      </c>
      <c r="M20" s="630"/>
      <c r="N20" s="579">
        <v>0.39152499999999996</v>
      </c>
    </row>
    <row r="21" spans="1:15" s="587" customFormat="1" ht="15" customHeight="1">
      <c r="A21" s="781" t="s">
        <v>581</v>
      </c>
      <c r="B21" s="784"/>
      <c r="C21" s="630"/>
      <c r="D21" s="630" t="s">
        <v>255</v>
      </c>
      <c r="E21" s="630"/>
      <c r="F21" s="630">
        <v>0.22295099999999998</v>
      </c>
      <c r="G21" s="630"/>
      <c r="H21" s="630">
        <v>0.48751400000000006</v>
      </c>
      <c r="I21" s="630"/>
      <c r="J21" s="630">
        <v>0.17131299999999999</v>
      </c>
      <c r="K21" s="630"/>
      <c r="L21" s="630" t="s">
        <v>255</v>
      </c>
      <c r="M21" s="630"/>
      <c r="N21" s="630">
        <v>0.201179</v>
      </c>
    </row>
    <row r="22" spans="1:15" s="587" customFormat="1" ht="15" customHeight="1">
      <c r="A22" s="816" t="s">
        <v>582</v>
      </c>
      <c r="B22" s="784"/>
      <c r="C22" s="630"/>
      <c r="D22" s="630">
        <v>3.9913839999999992</v>
      </c>
      <c r="E22" s="630"/>
      <c r="F22" s="630">
        <v>18.666</v>
      </c>
      <c r="G22" s="630"/>
      <c r="H22" s="630">
        <v>13.128674999999998</v>
      </c>
      <c r="I22" s="630"/>
      <c r="J22" s="630">
        <v>9.0496669999999995</v>
      </c>
      <c r="K22" s="630"/>
      <c r="L22" s="630">
        <v>3.9066329999999998</v>
      </c>
      <c r="M22" s="630"/>
      <c r="N22" s="630">
        <v>3.6509780000000003</v>
      </c>
    </row>
    <row r="23" spans="1:15" s="587" customFormat="1" ht="15" customHeight="1">
      <c r="A23" s="782" t="s">
        <v>1001</v>
      </c>
      <c r="B23" s="783" t="s">
        <v>284</v>
      </c>
      <c r="C23" s="631">
        <v>0.7</v>
      </c>
      <c r="D23" s="631">
        <v>0.106517</v>
      </c>
      <c r="E23" s="631">
        <v>5.5</v>
      </c>
      <c r="F23" s="631">
        <v>5.0114190000000001</v>
      </c>
      <c r="G23" s="631">
        <v>6.9</v>
      </c>
      <c r="H23" s="631">
        <v>1.2595619999999998</v>
      </c>
      <c r="I23" s="631">
        <v>8</v>
      </c>
      <c r="J23" s="631">
        <v>1.1138649999999999</v>
      </c>
      <c r="K23" s="631">
        <v>4.2</v>
      </c>
      <c r="L23" s="631">
        <v>0.71606399999999992</v>
      </c>
      <c r="M23" s="631">
        <v>2.3000000000000003</v>
      </c>
      <c r="N23" s="631">
        <v>0.47367700000000001</v>
      </c>
    </row>
    <row r="24" spans="1:15" s="587" customFormat="1" ht="15" customHeight="1">
      <c r="A24" s="782" t="s">
        <v>934</v>
      </c>
      <c r="B24" s="621" t="s">
        <v>719</v>
      </c>
      <c r="C24" s="631" t="s">
        <v>255</v>
      </c>
      <c r="D24" s="631">
        <v>0.32708399999999999</v>
      </c>
      <c r="E24" s="631">
        <v>8.8999999999999996E-2</v>
      </c>
      <c r="F24" s="631">
        <v>1.4712499999999999</v>
      </c>
      <c r="G24" s="631">
        <v>0.13600000000000001</v>
      </c>
      <c r="H24" s="631">
        <v>3.7010779999999999</v>
      </c>
      <c r="I24" s="631">
        <v>0.11159999999999999</v>
      </c>
      <c r="J24" s="631">
        <v>3.8362799999999999</v>
      </c>
      <c r="K24" s="631">
        <v>5.0500000000000003E-2</v>
      </c>
      <c r="L24" s="631">
        <v>1.61337</v>
      </c>
      <c r="M24" s="631" t="s">
        <v>255</v>
      </c>
      <c r="N24" s="631">
        <v>1.7212879999999999</v>
      </c>
    </row>
    <row r="25" spans="1:15" s="587" customFormat="1" ht="15" customHeight="1">
      <c r="A25" s="782" t="s">
        <v>1002</v>
      </c>
      <c r="B25" s="783" t="s">
        <v>284</v>
      </c>
      <c r="C25" s="631">
        <v>9.8000000000000007</v>
      </c>
      <c r="D25" s="631">
        <v>0.61372700000000002</v>
      </c>
      <c r="E25" s="631">
        <v>20.8</v>
      </c>
      <c r="F25" s="631">
        <v>1.7359870000000002</v>
      </c>
      <c r="G25" s="631">
        <v>13.7</v>
      </c>
      <c r="H25" s="631">
        <v>2.4465469999999998</v>
      </c>
      <c r="I25" s="631">
        <v>10.6</v>
      </c>
      <c r="J25" s="631">
        <v>1.5251829999999997</v>
      </c>
      <c r="K25" s="631">
        <v>6.6</v>
      </c>
      <c r="L25" s="631">
        <v>0.80474099999999993</v>
      </c>
      <c r="M25" s="631">
        <v>5.6</v>
      </c>
      <c r="N25" s="631">
        <v>0.64528800000000008</v>
      </c>
    </row>
    <row r="26" spans="1:15" s="587" customFormat="1" ht="15" customHeight="1">
      <c r="A26" s="782" t="s">
        <v>975</v>
      </c>
      <c r="B26" s="621" t="s">
        <v>719</v>
      </c>
      <c r="C26" s="631" t="s">
        <v>255</v>
      </c>
      <c r="D26" s="631">
        <v>0.15745599999999998</v>
      </c>
      <c r="E26" s="631" t="s">
        <v>255</v>
      </c>
      <c r="F26" s="631">
        <v>0.29588599999999998</v>
      </c>
      <c r="G26" s="631" t="s">
        <v>255</v>
      </c>
      <c r="H26" s="631">
        <v>0.40799000000000002</v>
      </c>
      <c r="I26" s="631" t="s">
        <v>255</v>
      </c>
      <c r="J26" s="631">
        <v>0.25412999999999997</v>
      </c>
      <c r="K26" s="631"/>
      <c r="L26" s="631">
        <v>0.1177</v>
      </c>
      <c r="M26" s="631" t="s">
        <v>255</v>
      </c>
      <c r="N26" s="631">
        <v>0.207289</v>
      </c>
    </row>
    <row r="27" spans="1:15" s="587" customFormat="1" ht="15" customHeight="1">
      <c r="A27" s="781" t="s">
        <v>986</v>
      </c>
      <c r="B27" s="784"/>
      <c r="C27" s="630"/>
      <c r="D27" s="630">
        <v>3.086741</v>
      </c>
      <c r="E27" s="630"/>
      <c r="F27" s="630">
        <v>9.9790829999999993</v>
      </c>
      <c r="G27" s="630"/>
      <c r="H27" s="630">
        <v>8.8964090000000002</v>
      </c>
      <c r="I27" s="630"/>
      <c r="J27" s="630">
        <v>4.9429780000000001</v>
      </c>
      <c r="K27" s="630"/>
      <c r="L27" s="630">
        <v>2.5122089999999999</v>
      </c>
      <c r="M27" s="630"/>
      <c r="N27" s="630">
        <v>2.7221509999999993</v>
      </c>
    </row>
    <row r="28" spans="1:15" s="587" customFormat="1" ht="15" customHeight="1">
      <c r="A28" s="782" t="s">
        <v>695</v>
      </c>
      <c r="B28" s="621" t="s">
        <v>678</v>
      </c>
      <c r="C28" s="631">
        <v>9.4E-2</v>
      </c>
      <c r="D28" s="631">
        <v>1.009314</v>
      </c>
      <c r="E28" s="631">
        <v>0.77100000000000002</v>
      </c>
      <c r="F28" s="631">
        <v>3.747779</v>
      </c>
      <c r="G28" s="631">
        <v>0.53100000000000003</v>
      </c>
      <c r="H28" s="631">
        <v>0.74329800000000001</v>
      </c>
      <c r="I28" s="631">
        <v>0.54700000000000004</v>
      </c>
      <c r="J28" s="631">
        <v>0.19829900000000003</v>
      </c>
      <c r="K28" s="631">
        <v>0.223</v>
      </c>
      <c r="L28" s="631" t="s">
        <v>255</v>
      </c>
      <c r="M28" s="631">
        <v>0.10100000000000001</v>
      </c>
      <c r="N28" s="631">
        <v>0.173786</v>
      </c>
      <c r="O28" s="591"/>
    </row>
    <row r="29" spans="1:15" s="591" customFormat="1" ht="15" customHeight="1">
      <c r="A29" s="782" t="s">
        <v>1003</v>
      </c>
      <c r="B29" s="783" t="s">
        <v>284</v>
      </c>
      <c r="C29" s="631">
        <v>4.4000000000000004</v>
      </c>
      <c r="D29" s="631">
        <v>0.435027</v>
      </c>
      <c r="E29" s="631">
        <v>7.1</v>
      </c>
      <c r="F29" s="631">
        <v>1.2581229999999999</v>
      </c>
      <c r="G29" s="631">
        <v>10.9</v>
      </c>
      <c r="H29" s="631">
        <v>1.376368</v>
      </c>
      <c r="I29" s="631">
        <v>7.8</v>
      </c>
      <c r="J29" s="631">
        <v>0.86631499999999984</v>
      </c>
      <c r="K29" s="631">
        <v>3.3</v>
      </c>
      <c r="L29" s="631">
        <v>0.403142</v>
      </c>
      <c r="M29" s="631">
        <v>4.6000000000000005</v>
      </c>
      <c r="N29" s="631">
        <v>0.64661199999999996</v>
      </c>
    </row>
    <row r="30" spans="1:15" s="591" customFormat="1" ht="15" customHeight="1">
      <c r="A30" s="782" t="s">
        <v>766</v>
      </c>
      <c r="B30" s="621" t="s">
        <v>719</v>
      </c>
      <c r="C30" s="631"/>
      <c r="D30" s="631" t="s">
        <v>255</v>
      </c>
      <c r="E30" s="631" t="s">
        <v>255</v>
      </c>
      <c r="F30" s="631">
        <v>0.144813</v>
      </c>
      <c r="G30" s="631" t="s">
        <v>255</v>
      </c>
      <c r="H30" s="631">
        <v>0.1913</v>
      </c>
      <c r="I30" s="631" t="s">
        <v>255</v>
      </c>
      <c r="J30" s="631">
        <v>0.109287</v>
      </c>
      <c r="K30" s="631"/>
      <c r="L30" s="631">
        <v>5.9451999999999998E-2</v>
      </c>
      <c r="M30" s="631" t="s">
        <v>255</v>
      </c>
      <c r="N30" s="631">
        <v>0.344163</v>
      </c>
    </row>
    <row r="31" spans="1:15" s="591" customFormat="1" ht="15" customHeight="1">
      <c r="A31" s="782" t="s">
        <v>1004</v>
      </c>
      <c r="B31" s="783" t="s">
        <v>284</v>
      </c>
      <c r="C31" s="631">
        <v>4.5</v>
      </c>
      <c r="D31" s="631">
        <v>0.34169400000000005</v>
      </c>
      <c r="E31" s="631">
        <v>13.4</v>
      </c>
      <c r="F31" s="631">
        <v>0.97474499999999997</v>
      </c>
      <c r="G31" s="631">
        <v>18.5</v>
      </c>
      <c r="H31" s="631">
        <v>1.382517</v>
      </c>
      <c r="I31" s="631">
        <v>12.4</v>
      </c>
      <c r="J31" s="631">
        <v>0.76762599999999992</v>
      </c>
      <c r="K31" s="631">
        <v>3.6</v>
      </c>
      <c r="L31" s="631">
        <v>0.392397</v>
      </c>
      <c r="M31" s="631">
        <v>3.6</v>
      </c>
      <c r="N31" s="631">
        <v>0.393177</v>
      </c>
    </row>
    <row r="32" spans="1:15" s="591" customFormat="1" ht="15" customHeight="1">
      <c r="A32" s="782" t="s">
        <v>989</v>
      </c>
      <c r="B32" s="621" t="s">
        <v>719</v>
      </c>
      <c r="C32" s="631" t="s">
        <v>255</v>
      </c>
      <c r="D32" s="631">
        <v>0.15729399999999999</v>
      </c>
      <c r="E32" s="631" t="s">
        <v>255</v>
      </c>
      <c r="F32" s="631">
        <v>0.444413</v>
      </c>
      <c r="G32" s="631" t="s">
        <v>255</v>
      </c>
      <c r="H32" s="631">
        <v>0.74995099999999992</v>
      </c>
      <c r="I32" s="631" t="s">
        <v>255</v>
      </c>
      <c r="J32" s="631">
        <v>0.80924899999999989</v>
      </c>
      <c r="K32" s="631" t="s">
        <v>255</v>
      </c>
      <c r="L32" s="631">
        <v>0.40265000000000001</v>
      </c>
      <c r="M32" s="631" t="s">
        <v>255</v>
      </c>
      <c r="N32" s="631">
        <v>0.410522</v>
      </c>
    </row>
    <row r="33" spans="1:14" s="587" customFormat="1" ht="15" customHeight="1">
      <c r="A33" s="781" t="s">
        <v>584</v>
      </c>
      <c r="B33" s="586"/>
      <c r="C33" s="630"/>
      <c r="D33" s="630">
        <v>83.192284000000001</v>
      </c>
      <c r="E33" s="630"/>
      <c r="F33" s="630">
        <v>193.81945200000001</v>
      </c>
      <c r="G33" s="630"/>
      <c r="H33" s="630">
        <v>381.11986999999999</v>
      </c>
      <c r="I33" s="630"/>
      <c r="J33" s="630">
        <v>224.229016</v>
      </c>
      <c r="K33" s="630"/>
      <c r="L33" s="630">
        <v>126.75579499999999</v>
      </c>
      <c r="M33" s="630"/>
      <c r="N33" s="630">
        <v>103.75497100000001</v>
      </c>
    </row>
    <row r="34" spans="1:14" s="591" customFormat="1" ht="15" customHeight="1">
      <c r="A34" s="782" t="s">
        <v>705</v>
      </c>
      <c r="B34" s="621" t="s">
        <v>821</v>
      </c>
      <c r="C34" s="631">
        <v>13</v>
      </c>
      <c r="D34" s="631">
        <v>5.8194330000000001</v>
      </c>
      <c r="E34" s="631">
        <v>84</v>
      </c>
      <c r="F34" s="631">
        <v>18.989210999999997</v>
      </c>
      <c r="G34" s="631">
        <v>36</v>
      </c>
      <c r="H34" s="631">
        <v>15.313549</v>
      </c>
      <c r="I34" s="631">
        <v>93</v>
      </c>
      <c r="J34" s="631">
        <v>30.769651999999997</v>
      </c>
      <c r="K34" s="631">
        <v>52</v>
      </c>
      <c r="L34" s="631">
        <v>11.559103</v>
      </c>
      <c r="M34" s="631">
        <v>136</v>
      </c>
      <c r="N34" s="631">
        <v>17.559670999999998</v>
      </c>
    </row>
    <row r="35" spans="1:14" s="591" customFormat="1" ht="15" customHeight="1">
      <c r="A35" s="782" t="s">
        <v>1005</v>
      </c>
      <c r="B35" s="783"/>
      <c r="C35" s="631"/>
      <c r="D35" s="631">
        <v>10.206208999999999</v>
      </c>
      <c r="E35" s="631"/>
      <c r="F35" s="631">
        <v>15.473924999999999</v>
      </c>
      <c r="G35" s="631"/>
      <c r="H35" s="631">
        <v>36.848220999999995</v>
      </c>
      <c r="I35" s="631"/>
      <c r="J35" s="631">
        <v>8.6291859999999989</v>
      </c>
      <c r="K35" s="631"/>
      <c r="L35" s="631">
        <v>5.4577169999999997</v>
      </c>
      <c r="M35" s="631"/>
      <c r="N35" s="631">
        <v>13.994967999999998</v>
      </c>
    </row>
    <row r="36" spans="1:14" s="591" customFormat="1" ht="15" customHeight="1">
      <c r="A36" s="782" t="s">
        <v>952</v>
      </c>
      <c r="B36" s="783"/>
      <c r="C36" s="631"/>
      <c r="D36" s="631">
        <v>38.095673999999995</v>
      </c>
      <c r="E36" s="631"/>
      <c r="F36" s="631">
        <v>83.840501000000003</v>
      </c>
      <c r="G36" s="631"/>
      <c r="H36" s="631">
        <v>259.70983899999999</v>
      </c>
      <c r="I36" s="631"/>
      <c r="J36" s="631">
        <v>143.05120399999998</v>
      </c>
      <c r="K36" s="631"/>
      <c r="L36" s="631">
        <v>92.886947000000006</v>
      </c>
      <c r="M36" s="631"/>
      <c r="N36" s="631">
        <v>48.739536000000001</v>
      </c>
    </row>
    <row r="37" spans="1:14" s="587" customFormat="1" ht="15" customHeight="1">
      <c r="A37" s="781" t="s">
        <v>1006</v>
      </c>
      <c r="B37" s="586"/>
      <c r="C37" s="630"/>
      <c r="D37" s="630">
        <v>6.5379229999999993</v>
      </c>
      <c r="E37" s="630"/>
      <c r="F37" s="630">
        <v>11.494629</v>
      </c>
      <c r="G37" s="630"/>
      <c r="H37" s="630">
        <v>17.127535999999999</v>
      </c>
      <c r="I37" s="630"/>
      <c r="J37" s="630">
        <v>8.2937890000000003</v>
      </c>
      <c r="K37" s="630"/>
      <c r="L37" s="630">
        <v>4.086659</v>
      </c>
      <c r="M37" s="630"/>
      <c r="N37" s="630">
        <v>5.1278129999999997</v>
      </c>
    </row>
    <row r="38" spans="1:14" s="591" customFormat="1" ht="15" customHeight="1">
      <c r="A38" s="782" t="s">
        <v>1007</v>
      </c>
      <c r="B38" s="783"/>
      <c r="C38" s="631"/>
      <c r="D38" s="631">
        <v>3.0448499999999994</v>
      </c>
      <c r="E38" s="631"/>
      <c r="F38" s="631">
        <v>5.7554549999999995</v>
      </c>
      <c r="G38" s="631"/>
      <c r="H38" s="631">
        <v>8.1018840000000001</v>
      </c>
      <c r="I38" s="631"/>
      <c r="J38" s="631">
        <v>4.5748569999999997</v>
      </c>
      <c r="K38" s="631"/>
      <c r="L38" s="631">
        <v>1.4642869999999999</v>
      </c>
      <c r="M38" s="631"/>
      <c r="N38" s="631">
        <v>2.8235129999999997</v>
      </c>
    </row>
    <row r="39" spans="1:14" s="591" customFormat="1" ht="15" customHeight="1">
      <c r="A39" s="782" t="s">
        <v>1008</v>
      </c>
      <c r="B39" s="621" t="s">
        <v>719</v>
      </c>
      <c r="C39" s="631" t="s">
        <v>255</v>
      </c>
      <c r="D39" s="631">
        <v>0.17851699999999998</v>
      </c>
      <c r="E39" s="631" t="s">
        <v>255</v>
      </c>
      <c r="F39" s="631">
        <v>0.51015299999999997</v>
      </c>
      <c r="G39" s="631" t="s">
        <v>255</v>
      </c>
      <c r="H39" s="631">
        <v>0.73426499999999995</v>
      </c>
      <c r="I39" s="631" t="s">
        <v>255</v>
      </c>
      <c r="J39" s="631">
        <v>0.37948699999999996</v>
      </c>
      <c r="K39" s="631" t="s">
        <v>255</v>
      </c>
      <c r="L39" s="631">
        <v>0.21165699999999998</v>
      </c>
      <c r="M39" s="631" t="s">
        <v>255</v>
      </c>
      <c r="N39" s="631">
        <v>0.22017899999999999</v>
      </c>
    </row>
    <row r="40" spans="1:14" s="591" customFormat="1" ht="15" customHeight="1">
      <c r="A40" s="782" t="s">
        <v>1009</v>
      </c>
      <c r="B40" s="783" t="s">
        <v>284</v>
      </c>
      <c r="C40" s="631">
        <v>1.1000000000000001</v>
      </c>
      <c r="D40" s="631">
        <v>0.78910599999999997</v>
      </c>
      <c r="E40" s="631">
        <v>0.4</v>
      </c>
      <c r="F40" s="631">
        <v>0.73300299999999996</v>
      </c>
      <c r="G40" s="631">
        <v>0.3</v>
      </c>
      <c r="H40" s="631">
        <v>0.385544</v>
      </c>
      <c r="I40" s="631">
        <v>0.4</v>
      </c>
      <c r="J40" s="631">
        <v>0.40074900000000002</v>
      </c>
      <c r="K40" s="631">
        <v>0.2</v>
      </c>
      <c r="L40" s="631">
        <v>0.24918499999999999</v>
      </c>
      <c r="M40" s="631">
        <v>0.2</v>
      </c>
      <c r="N40" s="631">
        <v>0.29267699999999996</v>
      </c>
    </row>
    <row r="41" spans="1:14" s="587" customFormat="1" ht="15" customHeight="1">
      <c r="A41" s="785" t="s">
        <v>859</v>
      </c>
      <c r="B41" s="786"/>
      <c r="C41" s="817"/>
      <c r="D41" s="818">
        <v>8.6525000000000005E-2</v>
      </c>
      <c r="E41" s="818"/>
      <c r="F41" s="818" t="s">
        <v>255</v>
      </c>
      <c r="G41" s="818"/>
      <c r="H41" s="818" t="s">
        <v>255</v>
      </c>
      <c r="I41" s="818"/>
      <c r="J41" s="818" t="s">
        <v>255</v>
      </c>
      <c r="K41" s="818"/>
      <c r="L41" s="818" t="s">
        <v>255</v>
      </c>
      <c r="M41" s="818"/>
      <c r="N41" s="818" t="s">
        <v>255</v>
      </c>
    </row>
    <row r="42" spans="1:14" ht="15" customHeight="1">
      <c r="A42" s="635" t="s">
        <v>919</v>
      </c>
      <c r="B42" s="635"/>
      <c r="C42" s="635"/>
      <c r="D42" s="635"/>
      <c r="E42" s="635"/>
      <c r="F42" s="635"/>
      <c r="G42" s="635"/>
      <c r="H42" s="635"/>
      <c r="I42" s="635"/>
      <c r="J42" s="635"/>
      <c r="K42" s="635"/>
      <c r="L42" s="635"/>
      <c r="M42" s="635"/>
      <c r="N42" s="635"/>
    </row>
    <row r="43" spans="1:14" ht="15" customHeight="1">
      <c r="A43" s="637" t="s">
        <v>844</v>
      </c>
      <c r="B43" s="637"/>
      <c r="C43" s="637"/>
      <c r="D43" s="637"/>
      <c r="E43" s="637"/>
      <c r="F43" s="637"/>
      <c r="G43" s="637"/>
      <c r="H43" s="637"/>
      <c r="I43" s="637"/>
      <c r="J43" s="637"/>
      <c r="K43" s="637"/>
      <c r="L43" s="637"/>
      <c r="M43" s="637"/>
      <c r="N43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13:J13 B22:J22 K20:L22 B4:C4 A1:J1 B3:J3 A20:J21 B23:L23 A18:L19 B35:J36 A27:XFD27 A37:XFD37 B25:XFD25 A33:XFD33 B29:XFD29 C34:XFD34 B38:XFD38 A41:XFD1048576 K5:L13 M5:N24 A5:J6 O1:XFD24 H2:J2 A12:J12 B7:J11 C14:L17 C24:L24 C26:XFD26 C28:XFD28 B31:XFD31 C30:XFD30 C32:XFD32 B40:XFD40 C39:XFD39">
    <cfRule type="containsErrors" dxfId="245" priority="44">
      <formula>ISERROR(A1)</formula>
    </cfRule>
  </conditionalFormatting>
  <conditionalFormatting sqref="D4">
    <cfRule type="containsErrors" dxfId="244" priority="43">
      <formula>ISERROR(D4)</formula>
    </cfRule>
  </conditionalFormatting>
  <conditionalFormatting sqref="K1:N2">
    <cfRule type="containsErrors" dxfId="243" priority="37">
      <formula>ISERROR(K1)</formula>
    </cfRule>
  </conditionalFormatting>
  <conditionalFormatting sqref="A13">
    <cfRule type="containsErrors" dxfId="242" priority="35">
      <formula>ISERROR(A13)</formula>
    </cfRule>
  </conditionalFormatting>
  <conditionalFormatting sqref="A22">
    <cfRule type="containsErrors" dxfId="241" priority="34">
      <formula>ISERROR(A22)</formula>
    </cfRule>
  </conditionalFormatting>
  <conditionalFormatting sqref="O35:XFD36">
    <cfRule type="containsErrors" dxfId="240" priority="33">
      <formula>ISERROR(O35)</formula>
    </cfRule>
  </conditionalFormatting>
  <conditionalFormatting sqref="K35:N36">
    <cfRule type="containsErrors" dxfId="239" priority="32">
      <formula>ISERROR(K35)</formula>
    </cfRule>
  </conditionalFormatting>
  <conditionalFormatting sqref="A14:A17">
    <cfRule type="containsErrors" dxfId="238" priority="31">
      <formula>ISERROR(A14)</formula>
    </cfRule>
  </conditionalFormatting>
  <conditionalFormatting sqref="A23:A26">
    <cfRule type="containsErrors" dxfId="237" priority="30">
      <formula>ISERROR(A23)</formula>
    </cfRule>
  </conditionalFormatting>
  <conditionalFormatting sqref="A28:A32">
    <cfRule type="containsErrors" dxfId="236" priority="29">
      <formula>ISERROR(A28)</formula>
    </cfRule>
  </conditionalFormatting>
  <conditionalFormatting sqref="A34:A36">
    <cfRule type="containsErrors" dxfId="235" priority="28">
      <formula>ISERROR(A34)</formula>
    </cfRule>
  </conditionalFormatting>
  <conditionalFormatting sqref="A38:A40">
    <cfRule type="containsErrors" dxfId="234" priority="27">
      <formula>ISERROR(A38)</formula>
    </cfRule>
  </conditionalFormatting>
  <conditionalFormatting sqref="A3:A4">
    <cfRule type="containsErrors" dxfId="233" priority="26">
      <formula>ISERROR(A3)</formula>
    </cfRule>
  </conditionalFormatting>
  <conditionalFormatting sqref="K3:N3">
    <cfRule type="containsErrors" dxfId="232" priority="25">
      <formula>ISERROR(K3)</formula>
    </cfRule>
  </conditionalFormatting>
  <conditionalFormatting sqref="B2:G2">
    <cfRule type="containsErrors" dxfId="231" priority="24">
      <formula>ISERROR(B2)</formula>
    </cfRule>
  </conditionalFormatting>
  <conditionalFormatting sqref="A2">
    <cfRule type="containsErrors" dxfId="230" priority="23">
      <formula>ISERROR(A2)</formula>
    </cfRule>
  </conditionalFormatting>
  <conditionalFormatting sqref="A7:A11">
    <cfRule type="containsErrors" dxfId="229" priority="22">
      <formula>ISERROR(A7)</formula>
    </cfRule>
  </conditionalFormatting>
  <conditionalFormatting sqref="E4">
    <cfRule type="containsErrors" dxfId="228" priority="21">
      <formula>ISERROR(E4)</formula>
    </cfRule>
  </conditionalFormatting>
  <conditionalFormatting sqref="F4">
    <cfRule type="containsErrors" dxfId="227" priority="20">
      <formula>ISERROR(F4)</formula>
    </cfRule>
  </conditionalFormatting>
  <conditionalFormatting sqref="G4">
    <cfRule type="containsErrors" dxfId="226" priority="19">
      <formula>ISERROR(G4)</formula>
    </cfRule>
  </conditionalFormatting>
  <conditionalFormatting sqref="H4">
    <cfRule type="containsErrors" dxfId="225" priority="18">
      <formula>ISERROR(H4)</formula>
    </cfRule>
  </conditionalFormatting>
  <conditionalFormatting sqref="I4">
    <cfRule type="containsErrors" dxfId="224" priority="17">
      <formula>ISERROR(I4)</formula>
    </cfRule>
  </conditionalFormatting>
  <conditionalFormatting sqref="J4">
    <cfRule type="containsErrors" dxfId="223" priority="16">
      <formula>ISERROR(J4)</formula>
    </cfRule>
  </conditionalFormatting>
  <conditionalFormatting sqref="K4">
    <cfRule type="containsErrors" dxfId="222" priority="15">
      <formula>ISERROR(K4)</formula>
    </cfRule>
  </conditionalFormatting>
  <conditionalFormatting sqref="L4">
    <cfRule type="containsErrors" dxfId="221" priority="14">
      <formula>ISERROR(L4)</formula>
    </cfRule>
  </conditionalFormatting>
  <conditionalFormatting sqref="M4">
    <cfRule type="containsErrors" dxfId="220" priority="13">
      <formula>ISERROR(M4)</formula>
    </cfRule>
  </conditionalFormatting>
  <conditionalFormatting sqref="N4">
    <cfRule type="containsErrors" dxfId="219" priority="12">
      <formula>ISERROR(N4)</formula>
    </cfRule>
  </conditionalFormatting>
  <conditionalFormatting sqref="B14">
    <cfRule type="containsErrors" dxfId="218" priority="11">
      <formula>ISERROR(B14)</formula>
    </cfRule>
  </conditionalFormatting>
  <conditionalFormatting sqref="B15">
    <cfRule type="containsErrors" dxfId="217" priority="10">
      <formula>ISERROR(B15)</formula>
    </cfRule>
  </conditionalFormatting>
  <conditionalFormatting sqref="B16">
    <cfRule type="containsErrors" dxfId="216" priority="9">
      <formula>ISERROR(B16)</formula>
    </cfRule>
  </conditionalFormatting>
  <conditionalFormatting sqref="B17">
    <cfRule type="containsErrors" dxfId="215" priority="8">
      <formula>ISERROR(B17)</formula>
    </cfRule>
  </conditionalFormatting>
  <conditionalFormatting sqref="B24">
    <cfRule type="containsErrors" dxfId="214" priority="7">
      <formula>ISERROR(B24)</formula>
    </cfRule>
  </conditionalFormatting>
  <conditionalFormatting sqref="B26">
    <cfRule type="containsErrors" dxfId="213" priority="6">
      <formula>ISERROR(B26)</formula>
    </cfRule>
  </conditionalFormatting>
  <conditionalFormatting sqref="B28">
    <cfRule type="containsErrors" dxfId="212" priority="5">
      <formula>ISERROR(B28)</formula>
    </cfRule>
  </conditionalFormatting>
  <conditionalFormatting sqref="B30">
    <cfRule type="containsErrors" dxfId="211" priority="4">
      <formula>ISERROR(B30)</formula>
    </cfRule>
  </conditionalFormatting>
  <conditionalFormatting sqref="B32">
    <cfRule type="containsErrors" dxfId="210" priority="3">
      <formula>ISERROR(B32)</formula>
    </cfRule>
  </conditionalFormatting>
  <conditionalFormatting sqref="B34">
    <cfRule type="containsErrors" dxfId="209" priority="2">
      <formula>ISERROR(B34)</formula>
    </cfRule>
  </conditionalFormatting>
  <conditionalFormatting sqref="B39">
    <cfRule type="containsErrors" dxfId="208" priority="1">
      <formula>ISERROR(B39)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55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4" s="560" customFormat="1" ht="15" customHeight="1">
      <c r="A1" s="1044" t="s">
        <v>1010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4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4" s="565" customFormat="1" ht="12.75">
      <c r="A3" s="1056" t="s">
        <v>614</v>
      </c>
      <c r="B3" s="1050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4" s="568" customFormat="1" ht="48" customHeight="1">
      <c r="A4" s="1057"/>
      <c r="B4" s="1051"/>
      <c r="C4" s="774" t="s">
        <v>801</v>
      </c>
      <c r="D4" s="775" t="s">
        <v>802</v>
      </c>
      <c r="E4" s="774" t="s">
        <v>801</v>
      </c>
      <c r="F4" s="775" t="s">
        <v>802</v>
      </c>
      <c r="G4" s="774" t="s">
        <v>801</v>
      </c>
      <c r="H4" s="775" t="s">
        <v>802</v>
      </c>
      <c r="I4" s="774" t="s">
        <v>801</v>
      </c>
      <c r="J4" s="775" t="s">
        <v>802</v>
      </c>
      <c r="K4" s="774" t="s">
        <v>801</v>
      </c>
      <c r="L4" s="775" t="s">
        <v>802</v>
      </c>
      <c r="M4" s="774" t="s">
        <v>801</v>
      </c>
      <c r="N4" s="775" t="s">
        <v>802</v>
      </c>
    </row>
    <row r="5" spans="1:14" s="575" customFormat="1" ht="15" customHeight="1">
      <c r="A5" s="776" t="s">
        <v>576</v>
      </c>
      <c r="B5" s="570"/>
      <c r="C5" s="608"/>
      <c r="D5" s="608">
        <v>321.60314799999998</v>
      </c>
      <c r="E5" s="608"/>
      <c r="F5" s="608">
        <v>488.25153799999998</v>
      </c>
      <c r="G5" s="608"/>
      <c r="H5" s="608">
        <v>453.43564300000003</v>
      </c>
      <c r="I5" s="608"/>
      <c r="J5" s="608">
        <v>364.06423900000004</v>
      </c>
      <c r="K5" s="608"/>
      <c r="L5" s="608">
        <v>203.119125</v>
      </c>
      <c r="M5" s="608"/>
      <c r="N5" s="608">
        <v>202.88815399999999</v>
      </c>
    </row>
    <row r="6" spans="1:14" s="575" customFormat="1" ht="15" customHeight="1">
      <c r="A6" s="789" t="s">
        <v>779</v>
      </c>
      <c r="B6" s="570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4" s="582" customFormat="1" ht="15" customHeight="1">
      <c r="A7" s="613" t="s">
        <v>804</v>
      </c>
      <c r="B7" s="578"/>
      <c r="C7" s="579"/>
      <c r="D7" s="629">
        <v>153.13050000000001</v>
      </c>
      <c r="E7" s="579"/>
      <c r="F7" s="629">
        <v>267.97049900000002</v>
      </c>
      <c r="G7" s="579"/>
      <c r="H7" s="629">
        <v>221.28858299999999</v>
      </c>
      <c r="I7" s="579"/>
      <c r="J7" s="629">
        <v>185.274261</v>
      </c>
      <c r="K7" s="579"/>
      <c r="L7" s="629">
        <v>107.243242</v>
      </c>
      <c r="M7" s="579"/>
      <c r="N7" s="629">
        <v>104.63154300000001</v>
      </c>
    </row>
    <row r="8" spans="1:14" s="582" customFormat="1" ht="15" customHeight="1">
      <c r="A8" s="613" t="s">
        <v>923</v>
      </c>
      <c r="B8" s="578"/>
      <c r="C8" s="579"/>
      <c r="D8" s="629">
        <v>1.2450369999999999</v>
      </c>
      <c r="E8" s="579"/>
      <c r="F8" s="629">
        <v>2.7517419999999997</v>
      </c>
      <c r="G8" s="579"/>
      <c r="H8" s="629">
        <v>4.029115</v>
      </c>
      <c r="I8" s="579"/>
      <c r="J8" s="629">
        <v>4.0320029999999996</v>
      </c>
      <c r="K8" s="579"/>
      <c r="L8" s="629">
        <v>2.0137890000000001</v>
      </c>
      <c r="M8" s="579"/>
      <c r="N8" s="629">
        <v>2.4890810000000001</v>
      </c>
    </row>
    <row r="9" spans="1:14" s="582" customFormat="1" ht="15" customHeight="1">
      <c r="A9" s="613" t="s">
        <v>806</v>
      </c>
      <c r="B9" s="578"/>
      <c r="C9" s="630"/>
      <c r="D9" s="629">
        <v>112.65476099999999</v>
      </c>
      <c r="E9" s="630"/>
      <c r="F9" s="629">
        <v>149.18849699999998</v>
      </c>
      <c r="G9" s="630"/>
      <c r="H9" s="629">
        <v>171.05788999999996</v>
      </c>
      <c r="I9" s="630"/>
      <c r="J9" s="629">
        <v>104.95821100000001</v>
      </c>
      <c r="K9" s="630"/>
      <c r="L9" s="629">
        <v>61.337118999999994</v>
      </c>
      <c r="M9" s="630"/>
      <c r="N9" s="629">
        <v>54.316216999999995</v>
      </c>
    </row>
    <row r="10" spans="1:14" s="582" customFormat="1" ht="15" customHeight="1">
      <c r="A10" s="613" t="s">
        <v>1011</v>
      </c>
      <c r="B10" s="578"/>
      <c r="C10" s="630"/>
      <c r="D10" s="629">
        <v>49.353456999999999</v>
      </c>
      <c r="E10" s="630"/>
      <c r="F10" s="629">
        <v>61.640164999999996</v>
      </c>
      <c r="G10" s="630"/>
      <c r="H10" s="629">
        <v>51.896772999999996</v>
      </c>
      <c r="I10" s="630"/>
      <c r="J10" s="629">
        <v>64.622270999999998</v>
      </c>
      <c r="K10" s="630"/>
      <c r="L10" s="629">
        <v>29.622895999999997</v>
      </c>
      <c r="M10" s="630"/>
      <c r="N10" s="629">
        <v>38.546182999999999</v>
      </c>
    </row>
    <row r="11" spans="1:14" s="582" customFormat="1" ht="15" customHeight="1">
      <c r="A11" s="613" t="s">
        <v>808</v>
      </c>
      <c r="B11" s="578"/>
      <c r="C11" s="630"/>
      <c r="D11" s="629">
        <v>5.2193930000000002</v>
      </c>
      <c r="E11" s="630"/>
      <c r="F11" s="629">
        <v>6.7006350000000001</v>
      </c>
      <c r="G11" s="630"/>
      <c r="H11" s="629">
        <v>5.1632819999999988</v>
      </c>
      <c r="I11" s="630"/>
      <c r="J11" s="629">
        <v>5.177493000000001</v>
      </c>
      <c r="K11" s="630"/>
      <c r="L11" s="629">
        <v>2.9020790000000001</v>
      </c>
      <c r="M11" s="630"/>
      <c r="N11" s="629">
        <v>2.9051299999999998</v>
      </c>
    </row>
    <row r="12" spans="1:14" s="582" customFormat="1" ht="15" customHeight="1">
      <c r="A12" s="789" t="s">
        <v>780</v>
      </c>
      <c r="B12" s="58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4" s="587" customFormat="1" ht="15" customHeight="1">
      <c r="A13" s="781" t="s">
        <v>577</v>
      </c>
      <c r="B13" s="586"/>
      <c r="C13" s="630"/>
      <c r="D13" s="646">
        <v>13.018126000000001</v>
      </c>
      <c r="E13" s="630"/>
      <c r="F13" s="646">
        <v>23.353670999999999</v>
      </c>
      <c r="G13" s="630"/>
      <c r="H13" s="646">
        <v>22.254915999999998</v>
      </c>
      <c r="I13" s="630"/>
      <c r="J13" s="646">
        <v>22.922676000000003</v>
      </c>
      <c r="K13" s="630"/>
      <c r="L13" s="646">
        <v>12.171752999999999</v>
      </c>
      <c r="M13" s="630"/>
      <c r="N13" s="646">
        <v>13.356759</v>
      </c>
    </row>
    <row r="14" spans="1:14" s="587" customFormat="1" ht="15" customHeight="1">
      <c r="A14" s="782" t="s">
        <v>1012</v>
      </c>
      <c r="B14" s="621" t="s">
        <v>680</v>
      </c>
      <c r="C14" s="631">
        <v>2.4627599999999998</v>
      </c>
      <c r="D14" s="589">
        <v>1.0094380000000001</v>
      </c>
      <c r="E14" s="631">
        <v>4.2047999999999996</v>
      </c>
      <c r="F14" s="589">
        <v>1.9949129999999999</v>
      </c>
      <c r="G14" s="631">
        <v>1.0007999999999999</v>
      </c>
      <c r="H14" s="589">
        <v>0.392789</v>
      </c>
      <c r="I14" s="631">
        <v>5.0371199999999998</v>
      </c>
      <c r="J14" s="589">
        <v>2.8477839999999999</v>
      </c>
      <c r="K14" s="631">
        <v>1.4785200000000001</v>
      </c>
      <c r="L14" s="589">
        <v>0.72372599999999987</v>
      </c>
      <c r="M14" s="631">
        <v>3.5578799999999999</v>
      </c>
      <c r="N14" s="589">
        <v>1.841626</v>
      </c>
    </row>
    <row r="15" spans="1:14" s="587" customFormat="1" ht="15" customHeight="1">
      <c r="A15" s="782" t="s">
        <v>1013</v>
      </c>
      <c r="B15" s="621" t="s">
        <v>719</v>
      </c>
      <c r="C15" s="631">
        <v>0.28899999999999998</v>
      </c>
      <c r="D15" s="589">
        <v>0.99607199999999996</v>
      </c>
      <c r="E15" s="631">
        <v>0.33019999999999999</v>
      </c>
      <c r="F15" s="589">
        <v>1.185376</v>
      </c>
      <c r="G15" s="631">
        <v>0.61880000000000002</v>
      </c>
      <c r="H15" s="589">
        <v>3.328932</v>
      </c>
      <c r="I15" s="631">
        <v>0.4204</v>
      </c>
      <c r="J15" s="589">
        <v>2.0913539999999999</v>
      </c>
      <c r="K15" s="631">
        <v>0.30249999999999999</v>
      </c>
      <c r="L15" s="589">
        <v>1.5547480000000002</v>
      </c>
      <c r="M15" s="631">
        <v>0.3896</v>
      </c>
      <c r="N15" s="589">
        <v>1.902417</v>
      </c>
    </row>
    <row r="16" spans="1:14" s="587" customFormat="1" ht="15" customHeight="1">
      <c r="A16" s="782" t="s">
        <v>649</v>
      </c>
      <c r="B16" s="621" t="s">
        <v>719</v>
      </c>
      <c r="C16" s="631">
        <v>5.1287000000000003</v>
      </c>
      <c r="D16" s="589">
        <v>3.449112</v>
      </c>
      <c r="E16" s="631">
        <v>7.9619</v>
      </c>
      <c r="F16" s="589">
        <v>5.2907380000000002</v>
      </c>
      <c r="G16" s="631">
        <v>7.1837</v>
      </c>
      <c r="H16" s="589">
        <v>5.2149349999999997</v>
      </c>
      <c r="I16" s="631">
        <v>7.3138000000000005</v>
      </c>
      <c r="J16" s="589">
        <v>5.2105089999999992</v>
      </c>
      <c r="K16" s="631">
        <v>5.2919</v>
      </c>
      <c r="L16" s="589">
        <v>3.7388859999999999</v>
      </c>
      <c r="M16" s="631">
        <v>2.9623000000000004</v>
      </c>
      <c r="N16" s="589">
        <v>1.8898819999999998</v>
      </c>
    </row>
    <row r="17" spans="1:14" s="587" customFormat="1" ht="15" customHeight="1">
      <c r="A17" s="782" t="s">
        <v>889</v>
      </c>
      <c r="B17" s="621" t="s">
        <v>719</v>
      </c>
      <c r="C17" s="631">
        <v>8.6999999999999994E-2</v>
      </c>
      <c r="D17" s="589">
        <v>0.10954000000000001</v>
      </c>
      <c r="E17" s="631">
        <v>3.2791999999999999</v>
      </c>
      <c r="F17" s="589">
        <v>4.6090239999999998</v>
      </c>
      <c r="G17" s="631">
        <v>1.9418</v>
      </c>
      <c r="H17" s="589">
        <v>2.9128989999999999</v>
      </c>
      <c r="I17" s="631">
        <v>0.81570000000000009</v>
      </c>
      <c r="J17" s="589">
        <v>1.7678959999999997</v>
      </c>
      <c r="K17" s="631">
        <v>0.44260000000000005</v>
      </c>
      <c r="L17" s="589">
        <v>0.94584299999999999</v>
      </c>
      <c r="M17" s="631">
        <v>0.86860000000000004</v>
      </c>
      <c r="N17" s="589">
        <v>2.1102959999999999</v>
      </c>
    </row>
    <row r="18" spans="1:14" s="587" customFormat="1" ht="15" customHeight="1">
      <c r="A18" s="782" t="s">
        <v>891</v>
      </c>
      <c r="B18" s="621" t="s">
        <v>719</v>
      </c>
      <c r="C18" s="631">
        <v>0.21080000000000002</v>
      </c>
      <c r="D18" s="589">
        <v>1.1606019999999999</v>
      </c>
      <c r="E18" s="631">
        <v>0.28149999999999997</v>
      </c>
      <c r="F18" s="589">
        <v>1.72427</v>
      </c>
      <c r="G18" s="631">
        <v>0.52789999999999992</v>
      </c>
      <c r="H18" s="589">
        <v>2.7046909999999995</v>
      </c>
      <c r="I18" s="631">
        <v>0.84829999999999994</v>
      </c>
      <c r="J18" s="589">
        <v>2.9594579999999997</v>
      </c>
      <c r="K18" s="631">
        <v>0.4415</v>
      </c>
      <c r="L18" s="589">
        <v>1.4322679999999999</v>
      </c>
      <c r="M18" s="631">
        <v>0.59599999999999997</v>
      </c>
      <c r="N18" s="589">
        <v>2.2204389999999998</v>
      </c>
    </row>
    <row r="19" spans="1:14" s="587" customFormat="1" ht="15" customHeight="1">
      <c r="A19" s="781" t="s">
        <v>578</v>
      </c>
      <c r="B19" s="586"/>
      <c r="C19" s="593"/>
      <c r="D19" s="580">
        <v>1.41265</v>
      </c>
      <c r="E19" s="593"/>
      <c r="F19" s="580">
        <v>0.22791</v>
      </c>
      <c r="G19" s="593"/>
      <c r="H19" s="580">
        <v>0.45815400000000006</v>
      </c>
      <c r="I19" s="593"/>
      <c r="J19" s="580">
        <v>0.25981299999999996</v>
      </c>
      <c r="K19" s="593"/>
      <c r="L19" s="580">
        <v>0.13780399999999998</v>
      </c>
      <c r="M19" s="593"/>
      <c r="N19" s="580">
        <v>0.18659099999999998</v>
      </c>
    </row>
    <row r="20" spans="1:14" s="587" customFormat="1" ht="15" customHeight="1">
      <c r="A20" s="781" t="s">
        <v>579</v>
      </c>
      <c r="B20" s="586"/>
      <c r="C20" s="580"/>
      <c r="D20" s="580">
        <v>0.830264</v>
      </c>
      <c r="E20" s="580"/>
      <c r="F20" s="580">
        <v>1.1060369999999999</v>
      </c>
      <c r="G20" s="580"/>
      <c r="H20" s="580">
        <v>0.75005199999999983</v>
      </c>
      <c r="I20" s="580"/>
      <c r="J20" s="580">
        <v>3.6322989999999997</v>
      </c>
      <c r="K20" s="580"/>
      <c r="L20" s="580">
        <v>2.3091459999999997</v>
      </c>
      <c r="M20" s="580"/>
      <c r="N20" s="580">
        <v>1.5972659999999999</v>
      </c>
    </row>
    <row r="21" spans="1:14" s="587" customFormat="1" ht="15" customHeight="1">
      <c r="A21" s="781" t="s">
        <v>898</v>
      </c>
      <c r="B21" s="586"/>
      <c r="C21" s="580"/>
      <c r="D21" s="579">
        <v>5.218388</v>
      </c>
      <c r="E21" s="580"/>
      <c r="F21" s="579">
        <v>6.6966349999999997</v>
      </c>
      <c r="G21" s="580"/>
      <c r="H21" s="579">
        <v>5.1515760000000004</v>
      </c>
      <c r="I21" s="580"/>
      <c r="J21" s="579">
        <v>5.177493000000001</v>
      </c>
      <c r="K21" s="580"/>
      <c r="L21" s="579">
        <v>2.9020790000000001</v>
      </c>
      <c r="M21" s="580"/>
      <c r="N21" s="579">
        <v>2.9051299999999998</v>
      </c>
    </row>
    <row r="22" spans="1:14" s="587" customFormat="1" ht="15" customHeight="1">
      <c r="A22" s="782" t="s">
        <v>947</v>
      </c>
      <c r="B22" s="621" t="s">
        <v>719</v>
      </c>
      <c r="C22" s="631">
        <v>2.0593000000000004</v>
      </c>
      <c r="D22" s="589">
        <v>5.217465999999999</v>
      </c>
      <c r="E22" s="631">
        <v>2.121</v>
      </c>
      <c r="F22" s="589">
        <v>6.6855929999999999</v>
      </c>
      <c r="G22" s="631">
        <v>1.4267999999999998</v>
      </c>
      <c r="H22" s="589">
        <v>5.1114549999999994</v>
      </c>
      <c r="I22" s="631">
        <v>1.4734</v>
      </c>
      <c r="J22" s="589">
        <v>5.1675409999999999</v>
      </c>
      <c r="K22" s="631">
        <v>0.79530000000000001</v>
      </c>
      <c r="L22" s="589">
        <v>2.894952</v>
      </c>
      <c r="M22" s="631">
        <v>0.81429999999999991</v>
      </c>
      <c r="N22" s="589">
        <v>2.9050609999999999</v>
      </c>
    </row>
    <row r="23" spans="1:14" s="587" customFormat="1" ht="15" customHeight="1">
      <c r="A23" s="781" t="s">
        <v>581</v>
      </c>
      <c r="B23" s="586"/>
      <c r="C23" s="580"/>
      <c r="D23" s="580">
        <v>8.7239999999999998E-2</v>
      </c>
      <c r="E23" s="580"/>
      <c r="F23" s="580">
        <v>0.85147299999999992</v>
      </c>
      <c r="G23" s="580"/>
      <c r="H23" s="580">
        <v>0.171986</v>
      </c>
      <c r="I23" s="580"/>
      <c r="J23" s="580">
        <v>0.32113700000000001</v>
      </c>
      <c r="K23" s="580"/>
      <c r="L23" s="580">
        <v>5.0593000000000006E-2</v>
      </c>
      <c r="M23" s="580"/>
      <c r="N23" s="580">
        <v>0.105325</v>
      </c>
    </row>
    <row r="24" spans="1:14" s="587" customFormat="1" ht="15" customHeight="1">
      <c r="A24" s="781" t="s">
        <v>882</v>
      </c>
      <c r="B24" s="586"/>
      <c r="C24" s="580"/>
      <c r="D24" s="580">
        <v>33.282751999999995</v>
      </c>
      <c r="E24" s="580"/>
      <c r="F24" s="580">
        <v>53.867210999999998</v>
      </c>
      <c r="G24" s="580"/>
      <c r="H24" s="580">
        <v>53.965445000000003</v>
      </c>
      <c r="I24" s="580"/>
      <c r="J24" s="580">
        <v>63.042261999999994</v>
      </c>
      <c r="K24" s="580"/>
      <c r="L24" s="580">
        <v>32.474055999999997</v>
      </c>
      <c r="M24" s="580"/>
      <c r="N24" s="580">
        <v>35.301356999999996</v>
      </c>
    </row>
    <row r="25" spans="1:14" s="591" customFormat="1" ht="15" customHeight="1">
      <c r="A25" s="782" t="s">
        <v>692</v>
      </c>
      <c r="B25" s="621" t="s">
        <v>719</v>
      </c>
      <c r="C25" s="595">
        <v>2.3724000000000003</v>
      </c>
      <c r="D25" s="595">
        <v>4.4952899999999998</v>
      </c>
      <c r="E25" s="595">
        <v>3.1520000000000001</v>
      </c>
      <c r="F25" s="595">
        <v>6.8728179999999996</v>
      </c>
      <c r="G25" s="595">
        <v>3.2945000000000002</v>
      </c>
      <c r="H25" s="595">
        <v>7.210515</v>
      </c>
      <c r="I25" s="595">
        <v>4.0734000000000004</v>
      </c>
      <c r="J25" s="595">
        <v>9.638242</v>
      </c>
      <c r="K25" s="595">
        <v>1.8469</v>
      </c>
      <c r="L25" s="595">
        <v>4.2367989999999995</v>
      </c>
      <c r="M25" s="595">
        <v>2.2294</v>
      </c>
      <c r="N25" s="595">
        <v>5.0305260000000001</v>
      </c>
    </row>
    <row r="26" spans="1:14" s="591" customFormat="1" ht="15" customHeight="1">
      <c r="A26" s="782" t="s">
        <v>693</v>
      </c>
      <c r="B26" s="621" t="s">
        <v>719</v>
      </c>
      <c r="C26" s="595">
        <v>0.3987</v>
      </c>
      <c r="D26" s="595">
        <v>14.695070999999999</v>
      </c>
      <c r="E26" s="595">
        <v>0.66049999999999998</v>
      </c>
      <c r="F26" s="595">
        <v>23.92754</v>
      </c>
      <c r="G26" s="595">
        <v>0.61439999999999995</v>
      </c>
      <c r="H26" s="595">
        <v>23.847894</v>
      </c>
      <c r="I26" s="595">
        <v>0.56659999999999999</v>
      </c>
      <c r="J26" s="595">
        <v>23.660623999999999</v>
      </c>
      <c r="K26" s="595">
        <v>0.27529999999999999</v>
      </c>
      <c r="L26" s="595">
        <v>13.196111999999998</v>
      </c>
      <c r="M26" s="595">
        <v>0.2059</v>
      </c>
      <c r="N26" s="595">
        <v>12.206505999999999</v>
      </c>
    </row>
    <row r="27" spans="1:14" s="591" customFormat="1" ht="15" customHeight="1">
      <c r="A27" s="782" t="s">
        <v>902</v>
      </c>
      <c r="B27" s="621" t="s">
        <v>719</v>
      </c>
      <c r="C27" s="595">
        <v>1.8212999999999999</v>
      </c>
      <c r="D27" s="595">
        <v>3.6850869999999998</v>
      </c>
      <c r="E27" s="595">
        <v>4.8928000000000003</v>
      </c>
      <c r="F27" s="595">
        <v>10.589373</v>
      </c>
      <c r="G27" s="595">
        <v>5.2350000000000003</v>
      </c>
      <c r="H27" s="595">
        <v>10.492172</v>
      </c>
      <c r="I27" s="595">
        <v>6.8288000000000002</v>
      </c>
      <c r="J27" s="595">
        <v>13.357952000000001</v>
      </c>
      <c r="K27" s="595">
        <v>3.7403000000000004</v>
      </c>
      <c r="L27" s="595">
        <v>7.0787030000000009</v>
      </c>
      <c r="M27" s="595">
        <v>3.8079000000000001</v>
      </c>
      <c r="N27" s="595">
        <v>6.9716589999999998</v>
      </c>
    </row>
    <row r="28" spans="1:14" s="591" customFormat="1" ht="15" customHeight="1">
      <c r="A28" s="782" t="s">
        <v>904</v>
      </c>
      <c r="B28" s="621" t="s">
        <v>719</v>
      </c>
      <c r="C28" s="595">
        <v>1.0954999999999999</v>
      </c>
      <c r="D28" s="595">
        <v>2.2294670000000001</v>
      </c>
      <c r="E28" s="595">
        <v>1.0537999999999998</v>
      </c>
      <c r="F28" s="595">
        <v>2.0826469999999997</v>
      </c>
      <c r="G28" s="595">
        <v>0.91089999999999993</v>
      </c>
      <c r="H28" s="595">
        <v>1.7932189999999999</v>
      </c>
      <c r="I28" s="595">
        <v>0.92020000000000002</v>
      </c>
      <c r="J28" s="595">
        <v>1.795058</v>
      </c>
      <c r="K28" s="595">
        <v>0.48749999999999999</v>
      </c>
      <c r="L28" s="595">
        <v>1.0111379999999999</v>
      </c>
      <c r="M28" s="595">
        <v>0.50719999999999998</v>
      </c>
      <c r="N28" s="595">
        <v>1.02461</v>
      </c>
    </row>
    <row r="29" spans="1:14" s="591" customFormat="1" ht="15" customHeight="1">
      <c r="A29" s="782" t="s">
        <v>905</v>
      </c>
      <c r="B29" s="621" t="s">
        <v>719</v>
      </c>
      <c r="C29" s="595">
        <v>1.3497000000000001</v>
      </c>
      <c r="D29" s="595">
        <v>2.985322</v>
      </c>
      <c r="E29" s="595">
        <v>1.5572000000000001</v>
      </c>
      <c r="F29" s="595">
        <v>3.5216719999999997</v>
      </c>
      <c r="G29" s="595">
        <v>1.8722000000000001</v>
      </c>
      <c r="H29" s="595">
        <v>4.5328169999999997</v>
      </c>
      <c r="I29" s="595">
        <v>2.7656999999999998</v>
      </c>
      <c r="J29" s="595">
        <v>6.7345759999999997</v>
      </c>
      <c r="K29" s="595">
        <v>0.87439999999999996</v>
      </c>
      <c r="L29" s="595">
        <v>2.1437719999999998</v>
      </c>
      <c r="M29" s="595">
        <v>2.9580000000000002</v>
      </c>
      <c r="N29" s="595">
        <v>5.8537299999999997</v>
      </c>
    </row>
    <row r="30" spans="1:14" s="591" customFormat="1" ht="15" customHeight="1">
      <c r="A30" s="782" t="s">
        <v>1014</v>
      </c>
      <c r="B30" s="621" t="s">
        <v>719</v>
      </c>
      <c r="C30" s="595">
        <v>0.43739999999999996</v>
      </c>
      <c r="D30" s="595">
        <v>0.67148399999999997</v>
      </c>
      <c r="E30" s="595">
        <v>0.7853</v>
      </c>
      <c r="F30" s="595">
        <v>1.3043719999999999</v>
      </c>
      <c r="G30" s="595">
        <v>1.0740999999999998</v>
      </c>
      <c r="H30" s="595">
        <v>2.0367919999999997</v>
      </c>
      <c r="I30" s="595">
        <v>1.1555</v>
      </c>
      <c r="J30" s="595">
        <v>2.5754859999999997</v>
      </c>
      <c r="K30" s="595">
        <v>0.47020000000000001</v>
      </c>
      <c r="L30" s="595">
        <v>1.2890029999999999</v>
      </c>
      <c r="M30" s="595">
        <v>0.76779999999999993</v>
      </c>
      <c r="N30" s="595">
        <v>1.4499699999999998</v>
      </c>
    </row>
    <row r="31" spans="1:14" s="587" customFormat="1" ht="15" customHeight="1">
      <c r="A31" s="781" t="s">
        <v>583</v>
      </c>
      <c r="B31" s="784"/>
      <c r="C31" s="580"/>
      <c r="D31" s="580">
        <v>108.599328</v>
      </c>
      <c r="E31" s="580"/>
      <c r="F31" s="580">
        <v>149.17243200000001</v>
      </c>
      <c r="G31" s="580"/>
      <c r="H31" s="580">
        <v>147.45294200000001</v>
      </c>
      <c r="I31" s="580"/>
      <c r="J31" s="580">
        <v>69.618048000000002</v>
      </c>
      <c r="K31" s="580"/>
      <c r="L31" s="580">
        <v>41.886263</v>
      </c>
      <c r="M31" s="580"/>
      <c r="N31" s="580">
        <v>37.592501999999996</v>
      </c>
    </row>
    <row r="32" spans="1:14" s="587" customFormat="1" ht="15" customHeight="1">
      <c r="A32" s="782" t="s">
        <v>909</v>
      </c>
      <c r="B32" s="621" t="s">
        <v>719</v>
      </c>
      <c r="C32" s="595">
        <v>2.1435999999999997</v>
      </c>
      <c r="D32" s="595">
        <v>5.2875309999999986</v>
      </c>
      <c r="E32" s="595">
        <v>2.7502</v>
      </c>
      <c r="F32" s="595">
        <v>7.2195619999999998</v>
      </c>
      <c r="G32" s="595">
        <v>2.1666999999999996</v>
      </c>
      <c r="H32" s="595">
        <v>5.4644919999999999</v>
      </c>
      <c r="I32" s="595">
        <v>1.0194000000000001</v>
      </c>
      <c r="J32" s="595">
        <v>2.4678420000000001</v>
      </c>
      <c r="K32" s="595">
        <v>0.54149999999999998</v>
      </c>
      <c r="L32" s="595">
        <v>1.292303</v>
      </c>
      <c r="M32" s="595">
        <v>0.43139999999999995</v>
      </c>
      <c r="N32" s="595">
        <v>1.150836</v>
      </c>
    </row>
    <row r="33" spans="1:14" s="591" customFormat="1" ht="15" customHeight="1">
      <c r="A33" s="782" t="s">
        <v>1015</v>
      </c>
      <c r="B33" s="783" t="s">
        <v>282</v>
      </c>
      <c r="C33" s="595">
        <v>0.39800140000000001</v>
      </c>
      <c r="D33" s="595">
        <v>0.44255</v>
      </c>
      <c r="E33" s="595">
        <v>3.3569353</v>
      </c>
      <c r="F33" s="595">
        <v>2.1215609999999998</v>
      </c>
      <c r="G33" s="595">
        <v>44.731631200000002</v>
      </c>
      <c r="H33" s="595">
        <v>23.450150999999995</v>
      </c>
      <c r="I33" s="595">
        <v>12.8949338</v>
      </c>
      <c r="J33" s="595">
        <v>7.5077609999999995</v>
      </c>
      <c r="K33" s="595">
        <v>11.7181637</v>
      </c>
      <c r="L33" s="595">
        <v>6.5196569999999996</v>
      </c>
      <c r="M33" s="595">
        <v>1.0052193</v>
      </c>
      <c r="N33" s="595">
        <v>1.6106479999999999</v>
      </c>
    </row>
    <row r="34" spans="1:14" s="591" customFormat="1" ht="15" customHeight="1">
      <c r="A34" s="782" t="s">
        <v>1016</v>
      </c>
      <c r="B34" s="783" t="s">
        <v>282</v>
      </c>
      <c r="C34" s="595">
        <v>20.538851600000001</v>
      </c>
      <c r="D34" s="595">
        <v>10.135164999999999</v>
      </c>
      <c r="E34" s="595">
        <v>23.4407</v>
      </c>
      <c r="F34" s="595">
        <v>19.713234999999997</v>
      </c>
      <c r="G34" s="595">
        <v>6.6242071999999999</v>
      </c>
      <c r="H34" s="595">
        <v>17.039680999999998</v>
      </c>
      <c r="I34" s="595">
        <v>4.5144117999999995</v>
      </c>
      <c r="J34" s="595">
        <v>5.1552660000000001</v>
      </c>
      <c r="K34" s="595">
        <v>1.6797575</v>
      </c>
      <c r="L34" s="595">
        <v>3.4495810000000002</v>
      </c>
      <c r="M34" s="595">
        <v>20.248957300000001</v>
      </c>
      <c r="N34" s="595">
        <v>14.361110999999999</v>
      </c>
    </row>
    <row r="35" spans="1:14" s="591" customFormat="1" ht="15" customHeight="1">
      <c r="A35" s="782" t="s">
        <v>949</v>
      </c>
      <c r="B35" s="621" t="s">
        <v>719</v>
      </c>
      <c r="C35" s="595">
        <v>21.254300000000001</v>
      </c>
      <c r="D35" s="595">
        <v>45.015234</v>
      </c>
      <c r="E35" s="595">
        <v>23.446000000000002</v>
      </c>
      <c r="F35" s="595">
        <v>63.954282000000006</v>
      </c>
      <c r="G35" s="595">
        <v>19.001799999999999</v>
      </c>
      <c r="H35" s="595">
        <v>56.474850999999987</v>
      </c>
      <c r="I35" s="595">
        <v>3.9409999999999998</v>
      </c>
      <c r="J35" s="595">
        <v>14.762200999999999</v>
      </c>
      <c r="K35" s="595">
        <v>2.9165999999999999</v>
      </c>
      <c r="L35" s="595">
        <v>12.279557</v>
      </c>
      <c r="M35" s="595">
        <v>0.40179999999999999</v>
      </c>
      <c r="N35" s="595">
        <v>1.3527179999999999</v>
      </c>
    </row>
    <row r="36" spans="1:14" s="591" customFormat="1" ht="15" customHeight="1">
      <c r="A36" s="782" t="s">
        <v>950</v>
      </c>
      <c r="B36" s="783" t="s">
        <v>282</v>
      </c>
      <c r="C36" s="595">
        <v>1.6021515</v>
      </c>
      <c r="D36" s="595">
        <v>2.9533609999999997</v>
      </c>
      <c r="E36" s="595">
        <v>2.7197647000000003</v>
      </c>
      <c r="F36" s="595">
        <v>4.9623210000000002</v>
      </c>
      <c r="G36" s="595">
        <v>3.3648257000000004</v>
      </c>
      <c r="H36" s="595">
        <v>6.9210269999999987</v>
      </c>
      <c r="I36" s="595">
        <v>3.7949812999999999</v>
      </c>
      <c r="J36" s="595">
        <v>9.214224999999999</v>
      </c>
      <c r="K36" s="595">
        <v>1.4807186000000001</v>
      </c>
      <c r="L36" s="595">
        <v>3.2478539999999998</v>
      </c>
      <c r="M36" s="595">
        <v>1.7858207000000001</v>
      </c>
      <c r="N36" s="595">
        <v>4.1662020000000002</v>
      </c>
    </row>
    <row r="37" spans="1:14" s="591" customFormat="1" ht="15" customHeight="1">
      <c r="A37" s="782" t="s">
        <v>283</v>
      </c>
      <c r="B37" s="621" t="s">
        <v>719</v>
      </c>
      <c r="C37" s="595">
        <v>0.19290000000000002</v>
      </c>
      <c r="D37" s="595">
        <v>0.49913299999999999</v>
      </c>
      <c r="E37" s="595">
        <v>0.3145</v>
      </c>
      <c r="F37" s="595">
        <v>0.70199400000000001</v>
      </c>
      <c r="G37" s="595">
        <v>0.41010000000000002</v>
      </c>
      <c r="H37" s="595">
        <v>1.4974109999999998</v>
      </c>
      <c r="I37" s="595">
        <v>0.66710000000000003</v>
      </c>
      <c r="J37" s="595">
        <v>2.8479590000000004</v>
      </c>
      <c r="K37" s="595">
        <v>0.35680000000000001</v>
      </c>
      <c r="L37" s="595">
        <v>1.487463</v>
      </c>
      <c r="M37" s="595">
        <v>0.31360000000000005</v>
      </c>
      <c r="N37" s="595">
        <v>1.3838049999999997</v>
      </c>
    </row>
    <row r="38" spans="1:14" s="591" customFormat="1" ht="15" customHeight="1">
      <c r="A38" s="782" t="s">
        <v>702</v>
      </c>
      <c r="B38" s="621" t="s">
        <v>719</v>
      </c>
      <c r="C38" s="595">
        <v>11.227799999999998</v>
      </c>
      <c r="D38" s="595">
        <v>19.034783000000001</v>
      </c>
      <c r="E38" s="595">
        <v>14.9199</v>
      </c>
      <c r="F38" s="595">
        <v>21.930009999999996</v>
      </c>
      <c r="G38" s="595">
        <v>2.4981</v>
      </c>
      <c r="H38" s="595">
        <v>4.0395949999999994</v>
      </c>
      <c r="I38" s="595">
        <v>0.97020000000000006</v>
      </c>
      <c r="J38" s="595">
        <v>3.3098030000000001</v>
      </c>
      <c r="K38" s="595">
        <v>0.3695</v>
      </c>
      <c r="L38" s="595">
        <v>1.239733</v>
      </c>
      <c r="M38" s="595">
        <v>0.62160000000000004</v>
      </c>
      <c r="N38" s="595">
        <v>3.6164149999999999</v>
      </c>
    </row>
    <row r="39" spans="1:14" s="591" customFormat="1" ht="15" customHeight="1">
      <c r="A39" s="782" t="s">
        <v>704</v>
      </c>
      <c r="B39" s="621" t="s">
        <v>719</v>
      </c>
      <c r="C39" s="595">
        <v>0.76</v>
      </c>
      <c r="D39" s="595">
        <v>1.7856239999999999</v>
      </c>
      <c r="E39" s="595">
        <v>0.64510000000000001</v>
      </c>
      <c r="F39" s="595">
        <v>2.5340659999999997</v>
      </c>
      <c r="G39" s="595">
        <v>0.8085</v>
      </c>
      <c r="H39" s="595">
        <v>3.0158749999999999</v>
      </c>
      <c r="I39" s="595">
        <v>0.80859999999999999</v>
      </c>
      <c r="J39" s="595">
        <v>3.7972359999999998</v>
      </c>
      <c r="K39" s="595">
        <v>0.4919</v>
      </c>
      <c r="L39" s="595">
        <v>2.5122450000000001</v>
      </c>
      <c r="M39" s="595">
        <v>0.29580000000000001</v>
      </c>
      <c r="N39" s="595">
        <v>1.5974000000000002</v>
      </c>
    </row>
    <row r="40" spans="1:14" s="587" customFormat="1" ht="15" customHeight="1">
      <c r="A40" s="781" t="s">
        <v>584</v>
      </c>
      <c r="B40" s="586"/>
      <c r="C40" s="580"/>
      <c r="D40" s="580">
        <v>53.403182999999999</v>
      </c>
      <c r="E40" s="580"/>
      <c r="F40" s="580">
        <v>62.202411000000005</v>
      </c>
      <c r="G40" s="580"/>
      <c r="H40" s="580">
        <v>73.688296999999991</v>
      </c>
      <c r="I40" s="580"/>
      <c r="J40" s="580">
        <v>86.787806999999987</v>
      </c>
      <c r="K40" s="580"/>
      <c r="L40" s="580">
        <v>44.826700000000002</v>
      </c>
      <c r="M40" s="580"/>
      <c r="N40" s="580">
        <v>70.865218999999996</v>
      </c>
    </row>
    <row r="41" spans="1:14" s="591" customFormat="1" ht="15" customHeight="1">
      <c r="A41" s="782" t="s">
        <v>1017</v>
      </c>
      <c r="B41" s="783"/>
      <c r="C41" s="595"/>
      <c r="D41" s="595">
        <v>14.752576999999999</v>
      </c>
      <c r="E41" s="595"/>
      <c r="F41" s="595">
        <v>18.065660999999999</v>
      </c>
      <c r="G41" s="595"/>
      <c r="H41" s="595">
        <v>18.632234</v>
      </c>
      <c r="I41" s="595"/>
      <c r="J41" s="595">
        <v>34.524164999999996</v>
      </c>
      <c r="K41" s="595"/>
      <c r="L41" s="595">
        <v>17.585540999999999</v>
      </c>
      <c r="M41" s="595"/>
      <c r="N41" s="595">
        <v>20.415029000000001</v>
      </c>
    </row>
    <row r="42" spans="1:14" s="591" customFormat="1" ht="15" customHeight="1">
      <c r="A42" s="782" t="s">
        <v>1018</v>
      </c>
      <c r="B42" s="783"/>
      <c r="C42" s="595"/>
      <c r="D42" s="595">
        <v>13.598203000000002</v>
      </c>
      <c r="E42" s="595"/>
      <c r="F42" s="595">
        <v>15.722678999999998</v>
      </c>
      <c r="G42" s="595"/>
      <c r="H42" s="595">
        <v>27.375176999999997</v>
      </c>
      <c r="I42" s="595"/>
      <c r="J42" s="595">
        <v>12.717497000000002</v>
      </c>
      <c r="K42" s="595"/>
      <c r="L42" s="595">
        <v>5.9329960000000002</v>
      </c>
      <c r="M42" s="595"/>
      <c r="N42" s="595">
        <v>13.288119</v>
      </c>
    </row>
    <row r="43" spans="1:14" s="591" customFormat="1" ht="15" customHeight="1">
      <c r="A43" s="782" t="s">
        <v>1019</v>
      </c>
      <c r="B43" s="783"/>
      <c r="C43" s="595"/>
      <c r="D43" s="595">
        <v>15.336972999999999</v>
      </c>
      <c r="E43" s="595"/>
      <c r="F43" s="595">
        <v>18.444659999999999</v>
      </c>
      <c r="G43" s="595"/>
      <c r="H43" s="595">
        <v>13.240490999999999</v>
      </c>
      <c r="I43" s="595"/>
      <c r="J43" s="595">
        <v>17.930029999999999</v>
      </c>
      <c r="K43" s="595"/>
      <c r="L43" s="595">
        <v>7.9198149999999998</v>
      </c>
      <c r="M43" s="595"/>
      <c r="N43" s="595">
        <v>7.6795020000000003</v>
      </c>
    </row>
    <row r="44" spans="1:14" s="591" customFormat="1" ht="15" customHeight="1">
      <c r="A44" s="782" t="s">
        <v>717</v>
      </c>
      <c r="B44" s="621" t="s">
        <v>821</v>
      </c>
      <c r="C44" s="595"/>
      <c r="D44" s="595" t="s">
        <v>255</v>
      </c>
      <c r="E44" s="595"/>
      <c r="F44" s="595" t="s">
        <v>255</v>
      </c>
      <c r="G44" s="595">
        <v>3</v>
      </c>
      <c r="H44" s="595">
        <v>9.5000000000000001E-2</v>
      </c>
      <c r="I44" s="595">
        <v>17</v>
      </c>
      <c r="J44" s="595">
        <v>5.9329969999999994</v>
      </c>
      <c r="K44" s="595"/>
      <c r="L44" s="595">
        <v>5.9329969999999994</v>
      </c>
      <c r="M44" s="595">
        <v>71</v>
      </c>
      <c r="N44" s="595">
        <v>24.066916000000003</v>
      </c>
    </row>
    <row r="45" spans="1:14" s="591" customFormat="1" ht="15" customHeight="1">
      <c r="A45" s="782" t="s">
        <v>672</v>
      </c>
      <c r="B45" s="783"/>
      <c r="C45" s="595"/>
      <c r="D45" s="595">
        <v>3.2297859999999998</v>
      </c>
      <c r="E45" s="595"/>
      <c r="F45" s="595">
        <v>4.3436409999999999</v>
      </c>
      <c r="G45" s="595"/>
      <c r="H45" s="595">
        <v>5.340355999999999</v>
      </c>
      <c r="I45" s="595"/>
      <c r="J45" s="595">
        <v>4.7099779999999996</v>
      </c>
      <c r="K45" s="595"/>
      <c r="L45" s="595">
        <v>2.6722009999999998</v>
      </c>
      <c r="M45" s="595"/>
      <c r="N45" s="595">
        <v>2.679189</v>
      </c>
    </row>
    <row r="46" spans="1:14" s="587" customFormat="1" ht="15" customHeight="1">
      <c r="A46" s="781" t="s">
        <v>1020</v>
      </c>
      <c r="B46" s="586"/>
      <c r="C46" s="580"/>
      <c r="D46" s="580">
        <v>105.751217</v>
      </c>
      <c r="E46" s="580"/>
      <c r="F46" s="580">
        <v>190.77375799999999</v>
      </c>
      <c r="G46" s="580"/>
      <c r="H46" s="580">
        <v>149.54227499999999</v>
      </c>
      <c r="I46" s="580"/>
      <c r="J46" s="580">
        <v>112.300566</v>
      </c>
      <c r="K46" s="580"/>
      <c r="L46" s="580">
        <v>66.358592999999999</v>
      </c>
      <c r="M46" s="580"/>
      <c r="N46" s="580">
        <v>40.978004999999996</v>
      </c>
    </row>
    <row r="47" spans="1:14" s="591" customFormat="1" ht="15" customHeight="1">
      <c r="A47" s="782" t="s">
        <v>1021</v>
      </c>
      <c r="B47" s="621" t="s">
        <v>678</v>
      </c>
      <c r="C47" s="595">
        <v>123.599</v>
      </c>
      <c r="D47" s="595">
        <v>1.6910459999999998</v>
      </c>
      <c r="E47" s="595">
        <v>25.588000000000001</v>
      </c>
      <c r="F47" s="595">
        <v>2.5726990000000001</v>
      </c>
      <c r="G47" s="595">
        <v>22.219000000000001</v>
      </c>
      <c r="H47" s="595">
        <v>2.6483779999999997</v>
      </c>
      <c r="I47" s="595">
        <v>91.653999999999996</v>
      </c>
      <c r="J47" s="595">
        <v>2.9093789999999999</v>
      </c>
      <c r="K47" s="595">
        <v>80.766999999999996</v>
      </c>
      <c r="L47" s="595">
        <v>0.99836600000000009</v>
      </c>
      <c r="M47" s="595">
        <v>3.4740000000000002</v>
      </c>
      <c r="N47" s="595">
        <v>0.597078</v>
      </c>
    </row>
    <row r="48" spans="1:14" s="591" customFormat="1" ht="15" customHeight="1">
      <c r="A48" s="782" t="s">
        <v>954</v>
      </c>
      <c r="B48" s="783"/>
      <c r="C48" s="595"/>
      <c r="D48" s="595">
        <v>72.419404</v>
      </c>
      <c r="E48" s="595"/>
      <c r="F48" s="595">
        <v>130.79906600000001</v>
      </c>
      <c r="G48" s="595"/>
      <c r="H48" s="595">
        <v>86.020061999999996</v>
      </c>
      <c r="I48" s="595"/>
      <c r="J48" s="595">
        <v>47.077096999999995</v>
      </c>
      <c r="K48" s="595"/>
      <c r="L48" s="595">
        <v>36.912335999999996</v>
      </c>
      <c r="M48" s="595"/>
      <c r="N48" s="595">
        <v>13.819500999999997</v>
      </c>
    </row>
    <row r="49" spans="1:14" s="591" customFormat="1" ht="15" customHeight="1">
      <c r="A49" s="782" t="s">
        <v>1022</v>
      </c>
      <c r="B49" s="783"/>
      <c r="C49" s="595"/>
      <c r="D49" s="595">
        <v>10.907511</v>
      </c>
      <c r="E49" s="595"/>
      <c r="F49" s="595">
        <v>29.597178</v>
      </c>
      <c r="G49" s="595"/>
      <c r="H49" s="595">
        <v>28.006530999999999</v>
      </c>
      <c r="I49" s="595"/>
      <c r="J49" s="595">
        <v>37.288384000000001</v>
      </c>
      <c r="K49" s="595"/>
      <c r="L49" s="595">
        <v>16.976624999999999</v>
      </c>
      <c r="M49" s="595"/>
      <c r="N49" s="595">
        <v>10.631810999999997</v>
      </c>
    </row>
    <row r="50" spans="1:14" s="591" customFormat="1" ht="15" customHeight="1">
      <c r="A50" s="782" t="s">
        <v>676</v>
      </c>
      <c r="B50" s="621" t="s">
        <v>719</v>
      </c>
      <c r="C50" s="595">
        <v>0.5161</v>
      </c>
      <c r="D50" s="595">
        <v>1.3901499999999998</v>
      </c>
      <c r="E50" s="595">
        <v>1.0519000000000001</v>
      </c>
      <c r="F50" s="595">
        <v>2.8260000000000001</v>
      </c>
      <c r="G50" s="595">
        <v>0.3579</v>
      </c>
      <c r="H50" s="595">
        <v>1.0200229999999999</v>
      </c>
      <c r="I50" s="595">
        <v>0.29410000000000003</v>
      </c>
      <c r="J50" s="595">
        <v>0.76232800000000001</v>
      </c>
      <c r="K50" s="595">
        <v>0.1143</v>
      </c>
      <c r="L50" s="595">
        <v>0.345246</v>
      </c>
      <c r="M50" s="595">
        <v>0.1983</v>
      </c>
      <c r="N50" s="595">
        <v>0.48068899999999998</v>
      </c>
    </row>
    <row r="51" spans="1:14" s="591" customFormat="1" ht="15" customHeight="1">
      <c r="A51" s="782" t="s">
        <v>918</v>
      </c>
      <c r="B51" s="621" t="s">
        <v>719</v>
      </c>
      <c r="C51" s="595">
        <v>0.2661</v>
      </c>
      <c r="D51" s="595">
        <v>1.5267009999999999</v>
      </c>
      <c r="E51" s="595">
        <v>0.41170000000000001</v>
      </c>
      <c r="F51" s="595">
        <v>1.97468</v>
      </c>
      <c r="G51" s="595">
        <v>0.22669999999999998</v>
      </c>
      <c r="H51" s="595">
        <v>1.612741</v>
      </c>
      <c r="I51" s="595">
        <v>0.22519999999999998</v>
      </c>
      <c r="J51" s="595">
        <v>1.6811039999999999</v>
      </c>
      <c r="K51" s="595">
        <v>0.1032</v>
      </c>
      <c r="L51" s="595">
        <v>0.8111339999999998</v>
      </c>
      <c r="M51" s="595">
        <v>0.10059999999999999</v>
      </c>
      <c r="N51" s="595">
        <v>0.77769499999999991</v>
      </c>
    </row>
    <row r="52" spans="1:14" s="591" customFormat="1" ht="15" customHeight="1">
      <c r="A52" s="782" t="s">
        <v>1023</v>
      </c>
      <c r="B52" s="783" t="s">
        <v>284</v>
      </c>
      <c r="C52" s="595">
        <v>5.2</v>
      </c>
      <c r="D52" s="595">
        <v>4.0433759999999994</v>
      </c>
      <c r="E52" s="595">
        <v>3.9</v>
      </c>
      <c r="F52" s="595">
        <v>2.3511709999999999</v>
      </c>
      <c r="G52" s="595">
        <v>1</v>
      </c>
      <c r="H52" s="595">
        <v>6.9872839999999998</v>
      </c>
      <c r="I52" s="595" t="s">
        <v>255</v>
      </c>
      <c r="J52" s="595">
        <v>1.053412</v>
      </c>
      <c r="K52" s="595" t="s">
        <v>255</v>
      </c>
      <c r="L52" s="595">
        <v>0.49788600000000005</v>
      </c>
      <c r="M52" s="595">
        <v>1.7</v>
      </c>
      <c r="N52" s="595">
        <v>5.1933809999999996</v>
      </c>
    </row>
    <row r="53" spans="1:14" s="587" customFormat="1" ht="15" customHeight="1">
      <c r="A53" s="785" t="s">
        <v>818</v>
      </c>
      <c r="B53" s="786"/>
      <c r="C53" s="788"/>
      <c r="D53" s="804" t="s">
        <v>255</v>
      </c>
      <c r="E53" s="788"/>
      <c r="F53" s="804" t="s">
        <v>255</v>
      </c>
      <c r="G53" s="788"/>
      <c r="H53" s="804" t="s">
        <v>255</v>
      </c>
      <c r="I53" s="788"/>
      <c r="J53" s="804" t="s">
        <v>255</v>
      </c>
      <c r="K53" s="788"/>
      <c r="L53" s="804" t="s">
        <v>255</v>
      </c>
      <c r="M53" s="788"/>
      <c r="N53" s="804" t="s">
        <v>255</v>
      </c>
    </row>
    <row r="54" spans="1:14" ht="15" customHeight="1">
      <c r="A54" s="635" t="s">
        <v>919</v>
      </c>
      <c r="B54" s="635"/>
      <c r="C54" s="635"/>
      <c r="D54" s="635"/>
      <c r="E54" s="635"/>
      <c r="F54" s="635"/>
      <c r="G54" s="635"/>
      <c r="H54" s="635"/>
      <c r="I54" s="635"/>
      <c r="J54" s="635"/>
      <c r="K54" s="635"/>
      <c r="L54" s="635"/>
      <c r="M54" s="635"/>
      <c r="N54" s="635"/>
    </row>
    <row r="55" spans="1:14" ht="15" customHeight="1">
      <c r="A55" s="637" t="s">
        <v>870</v>
      </c>
      <c r="B55" s="637"/>
      <c r="C55" s="637"/>
      <c r="D55" s="637"/>
      <c r="E55" s="637"/>
      <c r="F55" s="637"/>
      <c r="G55" s="637"/>
      <c r="H55" s="637"/>
      <c r="I55" s="637"/>
      <c r="J55" s="637"/>
      <c r="K55" s="637"/>
      <c r="L55" s="637"/>
      <c r="M55" s="637"/>
      <c r="N55" s="637"/>
    </row>
  </sheetData>
  <mergeCells count="9">
    <mergeCell ref="M3:N3"/>
    <mergeCell ref="K3:L3"/>
    <mergeCell ref="A1:J1"/>
    <mergeCell ref="A3:A4"/>
    <mergeCell ref="B3:B4"/>
    <mergeCell ref="G3:H3"/>
    <mergeCell ref="E3:F3"/>
    <mergeCell ref="C3:D3"/>
    <mergeCell ref="I3:J3"/>
  </mergeCells>
  <conditionalFormatting sqref="B4:C4 A1:J1 B3:J3 A23:L24 C22:J22 A31:L31 B33:L34 B52:XFD52 B48:L49 A53:XFD1048576 A5:N6 O1:XFD22 A40:L40 M23:XFD40 A47:A52 M42:XFD49 A42:L43 H2:J2 A12:N13 B7:N11 A19:N21 A14:A18 C14:N18 C25:L30 C32:L32 B36:L36 C35:L35 C37:L39 C50:XFD51 A45:L46 A44 C44:L44 C47:L47">
    <cfRule type="containsErrors" dxfId="207" priority="53">
      <formula>ISERROR(A1)</formula>
    </cfRule>
  </conditionalFormatting>
  <conditionalFormatting sqref="D4">
    <cfRule type="containsErrors" dxfId="206" priority="52">
      <formula>ISERROR(D4)</formula>
    </cfRule>
  </conditionalFormatting>
  <conditionalFormatting sqref="K1:N2">
    <cfRule type="containsErrors" dxfId="205" priority="46">
      <formula>ISERROR(K1)</formula>
    </cfRule>
  </conditionalFormatting>
  <conditionalFormatting sqref="K22:N22">
    <cfRule type="containsErrors" dxfId="204" priority="44">
      <formula>ISERROR(K22)</formula>
    </cfRule>
  </conditionalFormatting>
  <conditionalFormatting sqref="A22">
    <cfRule type="containsErrors" dxfId="203" priority="42">
      <formula>ISERROR(A22)</formula>
    </cfRule>
  </conditionalFormatting>
  <conditionalFormatting sqref="A25:A30">
    <cfRule type="containsErrors" dxfId="202" priority="41">
      <formula>ISERROR(A25)</formula>
    </cfRule>
  </conditionalFormatting>
  <conditionalFormatting sqref="A32:A39">
    <cfRule type="containsErrors" dxfId="201" priority="40">
      <formula>ISERROR(A32)</formula>
    </cfRule>
  </conditionalFormatting>
  <conditionalFormatting sqref="A3:A4">
    <cfRule type="containsErrors" dxfId="200" priority="37">
      <formula>ISERROR(A3)</formula>
    </cfRule>
  </conditionalFormatting>
  <conditionalFormatting sqref="K3:N3">
    <cfRule type="containsErrors" dxfId="199" priority="36">
      <formula>ISERROR(K3)</formula>
    </cfRule>
  </conditionalFormatting>
  <conditionalFormatting sqref="A41:XFD41">
    <cfRule type="containsErrors" dxfId="198" priority="35">
      <formula>ISERROR(A41)</formula>
    </cfRule>
  </conditionalFormatting>
  <conditionalFormatting sqref="B2:G2">
    <cfRule type="containsErrors" dxfId="197" priority="34">
      <formula>ISERROR(B2)</formula>
    </cfRule>
  </conditionalFormatting>
  <conditionalFormatting sqref="A2">
    <cfRule type="containsErrors" dxfId="196" priority="33">
      <formula>ISERROR(A2)</formula>
    </cfRule>
  </conditionalFormatting>
  <conditionalFormatting sqref="E4">
    <cfRule type="containsErrors" dxfId="195" priority="32">
      <formula>ISERROR(E4)</formula>
    </cfRule>
  </conditionalFormatting>
  <conditionalFormatting sqref="F4">
    <cfRule type="containsErrors" dxfId="194" priority="31">
      <formula>ISERROR(F4)</formula>
    </cfRule>
  </conditionalFormatting>
  <conditionalFormatting sqref="G4">
    <cfRule type="containsErrors" dxfId="193" priority="30">
      <formula>ISERROR(G4)</formula>
    </cfRule>
  </conditionalFormatting>
  <conditionalFormatting sqref="H4">
    <cfRule type="containsErrors" dxfId="192" priority="29">
      <formula>ISERROR(H4)</formula>
    </cfRule>
  </conditionalFormatting>
  <conditionalFormatting sqref="I4">
    <cfRule type="containsErrors" dxfId="191" priority="28">
      <formula>ISERROR(I4)</formula>
    </cfRule>
  </conditionalFormatting>
  <conditionalFormatting sqref="J4">
    <cfRule type="containsErrors" dxfId="190" priority="27">
      <formula>ISERROR(J4)</formula>
    </cfRule>
  </conditionalFormatting>
  <conditionalFormatting sqref="K4">
    <cfRule type="containsErrors" dxfId="189" priority="26">
      <formula>ISERROR(K4)</formula>
    </cfRule>
  </conditionalFormatting>
  <conditionalFormatting sqref="L4">
    <cfRule type="containsErrors" dxfId="188" priority="25">
      <formula>ISERROR(L4)</formula>
    </cfRule>
  </conditionalFormatting>
  <conditionalFormatting sqref="M4">
    <cfRule type="containsErrors" dxfId="187" priority="24">
      <formula>ISERROR(M4)</formula>
    </cfRule>
  </conditionalFormatting>
  <conditionalFormatting sqref="N4">
    <cfRule type="containsErrors" dxfId="186" priority="23">
      <formula>ISERROR(N4)</formula>
    </cfRule>
  </conditionalFormatting>
  <conditionalFormatting sqref="A7:A11">
    <cfRule type="containsErrors" dxfId="185" priority="22">
      <formula>ISERROR(A7)</formula>
    </cfRule>
  </conditionalFormatting>
  <conditionalFormatting sqref="B14">
    <cfRule type="containsErrors" dxfId="184" priority="21">
      <formula>ISERROR(B14)</formula>
    </cfRule>
  </conditionalFormatting>
  <conditionalFormatting sqref="B15">
    <cfRule type="containsErrors" dxfId="183" priority="20">
      <formula>ISERROR(B15)</formula>
    </cfRule>
  </conditionalFormatting>
  <conditionalFormatting sqref="B16">
    <cfRule type="containsErrors" dxfId="182" priority="19">
      <formula>ISERROR(B16)</formula>
    </cfRule>
  </conditionalFormatting>
  <conditionalFormatting sqref="B17">
    <cfRule type="containsErrors" dxfId="181" priority="18">
      <formula>ISERROR(B17)</formula>
    </cfRule>
  </conditionalFormatting>
  <conditionalFormatting sqref="B18">
    <cfRule type="containsErrors" dxfId="180" priority="17">
      <formula>ISERROR(B18)</formula>
    </cfRule>
  </conditionalFormatting>
  <conditionalFormatting sqref="B22">
    <cfRule type="containsErrors" dxfId="179" priority="16">
      <formula>ISERROR(B22)</formula>
    </cfRule>
  </conditionalFormatting>
  <conditionalFormatting sqref="B25">
    <cfRule type="containsErrors" dxfId="178" priority="15">
      <formula>ISERROR(B25)</formula>
    </cfRule>
  </conditionalFormatting>
  <conditionalFormatting sqref="B26">
    <cfRule type="containsErrors" dxfId="177" priority="14">
      <formula>ISERROR(B26)</formula>
    </cfRule>
  </conditionalFormatting>
  <conditionalFormatting sqref="B27">
    <cfRule type="containsErrors" dxfId="176" priority="13">
      <formula>ISERROR(B27)</formula>
    </cfRule>
  </conditionalFormatting>
  <conditionalFormatting sqref="B28">
    <cfRule type="containsErrors" dxfId="175" priority="12">
      <formula>ISERROR(B28)</formula>
    </cfRule>
  </conditionalFormatting>
  <conditionalFormatting sqref="B29">
    <cfRule type="containsErrors" dxfId="174" priority="11">
      <formula>ISERROR(B29)</formula>
    </cfRule>
  </conditionalFormatting>
  <conditionalFormatting sqref="B30">
    <cfRule type="containsErrors" dxfId="173" priority="10">
      <formula>ISERROR(B30)</formula>
    </cfRule>
  </conditionalFormatting>
  <conditionalFormatting sqref="B32">
    <cfRule type="containsErrors" dxfId="172" priority="9">
      <formula>ISERROR(B32)</formula>
    </cfRule>
  </conditionalFormatting>
  <conditionalFormatting sqref="B35">
    <cfRule type="containsErrors" dxfId="171" priority="8">
      <formula>ISERROR(B35)</formula>
    </cfRule>
  </conditionalFormatting>
  <conditionalFormatting sqref="B37">
    <cfRule type="containsErrors" dxfId="170" priority="7">
      <formula>ISERROR(B37)</formula>
    </cfRule>
  </conditionalFormatting>
  <conditionalFormatting sqref="B38">
    <cfRule type="containsErrors" dxfId="169" priority="6">
      <formula>ISERROR(B38)</formula>
    </cfRule>
  </conditionalFormatting>
  <conditionalFormatting sqref="B39">
    <cfRule type="containsErrors" dxfId="168" priority="5">
      <formula>ISERROR(B39)</formula>
    </cfRule>
  </conditionalFormatting>
  <conditionalFormatting sqref="B50">
    <cfRule type="containsErrors" dxfId="167" priority="4">
      <formula>ISERROR(B50)</formula>
    </cfRule>
  </conditionalFormatting>
  <conditionalFormatting sqref="B51">
    <cfRule type="containsErrors" dxfId="166" priority="3">
      <formula>ISERROR(B51)</formula>
    </cfRule>
  </conditionalFormatting>
  <conditionalFormatting sqref="B44">
    <cfRule type="containsErrors" dxfId="165" priority="2">
      <formula>ISERROR(B44)</formula>
    </cfRule>
  </conditionalFormatting>
  <conditionalFormatting sqref="B47">
    <cfRule type="containsErrors" dxfId="164" priority="1">
      <formula>ISERROR(B47)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9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66406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59" t="s">
        <v>1024</v>
      </c>
      <c r="B1" s="1059"/>
      <c r="C1" s="1059"/>
      <c r="D1" s="1059"/>
      <c r="E1" s="1059"/>
      <c r="F1" s="1059"/>
      <c r="G1" s="1059"/>
      <c r="H1" s="1059"/>
      <c r="I1" s="1059"/>
      <c r="J1" s="1059"/>
      <c r="K1" s="738"/>
      <c r="L1" s="738"/>
      <c r="M1" s="738"/>
      <c r="N1" s="738"/>
    </row>
    <row r="2" spans="1:15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5" s="565" customFormat="1" ht="12.75">
      <c r="A3" s="1056" t="s">
        <v>614</v>
      </c>
      <c r="B3" s="1058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7"/>
      <c r="B4" s="1048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</row>
    <row r="5" spans="1:15" s="575" customFormat="1" ht="15" customHeight="1">
      <c r="A5" s="776" t="s">
        <v>576</v>
      </c>
      <c r="B5" s="570"/>
      <c r="C5" s="573"/>
      <c r="D5" s="572">
        <v>63.248863</v>
      </c>
      <c r="E5" s="573"/>
      <c r="F5" s="572">
        <v>164.62663599999999</v>
      </c>
      <c r="G5" s="573"/>
      <c r="H5" s="572">
        <v>421.84695299999998</v>
      </c>
      <c r="I5" s="573"/>
      <c r="J5" s="572">
        <v>251.69306399999996</v>
      </c>
      <c r="K5" s="573"/>
      <c r="L5" s="572">
        <v>156.85020800000001</v>
      </c>
      <c r="M5" s="573"/>
      <c r="N5" s="572">
        <v>89.741903000000008</v>
      </c>
    </row>
    <row r="6" spans="1:15" s="575" customFormat="1" ht="15" customHeight="1">
      <c r="A6" s="789" t="s">
        <v>779</v>
      </c>
      <c r="B6" s="570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5" s="582" customFormat="1" ht="15" customHeight="1">
      <c r="A7" s="613" t="s">
        <v>785</v>
      </c>
      <c r="B7" s="578"/>
      <c r="C7" s="579"/>
      <c r="D7" s="629">
        <v>24.815370999999999</v>
      </c>
      <c r="E7" s="579"/>
      <c r="F7" s="629">
        <v>75.084462000000002</v>
      </c>
      <c r="G7" s="579"/>
      <c r="H7" s="629">
        <v>190.42593399999998</v>
      </c>
      <c r="I7" s="579"/>
      <c r="J7" s="629">
        <v>103.017121</v>
      </c>
      <c r="K7" s="579"/>
      <c r="L7" s="629">
        <v>73.05310399999999</v>
      </c>
      <c r="M7" s="579"/>
      <c r="N7" s="629">
        <v>27.144100000000002</v>
      </c>
    </row>
    <row r="8" spans="1:15" s="582" customFormat="1" ht="15" customHeight="1">
      <c r="A8" s="613" t="s">
        <v>781</v>
      </c>
      <c r="B8" s="578"/>
      <c r="C8" s="579"/>
      <c r="D8" s="629">
        <v>0.48104799999999998</v>
      </c>
      <c r="E8" s="579"/>
      <c r="F8" s="629">
        <v>1.809299</v>
      </c>
      <c r="G8" s="579"/>
      <c r="H8" s="629">
        <v>2.0300229999999999</v>
      </c>
      <c r="I8" s="579"/>
      <c r="J8" s="629">
        <v>7.9002909999999993</v>
      </c>
      <c r="K8" s="579"/>
      <c r="L8" s="629">
        <v>5.2438779999999996</v>
      </c>
      <c r="M8" s="579"/>
      <c r="N8" s="629">
        <v>2.372398</v>
      </c>
    </row>
    <row r="9" spans="1:15" s="582" customFormat="1" ht="15" customHeight="1">
      <c r="A9" s="613" t="s">
        <v>806</v>
      </c>
      <c r="B9" s="578"/>
      <c r="C9" s="630"/>
      <c r="D9" s="629">
        <v>15.923539999999997</v>
      </c>
      <c r="E9" s="630"/>
      <c r="F9" s="629">
        <v>31.855408999999998</v>
      </c>
      <c r="G9" s="630"/>
      <c r="H9" s="629">
        <v>46.280791999999998</v>
      </c>
      <c r="I9" s="630"/>
      <c r="J9" s="629">
        <v>39.215964</v>
      </c>
      <c r="K9" s="630"/>
      <c r="L9" s="629">
        <v>18.200516</v>
      </c>
      <c r="M9" s="630"/>
      <c r="N9" s="629">
        <v>16.743867999999999</v>
      </c>
    </row>
    <row r="10" spans="1:15" s="582" customFormat="1" ht="15" customHeight="1">
      <c r="A10" s="613" t="s">
        <v>807</v>
      </c>
      <c r="B10" s="578"/>
      <c r="C10" s="630"/>
      <c r="D10" s="629">
        <v>20.529568999999995</v>
      </c>
      <c r="E10" s="630"/>
      <c r="F10" s="629">
        <v>50.878952999999996</v>
      </c>
      <c r="G10" s="630"/>
      <c r="H10" s="629">
        <v>178.042633</v>
      </c>
      <c r="I10" s="630"/>
      <c r="J10" s="629">
        <v>96.382865999999993</v>
      </c>
      <c r="K10" s="630"/>
      <c r="L10" s="629">
        <v>57.96200000000001</v>
      </c>
      <c r="M10" s="630"/>
      <c r="N10" s="629">
        <v>40.223033999999998</v>
      </c>
    </row>
    <row r="11" spans="1:15" s="582" customFormat="1" ht="15" customHeight="1">
      <c r="A11" s="613" t="s">
        <v>808</v>
      </c>
      <c r="B11" s="578"/>
      <c r="C11" s="630"/>
      <c r="D11" s="629">
        <v>1.4993349999999999</v>
      </c>
      <c r="E11" s="630"/>
      <c r="F11" s="629">
        <v>4.998513</v>
      </c>
      <c r="G11" s="630"/>
      <c r="H11" s="629">
        <v>5.067571</v>
      </c>
      <c r="I11" s="630"/>
      <c r="J11" s="629">
        <v>5.1768219999999996</v>
      </c>
      <c r="K11" s="630"/>
      <c r="L11" s="629">
        <v>2.3907099999999999</v>
      </c>
      <c r="M11" s="630"/>
      <c r="N11" s="629">
        <v>3.2585029999999993</v>
      </c>
    </row>
    <row r="12" spans="1:15" s="582" customFormat="1" ht="15" customHeight="1">
      <c r="A12" s="789" t="s">
        <v>780</v>
      </c>
      <c r="B12" s="583"/>
      <c r="C12" s="573"/>
      <c r="D12" s="572"/>
      <c r="E12" s="573"/>
      <c r="F12" s="572"/>
      <c r="G12" s="573"/>
      <c r="H12" s="572"/>
      <c r="I12" s="573"/>
      <c r="J12" s="572"/>
      <c r="K12" s="573"/>
      <c r="L12" s="572"/>
      <c r="M12" s="573"/>
      <c r="N12" s="572"/>
    </row>
    <row r="13" spans="1:15" s="587" customFormat="1" ht="15" customHeight="1">
      <c r="A13" s="781" t="s">
        <v>577</v>
      </c>
      <c r="B13" s="586"/>
      <c r="C13" s="630"/>
      <c r="D13" s="579">
        <v>4.264894</v>
      </c>
      <c r="E13" s="630"/>
      <c r="F13" s="579">
        <v>6.6312829999999998</v>
      </c>
      <c r="G13" s="630"/>
      <c r="H13" s="579">
        <v>6.4098870000000003</v>
      </c>
      <c r="I13" s="630"/>
      <c r="J13" s="579">
        <v>7.6744839999999996</v>
      </c>
      <c r="K13" s="630"/>
      <c r="L13" s="579">
        <v>3.4084640000000004</v>
      </c>
      <c r="M13" s="630"/>
      <c r="N13" s="579">
        <v>3.7030450000000004</v>
      </c>
    </row>
    <row r="14" spans="1:15" s="587" customFormat="1" ht="15" customHeight="1">
      <c r="A14" s="782" t="s">
        <v>647</v>
      </c>
      <c r="B14" s="621" t="s">
        <v>679</v>
      </c>
      <c r="C14" s="589">
        <v>0.2384</v>
      </c>
      <c r="D14" s="821">
        <v>0.18095799999999998</v>
      </c>
      <c r="E14" s="589">
        <v>0.54610000000000003</v>
      </c>
      <c r="F14" s="821">
        <v>0.55455999999999994</v>
      </c>
      <c r="G14" s="821">
        <v>0.45760000000000001</v>
      </c>
      <c r="H14" s="821">
        <v>0.54089199999999993</v>
      </c>
      <c r="I14" s="821">
        <v>0.40689999999999998</v>
      </c>
      <c r="J14" s="821">
        <v>0.53938599999999992</v>
      </c>
      <c r="K14" s="821"/>
      <c r="L14" s="821">
        <v>0.23020699999999997</v>
      </c>
      <c r="M14" s="821">
        <v>0.28610000000000002</v>
      </c>
      <c r="N14" s="821">
        <v>0.43089799999999995</v>
      </c>
    </row>
    <row r="15" spans="1:15" s="587" customFormat="1" ht="15" customHeight="1">
      <c r="A15" s="782" t="s">
        <v>648</v>
      </c>
      <c r="B15" s="621" t="s">
        <v>679</v>
      </c>
      <c r="C15" s="821">
        <v>1.0124</v>
      </c>
      <c r="D15" s="821">
        <v>0.82621399999999989</v>
      </c>
      <c r="E15" s="821">
        <v>1.5903</v>
      </c>
      <c r="F15" s="821">
        <v>1.383097</v>
      </c>
      <c r="G15" s="821">
        <v>0.2235</v>
      </c>
      <c r="H15" s="821">
        <v>0.77981599999999995</v>
      </c>
      <c r="I15" s="821">
        <v>0.1028</v>
      </c>
      <c r="J15" s="821">
        <v>0.29071900000000001</v>
      </c>
      <c r="K15" s="821">
        <v>9.7599999999999992E-2</v>
      </c>
      <c r="L15" s="821">
        <v>0.21853999999999998</v>
      </c>
      <c r="M15" s="821">
        <v>0.29690000000000005</v>
      </c>
      <c r="N15" s="821">
        <v>0.46479499999999996</v>
      </c>
      <c r="O15" s="591"/>
    </row>
    <row r="16" spans="1:15" s="591" customFormat="1" ht="15" customHeight="1">
      <c r="A16" s="782" t="s">
        <v>1025</v>
      </c>
      <c r="B16" s="621" t="s">
        <v>679</v>
      </c>
      <c r="C16" s="821">
        <v>5.67E-2</v>
      </c>
      <c r="D16" s="821">
        <v>0.33554299999999998</v>
      </c>
      <c r="E16" s="821">
        <v>7.7900000000000011E-2</v>
      </c>
      <c r="F16" s="821">
        <v>0.53049999999999997</v>
      </c>
      <c r="G16" s="821">
        <v>0.11120000000000001</v>
      </c>
      <c r="H16" s="821">
        <v>0.67928199999999994</v>
      </c>
      <c r="I16" s="821">
        <v>0.12840000000000001</v>
      </c>
      <c r="J16" s="821">
        <v>0.86872100000000008</v>
      </c>
      <c r="K16" s="821">
        <v>5.0700000000000002E-2</v>
      </c>
      <c r="L16" s="821">
        <v>0.33104</v>
      </c>
      <c r="M16" s="821">
        <v>5.9299999999999999E-2</v>
      </c>
      <c r="N16" s="821">
        <v>0.41734199999999999</v>
      </c>
    </row>
    <row r="17" spans="1:15" s="591" customFormat="1" ht="15" customHeight="1">
      <c r="A17" s="782" t="s">
        <v>1026</v>
      </c>
      <c r="B17" s="621" t="s">
        <v>679</v>
      </c>
      <c r="C17" s="821">
        <v>0.2019</v>
      </c>
      <c r="D17" s="821">
        <v>1.1481519999999998</v>
      </c>
      <c r="E17" s="821">
        <v>0.2397</v>
      </c>
      <c r="F17" s="821">
        <v>2.3165209999999998</v>
      </c>
      <c r="G17" s="821">
        <v>0.34499999999999997</v>
      </c>
      <c r="H17" s="821">
        <v>2.9560739999999996</v>
      </c>
      <c r="I17" s="821">
        <v>0.38200000000000001</v>
      </c>
      <c r="J17" s="821">
        <v>4.0265519999999997</v>
      </c>
      <c r="K17" s="821">
        <v>0.16340000000000002</v>
      </c>
      <c r="L17" s="821">
        <v>1.626849</v>
      </c>
      <c r="M17" s="821">
        <v>0.19269999999999998</v>
      </c>
      <c r="N17" s="821">
        <v>1.8670659999999999</v>
      </c>
    </row>
    <row r="18" spans="1:15" s="591" customFormat="1" ht="15" customHeight="1">
      <c r="A18" s="782" t="s">
        <v>1027</v>
      </c>
      <c r="B18" s="621" t="s">
        <v>679</v>
      </c>
      <c r="C18" s="821">
        <v>0.34570000000000001</v>
      </c>
      <c r="D18" s="821">
        <v>0.46323300000000001</v>
      </c>
      <c r="E18" s="821">
        <v>0.4677</v>
      </c>
      <c r="F18" s="821">
        <v>0.75311399999999995</v>
      </c>
      <c r="G18" s="821">
        <v>0.21149999999999999</v>
      </c>
      <c r="H18" s="821">
        <v>0.34345300000000001</v>
      </c>
      <c r="I18" s="821">
        <v>0.31440000000000001</v>
      </c>
      <c r="J18" s="821">
        <v>0.68873099999999998</v>
      </c>
      <c r="K18" s="821">
        <v>9.0700000000000003E-2</v>
      </c>
      <c r="L18" s="821">
        <v>0.13737099999999999</v>
      </c>
      <c r="M18" s="821">
        <v>8.5800000000000001E-2</v>
      </c>
      <c r="N18" s="821">
        <v>0.12429</v>
      </c>
    </row>
    <row r="19" spans="1:15" s="587" customFormat="1" ht="15" customHeight="1">
      <c r="A19" s="781" t="s">
        <v>578</v>
      </c>
      <c r="B19" s="586"/>
      <c r="C19" s="689"/>
      <c r="D19" s="689">
        <v>0.3996829999999999</v>
      </c>
      <c r="E19" s="689"/>
      <c r="F19" s="689">
        <v>0.33959299999999998</v>
      </c>
      <c r="G19" s="689"/>
      <c r="H19" s="689">
        <v>1.465576</v>
      </c>
      <c r="I19" s="689"/>
      <c r="J19" s="689">
        <v>1.6484999999999999</v>
      </c>
      <c r="K19" s="689"/>
      <c r="L19" s="689">
        <v>0.75223299999999993</v>
      </c>
      <c r="M19" s="689"/>
      <c r="N19" s="689">
        <v>1.0044279999999999</v>
      </c>
    </row>
    <row r="20" spans="1:15" s="587" customFormat="1" ht="15" customHeight="1">
      <c r="A20" s="781" t="s">
        <v>579</v>
      </c>
      <c r="B20" s="586"/>
      <c r="C20" s="689"/>
      <c r="D20" s="689">
        <v>0.19738899999999998</v>
      </c>
      <c r="E20" s="689"/>
      <c r="F20" s="689">
        <v>1.0054689999999999</v>
      </c>
      <c r="G20" s="689"/>
      <c r="H20" s="689">
        <v>0.94223599999999985</v>
      </c>
      <c r="I20" s="689"/>
      <c r="J20" s="689">
        <v>7.4397759999999993</v>
      </c>
      <c r="K20" s="689"/>
      <c r="L20" s="689">
        <v>5.0112969999999999</v>
      </c>
      <c r="M20" s="689"/>
      <c r="N20" s="689">
        <v>2.0307529999999998</v>
      </c>
    </row>
    <row r="21" spans="1:15" s="591" customFormat="1" ht="15" customHeight="1">
      <c r="A21" s="782" t="s">
        <v>1028</v>
      </c>
      <c r="B21" s="783" t="s">
        <v>284</v>
      </c>
      <c r="C21" s="821">
        <v>11.8</v>
      </c>
      <c r="D21" s="821" t="s">
        <v>255</v>
      </c>
      <c r="E21" s="821">
        <v>31.3</v>
      </c>
      <c r="F21" s="821">
        <v>0.94564399999999993</v>
      </c>
      <c r="G21" s="821">
        <v>19.100000000000001</v>
      </c>
      <c r="H21" s="821">
        <v>0.82420599999999988</v>
      </c>
      <c r="I21" s="821">
        <v>179.2</v>
      </c>
      <c r="J21" s="821">
        <v>7.2333679999999996</v>
      </c>
      <c r="K21" s="821">
        <v>120.1</v>
      </c>
      <c r="L21" s="821">
        <v>4.9053189999999995</v>
      </c>
      <c r="M21" s="821">
        <v>32.1</v>
      </c>
      <c r="N21" s="821">
        <v>1.9563619999999999</v>
      </c>
    </row>
    <row r="22" spans="1:15" s="587" customFormat="1" ht="15" customHeight="1">
      <c r="A22" s="781" t="s">
        <v>1029</v>
      </c>
      <c r="B22" s="586"/>
      <c r="C22" s="689"/>
      <c r="D22" s="689">
        <v>1.4993349999999999</v>
      </c>
      <c r="E22" s="689"/>
      <c r="F22" s="689">
        <v>4.998513</v>
      </c>
      <c r="G22" s="689"/>
      <c r="H22" s="689">
        <v>5.067571</v>
      </c>
      <c r="I22" s="689"/>
      <c r="J22" s="689">
        <v>5.1768219999999996</v>
      </c>
      <c r="K22" s="689"/>
      <c r="L22" s="689">
        <v>2.3907099999999999</v>
      </c>
      <c r="M22" s="689"/>
      <c r="N22" s="689">
        <v>3.2585029999999993</v>
      </c>
    </row>
    <row r="23" spans="1:15" s="591" customFormat="1" ht="15" customHeight="1">
      <c r="A23" s="782" t="s">
        <v>947</v>
      </c>
      <c r="B23" s="621" t="s">
        <v>679</v>
      </c>
      <c r="C23" s="821">
        <v>0.59150000000000003</v>
      </c>
      <c r="D23" s="821">
        <v>1.482146</v>
      </c>
      <c r="E23" s="821">
        <v>1.4712000000000001</v>
      </c>
      <c r="F23" s="821">
        <v>4.9636759999999995</v>
      </c>
      <c r="G23" s="821">
        <v>1.3082</v>
      </c>
      <c r="H23" s="821">
        <v>5.0415000000000001</v>
      </c>
      <c r="I23" s="821">
        <v>1.2302</v>
      </c>
      <c r="J23" s="821">
        <v>5.1571479999999994</v>
      </c>
      <c r="K23" s="821">
        <v>0.57850000000000001</v>
      </c>
      <c r="L23" s="821">
        <v>2.3791249999999997</v>
      </c>
      <c r="M23" s="821">
        <v>0.76619999999999999</v>
      </c>
      <c r="N23" s="821">
        <v>3.2537979999999997</v>
      </c>
    </row>
    <row r="24" spans="1:15" s="587" customFormat="1" ht="15" customHeight="1">
      <c r="A24" s="781" t="s">
        <v>581</v>
      </c>
      <c r="B24" s="586"/>
      <c r="C24" s="689"/>
      <c r="D24" s="593" t="s">
        <v>255</v>
      </c>
      <c r="E24" s="689"/>
      <c r="F24" s="593" t="s">
        <v>255</v>
      </c>
      <c r="G24" s="689"/>
      <c r="H24" s="593" t="s">
        <v>255</v>
      </c>
      <c r="I24" s="689"/>
      <c r="J24" s="593" t="s">
        <v>255</v>
      </c>
      <c r="K24" s="689"/>
      <c r="L24" s="593" t="s">
        <v>255</v>
      </c>
      <c r="M24" s="689"/>
      <c r="N24" s="593" t="s">
        <v>255</v>
      </c>
    </row>
    <row r="25" spans="1:15" s="587" customFormat="1" ht="15" customHeight="1">
      <c r="A25" s="816" t="s">
        <v>882</v>
      </c>
      <c r="B25" s="586"/>
      <c r="C25" s="689"/>
      <c r="D25" s="689">
        <v>18.137566</v>
      </c>
      <c r="E25" s="689"/>
      <c r="F25" s="689">
        <v>23.847196999999998</v>
      </c>
      <c r="G25" s="689"/>
      <c r="H25" s="689">
        <v>31.257414999999995</v>
      </c>
      <c r="I25" s="689"/>
      <c r="J25" s="689">
        <v>26.650773999999998</v>
      </c>
      <c r="K25" s="689"/>
      <c r="L25" s="689">
        <v>12.118565999999998</v>
      </c>
      <c r="M25" s="689"/>
      <c r="N25" s="689">
        <v>10.833328999999999</v>
      </c>
    </row>
    <row r="26" spans="1:15" s="587" customFormat="1" ht="15" customHeight="1">
      <c r="A26" s="782" t="s">
        <v>692</v>
      </c>
      <c r="B26" s="621" t="s">
        <v>679</v>
      </c>
      <c r="C26" s="821">
        <v>9.0999999999999998E-2</v>
      </c>
      <c r="D26" s="821">
        <v>0.36808399999999997</v>
      </c>
      <c r="E26" s="821">
        <v>0.2102</v>
      </c>
      <c r="F26" s="821">
        <v>0.92570399999999997</v>
      </c>
      <c r="G26" s="821">
        <v>0.20880000000000001</v>
      </c>
      <c r="H26" s="821">
        <v>1.128655</v>
      </c>
      <c r="I26" s="821">
        <v>0.18559999999999999</v>
      </c>
      <c r="J26" s="821">
        <v>0.81432099999999996</v>
      </c>
      <c r="K26" s="821">
        <v>0.10690000000000001</v>
      </c>
      <c r="L26" s="821">
        <v>0.44638399999999995</v>
      </c>
      <c r="M26" s="821">
        <v>8.5300000000000001E-2</v>
      </c>
      <c r="N26" s="821">
        <v>0.40968599999999999</v>
      </c>
      <c r="O26" s="591"/>
    </row>
    <row r="27" spans="1:15" s="591" customFormat="1" ht="15" customHeight="1">
      <c r="A27" s="782" t="s">
        <v>747</v>
      </c>
      <c r="B27" s="621" t="s">
        <v>679</v>
      </c>
      <c r="C27" s="821">
        <v>0.1575</v>
      </c>
      <c r="D27" s="821">
        <v>11.431334999999999</v>
      </c>
      <c r="E27" s="821">
        <v>0.18790000000000001</v>
      </c>
      <c r="F27" s="821">
        <v>11.143487</v>
      </c>
      <c r="G27" s="821">
        <v>0.27500000000000002</v>
      </c>
      <c r="H27" s="821">
        <v>14.382830999999999</v>
      </c>
      <c r="I27" s="821">
        <v>0.24990000000000001</v>
      </c>
      <c r="J27" s="821">
        <v>14.798731</v>
      </c>
      <c r="K27" s="821">
        <v>9.9699999999999997E-2</v>
      </c>
      <c r="L27" s="821">
        <v>6.8053569999999999</v>
      </c>
      <c r="M27" s="821">
        <v>0.13770000000000002</v>
      </c>
      <c r="N27" s="821">
        <v>6.0118149999999995</v>
      </c>
    </row>
    <row r="28" spans="1:15" s="591" customFormat="1" ht="15" customHeight="1">
      <c r="A28" s="782" t="s">
        <v>1030</v>
      </c>
      <c r="B28" s="621" t="s">
        <v>679</v>
      </c>
      <c r="C28" s="821">
        <v>8.2500000000000004E-2</v>
      </c>
      <c r="D28" s="821">
        <v>0.61612999999999996</v>
      </c>
      <c r="E28" s="821">
        <v>0.19359999999999999</v>
      </c>
      <c r="F28" s="821">
        <v>1.2386869999999999</v>
      </c>
      <c r="G28" s="821">
        <v>0.3654</v>
      </c>
      <c r="H28" s="821">
        <v>2.1885110000000001</v>
      </c>
      <c r="I28" s="821">
        <v>0.2069</v>
      </c>
      <c r="J28" s="821">
        <v>2.509652</v>
      </c>
      <c r="K28" s="821">
        <v>0.1082</v>
      </c>
      <c r="L28" s="821">
        <v>1.177155</v>
      </c>
      <c r="M28" s="821">
        <v>0.1021</v>
      </c>
      <c r="N28" s="821">
        <v>0.877938</v>
      </c>
    </row>
    <row r="29" spans="1:15" s="591" customFormat="1" ht="15" customHeight="1">
      <c r="A29" s="782" t="s">
        <v>663</v>
      </c>
      <c r="B29" s="621" t="s">
        <v>679</v>
      </c>
      <c r="C29" s="821" t="s">
        <v>255</v>
      </c>
      <c r="D29" s="821">
        <v>5.8745000000000006E-2</v>
      </c>
      <c r="E29" s="821">
        <v>8.7999999999999995E-2</v>
      </c>
      <c r="F29" s="821">
        <v>1.2467239999999999</v>
      </c>
      <c r="G29" s="821">
        <v>0.19590000000000002</v>
      </c>
      <c r="H29" s="821">
        <v>3.1359089999999998</v>
      </c>
      <c r="I29" s="821">
        <v>0.30390000000000006</v>
      </c>
      <c r="J29" s="821">
        <v>2.3665579999999999</v>
      </c>
      <c r="K29" s="821">
        <v>6.7400000000000002E-2</v>
      </c>
      <c r="L29" s="821">
        <v>0.9764489999999999</v>
      </c>
      <c r="M29" s="821">
        <v>7.4900000000000008E-2</v>
      </c>
      <c r="N29" s="821">
        <v>0.56606499999999993</v>
      </c>
    </row>
    <row r="30" spans="1:15" s="591" customFormat="1" ht="15" customHeight="1">
      <c r="A30" s="782" t="s">
        <v>1031</v>
      </c>
      <c r="B30" s="783" t="s">
        <v>284</v>
      </c>
      <c r="C30" s="821">
        <v>17.7</v>
      </c>
      <c r="D30" s="821">
        <v>1.6876450000000001</v>
      </c>
      <c r="E30" s="821">
        <v>21.2</v>
      </c>
      <c r="F30" s="821">
        <v>1.6470769999999999</v>
      </c>
      <c r="G30" s="821">
        <v>25.8</v>
      </c>
      <c r="H30" s="821">
        <v>2.827337</v>
      </c>
      <c r="I30" s="821">
        <v>22.3</v>
      </c>
      <c r="J30" s="821">
        <v>2.6969669999999994</v>
      </c>
      <c r="K30" s="821">
        <v>3.2</v>
      </c>
      <c r="L30" s="821">
        <v>1.0790949999999999</v>
      </c>
      <c r="M30" s="821">
        <v>17</v>
      </c>
      <c r="N30" s="821">
        <v>1.2628779999999999</v>
      </c>
    </row>
    <row r="31" spans="1:15" s="587" customFormat="1" ht="15" customHeight="1">
      <c r="A31" s="781" t="s">
        <v>583</v>
      </c>
      <c r="B31" s="784"/>
      <c r="C31" s="689"/>
      <c r="D31" s="689">
        <v>5.3552499999999998</v>
      </c>
      <c r="E31" s="689"/>
      <c r="F31" s="689">
        <v>8.4365839999999999</v>
      </c>
      <c r="G31" s="689"/>
      <c r="H31" s="689">
        <v>11.463758</v>
      </c>
      <c r="I31" s="689"/>
      <c r="J31" s="689">
        <v>14.364561000000002</v>
      </c>
      <c r="K31" s="689"/>
      <c r="L31" s="689">
        <v>5.142906</v>
      </c>
      <c r="M31" s="689"/>
      <c r="N31" s="689">
        <v>3.9854859999999999</v>
      </c>
    </row>
    <row r="32" spans="1:15" s="587" customFormat="1" ht="15" customHeight="1">
      <c r="A32" s="782" t="s">
        <v>1032</v>
      </c>
      <c r="B32" s="621" t="s">
        <v>679</v>
      </c>
      <c r="C32" s="821" t="s">
        <v>255</v>
      </c>
      <c r="D32" s="821">
        <v>0.29152899999999998</v>
      </c>
      <c r="E32" s="821" t="s">
        <v>255</v>
      </c>
      <c r="F32" s="821">
        <v>0.2361</v>
      </c>
      <c r="G32" s="821" t="s">
        <v>255</v>
      </c>
      <c r="H32" s="821">
        <v>0.251828</v>
      </c>
      <c r="I32" s="821" t="s">
        <v>255</v>
      </c>
      <c r="J32" s="821">
        <v>0.49668099999999993</v>
      </c>
      <c r="K32" s="821" t="s">
        <v>255</v>
      </c>
      <c r="L32" s="821">
        <v>0.11971599999999999</v>
      </c>
      <c r="M32" s="821" t="s">
        <v>255</v>
      </c>
      <c r="N32" s="821">
        <v>0.204179</v>
      </c>
      <c r="O32" s="591"/>
    </row>
    <row r="33" spans="1:15" s="591" customFormat="1" ht="15" customHeight="1">
      <c r="A33" s="782" t="s">
        <v>695</v>
      </c>
      <c r="B33" s="621" t="s">
        <v>680</v>
      </c>
      <c r="C33" s="821">
        <v>0.49564000000000002</v>
      </c>
      <c r="D33" s="821">
        <v>1.8583799999999999</v>
      </c>
      <c r="E33" s="821">
        <v>0.43125999999999998</v>
      </c>
      <c r="F33" s="821">
        <v>1.619086</v>
      </c>
      <c r="G33" s="821">
        <v>0.17888399999999999</v>
      </c>
      <c r="H33" s="821">
        <v>1.1390449999999999</v>
      </c>
      <c r="I33" s="821">
        <v>7.8459000000000001E-2</v>
      </c>
      <c r="J33" s="821">
        <v>1.042187</v>
      </c>
      <c r="K33" s="821" t="s">
        <v>255</v>
      </c>
      <c r="L33" s="821">
        <v>0.69821999999999984</v>
      </c>
      <c r="M33" s="821" t="s">
        <v>255</v>
      </c>
      <c r="N33" s="821">
        <v>0.17598999999999998</v>
      </c>
    </row>
    <row r="34" spans="1:15" s="591" customFormat="1" ht="15" customHeight="1">
      <c r="A34" s="782" t="s">
        <v>1033</v>
      </c>
      <c r="B34" s="783" t="s">
        <v>284</v>
      </c>
      <c r="C34" s="821">
        <v>10.9</v>
      </c>
      <c r="D34" s="821">
        <v>0.40850799999999998</v>
      </c>
      <c r="E34" s="821">
        <v>15.8</v>
      </c>
      <c r="F34" s="821">
        <v>0.68543499999999991</v>
      </c>
      <c r="G34" s="821">
        <v>43</v>
      </c>
      <c r="H34" s="821">
        <v>0.99454500000000001</v>
      </c>
      <c r="I34" s="821">
        <v>22</v>
      </c>
      <c r="J34" s="821">
        <v>1.3185119999999997</v>
      </c>
      <c r="K34" s="821">
        <v>8.6</v>
      </c>
      <c r="L34" s="821">
        <v>0.73057099999999986</v>
      </c>
      <c r="M34" s="821">
        <v>6.9</v>
      </c>
      <c r="N34" s="821">
        <v>0.401001</v>
      </c>
    </row>
    <row r="35" spans="1:15" s="591" customFormat="1" ht="15" customHeight="1">
      <c r="A35" s="782" t="s">
        <v>697</v>
      </c>
      <c r="B35" s="621" t="s">
        <v>679</v>
      </c>
      <c r="C35" s="821" t="s">
        <v>255</v>
      </c>
      <c r="D35" s="821">
        <v>0.11907999999999999</v>
      </c>
      <c r="E35" s="821">
        <v>0.1293</v>
      </c>
      <c r="F35" s="821">
        <v>0.69808799999999993</v>
      </c>
      <c r="G35" s="821">
        <v>0.13300000000000001</v>
      </c>
      <c r="H35" s="821">
        <v>0.97295699999999996</v>
      </c>
      <c r="I35" s="821">
        <v>0.19040000000000001</v>
      </c>
      <c r="J35" s="821">
        <v>0.98080999999999985</v>
      </c>
      <c r="K35" s="821">
        <v>5.4700000000000006E-2</v>
      </c>
      <c r="L35" s="821">
        <v>0.39597299999999996</v>
      </c>
      <c r="M35" s="821">
        <v>0.13730000000000001</v>
      </c>
      <c r="N35" s="821">
        <v>0.51689799999999997</v>
      </c>
    </row>
    <row r="36" spans="1:15" s="591" customFormat="1" ht="15" customHeight="1">
      <c r="A36" s="782" t="s">
        <v>1034</v>
      </c>
      <c r="B36" s="621" t="s">
        <v>679</v>
      </c>
      <c r="C36" s="821">
        <v>0.13140000000000002</v>
      </c>
      <c r="D36" s="821">
        <v>0.61436000000000002</v>
      </c>
      <c r="E36" s="821">
        <v>0.15809999999999999</v>
      </c>
      <c r="F36" s="821">
        <v>0.73177099999999995</v>
      </c>
      <c r="G36" s="821">
        <v>0.25459999999999999</v>
      </c>
      <c r="H36" s="821">
        <v>1.188264</v>
      </c>
      <c r="I36" s="821">
        <v>0.22080000000000002</v>
      </c>
      <c r="J36" s="821">
        <v>1.041606</v>
      </c>
      <c r="K36" s="821">
        <v>9.5400000000000013E-2</v>
      </c>
      <c r="L36" s="821">
        <v>0.44276599999999999</v>
      </c>
      <c r="M36" s="821">
        <v>0.1221</v>
      </c>
      <c r="N36" s="821">
        <v>0.590588</v>
      </c>
    </row>
    <row r="37" spans="1:15" s="591" customFormat="1" ht="15" customHeight="1">
      <c r="A37" s="782" t="s">
        <v>837</v>
      </c>
      <c r="B37" s="783" t="s">
        <v>284</v>
      </c>
      <c r="C37" s="821">
        <v>1.8</v>
      </c>
      <c r="D37" s="821" t="s">
        <v>255</v>
      </c>
      <c r="E37" s="821">
        <v>2.5</v>
      </c>
      <c r="F37" s="821">
        <v>1.3221939999999999</v>
      </c>
      <c r="G37" s="821">
        <v>7.8</v>
      </c>
      <c r="H37" s="821">
        <v>2.8849009999999997</v>
      </c>
      <c r="I37" s="821">
        <v>16.5</v>
      </c>
      <c r="J37" s="821">
        <v>1.7070110000000001</v>
      </c>
      <c r="K37" s="821">
        <v>11.4</v>
      </c>
      <c r="L37" s="821">
        <v>1.2214509999999998</v>
      </c>
      <c r="M37" s="821">
        <v>1</v>
      </c>
      <c r="N37" s="821">
        <v>0.24926899999999999</v>
      </c>
    </row>
    <row r="38" spans="1:15" s="591" customFormat="1" ht="15" customHeight="1">
      <c r="A38" s="782" t="s">
        <v>1035</v>
      </c>
      <c r="B38" s="783" t="s">
        <v>284</v>
      </c>
      <c r="C38" s="821">
        <v>2.7</v>
      </c>
      <c r="D38" s="821" t="s">
        <v>255</v>
      </c>
      <c r="E38" s="821">
        <v>0.3</v>
      </c>
      <c r="F38" s="821" t="s">
        <v>255</v>
      </c>
      <c r="G38" s="821">
        <v>33.6</v>
      </c>
      <c r="H38" s="821">
        <v>0.51749199999999995</v>
      </c>
      <c r="I38" s="821">
        <v>36</v>
      </c>
      <c r="J38" s="821">
        <v>0.50378199999999995</v>
      </c>
      <c r="K38" s="821">
        <v>12.1</v>
      </c>
      <c r="L38" s="821">
        <v>0.158188</v>
      </c>
      <c r="M38" s="821">
        <v>21.6</v>
      </c>
      <c r="N38" s="821">
        <v>0.31500800000000001</v>
      </c>
    </row>
    <row r="39" spans="1:15" s="587" customFormat="1" ht="15" customHeight="1">
      <c r="A39" s="781" t="s">
        <v>584</v>
      </c>
      <c r="B39" s="784"/>
      <c r="C39" s="689"/>
      <c r="D39" s="689">
        <v>22.677475999999999</v>
      </c>
      <c r="E39" s="689"/>
      <c r="F39" s="689">
        <v>105.396792</v>
      </c>
      <c r="G39" s="689"/>
      <c r="H39" s="689">
        <v>349.66516300000001</v>
      </c>
      <c r="I39" s="689"/>
      <c r="J39" s="689">
        <v>172.23677900000001</v>
      </c>
      <c r="K39" s="689"/>
      <c r="L39" s="689">
        <v>119.68112099999999</v>
      </c>
      <c r="M39" s="689"/>
      <c r="N39" s="689">
        <v>56.535730000000001</v>
      </c>
    </row>
    <row r="40" spans="1:15" s="587" customFormat="1" ht="15" customHeight="1">
      <c r="A40" s="782" t="s">
        <v>839</v>
      </c>
      <c r="B40" s="783" t="s">
        <v>821</v>
      </c>
      <c r="C40" s="821">
        <v>3</v>
      </c>
      <c r="D40" s="821" t="s">
        <v>255</v>
      </c>
      <c r="E40" s="821">
        <v>21</v>
      </c>
      <c r="F40" s="821">
        <v>0.55335199999999996</v>
      </c>
      <c r="G40" s="821">
        <v>60</v>
      </c>
      <c r="H40" s="821">
        <v>1.345798</v>
      </c>
      <c r="I40" s="821">
        <v>11</v>
      </c>
      <c r="J40" s="821">
        <v>0.77834399999999992</v>
      </c>
      <c r="K40" s="821"/>
      <c r="L40" s="821">
        <v>0.64970899999999998</v>
      </c>
      <c r="M40" s="821">
        <v>16</v>
      </c>
      <c r="N40" s="821">
        <v>4.7544209999999998</v>
      </c>
      <c r="O40" s="591"/>
    </row>
    <row r="41" spans="1:15" s="591" customFormat="1" ht="15" customHeight="1">
      <c r="A41" s="782" t="s">
        <v>1036</v>
      </c>
      <c r="B41" s="783"/>
      <c r="C41" s="589"/>
      <c r="D41" s="821">
        <v>3.7730699999999997</v>
      </c>
      <c r="E41" s="589"/>
      <c r="F41" s="821">
        <v>7.0812900000000001</v>
      </c>
      <c r="G41" s="589"/>
      <c r="H41" s="821">
        <v>18.954276999999998</v>
      </c>
      <c r="I41" s="589"/>
      <c r="J41" s="821">
        <v>20.110441999999999</v>
      </c>
      <c r="K41" s="589"/>
      <c r="L41" s="821">
        <v>5.9114879999999994</v>
      </c>
      <c r="M41" s="589"/>
      <c r="N41" s="821">
        <v>8.6534510000000004</v>
      </c>
    </row>
    <row r="42" spans="1:15" s="591" customFormat="1" ht="15" customHeight="1">
      <c r="A42" s="782" t="s">
        <v>1037</v>
      </c>
      <c r="B42" s="783"/>
      <c r="C42" s="589"/>
      <c r="D42" s="821">
        <v>5.5665639999999996</v>
      </c>
      <c r="E42" s="589"/>
      <c r="F42" s="821">
        <v>14.058527</v>
      </c>
      <c r="G42" s="589"/>
      <c r="H42" s="821">
        <v>21.991278999999999</v>
      </c>
      <c r="I42" s="589"/>
      <c r="J42" s="821">
        <v>21.784603999999998</v>
      </c>
      <c r="K42" s="589"/>
      <c r="L42" s="821">
        <v>13.161372000000002</v>
      </c>
      <c r="M42" s="589"/>
      <c r="N42" s="821">
        <v>10.060015999999999</v>
      </c>
    </row>
    <row r="43" spans="1:15" s="591" customFormat="1" ht="15" customHeight="1">
      <c r="A43" s="782" t="s">
        <v>1038</v>
      </c>
      <c r="B43" s="783"/>
      <c r="C43" s="589"/>
      <c r="D43" s="821">
        <v>5.6294539999999991</v>
      </c>
      <c r="E43" s="589"/>
      <c r="F43" s="821">
        <v>72.308859999999996</v>
      </c>
      <c r="G43" s="589"/>
      <c r="H43" s="821">
        <v>283.33892300000002</v>
      </c>
      <c r="I43" s="589"/>
      <c r="J43" s="821">
        <v>114.080589</v>
      </c>
      <c r="K43" s="589"/>
      <c r="L43" s="821">
        <v>91.849038999999991</v>
      </c>
      <c r="M43" s="589"/>
      <c r="N43" s="821">
        <v>25.871266000000002</v>
      </c>
    </row>
    <row r="44" spans="1:15" s="587" customFormat="1" ht="15" customHeight="1">
      <c r="A44" s="781" t="s">
        <v>953</v>
      </c>
      <c r="B44" s="784"/>
      <c r="C44" s="579"/>
      <c r="D44" s="689">
        <v>10.717269999999999</v>
      </c>
      <c r="E44" s="579"/>
      <c r="F44" s="689">
        <v>13.971204999999999</v>
      </c>
      <c r="G44" s="579"/>
      <c r="H44" s="689">
        <v>15.575303999999999</v>
      </c>
      <c r="I44" s="579"/>
      <c r="J44" s="689">
        <v>16.495661999999999</v>
      </c>
      <c r="K44" s="579"/>
      <c r="L44" s="689">
        <v>8.3449109999999997</v>
      </c>
      <c r="M44" s="579"/>
      <c r="N44" s="689">
        <v>8.3906289999999988</v>
      </c>
    </row>
    <row r="45" spans="1:15" s="591" customFormat="1" ht="15" customHeight="1">
      <c r="A45" s="782" t="s">
        <v>1007</v>
      </c>
      <c r="B45" s="783"/>
      <c r="C45" s="589"/>
      <c r="D45" s="821">
        <v>4.6541670000000002</v>
      </c>
      <c r="E45" s="589"/>
      <c r="F45" s="821">
        <v>6.6265729999999996</v>
      </c>
      <c r="G45" s="589"/>
      <c r="H45" s="821">
        <v>10.258141</v>
      </c>
      <c r="I45" s="589"/>
      <c r="J45" s="821">
        <v>11.874692</v>
      </c>
      <c r="K45" s="589"/>
      <c r="L45" s="821">
        <v>6.0755400000000002</v>
      </c>
      <c r="M45" s="589"/>
      <c r="N45" s="821">
        <v>6.4878580000000001</v>
      </c>
    </row>
    <row r="46" spans="1:15" s="591" customFormat="1" ht="15" customHeight="1">
      <c r="A46" s="782" t="s">
        <v>1039</v>
      </c>
      <c r="B46" s="783" t="s">
        <v>284</v>
      </c>
      <c r="C46" s="589">
        <v>43.3</v>
      </c>
      <c r="D46" s="821">
        <v>0.58392199999999994</v>
      </c>
      <c r="E46" s="589">
        <v>10.6</v>
      </c>
      <c r="F46" s="821">
        <v>0.52612499999999995</v>
      </c>
      <c r="G46" s="589">
        <v>29.7</v>
      </c>
      <c r="H46" s="821">
        <v>0.86381599999999992</v>
      </c>
      <c r="I46" s="589">
        <v>31.4</v>
      </c>
      <c r="J46" s="821">
        <v>0.77551599999999998</v>
      </c>
      <c r="K46" s="589">
        <v>10.8</v>
      </c>
      <c r="L46" s="821">
        <v>0.29311500000000001</v>
      </c>
      <c r="M46" s="589">
        <v>6.2</v>
      </c>
      <c r="N46" s="821">
        <v>0.34260999999999997</v>
      </c>
    </row>
    <row r="47" spans="1:15" s="587" customFormat="1" ht="15" customHeight="1">
      <c r="A47" s="785" t="s">
        <v>586</v>
      </c>
      <c r="B47" s="786"/>
      <c r="C47" s="822"/>
      <c r="D47" s="788" t="s">
        <v>255</v>
      </c>
      <c r="E47" s="822"/>
      <c r="F47" s="788" t="s">
        <v>255</v>
      </c>
      <c r="G47" s="822"/>
      <c r="H47" s="788" t="s">
        <v>255</v>
      </c>
      <c r="I47" s="822"/>
      <c r="J47" s="788" t="s">
        <v>255</v>
      </c>
      <c r="K47" s="822"/>
      <c r="L47" s="788" t="s">
        <v>255</v>
      </c>
      <c r="M47" s="822"/>
      <c r="N47" s="788" t="s">
        <v>255</v>
      </c>
    </row>
    <row r="48" spans="1:15" ht="15" customHeight="1">
      <c r="A48" s="635" t="s">
        <v>919</v>
      </c>
      <c r="B48" s="635"/>
      <c r="C48" s="635"/>
      <c r="D48" s="635"/>
      <c r="E48" s="635"/>
      <c r="F48" s="635"/>
      <c r="G48" s="635"/>
      <c r="H48" s="635"/>
      <c r="I48" s="635"/>
      <c r="J48" s="635"/>
      <c r="K48" s="635"/>
      <c r="L48" s="635"/>
      <c r="M48" s="635"/>
      <c r="N48" s="635"/>
    </row>
    <row r="49" spans="1:14" ht="15" customHeight="1">
      <c r="A49" s="637" t="s">
        <v>870</v>
      </c>
      <c r="B49" s="637"/>
      <c r="C49" s="637"/>
      <c r="D49" s="637"/>
      <c r="E49" s="637"/>
      <c r="F49" s="637"/>
      <c r="G49" s="637"/>
      <c r="H49" s="637"/>
      <c r="I49" s="637"/>
      <c r="J49" s="637"/>
      <c r="K49" s="637"/>
      <c r="L49" s="637"/>
      <c r="M49" s="637"/>
      <c r="N49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25:J25 K24:L25 B4:C4 B3:J3 A24:J24 C14:L14 A19:L20 M16:XFD25 A1:XFD1 C15:XFD15 A22:L22 B21:L21 C23:L23 A39:XFD39 B34:XFD34 A44:XFD44 B40:XFD43 B45:XFD46 A5:L6 A47:XFD1048576 M5:XFD14 A30:XFD31 H2:XFD2 O3:XFD4 A12:L13 B7:L11 C16:L18 A26:A29 C26:XFD29 B37:XFD38 C35:XFD36 C32:XFD33">
    <cfRule type="containsErrors" dxfId="163" priority="42">
      <formula>ISERROR(A1)</formula>
    </cfRule>
  </conditionalFormatting>
  <conditionalFormatting sqref="D4">
    <cfRule type="containsErrors" dxfId="162" priority="41">
      <formula>ISERROR(D4)</formula>
    </cfRule>
  </conditionalFormatting>
  <conditionalFormatting sqref="A25">
    <cfRule type="containsErrors" dxfId="161" priority="37">
      <formula>ISERROR(A25)</formula>
    </cfRule>
  </conditionalFormatting>
  <conditionalFormatting sqref="A14:A18">
    <cfRule type="containsErrors" dxfId="160" priority="36">
      <formula>ISERROR(A14)</formula>
    </cfRule>
  </conditionalFormatting>
  <conditionalFormatting sqref="A21">
    <cfRule type="containsErrors" dxfId="159" priority="35">
      <formula>ISERROR(A21)</formula>
    </cfRule>
  </conditionalFormatting>
  <conditionalFormatting sqref="A23">
    <cfRule type="containsErrors" dxfId="158" priority="34">
      <formula>ISERROR(A23)</formula>
    </cfRule>
  </conditionalFormatting>
  <conditionalFormatting sqref="A32:A38">
    <cfRule type="containsErrors" dxfId="157" priority="32">
      <formula>ISERROR(A32)</formula>
    </cfRule>
  </conditionalFormatting>
  <conditionalFormatting sqref="A40:A43">
    <cfRule type="containsErrors" dxfId="156" priority="31">
      <formula>ISERROR(A40)</formula>
    </cfRule>
  </conditionalFormatting>
  <conditionalFormatting sqref="A45:A46">
    <cfRule type="containsErrors" dxfId="155" priority="30">
      <formula>ISERROR(A45)</formula>
    </cfRule>
  </conditionalFormatting>
  <conditionalFormatting sqref="A3:A4">
    <cfRule type="containsErrors" dxfId="154" priority="29">
      <formula>ISERROR(A3)</formula>
    </cfRule>
  </conditionalFormatting>
  <conditionalFormatting sqref="K3:N3">
    <cfRule type="containsErrors" dxfId="153" priority="28">
      <formula>ISERROR(K3)</formula>
    </cfRule>
  </conditionalFormatting>
  <conditionalFormatting sqref="B2:G2">
    <cfRule type="containsErrors" dxfId="152" priority="27">
      <formula>ISERROR(B2)</formula>
    </cfRule>
  </conditionalFormatting>
  <conditionalFormatting sqref="A2">
    <cfRule type="containsErrors" dxfId="151" priority="26">
      <formula>ISERROR(A2)</formula>
    </cfRule>
  </conditionalFormatting>
  <conditionalFormatting sqref="E4">
    <cfRule type="containsErrors" dxfId="150" priority="25">
      <formula>ISERROR(E4)</formula>
    </cfRule>
  </conditionalFormatting>
  <conditionalFormatting sqref="F4">
    <cfRule type="containsErrors" dxfId="149" priority="24">
      <formula>ISERROR(F4)</formula>
    </cfRule>
  </conditionalFormatting>
  <conditionalFormatting sqref="G4">
    <cfRule type="containsErrors" dxfId="148" priority="23">
      <formula>ISERROR(G4)</formula>
    </cfRule>
  </conditionalFormatting>
  <conditionalFormatting sqref="H4">
    <cfRule type="containsErrors" dxfId="147" priority="22">
      <formula>ISERROR(H4)</formula>
    </cfRule>
  </conditionalFormatting>
  <conditionalFormatting sqref="I4">
    <cfRule type="containsErrors" dxfId="146" priority="21">
      <formula>ISERROR(I4)</formula>
    </cfRule>
  </conditionalFormatting>
  <conditionalFormatting sqref="J4">
    <cfRule type="containsErrors" dxfId="145" priority="20">
      <formula>ISERROR(J4)</formula>
    </cfRule>
  </conditionalFormatting>
  <conditionalFormatting sqref="K4">
    <cfRule type="containsErrors" dxfId="144" priority="19">
      <formula>ISERROR(K4)</formula>
    </cfRule>
  </conditionalFormatting>
  <conditionalFormatting sqref="L4">
    <cfRule type="containsErrors" dxfId="143" priority="18">
      <formula>ISERROR(L4)</formula>
    </cfRule>
  </conditionalFormatting>
  <conditionalFormatting sqref="M4">
    <cfRule type="containsErrors" dxfId="142" priority="17">
      <formula>ISERROR(M4)</formula>
    </cfRule>
  </conditionalFormatting>
  <conditionalFormatting sqref="N4">
    <cfRule type="containsErrors" dxfId="141" priority="16">
      <formula>ISERROR(N4)</formula>
    </cfRule>
  </conditionalFormatting>
  <conditionalFormatting sqref="A7:A11">
    <cfRule type="containsErrors" dxfId="140" priority="15">
      <formula>ISERROR(A7)</formula>
    </cfRule>
  </conditionalFormatting>
  <conditionalFormatting sqref="B14">
    <cfRule type="containsErrors" dxfId="139" priority="14">
      <formula>ISERROR(B14)</formula>
    </cfRule>
  </conditionalFormatting>
  <conditionalFormatting sqref="B15">
    <cfRule type="containsErrors" dxfId="138" priority="13">
      <formula>ISERROR(B15)</formula>
    </cfRule>
  </conditionalFormatting>
  <conditionalFormatting sqref="B16">
    <cfRule type="containsErrors" dxfId="137" priority="12">
      <formula>ISERROR(B16)</formula>
    </cfRule>
  </conditionalFormatting>
  <conditionalFormatting sqref="B17">
    <cfRule type="containsErrors" dxfId="136" priority="11">
      <formula>ISERROR(B17)</formula>
    </cfRule>
  </conditionalFormatting>
  <conditionalFormatting sqref="B18">
    <cfRule type="containsErrors" dxfId="135" priority="10">
      <formula>ISERROR(B18)</formula>
    </cfRule>
  </conditionalFormatting>
  <conditionalFormatting sqref="B23">
    <cfRule type="containsErrors" dxfId="134" priority="9">
      <formula>ISERROR(B23)</formula>
    </cfRule>
  </conditionalFormatting>
  <conditionalFormatting sqref="B26">
    <cfRule type="containsErrors" dxfId="133" priority="8">
      <formula>ISERROR(B26)</formula>
    </cfRule>
  </conditionalFormatting>
  <conditionalFormatting sqref="B27">
    <cfRule type="containsErrors" dxfId="132" priority="7">
      <formula>ISERROR(B27)</formula>
    </cfRule>
  </conditionalFormatting>
  <conditionalFormatting sqref="B28">
    <cfRule type="containsErrors" dxfId="131" priority="6">
      <formula>ISERROR(B28)</formula>
    </cfRule>
  </conditionalFormatting>
  <conditionalFormatting sqref="B29">
    <cfRule type="containsErrors" dxfId="130" priority="5">
      <formula>ISERROR(B29)</formula>
    </cfRule>
  </conditionalFormatting>
  <conditionalFormatting sqref="B32">
    <cfRule type="containsErrors" dxfId="129" priority="4">
      <formula>ISERROR(B32)</formula>
    </cfRule>
  </conditionalFormatting>
  <conditionalFormatting sqref="B35">
    <cfRule type="containsErrors" dxfId="128" priority="3">
      <formula>ISERROR(B35)</formula>
    </cfRule>
  </conditionalFormatting>
  <conditionalFormatting sqref="B36">
    <cfRule type="containsErrors" dxfId="127" priority="2">
      <formula>ISERROR(B36)</formula>
    </cfRule>
  </conditionalFormatting>
  <conditionalFormatting sqref="B33">
    <cfRule type="containsErrors" dxfId="126" priority="1">
      <formula>ISERROR(B33)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36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83203125" style="562" customWidth="1"/>
    <col min="3" max="14" width="10.83203125" style="563" customWidth="1"/>
    <col min="15" max="16384" width="9.33203125" style="563"/>
  </cols>
  <sheetData>
    <row r="1" spans="1:14" s="560" customFormat="1" ht="15" customHeight="1">
      <c r="A1" s="1044" t="s">
        <v>1040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4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4" s="565" customFormat="1" ht="12.75">
      <c r="A3" s="1056" t="s">
        <v>614</v>
      </c>
      <c r="B3" s="1058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4" s="568" customFormat="1" ht="48" customHeight="1">
      <c r="A4" s="1057"/>
      <c r="B4" s="1048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</row>
    <row r="5" spans="1:14" s="809" customFormat="1" ht="15" customHeight="1">
      <c r="A5" s="830" t="s">
        <v>576</v>
      </c>
      <c r="B5" s="831"/>
      <c r="C5" s="608"/>
      <c r="D5" s="608">
        <v>18.293168999999999</v>
      </c>
      <c r="E5" s="608"/>
      <c r="F5" s="608">
        <v>92.045919999999981</v>
      </c>
      <c r="G5" s="608"/>
      <c r="H5" s="608">
        <v>254.975098</v>
      </c>
      <c r="I5" s="608"/>
      <c r="J5" s="608">
        <v>118.797172</v>
      </c>
      <c r="K5" s="608"/>
      <c r="L5" s="608">
        <v>80.877195999999998</v>
      </c>
      <c r="M5" s="608"/>
      <c r="N5" s="608">
        <v>53.057375</v>
      </c>
    </row>
    <row r="6" spans="1:14" s="809" customFormat="1" ht="15" customHeight="1">
      <c r="A6" s="789" t="s">
        <v>779</v>
      </c>
      <c r="B6" s="831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4" s="601" customFormat="1" ht="15" customHeight="1">
      <c r="A7" s="927" t="s">
        <v>785</v>
      </c>
      <c r="B7" s="824"/>
      <c r="C7" s="579"/>
      <c r="D7" s="629">
        <v>2.4974449999999999</v>
      </c>
      <c r="E7" s="579"/>
      <c r="F7" s="629">
        <v>32.624887000000001</v>
      </c>
      <c r="G7" s="579"/>
      <c r="H7" s="629">
        <v>130.60745299999999</v>
      </c>
      <c r="I7" s="579"/>
      <c r="J7" s="629">
        <v>51.222822999999998</v>
      </c>
      <c r="K7" s="579"/>
      <c r="L7" s="629">
        <v>35.654330999999999</v>
      </c>
      <c r="M7" s="579"/>
      <c r="N7" s="629">
        <v>16.624174</v>
      </c>
    </row>
    <row r="8" spans="1:14" s="601" customFormat="1" ht="15" customHeight="1">
      <c r="A8" s="927" t="s">
        <v>923</v>
      </c>
      <c r="B8" s="824"/>
      <c r="C8" s="579"/>
      <c r="D8" s="689" t="s">
        <v>255</v>
      </c>
      <c r="E8" s="579"/>
      <c r="F8" s="689" t="s">
        <v>255</v>
      </c>
      <c r="G8" s="579"/>
      <c r="H8" s="689" t="s">
        <v>255</v>
      </c>
      <c r="I8" s="579"/>
      <c r="J8" s="689" t="s">
        <v>255</v>
      </c>
      <c r="K8" s="579"/>
      <c r="L8" s="629" t="s">
        <v>255</v>
      </c>
      <c r="M8" s="579"/>
      <c r="N8" s="629" t="s">
        <v>255</v>
      </c>
    </row>
    <row r="9" spans="1:14" s="601" customFormat="1" ht="15" customHeight="1">
      <c r="A9" s="927" t="s">
        <v>806</v>
      </c>
      <c r="B9" s="824"/>
      <c r="C9" s="630"/>
      <c r="D9" s="629">
        <v>8.0265050000000002</v>
      </c>
      <c r="E9" s="630"/>
      <c r="F9" s="629">
        <v>30.997394</v>
      </c>
      <c r="G9" s="630"/>
      <c r="H9" s="629">
        <v>20.710614</v>
      </c>
      <c r="I9" s="630"/>
      <c r="J9" s="629">
        <v>20.134042999999998</v>
      </c>
      <c r="K9" s="630"/>
      <c r="L9" s="629">
        <v>9.4161649999999995</v>
      </c>
      <c r="M9" s="630"/>
      <c r="N9" s="629">
        <v>14.849542</v>
      </c>
    </row>
    <row r="10" spans="1:14" s="601" customFormat="1" ht="15" customHeight="1">
      <c r="A10" s="927" t="s">
        <v>1011</v>
      </c>
      <c r="B10" s="824"/>
      <c r="C10" s="630"/>
      <c r="D10" s="629">
        <v>6.5508320000000007</v>
      </c>
      <c r="E10" s="630"/>
      <c r="F10" s="629">
        <v>27.468751999999999</v>
      </c>
      <c r="G10" s="630"/>
      <c r="H10" s="629">
        <v>102.795895</v>
      </c>
      <c r="I10" s="630"/>
      <c r="J10" s="629">
        <v>46.574510000000004</v>
      </c>
      <c r="K10" s="630"/>
      <c r="L10" s="629">
        <v>35.475817999999997</v>
      </c>
      <c r="M10" s="630"/>
      <c r="N10" s="629">
        <v>20.653179000000002</v>
      </c>
    </row>
    <row r="11" spans="1:14" s="601" customFormat="1" ht="15" customHeight="1">
      <c r="A11" s="927" t="s">
        <v>808</v>
      </c>
      <c r="B11" s="824"/>
      <c r="C11" s="630"/>
      <c r="D11" s="629">
        <v>1.2177959999999999</v>
      </c>
      <c r="E11" s="630"/>
      <c r="F11" s="629">
        <v>0.95219999999999994</v>
      </c>
      <c r="G11" s="630"/>
      <c r="H11" s="629">
        <v>0.86113600000000001</v>
      </c>
      <c r="I11" s="630"/>
      <c r="J11" s="629">
        <v>0.86579600000000001</v>
      </c>
      <c r="K11" s="630"/>
      <c r="L11" s="629">
        <v>0.33088200000000001</v>
      </c>
      <c r="M11" s="630"/>
      <c r="N11" s="629">
        <v>0.93024299999999993</v>
      </c>
    </row>
    <row r="12" spans="1:14" s="601" customFormat="1" ht="15" customHeight="1">
      <c r="A12" s="825" t="s">
        <v>780</v>
      </c>
      <c r="B12" s="824"/>
      <c r="C12" s="779"/>
      <c r="D12" s="780"/>
      <c r="E12" s="779"/>
      <c r="F12" s="780"/>
      <c r="G12" s="779"/>
      <c r="H12" s="780"/>
      <c r="I12" s="779"/>
      <c r="J12" s="780"/>
      <c r="K12" s="779"/>
      <c r="L12" s="780"/>
      <c r="M12" s="779"/>
      <c r="N12" s="780"/>
    </row>
    <row r="13" spans="1:14" ht="15" customHeight="1">
      <c r="A13" s="826" t="s">
        <v>577</v>
      </c>
      <c r="B13" s="827"/>
      <c r="C13" s="630"/>
      <c r="D13" s="689" t="s">
        <v>255</v>
      </c>
      <c r="E13" s="630"/>
      <c r="F13" s="689">
        <v>0.30227199999999999</v>
      </c>
      <c r="G13" s="630"/>
      <c r="H13" s="689">
        <v>0.85970000000000002</v>
      </c>
      <c r="I13" s="630"/>
      <c r="J13" s="689">
        <v>0.81999100000000003</v>
      </c>
      <c r="K13" s="630"/>
      <c r="L13" s="689">
        <v>0.53243399999999996</v>
      </c>
      <c r="M13" s="630"/>
      <c r="N13" s="689" t="s">
        <v>255</v>
      </c>
    </row>
    <row r="14" spans="1:14" ht="15" customHeight="1">
      <c r="A14" s="826" t="s">
        <v>578</v>
      </c>
      <c r="B14" s="827"/>
      <c r="C14" s="689"/>
      <c r="D14" s="689" t="s">
        <v>255</v>
      </c>
      <c r="E14" s="689"/>
      <c r="F14" s="689" t="s">
        <v>255</v>
      </c>
      <c r="G14" s="689"/>
      <c r="H14" s="689" t="s">
        <v>255</v>
      </c>
      <c r="I14" s="689"/>
      <c r="J14" s="689" t="s">
        <v>255</v>
      </c>
      <c r="K14" s="689"/>
      <c r="L14" s="689" t="s">
        <v>255</v>
      </c>
      <c r="M14" s="689"/>
      <c r="N14" s="689" t="s">
        <v>255</v>
      </c>
    </row>
    <row r="15" spans="1:14" ht="15" customHeight="1">
      <c r="A15" s="826" t="s">
        <v>579</v>
      </c>
      <c r="B15" s="827"/>
      <c r="C15" s="689"/>
      <c r="D15" s="689" t="s">
        <v>255</v>
      </c>
      <c r="E15" s="689"/>
      <c r="F15" s="689" t="s">
        <v>255</v>
      </c>
      <c r="G15" s="689"/>
      <c r="H15" s="689" t="s">
        <v>255</v>
      </c>
      <c r="I15" s="689"/>
      <c r="J15" s="689" t="s">
        <v>255</v>
      </c>
      <c r="K15" s="689"/>
      <c r="L15" s="689" t="s">
        <v>255</v>
      </c>
      <c r="M15" s="689"/>
      <c r="N15" s="689" t="s">
        <v>255</v>
      </c>
    </row>
    <row r="16" spans="1:14" ht="15" customHeight="1">
      <c r="A16" s="826" t="s">
        <v>580</v>
      </c>
      <c r="B16" s="827"/>
      <c r="C16" s="689"/>
      <c r="D16" s="579">
        <v>1.2177959999999999</v>
      </c>
      <c r="E16" s="689"/>
      <c r="F16" s="579">
        <v>0.980348</v>
      </c>
      <c r="G16" s="689"/>
      <c r="H16" s="579">
        <v>0.86113600000000001</v>
      </c>
      <c r="I16" s="689"/>
      <c r="J16" s="579">
        <v>0.86579600000000001</v>
      </c>
      <c r="K16" s="689"/>
      <c r="L16" s="579">
        <v>0.33088200000000001</v>
      </c>
      <c r="M16" s="689"/>
      <c r="N16" s="579">
        <v>0.93024299999999993</v>
      </c>
    </row>
    <row r="17" spans="1:15" s="810" customFormat="1" ht="15" customHeight="1">
      <c r="A17" s="782" t="s">
        <v>947</v>
      </c>
      <c r="B17" s="621" t="s">
        <v>719</v>
      </c>
      <c r="C17" s="821">
        <v>0.24609999999999999</v>
      </c>
      <c r="D17" s="821">
        <v>1.1201049999999999</v>
      </c>
      <c r="E17" s="821">
        <v>0.24340000000000001</v>
      </c>
      <c r="F17" s="821">
        <v>0.94738199999999995</v>
      </c>
      <c r="G17" s="821">
        <v>0.2928</v>
      </c>
      <c r="H17" s="821">
        <v>0.86113600000000001</v>
      </c>
      <c r="I17" s="821">
        <v>0.2823</v>
      </c>
      <c r="J17" s="821">
        <v>0.84244599999999992</v>
      </c>
      <c r="K17" s="821">
        <v>0.12869999999999998</v>
      </c>
      <c r="L17" s="821">
        <v>0.30753199999999997</v>
      </c>
      <c r="M17" s="821">
        <v>0.29190000000000005</v>
      </c>
      <c r="N17" s="821">
        <v>0.93024299999999993</v>
      </c>
    </row>
    <row r="18" spans="1:15" ht="15" customHeight="1">
      <c r="A18" s="826" t="s">
        <v>581</v>
      </c>
      <c r="B18" s="784"/>
      <c r="C18" s="689"/>
      <c r="D18" s="689" t="s">
        <v>255</v>
      </c>
      <c r="E18" s="689"/>
      <c r="F18" s="689" t="s">
        <v>255</v>
      </c>
      <c r="G18" s="689"/>
      <c r="H18" s="689" t="s">
        <v>255</v>
      </c>
      <c r="I18" s="689"/>
      <c r="J18" s="689" t="s">
        <v>255</v>
      </c>
      <c r="K18" s="689"/>
      <c r="L18" s="689" t="s">
        <v>255</v>
      </c>
      <c r="M18" s="689"/>
      <c r="N18" s="689" t="s">
        <v>255</v>
      </c>
    </row>
    <row r="19" spans="1:15" s="587" customFormat="1" ht="15" customHeight="1">
      <c r="A19" s="816" t="s">
        <v>882</v>
      </c>
      <c r="B19" s="586"/>
      <c r="C19" s="689"/>
      <c r="D19" s="689">
        <v>0.48620599999999997</v>
      </c>
      <c r="E19" s="689"/>
      <c r="F19" s="689">
        <v>2.0486930000000001</v>
      </c>
      <c r="G19" s="689"/>
      <c r="H19" s="689">
        <v>3.5278620000000003</v>
      </c>
      <c r="I19" s="689"/>
      <c r="J19" s="689">
        <v>1.8626289999999996</v>
      </c>
      <c r="K19" s="689"/>
      <c r="L19" s="689">
        <v>0.65079199999999982</v>
      </c>
      <c r="M19" s="689"/>
      <c r="N19" s="689">
        <v>1.1377109999999999</v>
      </c>
    </row>
    <row r="20" spans="1:15" s="587" customFormat="1" ht="15" customHeight="1">
      <c r="A20" s="782" t="s">
        <v>1041</v>
      </c>
      <c r="B20" s="783" t="s">
        <v>284</v>
      </c>
      <c r="C20" s="821" t="s">
        <v>255</v>
      </c>
      <c r="D20" s="821">
        <v>9.5907000000000006E-2</v>
      </c>
      <c r="E20" s="821">
        <v>1.3</v>
      </c>
      <c r="F20" s="821">
        <v>0.40744100000000005</v>
      </c>
      <c r="G20" s="821">
        <v>0.7</v>
      </c>
      <c r="H20" s="821">
        <v>0.33574399999999999</v>
      </c>
      <c r="I20" s="821">
        <v>0.7</v>
      </c>
      <c r="J20" s="821">
        <v>0.413607</v>
      </c>
      <c r="K20" s="821">
        <v>0.3</v>
      </c>
      <c r="L20" s="821">
        <v>0.13436399999999998</v>
      </c>
      <c r="M20" s="821">
        <v>0.3</v>
      </c>
      <c r="N20" s="821">
        <v>0.14480499999999999</v>
      </c>
      <c r="O20" s="810"/>
    </row>
    <row r="21" spans="1:15" s="587" customFormat="1" ht="15" customHeight="1">
      <c r="A21" s="782" t="s">
        <v>693</v>
      </c>
      <c r="B21" s="783" t="s">
        <v>284</v>
      </c>
      <c r="C21" s="821"/>
      <c r="D21" s="821" t="s">
        <v>255</v>
      </c>
      <c r="E21" s="821">
        <v>0.5</v>
      </c>
      <c r="F21" s="821">
        <v>0.47374000000000005</v>
      </c>
      <c r="G21" s="821">
        <v>0.7</v>
      </c>
      <c r="H21" s="821">
        <v>1.9838369999999999</v>
      </c>
      <c r="I21" s="821">
        <v>0.1</v>
      </c>
      <c r="J21" s="821">
        <v>7.1597999999999995E-2</v>
      </c>
      <c r="K21" s="821"/>
      <c r="L21" s="821" t="s">
        <v>255</v>
      </c>
      <c r="M21" s="821">
        <v>0.7</v>
      </c>
      <c r="N21" s="821">
        <v>0.66524299999999992</v>
      </c>
      <c r="O21" s="810"/>
    </row>
    <row r="22" spans="1:15" s="587" customFormat="1" ht="15" customHeight="1">
      <c r="A22" s="782" t="s">
        <v>661</v>
      </c>
      <c r="B22" s="783" t="s">
        <v>284</v>
      </c>
      <c r="C22" s="821">
        <v>7.5</v>
      </c>
      <c r="D22" s="821">
        <v>6.6506999999999997E-2</v>
      </c>
      <c r="E22" s="821">
        <v>57.3</v>
      </c>
      <c r="F22" s="821">
        <v>0.231324</v>
      </c>
      <c r="G22" s="821">
        <v>79.7</v>
      </c>
      <c r="H22" s="821">
        <v>0.38440299999999999</v>
      </c>
      <c r="I22" s="821">
        <v>56.3</v>
      </c>
      <c r="J22" s="821">
        <v>0.35120000000000007</v>
      </c>
      <c r="K22" s="821">
        <v>11.1</v>
      </c>
      <c r="L22" s="821">
        <v>6.2054999999999999E-2</v>
      </c>
      <c r="M22" s="821">
        <v>21.8</v>
      </c>
      <c r="N22" s="821">
        <v>0.15381499999999998</v>
      </c>
      <c r="O22" s="810"/>
    </row>
    <row r="23" spans="1:15" s="810" customFormat="1" ht="15" customHeight="1">
      <c r="A23" s="782" t="s">
        <v>1002</v>
      </c>
      <c r="B23" s="783" t="s">
        <v>284</v>
      </c>
      <c r="C23" s="821">
        <v>4.0999999999999996</v>
      </c>
      <c r="D23" s="821">
        <v>7.3910000000000003E-2</v>
      </c>
      <c r="E23" s="821">
        <v>12.5</v>
      </c>
      <c r="F23" s="821">
        <v>0.142679</v>
      </c>
      <c r="G23" s="821">
        <v>14.1</v>
      </c>
      <c r="H23" s="821">
        <v>0.22802699999999998</v>
      </c>
      <c r="I23" s="821">
        <v>21.7</v>
      </c>
      <c r="J23" s="821">
        <v>0.455706</v>
      </c>
      <c r="K23" s="821">
        <v>8.7000000000000011</v>
      </c>
      <c r="L23" s="821">
        <v>0.19955299999999998</v>
      </c>
      <c r="M23" s="821">
        <v>5.7</v>
      </c>
      <c r="N23" s="821">
        <v>0.118367</v>
      </c>
    </row>
    <row r="24" spans="1:15" ht="15" customHeight="1">
      <c r="A24" s="826" t="s">
        <v>583</v>
      </c>
      <c r="B24" s="784"/>
      <c r="C24" s="689"/>
      <c r="D24" s="689">
        <v>4.4557839999999995</v>
      </c>
      <c r="E24" s="689"/>
      <c r="F24" s="689">
        <v>21.495998</v>
      </c>
      <c r="G24" s="689"/>
      <c r="H24" s="689">
        <v>7.2722469999999984</v>
      </c>
      <c r="I24" s="689"/>
      <c r="J24" s="689">
        <v>6.6339499999999996</v>
      </c>
      <c r="K24" s="689"/>
      <c r="L24" s="689">
        <v>2.8376519999999998</v>
      </c>
      <c r="M24" s="689"/>
      <c r="N24" s="689">
        <v>7.3632489999999997</v>
      </c>
    </row>
    <row r="25" spans="1:15" s="810" customFormat="1" ht="15" customHeight="1">
      <c r="A25" s="782" t="s">
        <v>695</v>
      </c>
      <c r="B25" s="621" t="s">
        <v>680</v>
      </c>
      <c r="C25" s="821">
        <v>0.26072699999999999</v>
      </c>
      <c r="D25" s="821">
        <v>3.9775399999999994</v>
      </c>
      <c r="E25" s="821">
        <v>0.217584</v>
      </c>
      <c r="F25" s="821">
        <v>19.261917999999998</v>
      </c>
      <c r="G25" s="821">
        <v>0.26708700000000002</v>
      </c>
      <c r="H25" s="821">
        <v>4.6346319999999999</v>
      </c>
      <c r="I25" s="821">
        <v>0.25124200000000002</v>
      </c>
      <c r="J25" s="821">
        <v>4.7903959999999994</v>
      </c>
      <c r="K25" s="821">
        <v>9.1795000000000002E-2</v>
      </c>
      <c r="L25" s="821">
        <v>1.5265899999999999</v>
      </c>
      <c r="M25" s="821">
        <v>0.102628</v>
      </c>
      <c r="N25" s="821">
        <v>6.9352800000000006</v>
      </c>
    </row>
    <row r="26" spans="1:15" s="810" customFormat="1" ht="15" customHeight="1">
      <c r="A26" s="782" t="s">
        <v>1042</v>
      </c>
      <c r="B26" s="783" t="s">
        <v>284</v>
      </c>
      <c r="C26" s="821">
        <v>4.7</v>
      </c>
      <c r="D26" s="821" t="s">
        <v>255</v>
      </c>
      <c r="E26" s="821">
        <v>15</v>
      </c>
      <c r="F26" s="821">
        <v>0.11362599999999999</v>
      </c>
      <c r="G26" s="821">
        <v>42.5</v>
      </c>
      <c r="H26" s="821">
        <v>0.263075</v>
      </c>
      <c r="I26" s="821">
        <v>15.3</v>
      </c>
      <c r="J26" s="821">
        <v>0.10000299999999999</v>
      </c>
      <c r="K26" s="821">
        <v>8</v>
      </c>
      <c r="L26" s="821">
        <v>5.6305000000000008E-2</v>
      </c>
      <c r="M26" s="821">
        <v>19.7</v>
      </c>
      <c r="N26" s="821">
        <v>7.7328999999999995E-2</v>
      </c>
    </row>
    <row r="27" spans="1:15" ht="15" customHeight="1">
      <c r="A27" s="826" t="s">
        <v>584</v>
      </c>
      <c r="B27" s="784"/>
      <c r="C27" s="689"/>
      <c r="D27" s="689">
        <v>10.363294999999999</v>
      </c>
      <c r="E27" s="689"/>
      <c r="F27" s="689">
        <v>64.556534999999997</v>
      </c>
      <c r="G27" s="689"/>
      <c r="H27" s="689">
        <v>238.550453</v>
      </c>
      <c r="I27" s="689"/>
      <c r="J27" s="689">
        <v>105.73215</v>
      </c>
      <c r="K27" s="689"/>
      <c r="L27" s="689">
        <v>74.993760999999992</v>
      </c>
      <c r="M27" s="689"/>
      <c r="N27" s="689">
        <v>42.057869000000004</v>
      </c>
    </row>
    <row r="28" spans="1:15" s="810" customFormat="1" ht="15" customHeight="1">
      <c r="A28" s="782" t="s">
        <v>705</v>
      </c>
      <c r="B28" s="621" t="s">
        <v>678</v>
      </c>
      <c r="C28" s="821">
        <v>9.18</v>
      </c>
      <c r="D28" s="821">
        <v>1.6609229999999999</v>
      </c>
      <c r="E28" s="821">
        <v>15.45</v>
      </c>
      <c r="F28" s="821">
        <v>3.0745389999999997</v>
      </c>
      <c r="G28" s="821">
        <v>23.442</v>
      </c>
      <c r="H28" s="821">
        <v>5.2631359999999994</v>
      </c>
      <c r="I28" s="821">
        <v>24.091999999999999</v>
      </c>
      <c r="J28" s="821">
        <v>4.5564260000000001</v>
      </c>
      <c r="K28" s="821">
        <v>10.798999999999999</v>
      </c>
      <c r="L28" s="821">
        <v>1.9941280000000001</v>
      </c>
      <c r="M28" s="821">
        <v>16.655999999999999</v>
      </c>
      <c r="N28" s="821">
        <v>2.6396220000000001</v>
      </c>
    </row>
    <row r="29" spans="1:15" s="810" customFormat="1" ht="15" customHeight="1">
      <c r="A29" s="782" t="s">
        <v>1036</v>
      </c>
      <c r="B29" s="561"/>
      <c r="C29" s="821"/>
      <c r="D29" s="821">
        <v>0.98891600000000002</v>
      </c>
      <c r="E29" s="821"/>
      <c r="F29" s="821">
        <v>4.4100839999999994</v>
      </c>
      <c r="G29" s="821"/>
      <c r="H29" s="821">
        <v>9.7156749999999992</v>
      </c>
      <c r="I29" s="821"/>
      <c r="J29" s="821">
        <v>11.844495</v>
      </c>
      <c r="K29" s="821"/>
      <c r="L29" s="821">
        <v>10.157949</v>
      </c>
      <c r="M29" s="821"/>
      <c r="N29" s="821">
        <v>4.5051429999999995</v>
      </c>
    </row>
    <row r="30" spans="1:15" s="810" customFormat="1" ht="15" customHeight="1">
      <c r="A30" s="782" t="s">
        <v>978</v>
      </c>
      <c r="B30" s="561"/>
      <c r="C30" s="821"/>
      <c r="D30" s="821">
        <v>5.1836849999999997</v>
      </c>
      <c r="E30" s="821"/>
      <c r="F30" s="821">
        <v>47.844082</v>
      </c>
      <c r="G30" s="821"/>
      <c r="H30" s="821">
        <v>213.689313</v>
      </c>
      <c r="I30" s="821"/>
      <c r="J30" s="821">
        <v>82.912448999999995</v>
      </c>
      <c r="K30" s="821"/>
      <c r="L30" s="821">
        <v>59.509271999999989</v>
      </c>
      <c r="M30" s="821"/>
      <c r="N30" s="821">
        <v>30.739877999999997</v>
      </c>
    </row>
    <row r="31" spans="1:15" ht="15" customHeight="1">
      <c r="A31" s="826" t="s">
        <v>1020</v>
      </c>
      <c r="B31" s="827"/>
      <c r="C31" s="689"/>
      <c r="D31" s="689">
        <v>1.7523819999999999</v>
      </c>
      <c r="E31" s="689"/>
      <c r="F31" s="689">
        <v>2.60968</v>
      </c>
      <c r="G31" s="689"/>
      <c r="H31" s="689">
        <v>3.8612769999999998</v>
      </c>
      <c r="I31" s="689"/>
      <c r="J31" s="689">
        <v>2.859985</v>
      </c>
      <c r="K31" s="689"/>
      <c r="L31" s="689">
        <v>1.514316</v>
      </c>
      <c r="M31" s="689"/>
      <c r="N31" s="689">
        <v>1.518607</v>
      </c>
    </row>
    <row r="32" spans="1:15" s="810" customFormat="1" ht="15" customHeight="1">
      <c r="A32" s="782" t="s">
        <v>1007</v>
      </c>
      <c r="B32" s="561"/>
      <c r="C32" s="821"/>
      <c r="D32" s="821">
        <v>1.584527</v>
      </c>
      <c r="E32" s="821"/>
      <c r="F32" s="821">
        <v>1.8373320000000002</v>
      </c>
      <c r="G32" s="821"/>
      <c r="H32" s="821">
        <v>2.9204000000000003</v>
      </c>
      <c r="I32" s="821"/>
      <c r="J32" s="821">
        <v>1.5150159999999999</v>
      </c>
      <c r="K32" s="821"/>
      <c r="L32" s="821">
        <v>0.804006</v>
      </c>
      <c r="M32" s="821"/>
      <c r="N32" s="821">
        <v>0.94906899999999994</v>
      </c>
    </row>
    <row r="33" spans="1:14" s="810" customFormat="1" ht="15" customHeight="1">
      <c r="A33" s="782" t="s">
        <v>994</v>
      </c>
      <c r="B33" s="621" t="s">
        <v>719</v>
      </c>
      <c r="C33" s="821" t="s">
        <v>255</v>
      </c>
      <c r="D33" s="821">
        <v>7.0638999999999993E-2</v>
      </c>
      <c r="E33" s="821">
        <v>5.0299999999999997E-2</v>
      </c>
      <c r="F33" s="821">
        <v>0.19041</v>
      </c>
      <c r="G33" s="821">
        <v>0.1002</v>
      </c>
      <c r="H33" s="821">
        <v>0.254216</v>
      </c>
      <c r="I33" s="821">
        <v>0.1303</v>
      </c>
      <c r="J33" s="821">
        <v>0.29158600000000001</v>
      </c>
      <c r="K33" s="821">
        <v>6.6000000000000003E-2</v>
      </c>
      <c r="L33" s="821">
        <v>0.127585</v>
      </c>
      <c r="M33" s="821">
        <v>0.1169</v>
      </c>
      <c r="N33" s="821">
        <v>0.21320599999999998</v>
      </c>
    </row>
    <row r="34" spans="1:14" ht="15" customHeight="1">
      <c r="A34" s="828" t="s">
        <v>586</v>
      </c>
      <c r="B34" s="829"/>
      <c r="C34" s="822"/>
      <c r="D34" s="822" t="s">
        <v>255</v>
      </c>
      <c r="E34" s="822"/>
      <c r="F34" s="822" t="s">
        <v>255</v>
      </c>
      <c r="G34" s="822"/>
      <c r="H34" s="822" t="s">
        <v>255</v>
      </c>
      <c r="I34" s="822"/>
      <c r="J34" s="822" t="s">
        <v>255</v>
      </c>
      <c r="K34" s="822"/>
      <c r="L34" s="822" t="s">
        <v>255</v>
      </c>
      <c r="M34" s="822"/>
      <c r="N34" s="822" t="s">
        <v>255</v>
      </c>
    </row>
    <row r="35" spans="1:14" ht="15" customHeight="1">
      <c r="A35" s="635" t="s">
        <v>919</v>
      </c>
      <c r="B35" s="635"/>
      <c r="C35" s="635"/>
      <c r="D35" s="635"/>
      <c r="E35" s="635"/>
      <c r="F35" s="635"/>
      <c r="G35" s="635"/>
      <c r="H35" s="635"/>
      <c r="I35" s="635"/>
      <c r="J35" s="635"/>
      <c r="K35" s="635"/>
      <c r="L35" s="635"/>
      <c r="M35" s="635"/>
      <c r="N35" s="635"/>
    </row>
    <row r="36" spans="1:14" ht="15" customHeight="1">
      <c r="A36" s="637" t="s">
        <v>870</v>
      </c>
      <c r="B36" s="637"/>
      <c r="C36" s="637"/>
      <c r="D36" s="637"/>
      <c r="E36" s="637"/>
      <c r="F36" s="637"/>
      <c r="G36" s="637"/>
      <c r="H36" s="637"/>
      <c r="I36" s="637"/>
      <c r="J36" s="637"/>
      <c r="K36" s="637"/>
      <c r="L36" s="637"/>
      <c r="M36" s="637"/>
      <c r="N36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O17 B19:J19 K14:L19 D20:L20 B4:C4 A1:J1 B3:J3 A14:J16 B20:C21 O18:XFD20 D21:XFD21 A24:XFD24 A18:J18 C17:J17 B22:XFD23 A27:XFD27 B26:XFD26 A31:XFD31 B29:XFD30 B32:XFD32 A34:XFD1048576 M5:N20 A5:L6 O1:XFD16 H2:J2 A12:L13 B7:L11 C25:XFD25 C28:XFD28 C33:XFD33">
    <cfRule type="containsErrors" dxfId="125" priority="35">
      <formula>ISERROR(A1)</formula>
    </cfRule>
  </conditionalFormatting>
  <conditionalFormatting sqref="D4">
    <cfRule type="containsErrors" dxfId="124" priority="34">
      <formula>ISERROR(D4)</formula>
    </cfRule>
  </conditionalFormatting>
  <conditionalFormatting sqref="P17:XFD17">
    <cfRule type="containsErrors" dxfId="123" priority="29">
      <formula>ISERROR(P17)</formula>
    </cfRule>
  </conditionalFormatting>
  <conditionalFormatting sqref="K1:N2">
    <cfRule type="containsErrors" dxfId="122" priority="27">
      <formula>ISERROR(K1)</formula>
    </cfRule>
  </conditionalFormatting>
  <conditionalFormatting sqref="A19">
    <cfRule type="containsErrors" dxfId="121" priority="25">
      <formula>ISERROR(A19)</formula>
    </cfRule>
  </conditionalFormatting>
  <conditionalFormatting sqref="A17">
    <cfRule type="containsErrors" dxfId="120" priority="24">
      <formula>ISERROR(A17)</formula>
    </cfRule>
  </conditionalFormatting>
  <conditionalFormatting sqref="A20:A23">
    <cfRule type="containsErrors" dxfId="119" priority="23">
      <formula>ISERROR(A20)</formula>
    </cfRule>
  </conditionalFormatting>
  <conditionalFormatting sqref="A25:A26">
    <cfRule type="containsErrors" dxfId="118" priority="22">
      <formula>ISERROR(A25)</formula>
    </cfRule>
  </conditionalFormatting>
  <conditionalFormatting sqref="A28:A30">
    <cfRule type="containsErrors" dxfId="117" priority="21">
      <formula>ISERROR(A28)</formula>
    </cfRule>
  </conditionalFormatting>
  <conditionalFormatting sqref="A32:A33">
    <cfRule type="containsErrors" dxfId="116" priority="20">
      <formula>ISERROR(A32)</formula>
    </cfRule>
  </conditionalFormatting>
  <conditionalFormatting sqref="A3:A4">
    <cfRule type="containsErrors" dxfId="115" priority="19">
      <formula>ISERROR(A3)</formula>
    </cfRule>
  </conditionalFormatting>
  <conditionalFormatting sqref="K3:N3">
    <cfRule type="containsErrors" dxfId="114" priority="18">
      <formula>ISERROR(K3)</formula>
    </cfRule>
  </conditionalFormatting>
  <conditionalFormatting sqref="B2:G2">
    <cfRule type="containsErrors" dxfId="113" priority="17">
      <formula>ISERROR(B2)</formula>
    </cfRule>
  </conditionalFormatting>
  <conditionalFormatting sqref="A2">
    <cfRule type="containsErrors" dxfId="112" priority="16">
      <formula>ISERROR(A2)</formula>
    </cfRule>
  </conditionalFormatting>
  <conditionalFormatting sqref="E4">
    <cfRule type="containsErrors" dxfId="111" priority="15">
      <formula>ISERROR(E4)</formula>
    </cfRule>
  </conditionalFormatting>
  <conditionalFormatting sqref="F4">
    <cfRule type="containsErrors" dxfId="110" priority="14">
      <formula>ISERROR(F4)</formula>
    </cfRule>
  </conditionalFormatting>
  <conditionalFormatting sqref="G4">
    <cfRule type="containsErrors" dxfId="109" priority="13">
      <formula>ISERROR(G4)</formula>
    </cfRule>
  </conditionalFormatting>
  <conditionalFormatting sqref="H4">
    <cfRule type="containsErrors" dxfId="108" priority="12">
      <formula>ISERROR(H4)</formula>
    </cfRule>
  </conditionalFormatting>
  <conditionalFormatting sqref="I4">
    <cfRule type="containsErrors" dxfId="107" priority="11">
      <formula>ISERROR(I4)</formula>
    </cfRule>
  </conditionalFormatting>
  <conditionalFormatting sqref="J4">
    <cfRule type="containsErrors" dxfId="106" priority="10">
      <formula>ISERROR(J4)</formula>
    </cfRule>
  </conditionalFormatting>
  <conditionalFormatting sqref="K4">
    <cfRule type="containsErrors" dxfId="105" priority="9">
      <formula>ISERROR(K4)</formula>
    </cfRule>
  </conditionalFormatting>
  <conditionalFormatting sqref="L4">
    <cfRule type="containsErrors" dxfId="104" priority="8">
      <formula>ISERROR(L4)</formula>
    </cfRule>
  </conditionalFormatting>
  <conditionalFormatting sqref="M4">
    <cfRule type="containsErrors" dxfId="103" priority="7">
      <formula>ISERROR(M4)</formula>
    </cfRule>
  </conditionalFormatting>
  <conditionalFormatting sqref="N4">
    <cfRule type="containsErrors" dxfId="102" priority="6">
      <formula>ISERROR(N4)</formula>
    </cfRule>
  </conditionalFormatting>
  <conditionalFormatting sqref="A7:A11">
    <cfRule type="containsErrors" dxfId="101" priority="5">
      <formula>ISERROR(A7)</formula>
    </cfRule>
  </conditionalFormatting>
  <conditionalFormatting sqref="B17">
    <cfRule type="containsErrors" dxfId="100" priority="4">
      <formula>ISERROR(B17)</formula>
    </cfRule>
  </conditionalFormatting>
  <conditionalFormatting sqref="B25">
    <cfRule type="containsErrors" dxfId="99" priority="3">
      <formula>ISERROR(B25)</formula>
    </cfRule>
  </conditionalFormatting>
  <conditionalFormatting sqref="B28">
    <cfRule type="containsErrors" dxfId="98" priority="2">
      <formula>ISERROR(B28)</formula>
    </cfRule>
  </conditionalFormatting>
  <conditionalFormatting sqref="B33">
    <cfRule type="containsErrors" dxfId="97" priority="1">
      <formula>ISERROR(B33)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44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832031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1043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5" s="565" customFormat="1" ht="12" customHeight="1">
      <c r="A3" s="1056" t="s">
        <v>614</v>
      </c>
      <c r="B3" s="1047" t="s">
        <v>639</v>
      </c>
      <c r="C3" s="1042">
        <v>2021</v>
      </c>
      <c r="D3" s="1042"/>
      <c r="E3" s="1042">
        <v>2022</v>
      </c>
      <c r="F3" s="1042"/>
      <c r="G3" s="1042">
        <v>2023</v>
      </c>
      <c r="H3" s="1042"/>
      <c r="I3" s="1042">
        <v>2024</v>
      </c>
      <c r="J3" s="104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3"/>
      <c r="B4" s="1060"/>
      <c r="C4" s="793" t="s">
        <v>801</v>
      </c>
      <c r="D4" s="794" t="s">
        <v>802</v>
      </c>
      <c r="E4" s="793" t="s">
        <v>801</v>
      </c>
      <c r="F4" s="794" t="s">
        <v>802</v>
      </c>
      <c r="G4" s="793" t="s">
        <v>801</v>
      </c>
      <c r="H4" s="794" t="s">
        <v>802</v>
      </c>
      <c r="I4" s="793" t="s">
        <v>801</v>
      </c>
      <c r="J4" s="794" t="s">
        <v>802</v>
      </c>
      <c r="K4" s="793" t="s">
        <v>801</v>
      </c>
      <c r="L4" s="794" t="s">
        <v>802</v>
      </c>
      <c r="M4" s="793" t="s">
        <v>801</v>
      </c>
      <c r="N4" s="794" t="s">
        <v>802</v>
      </c>
    </row>
    <row r="5" spans="1:15" s="809" customFormat="1" ht="15" customHeight="1">
      <c r="A5" s="836" t="s">
        <v>576</v>
      </c>
      <c r="B5" s="837"/>
      <c r="C5" s="802"/>
      <c r="D5" s="802">
        <v>54.750684</v>
      </c>
      <c r="E5" s="802"/>
      <c r="F5" s="802">
        <v>156.538275</v>
      </c>
      <c r="G5" s="802"/>
      <c r="H5" s="802">
        <v>550.72504100000003</v>
      </c>
      <c r="I5" s="802"/>
      <c r="J5" s="802">
        <v>432.30016300000005</v>
      </c>
      <c r="K5" s="802"/>
      <c r="L5" s="802">
        <v>182.78375</v>
      </c>
      <c r="M5" s="802"/>
      <c r="N5" s="802">
        <v>243.42497900000001</v>
      </c>
    </row>
    <row r="6" spans="1:15" s="809" customFormat="1" ht="15" customHeight="1">
      <c r="A6" s="777" t="s">
        <v>779</v>
      </c>
      <c r="B6" s="823"/>
      <c r="C6" s="778"/>
      <c r="D6" s="778"/>
      <c r="E6" s="778"/>
      <c r="F6" s="778"/>
      <c r="G6" s="778"/>
      <c r="H6" s="778"/>
      <c r="I6" s="778"/>
      <c r="J6" s="778"/>
      <c r="K6" s="778"/>
      <c r="L6" s="778"/>
      <c r="M6" s="778"/>
      <c r="N6" s="778"/>
    </row>
    <row r="7" spans="1:15" s="601" customFormat="1" ht="15" customHeight="1">
      <c r="A7" s="927" t="s">
        <v>804</v>
      </c>
      <c r="B7" s="824"/>
      <c r="C7" s="614"/>
      <c r="D7" s="615">
        <v>21.754062999999995</v>
      </c>
      <c r="E7" s="614"/>
      <c r="F7" s="615">
        <v>67.586477000000002</v>
      </c>
      <c r="G7" s="614"/>
      <c r="H7" s="615">
        <v>245.431961</v>
      </c>
      <c r="I7" s="614"/>
      <c r="J7" s="615">
        <v>238.13101999999998</v>
      </c>
      <c r="K7" s="614"/>
      <c r="L7" s="615">
        <v>102.83319499999999</v>
      </c>
      <c r="M7" s="614"/>
      <c r="N7" s="615">
        <v>130.71349599999999</v>
      </c>
    </row>
    <row r="8" spans="1:15" s="601" customFormat="1" ht="15" customHeight="1">
      <c r="A8" s="927" t="s">
        <v>923</v>
      </c>
      <c r="B8" s="824"/>
      <c r="C8" s="579"/>
      <c r="D8" s="615" t="s">
        <v>255</v>
      </c>
      <c r="E8" s="579"/>
      <c r="F8" s="615" t="s">
        <v>255</v>
      </c>
      <c r="G8" s="579"/>
      <c r="H8" s="615" t="s">
        <v>255</v>
      </c>
      <c r="I8" s="579"/>
      <c r="J8" s="615">
        <v>7.0533999999999999E-2</v>
      </c>
      <c r="K8" s="579"/>
      <c r="L8" s="615" t="s">
        <v>255</v>
      </c>
      <c r="M8" s="579"/>
      <c r="N8" s="615" t="s">
        <v>255</v>
      </c>
    </row>
    <row r="9" spans="1:15" s="601" customFormat="1" ht="15" customHeight="1">
      <c r="A9" s="927" t="s">
        <v>806</v>
      </c>
      <c r="B9" s="824"/>
      <c r="C9" s="630"/>
      <c r="D9" s="615">
        <v>13.072672000000001</v>
      </c>
      <c r="E9" s="630"/>
      <c r="F9" s="615">
        <v>19.739750999999998</v>
      </c>
      <c r="G9" s="630"/>
      <c r="H9" s="615">
        <v>27.615895999999999</v>
      </c>
      <c r="I9" s="630"/>
      <c r="J9" s="615">
        <v>35.162776000000001</v>
      </c>
      <c r="K9" s="630"/>
      <c r="L9" s="615">
        <v>13.413022000000002</v>
      </c>
      <c r="M9" s="630"/>
      <c r="N9" s="615">
        <v>17.980979999999999</v>
      </c>
    </row>
    <row r="10" spans="1:15" s="601" customFormat="1" ht="15" customHeight="1">
      <c r="A10" s="927" t="s">
        <v>1011</v>
      </c>
      <c r="B10" s="824"/>
      <c r="C10" s="630"/>
      <c r="D10" s="615">
        <v>17.475422999999999</v>
      </c>
      <c r="E10" s="630"/>
      <c r="F10" s="615">
        <v>65.463476</v>
      </c>
      <c r="G10" s="630"/>
      <c r="H10" s="615">
        <v>273.930813</v>
      </c>
      <c r="I10" s="630"/>
      <c r="J10" s="615">
        <v>153.940832</v>
      </c>
      <c r="K10" s="630"/>
      <c r="L10" s="615">
        <v>63.887122999999995</v>
      </c>
      <c r="M10" s="630"/>
      <c r="N10" s="615">
        <v>91.50391599999999</v>
      </c>
    </row>
    <row r="11" spans="1:15" s="601" customFormat="1" ht="15" customHeight="1">
      <c r="A11" s="927" t="s">
        <v>808</v>
      </c>
      <c r="B11" s="824"/>
      <c r="C11" s="630"/>
      <c r="D11" s="615">
        <v>2.4277359999999999</v>
      </c>
      <c r="E11" s="630"/>
      <c r="F11" s="615">
        <v>3.6997699999999996</v>
      </c>
      <c r="G11" s="630"/>
      <c r="H11" s="615">
        <v>3.698264</v>
      </c>
      <c r="I11" s="630"/>
      <c r="J11" s="615">
        <v>4.9950009999999994</v>
      </c>
      <c r="K11" s="630"/>
      <c r="L11" s="615">
        <v>2.6158379999999992</v>
      </c>
      <c r="M11" s="630"/>
      <c r="N11" s="615">
        <v>3.1922949999999997</v>
      </c>
    </row>
    <row r="12" spans="1:15" s="601" customFormat="1" ht="15" customHeight="1">
      <c r="A12" s="825" t="s">
        <v>780</v>
      </c>
      <c r="B12" s="824"/>
      <c r="C12" s="819"/>
      <c r="D12" s="820"/>
      <c r="E12" s="819"/>
      <c r="F12" s="820"/>
      <c r="G12" s="819"/>
      <c r="H12" s="820"/>
      <c r="I12" s="819"/>
      <c r="J12" s="820"/>
      <c r="K12" s="819"/>
      <c r="L12" s="820"/>
      <c r="M12" s="819"/>
      <c r="N12" s="820"/>
    </row>
    <row r="13" spans="1:15" ht="15" customHeight="1">
      <c r="A13" s="826" t="s">
        <v>577</v>
      </c>
      <c r="B13" s="827"/>
      <c r="C13" s="630"/>
      <c r="D13" s="579">
        <v>1.4974069999999999</v>
      </c>
      <c r="E13" s="630"/>
      <c r="F13" s="579">
        <v>2.0039720000000001</v>
      </c>
      <c r="G13" s="630"/>
      <c r="H13" s="579">
        <v>4.2994620000000001</v>
      </c>
      <c r="I13" s="630"/>
      <c r="J13" s="579">
        <v>5.3593149999999987</v>
      </c>
      <c r="K13" s="630"/>
      <c r="L13" s="579">
        <v>2.595542</v>
      </c>
      <c r="M13" s="630"/>
      <c r="N13" s="579">
        <v>3.3031899999999994</v>
      </c>
    </row>
    <row r="14" spans="1:15" s="810" customFormat="1" ht="15" customHeight="1">
      <c r="A14" s="782" t="s">
        <v>734</v>
      </c>
      <c r="B14" s="621" t="s">
        <v>679</v>
      </c>
      <c r="C14" s="834">
        <v>0.59010000000000007</v>
      </c>
      <c r="D14" s="834">
        <v>1.458264</v>
      </c>
      <c r="E14" s="834">
        <v>0.68100000000000005</v>
      </c>
      <c r="F14" s="834">
        <v>1.9139469999999996</v>
      </c>
      <c r="G14" s="834">
        <v>1.3003</v>
      </c>
      <c r="H14" s="834">
        <v>4.0261110000000002</v>
      </c>
      <c r="I14" s="834">
        <v>1.5090999999999999</v>
      </c>
      <c r="J14" s="834">
        <v>5.0552729999999997</v>
      </c>
      <c r="K14" s="834">
        <v>0.75120000000000009</v>
      </c>
      <c r="L14" s="834">
        <v>2.4278059999999999</v>
      </c>
      <c r="M14" s="834">
        <v>0.83220000000000005</v>
      </c>
      <c r="N14" s="834">
        <v>3.1572879999999999</v>
      </c>
    </row>
    <row r="15" spans="1:15" ht="15" customHeight="1">
      <c r="A15" s="826" t="s">
        <v>578</v>
      </c>
      <c r="B15" s="827"/>
      <c r="C15" s="835"/>
      <c r="D15" s="835">
        <v>0.16824000000000003</v>
      </c>
      <c r="E15" s="835"/>
      <c r="F15" s="835">
        <v>0.23186699999999999</v>
      </c>
      <c r="G15" s="835"/>
      <c r="H15" s="835">
        <v>0.54074899999999992</v>
      </c>
      <c r="I15" s="835"/>
      <c r="J15" s="835">
        <v>4.1151049999999998</v>
      </c>
      <c r="K15" s="835"/>
      <c r="L15" s="835">
        <v>1.2046809999999999</v>
      </c>
      <c r="M15" s="835"/>
      <c r="N15" s="835">
        <v>2.2566120000000001</v>
      </c>
    </row>
    <row r="16" spans="1:15" ht="15" customHeight="1">
      <c r="A16" s="782" t="s">
        <v>654</v>
      </c>
      <c r="B16" s="561" t="s">
        <v>285</v>
      </c>
      <c r="C16" s="834">
        <v>0.17468800000000001</v>
      </c>
      <c r="D16" s="834">
        <v>0.16824000000000003</v>
      </c>
      <c r="E16" s="834">
        <v>0.23870029999999998</v>
      </c>
      <c r="F16" s="834">
        <v>0.214972</v>
      </c>
      <c r="G16" s="834">
        <v>0.31155430000000001</v>
      </c>
      <c r="H16" s="834">
        <v>0.32612199999999997</v>
      </c>
      <c r="I16" s="834">
        <v>0.18563670000000002</v>
      </c>
      <c r="J16" s="834">
        <v>0.21426999999999999</v>
      </c>
      <c r="K16" s="834"/>
      <c r="L16" s="834">
        <v>0.104521</v>
      </c>
      <c r="M16" s="834">
        <v>0.32659179999999999</v>
      </c>
      <c r="N16" s="834">
        <v>0.346997</v>
      </c>
      <c r="O16" s="810"/>
    </row>
    <row r="17" spans="1:15" s="591" customFormat="1" ht="15" customHeight="1">
      <c r="A17" s="782" t="s">
        <v>881</v>
      </c>
      <c r="B17" s="621" t="s">
        <v>679</v>
      </c>
      <c r="C17" s="589"/>
      <c r="D17" s="821" t="s">
        <v>255</v>
      </c>
      <c r="E17" s="834"/>
      <c r="F17" s="821" t="s">
        <v>255</v>
      </c>
      <c r="G17" s="834"/>
      <c r="H17" s="821" t="s">
        <v>255</v>
      </c>
      <c r="I17" s="834">
        <v>0.1051</v>
      </c>
      <c r="J17" s="821">
        <v>3.4442879999999998</v>
      </c>
      <c r="K17" s="834"/>
      <c r="L17" s="821">
        <v>1.0058229999999999</v>
      </c>
      <c r="M17" s="834" t="s">
        <v>255</v>
      </c>
      <c r="N17" s="834">
        <v>1.593621</v>
      </c>
      <c r="O17" s="811"/>
    </row>
    <row r="18" spans="1:15" ht="15" customHeight="1">
      <c r="A18" s="826" t="s">
        <v>579</v>
      </c>
      <c r="B18" s="827"/>
      <c r="C18" s="834"/>
      <c r="D18" s="835">
        <v>0.35822999999999999</v>
      </c>
      <c r="E18" s="834"/>
      <c r="F18" s="835">
        <v>0.46086700000000003</v>
      </c>
      <c r="G18" s="834"/>
      <c r="H18" s="835">
        <v>0.46322800000000003</v>
      </c>
      <c r="I18" s="834"/>
      <c r="J18" s="835">
        <v>0.73638399999999993</v>
      </c>
      <c r="K18" s="834"/>
      <c r="L18" s="835">
        <v>0.26359699999999997</v>
      </c>
      <c r="M18" s="834"/>
      <c r="N18" s="835">
        <v>0.32747499999999996</v>
      </c>
    </row>
    <row r="19" spans="1:15" ht="15" customHeight="1">
      <c r="A19" s="826" t="s">
        <v>898</v>
      </c>
      <c r="B19" s="827"/>
      <c r="C19" s="834"/>
      <c r="D19" s="579">
        <v>2.4277359999999999</v>
      </c>
      <c r="E19" s="834"/>
      <c r="F19" s="579">
        <v>3.6997699999999996</v>
      </c>
      <c r="G19" s="834"/>
      <c r="H19" s="579">
        <v>3.698264</v>
      </c>
      <c r="I19" s="834"/>
      <c r="J19" s="579">
        <v>4.9950009999999994</v>
      </c>
      <c r="K19" s="834"/>
      <c r="L19" s="579">
        <v>2.6158379999999992</v>
      </c>
      <c r="M19" s="834"/>
      <c r="N19" s="579">
        <v>3.1922949999999997</v>
      </c>
    </row>
    <row r="20" spans="1:15" s="810" customFormat="1" ht="15" customHeight="1">
      <c r="A20" s="782" t="s">
        <v>947</v>
      </c>
      <c r="B20" s="621" t="s">
        <v>679</v>
      </c>
      <c r="C20" s="834">
        <v>1.2599</v>
      </c>
      <c r="D20" s="834">
        <v>2.4277359999999999</v>
      </c>
      <c r="E20" s="834">
        <v>1.5639000000000001</v>
      </c>
      <c r="F20" s="834">
        <v>3.6997699999999996</v>
      </c>
      <c r="G20" s="834">
        <v>1.3794000000000002</v>
      </c>
      <c r="H20" s="834">
        <v>3.6982519999999992</v>
      </c>
      <c r="I20" s="834">
        <v>1.9629000000000001</v>
      </c>
      <c r="J20" s="834">
        <v>4.9950009999999994</v>
      </c>
      <c r="K20" s="834">
        <v>1.0380999999999998</v>
      </c>
      <c r="L20" s="834">
        <v>2.6158379999999992</v>
      </c>
      <c r="M20" s="834">
        <v>1.2958000000000001</v>
      </c>
      <c r="N20" s="834">
        <v>3.1922920000000001</v>
      </c>
    </row>
    <row r="21" spans="1:15" ht="15" customHeight="1">
      <c r="A21" s="826" t="s">
        <v>581</v>
      </c>
      <c r="B21" s="827"/>
      <c r="C21" s="835"/>
      <c r="D21" s="835" t="s">
        <v>255</v>
      </c>
      <c r="E21" s="835"/>
      <c r="F21" s="835" t="s">
        <v>255</v>
      </c>
      <c r="G21" s="835"/>
      <c r="H21" s="835" t="s">
        <v>255</v>
      </c>
      <c r="I21" s="835"/>
      <c r="J21" s="835" t="s">
        <v>255</v>
      </c>
      <c r="K21" s="835"/>
      <c r="L21" s="835" t="s">
        <v>255</v>
      </c>
      <c r="M21" s="835"/>
      <c r="N21" s="835" t="s">
        <v>255</v>
      </c>
    </row>
    <row r="22" spans="1:15" s="587" customFormat="1" ht="15" customHeight="1">
      <c r="A22" s="816" t="s">
        <v>882</v>
      </c>
      <c r="B22" s="586"/>
      <c r="C22" s="689"/>
      <c r="D22" s="689">
        <v>7.7075119999999995</v>
      </c>
      <c r="E22" s="689"/>
      <c r="F22" s="689">
        <v>10.716317999999999</v>
      </c>
      <c r="G22" s="689"/>
      <c r="H22" s="689">
        <v>17.380271999999998</v>
      </c>
      <c r="I22" s="689"/>
      <c r="J22" s="689">
        <v>14.484205999999999</v>
      </c>
      <c r="K22" s="689"/>
      <c r="L22" s="689">
        <v>7.1109609999999996</v>
      </c>
      <c r="M22" s="689"/>
      <c r="N22" s="689">
        <v>7.9052479999999994</v>
      </c>
    </row>
    <row r="23" spans="1:15" s="587" customFormat="1" ht="15" customHeight="1">
      <c r="A23" s="782" t="s">
        <v>1044</v>
      </c>
      <c r="B23" s="783" t="s">
        <v>284</v>
      </c>
      <c r="C23" s="834">
        <v>1.6</v>
      </c>
      <c r="D23" s="834">
        <v>0.18463299999999999</v>
      </c>
      <c r="E23" s="834">
        <v>5.4</v>
      </c>
      <c r="F23" s="834">
        <v>0.31375900000000001</v>
      </c>
      <c r="G23" s="834">
        <v>14.5</v>
      </c>
      <c r="H23" s="834">
        <v>0.56636199999999992</v>
      </c>
      <c r="I23" s="834">
        <v>8.9</v>
      </c>
      <c r="J23" s="834">
        <v>0.41812899999999997</v>
      </c>
      <c r="K23" s="834">
        <v>1.8</v>
      </c>
      <c r="L23" s="834">
        <v>0.24038999999999999</v>
      </c>
      <c r="M23" s="834">
        <v>5.1000000000000005</v>
      </c>
      <c r="N23" s="834">
        <v>0.16439199999999998</v>
      </c>
    </row>
    <row r="24" spans="1:15" s="587" customFormat="1" ht="15" customHeight="1">
      <c r="A24" s="782" t="s">
        <v>747</v>
      </c>
      <c r="B24" s="783" t="s">
        <v>284</v>
      </c>
      <c r="C24" s="834">
        <v>5.2</v>
      </c>
      <c r="D24" s="834">
        <v>0.66137400000000002</v>
      </c>
      <c r="E24" s="834">
        <v>3.1</v>
      </c>
      <c r="F24" s="834">
        <v>0.39143299999999998</v>
      </c>
      <c r="G24" s="834">
        <v>10.7</v>
      </c>
      <c r="H24" s="834">
        <v>1.146471</v>
      </c>
      <c r="I24" s="834">
        <v>16.7</v>
      </c>
      <c r="J24" s="834">
        <v>0.85326199999999996</v>
      </c>
      <c r="K24" s="834">
        <v>5.9</v>
      </c>
      <c r="L24" s="834">
        <v>0.29350899999999996</v>
      </c>
      <c r="M24" s="834">
        <v>9.6</v>
      </c>
      <c r="N24" s="834">
        <v>0.47226099999999993</v>
      </c>
    </row>
    <row r="25" spans="1:15" s="810" customFormat="1" ht="15" customHeight="1">
      <c r="A25" s="782" t="s">
        <v>661</v>
      </c>
      <c r="B25" s="621" t="s">
        <v>679</v>
      </c>
      <c r="C25" s="834">
        <v>2.8463000000000003</v>
      </c>
      <c r="D25" s="834">
        <v>5.267841999999999</v>
      </c>
      <c r="E25" s="834">
        <v>4.0253000000000005</v>
      </c>
      <c r="F25" s="834">
        <v>8.5774169999999987</v>
      </c>
      <c r="G25" s="834">
        <v>5.3411999999999997</v>
      </c>
      <c r="H25" s="834">
        <v>14.589490000000001</v>
      </c>
      <c r="I25" s="834">
        <v>4.4729999999999999</v>
      </c>
      <c r="J25" s="834">
        <v>12.207546000000001</v>
      </c>
      <c r="K25" s="834">
        <v>2.3377000000000003</v>
      </c>
      <c r="L25" s="834">
        <v>6.1373410000000002</v>
      </c>
      <c r="M25" s="834">
        <v>2.3016000000000001</v>
      </c>
      <c r="N25" s="834">
        <v>6.8911550000000004</v>
      </c>
    </row>
    <row r="26" spans="1:15" ht="15" customHeight="1">
      <c r="A26" s="826" t="s">
        <v>986</v>
      </c>
      <c r="B26" s="561"/>
      <c r="C26" s="835"/>
      <c r="D26" s="835">
        <v>6.32369</v>
      </c>
      <c r="E26" s="835"/>
      <c r="F26" s="835">
        <v>7.7029609999999993</v>
      </c>
      <c r="G26" s="835"/>
      <c r="H26" s="835">
        <v>10.432947000000002</v>
      </c>
      <c r="I26" s="835"/>
      <c r="J26" s="835">
        <v>14.192463999999999</v>
      </c>
      <c r="K26" s="835"/>
      <c r="L26" s="835">
        <v>6.2962609999999994</v>
      </c>
      <c r="M26" s="835"/>
      <c r="N26" s="835">
        <v>9.3621169999999996</v>
      </c>
    </row>
    <row r="27" spans="1:15" s="810" customFormat="1" ht="15" customHeight="1">
      <c r="A27" s="782" t="s">
        <v>695</v>
      </c>
      <c r="B27" s="621" t="s">
        <v>680</v>
      </c>
      <c r="C27" s="834">
        <v>0.30871599999999999</v>
      </c>
      <c r="D27" s="834">
        <v>2.928213</v>
      </c>
      <c r="E27" s="834">
        <v>0.52176100000000003</v>
      </c>
      <c r="F27" s="834">
        <v>4.5847790000000002</v>
      </c>
      <c r="G27" s="834">
        <v>0.73296300000000003</v>
      </c>
      <c r="H27" s="834">
        <v>6.6012959999999996</v>
      </c>
      <c r="I27" s="834">
        <v>0.61653500000000006</v>
      </c>
      <c r="J27" s="834">
        <v>6.5798629999999996</v>
      </c>
      <c r="K27" s="834">
        <v>0.26027299999999998</v>
      </c>
      <c r="L27" s="834">
        <v>2.804138</v>
      </c>
      <c r="M27" s="834">
        <v>0.40831299999999998</v>
      </c>
      <c r="N27" s="834">
        <v>4.5303879999999994</v>
      </c>
    </row>
    <row r="28" spans="1:15" s="810" customFormat="1" ht="15" customHeight="1">
      <c r="A28" s="782" t="s">
        <v>1033</v>
      </c>
      <c r="B28" s="561" t="s">
        <v>284</v>
      </c>
      <c r="C28" s="834">
        <v>38.6</v>
      </c>
      <c r="D28" s="834">
        <v>0.20180699999999999</v>
      </c>
      <c r="E28" s="834">
        <v>54</v>
      </c>
      <c r="F28" s="834">
        <v>0.250052</v>
      </c>
      <c r="G28" s="834">
        <v>91.7</v>
      </c>
      <c r="H28" s="834">
        <v>0.52607599999999999</v>
      </c>
      <c r="I28" s="834">
        <v>109.6</v>
      </c>
      <c r="J28" s="834">
        <v>0.54674800000000001</v>
      </c>
      <c r="K28" s="834">
        <v>40.9</v>
      </c>
      <c r="L28" s="834">
        <v>0.17926000000000003</v>
      </c>
      <c r="M28" s="834">
        <v>37</v>
      </c>
      <c r="N28" s="834">
        <v>0.26439499999999999</v>
      </c>
    </row>
    <row r="29" spans="1:15" s="810" customFormat="1" ht="15" customHeight="1">
      <c r="A29" s="782" t="s">
        <v>664</v>
      </c>
      <c r="B29" s="561" t="s">
        <v>282</v>
      </c>
      <c r="C29" s="834">
        <v>0.64380599999999999</v>
      </c>
      <c r="D29" s="834">
        <v>6.7871000000000001E-2</v>
      </c>
      <c r="E29" s="834">
        <v>3.0543667999999999</v>
      </c>
      <c r="F29" s="834">
        <v>0.695496</v>
      </c>
      <c r="G29" s="834">
        <v>1.1571841999999999</v>
      </c>
      <c r="H29" s="834">
        <v>0.45836499999999991</v>
      </c>
      <c r="I29" s="834">
        <v>1.6691067000000002</v>
      </c>
      <c r="J29" s="834">
        <v>0.58452099999999996</v>
      </c>
      <c r="K29" s="834">
        <v>1.0566256000000001</v>
      </c>
      <c r="L29" s="834">
        <v>0.278507</v>
      </c>
      <c r="M29" s="834">
        <v>0.62642200000000003</v>
      </c>
      <c r="N29" s="834">
        <v>0.33969699999999997</v>
      </c>
    </row>
    <row r="30" spans="1:15" s="810" customFormat="1" ht="25.5">
      <c r="A30" s="782" t="s">
        <v>988</v>
      </c>
      <c r="B30" s="621" t="s">
        <v>679</v>
      </c>
      <c r="C30" s="834">
        <v>0.2777</v>
      </c>
      <c r="D30" s="834">
        <v>0.48744299999999996</v>
      </c>
      <c r="E30" s="834">
        <v>6.2100000000000002E-2</v>
      </c>
      <c r="F30" s="834">
        <v>0.12930999999999998</v>
      </c>
      <c r="G30" s="834">
        <v>7.2499999999999995E-2</v>
      </c>
      <c r="H30" s="834">
        <v>0.101412</v>
      </c>
      <c r="I30" s="834">
        <v>1.1815</v>
      </c>
      <c r="J30" s="834">
        <v>1.5451000000000001</v>
      </c>
      <c r="K30" s="834">
        <v>0.2429</v>
      </c>
      <c r="L30" s="834">
        <v>0.389903</v>
      </c>
      <c r="M30" s="834">
        <v>0.92189999999999994</v>
      </c>
      <c r="N30" s="834">
        <v>1.1601519999999999</v>
      </c>
    </row>
    <row r="31" spans="1:15" s="810" customFormat="1" ht="15" customHeight="1">
      <c r="A31" s="782" t="s">
        <v>702</v>
      </c>
      <c r="B31" s="621" t="s">
        <v>679</v>
      </c>
      <c r="C31" s="834">
        <v>0.30399999999999999</v>
      </c>
      <c r="D31" s="834">
        <v>0.32894599999999996</v>
      </c>
      <c r="E31" s="834">
        <v>0.65539999999999998</v>
      </c>
      <c r="F31" s="834">
        <v>0.49548999999999999</v>
      </c>
      <c r="G31" s="834">
        <v>0.84550000000000003</v>
      </c>
      <c r="H31" s="834">
        <v>0.69262699999999999</v>
      </c>
      <c r="I31" s="834">
        <v>3.1509999999999998</v>
      </c>
      <c r="J31" s="834">
        <v>3.0471019999999998</v>
      </c>
      <c r="K31" s="834">
        <v>2.1640999999999999</v>
      </c>
      <c r="L31" s="834">
        <v>1.9039299999999999</v>
      </c>
      <c r="M31" s="834">
        <v>2.1253000000000002</v>
      </c>
      <c r="N31" s="834">
        <v>2.3155459999999999</v>
      </c>
    </row>
    <row r="32" spans="1:15" ht="15" customHeight="1">
      <c r="A32" s="826" t="s">
        <v>584</v>
      </c>
      <c r="B32" s="561"/>
      <c r="C32" s="834"/>
      <c r="D32" s="835">
        <v>32.969066999999995</v>
      </c>
      <c r="E32" s="834"/>
      <c r="F32" s="835">
        <v>123.79659100000001</v>
      </c>
      <c r="G32" s="834"/>
      <c r="H32" s="835">
        <v>497.60960799999998</v>
      </c>
      <c r="I32" s="834"/>
      <c r="J32" s="835">
        <v>379.44080700000001</v>
      </c>
      <c r="K32" s="834"/>
      <c r="L32" s="835">
        <v>159.083519</v>
      </c>
      <c r="M32" s="834"/>
      <c r="N32" s="835">
        <v>208.288906</v>
      </c>
    </row>
    <row r="33" spans="1:14" s="810" customFormat="1" ht="15" customHeight="1">
      <c r="A33" s="782" t="s">
        <v>1045</v>
      </c>
      <c r="B33" s="621" t="s">
        <v>678</v>
      </c>
      <c r="C33" s="834">
        <v>7.4999999999999997E-2</v>
      </c>
      <c r="D33" s="834">
        <v>4.3440440000000002</v>
      </c>
      <c r="E33" s="834">
        <v>0.27800000000000002</v>
      </c>
      <c r="F33" s="834">
        <v>10.172528</v>
      </c>
      <c r="G33" s="834">
        <v>0.36299999999999999</v>
      </c>
      <c r="H33" s="834">
        <v>9.912884</v>
      </c>
      <c r="I33" s="834">
        <v>0.71099999999999997</v>
      </c>
      <c r="J33" s="834">
        <v>13.716101999999999</v>
      </c>
      <c r="K33" s="834">
        <v>0.35099999999999998</v>
      </c>
      <c r="L33" s="834">
        <v>5.9267589999999997</v>
      </c>
      <c r="M33" s="834">
        <v>0.55000000000000004</v>
      </c>
      <c r="N33" s="834">
        <v>10.655887</v>
      </c>
    </row>
    <row r="34" spans="1:14" s="810" customFormat="1" ht="15" customHeight="1">
      <c r="A34" s="782" t="s">
        <v>1038</v>
      </c>
      <c r="B34" s="561"/>
      <c r="C34" s="834"/>
      <c r="D34" s="834">
        <v>22.633583999999999</v>
      </c>
      <c r="E34" s="834"/>
      <c r="F34" s="834">
        <v>92.106290000000001</v>
      </c>
      <c r="G34" s="834"/>
      <c r="H34" s="834">
        <v>468.01604099999997</v>
      </c>
      <c r="I34" s="834"/>
      <c r="J34" s="834">
        <v>333.14651800000001</v>
      </c>
      <c r="K34" s="834"/>
      <c r="L34" s="834">
        <v>145.25623100000001</v>
      </c>
      <c r="M34" s="834"/>
      <c r="N34" s="834">
        <v>185.91861099999997</v>
      </c>
    </row>
    <row r="35" spans="1:14" ht="15" customHeight="1">
      <c r="A35" s="826" t="s">
        <v>953</v>
      </c>
      <c r="B35" s="827"/>
      <c r="C35" s="835"/>
      <c r="D35" s="835">
        <v>3.2982169999999997</v>
      </c>
      <c r="E35" s="835"/>
      <c r="F35" s="835">
        <v>7.9222289999999997</v>
      </c>
      <c r="G35" s="835"/>
      <c r="H35" s="835">
        <v>16.293707999999999</v>
      </c>
      <c r="I35" s="835"/>
      <c r="J35" s="835">
        <v>8.9614139999999995</v>
      </c>
      <c r="K35" s="835"/>
      <c r="L35" s="835">
        <v>3.6033429999999997</v>
      </c>
      <c r="M35" s="835"/>
      <c r="N35" s="835">
        <v>8.78627</v>
      </c>
    </row>
    <row r="36" spans="1:14" s="810" customFormat="1" ht="15" customHeight="1">
      <c r="A36" s="782" t="s">
        <v>673</v>
      </c>
      <c r="B36" s="561"/>
      <c r="C36" s="834"/>
      <c r="D36" s="834">
        <v>0.85931500000000005</v>
      </c>
      <c r="E36" s="834"/>
      <c r="F36" s="834">
        <v>1.4479489999999999</v>
      </c>
      <c r="G36" s="834"/>
      <c r="H36" s="834">
        <v>2.903089</v>
      </c>
      <c r="I36" s="834"/>
      <c r="J36" s="834">
        <v>2.1128979999999999</v>
      </c>
      <c r="K36" s="834"/>
      <c r="L36" s="834">
        <v>1.0638380000000001</v>
      </c>
      <c r="M36" s="834"/>
      <c r="N36" s="834">
        <v>1.0933850000000001</v>
      </c>
    </row>
    <row r="37" spans="1:14" s="810" customFormat="1" ht="15" customHeight="1">
      <c r="A37" s="782" t="s">
        <v>915</v>
      </c>
      <c r="B37" s="621" t="s">
        <v>678</v>
      </c>
      <c r="C37" s="834">
        <v>0.17699999999999999</v>
      </c>
      <c r="D37" s="834">
        <v>0.105061</v>
      </c>
      <c r="E37" s="834">
        <v>1.8660000000000001</v>
      </c>
      <c r="F37" s="834">
        <v>0.192106</v>
      </c>
      <c r="G37" s="834">
        <v>0.14299999999999999</v>
      </c>
      <c r="H37" s="834">
        <v>0.15775899999999998</v>
      </c>
      <c r="I37" s="834">
        <v>0.2</v>
      </c>
      <c r="J37" s="834">
        <v>0.56511099999999992</v>
      </c>
      <c r="K37" s="834">
        <v>0.104</v>
      </c>
      <c r="L37" s="834">
        <v>0.39843399999999995</v>
      </c>
      <c r="M37" s="834">
        <v>0.214</v>
      </c>
      <c r="N37" s="834">
        <v>0.50646999999999998</v>
      </c>
    </row>
    <row r="38" spans="1:14" s="810" customFormat="1" ht="15" customHeight="1">
      <c r="A38" s="782" t="s">
        <v>675</v>
      </c>
      <c r="B38" s="561"/>
      <c r="C38" s="834"/>
      <c r="D38" s="834" t="s">
        <v>255</v>
      </c>
      <c r="E38" s="834"/>
      <c r="F38" s="834">
        <v>0.65624799999999994</v>
      </c>
      <c r="G38" s="834"/>
      <c r="H38" s="834">
        <v>9.5005740000000003</v>
      </c>
      <c r="I38" s="834"/>
      <c r="J38" s="834">
        <v>1.1272359999999999</v>
      </c>
      <c r="K38" s="834"/>
      <c r="L38" s="834">
        <v>0.55847599999999997</v>
      </c>
      <c r="M38" s="834"/>
      <c r="N38" s="834">
        <v>1.92828</v>
      </c>
    </row>
    <row r="39" spans="1:14" s="810" customFormat="1" ht="15" customHeight="1">
      <c r="A39" s="782" t="s">
        <v>1046</v>
      </c>
      <c r="B39" s="621" t="s">
        <v>679</v>
      </c>
      <c r="C39" s="834" t="s">
        <v>255</v>
      </c>
      <c r="D39" s="834">
        <v>1.423834</v>
      </c>
      <c r="E39" s="834">
        <v>5.0099999999999999E-2</v>
      </c>
      <c r="F39" s="834">
        <v>1.8716249999999999</v>
      </c>
      <c r="G39" s="834" t="s">
        <v>255</v>
      </c>
      <c r="H39" s="834">
        <v>0.9857769999999999</v>
      </c>
      <c r="I39" s="834"/>
      <c r="J39" s="834" t="s">
        <v>255</v>
      </c>
      <c r="K39" s="834"/>
      <c r="L39" s="834" t="s">
        <v>255</v>
      </c>
      <c r="M39" s="834" t="s">
        <v>255</v>
      </c>
      <c r="N39" s="834">
        <v>3.0880419999999997</v>
      </c>
    </row>
    <row r="40" spans="1:14" ht="15" customHeight="1">
      <c r="A40" s="828" t="s">
        <v>586</v>
      </c>
      <c r="B40" s="829"/>
      <c r="C40" s="838"/>
      <c r="D40" s="838" t="s">
        <v>255</v>
      </c>
      <c r="E40" s="838"/>
      <c r="F40" s="838" t="s">
        <v>255</v>
      </c>
      <c r="G40" s="838"/>
      <c r="H40" s="838" t="s">
        <v>255</v>
      </c>
      <c r="I40" s="838"/>
      <c r="J40" s="838" t="s">
        <v>255</v>
      </c>
      <c r="K40" s="838"/>
      <c r="L40" s="838" t="s">
        <v>255</v>
      </c>
      <c r="M40" s="838"/>
      <c r="N40" s="838" t="s">
        <v>255</v>
      </c>
    </row>
    <row r="41" spans="1:14" ht="15" customHeight="1">
      <c r="A41" s="635" t="s">
        <v>610</v>
      </c>
      <c r="B41" s="635"/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5"/>
      <c r="N41" s="635"/>
    </row>
    <row r="42" spans="1:14" ht="15" customHeight="1">
      <c r="A42" s="637" t="s">
        <v>870</v>
      </c>
      <c r="B42" s="637"/>
      <c r="C42" s="637"/>
      <c r="D42" s="637"/>
      <c r="E42" s="637"/>
      <c r="F42" s="637"/>
      <c r="G42" s="637"/>
      <c r="H42" s="637"/>
      <c r="I42" s="637"/>
      <c r="J42" s="637"/>
      <c r="K42" s="637"/>
      <c r="L42" s="637"/>
      <c r="M42" s="637"/>
      <c r="N42" s="637"/>
    </row>
    <row r="44" spans="1:14">
      <c r="B44" s="638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22:J22 K18:L22 B4:C4 A1:J1 B3:J3 A18:J19 A26:L26 B16:XFD16 C17:D17 M18:XFD29 A32:XFD32 A15:N15 C14:N14 A21:J21 C20:J20 C23:L25 B28:L29 A35:XFD35 B34:XFD34 B36:XFD36 A5:N6 O1:XFD15 A40:XFD1048576 H2:J2 A12:N13 B7:N11 C27:L27 C30:XFD31 C33:XFD33 B38:XFD38 C37:XFD37 C39:XFD39">
    <cfRule type="containsErrors" dxfId="96" priority="49">
      <formula>ISERROR(A1)</formula>
    </cfRule>
  </conditionalFormatting>
  <conditionalFormatting sqref="D4">
    <cfRule type="containsErrors" dxfId="95" priority="48">
      <formula>ISERROR(D4)</formula>
    </cfRule>
  </conditionalFormatting>
  <conditionalFormatting sqref="K1:N2">
    <cfRule type="containsErrors" dxfId="94" priority="42">
      <formula>ISERROR(K1)</formula>
    </cfRule>
  </conditionalFormatting>
  <conditionalFormatting sqref="A22">
    <cfRule type="containsErrors" dxfId="93" priority="40">
      <formula>ISERROR(A22)</formula>
    </cfRule>
  </conditionalFormatting>
  <conditionalFormatting sqref="B23:B24">
    <cfRule type="containsErrors" dxfId="92" priority="39">
      <formula>ISERROR(B23)</formula>
    </cfRule>
  </conditionalFormatting>
  <conditionalFormatting sqref="O17:XFD17">
    <cfRule type="containsErrors" dxfId="91" priority="38">
      <formula>ISERROR(O17)</formula>
    </cfRule>
  </conditionalFormatting>
  <conditionalFormatting sqref="E17 G17 I17">
    <cfRule type="containsErrors" dxfId="90" priority="37">
      <formula>ISERROR(E17)</formula>
    </cfRule>
  </conditionalFormatting>
  <conditionalFormatting sqref="F17 J17 H17">
    <cfRule type="containsErrors" dxfId="89" priority="36">
      <formula>ISERROR(F17)</formula>
    </cfRule>
  </conditionalFormatting>
  <conditionalFormatting sqref="K17">
    <cfRule type="containsErrors" dxfId="88" priority="34">
      <formula>ISERROR(K17)</formula>
    </cfRule>
  </conditionalFormatting>
  <conditionalFormatting sqref="L17">
    <cfRule type="containsErrors" dxfId="87" priority="35">
      <formula>ISERROR(L17)</formula>
    </cfRule>
  </conditionalFormatting>
  <conditionalFormatting sqref="M17:N17">
    <cfRule type="containsErrors" dxfId="86" priority="33">
      <formula>ISERROR(M17)</formula>
    </cfRule>
  </conditionalFormatting>
  <conditionalFormatting sqref="A14">
    <cfRule type="containsErrors" dxfId="85" priority="32">
      <formula>ISERROR(A14)</formula>
    </cfRule>
  </conditionalFormatting>
  <conditionalFormatting sqref="A16:A17">
    <cfRule type="containsErrors" dxfId="84" priority="31">
      <formula>ISERROR(A16)</formula>
    </cfRule>
  </conditionalFormatting>
  <conditionalFormatting sqref="A20">
    <cfRule type="containsErrors" dxfId="83" priority="30">
      <formula>ISERROR(A20)</formula>
    </cfRule>
  </conditionalFormatting>
  <conditionalFormatting sqref="A23:A25">
    <cfRule type="containsErrors" dxfId="82" priority="29">
      <formula>ISERROR(A23)</formula>
    </cfRule>
  </conditionalFormatting>
  <conditionalFormatting sqref="A27:A31">
    <cfRule type="containsErrors" dxfId="81" priority="28">
      <formula>ISERROR(A27)</formula>
    </cfRule>
  </conditionalFormatting>
  <conditionalFormatting sqref="A33:A34">
    <cfRule type="containsErrors" dxfId="80" priority="27">
      <formula>ISERROR(A33)</formula>
    </cfRule>
  </conditionalFormatting>
  <conditionalFormatting sqref="A36:A39">
    <cfRule type="containsErrors" dxfId="79" priority="26">
      <formula>ISERROR(A36)</formula>
    </cfRule>
  </conditionalFormatting>
  <conditionalFormatting sqref="A3:A4">
    <cfRule type="containsErrors" dxfId="78" priority="25">
      <formula>ISERROR(A3)</formula>
    </cfRule>
  </conditionalFormatting>
  <conditionalFormatting sqref="K3:N3">
    <cfRule type="containsErrors" dxfId="77" priority="24">
      <formula>ISERROR(K3)</formula>
    </cfRule>
  </conditionalFormatting>
  <conditionalFormatting sqref="B2:G2">
    <cfRule type="containsErrors" dxfId="76" priority="23">
      <formula>ISERROR(B2)</formula>
    </cfRule>
  </conditionalFormatting>
  <conditionalFormatting sqref="A2">
    <cfRule type="containsErrors" dxfId="75" priority="22">
      <formula>ISERROR(A2)</formula>
    </cfRule>
  </conditionalFormatting>
  <conditionalFormatting sqref="E4">
    <cfRule type="containsErrors" dxfId="74" priority="21">
      <formula>ISERROR(E4)</formula>
    </cfRule>
  </conditionalFormatting>
  <conditionalFormatting sqref="F4">
    <cfRule type="containsErrors" dxfId="73" priority="20">
      <formula>ISERROR(F4)</formula>
    </cfRule>
  </conditionalFormatting>
  <conditionalFormatting sqref="G4">
    <cfRule type="containsErrors" dxfId="72" priority="19">
      <formula>ISERROR(G4)</formula>
    </cfRule>
  </conditionalFormatting>
  <conditionalFormatting sqref="H4">
    <cfRule type="containsErrors" dxfId="71" priority="18">
      <formula>ISERROR(H4)</formula>
    </cfRule>
  </conditionalFormatting>
  <conditionalFormatting sqref="I4">
    <cfRule type="containsErrors" dxfId="70" priority="17">
      <formula>ISERROR(I4)</formula>
    </cfRule>
  </conditionalFormatting>
  <conditionalFormatting sqref="J4">
    <cfRule type="containsErrors" dxfId="69" priority="16">
      <formula>ISERROR(J4)</formula>
    </cfRule>
  </conditionalFormatting>
  <conditionalFormatting sqref="K4">
    <cfRule type="containsErrors" dxfId="68" priority="15">
      <formula>ISERROR(K4)</formula>
    </cfRule>
  </conditionalFormatting>
  <conditionalFormatting sqref="L4">
    <cfRule type="containsErrors" dxfId="67" priority="14">
      <formula>ISERROR(L4)</formula>
    </cfRule>
  </conditionalFormatting>
  <conditionalFormatting sqref="M4">
    <cfRule type="containsErrors" dxfId="66" priority="13">
      <formula>ISERROR(M4)</formula>
    </cfRule>
  </conditionalFormatting>
  <conditionalFormatting sqref="N4">
    <cfRule type="containsErrors" dxfId="65" priority="12">
      <formula>ISERROR(N4)</formula>
    </cfRule>
  </conditionalFormatting>
  <conditionalFormatting sqref="A7:A11">
    <cfRule type="containsErrors" dxfId="64" priority="11">
      <formula>ISERROR(A7)</formula>
    </cfRule>
  </conditionalFormatting>
  <conditionalFormatting sqref="B14">
    <cfRule type="containsErrors" dxfId="63" priority="10">
      <formula>ISERROR(B14)</formula>
    </cfRule>
  </conditionalFormatting>
  <conditionalFormatting sqref="B17">
    <cfRule type="containsErrors" dxfId="62" priority="9">
      <formula>ISERROR(B17)</formula>
    </cfRule>
  </conditionalFormatting>
  <conditionalFormatting sqref="B20">
    <cfRule type="containsErrors" dxfId="61" priority="8">
      <formula>ISERROR(B20)</formula>
    </cfRule>
  </conditionalFormatting>
  <conditionalFormatting sqref="B25">
    <cfRule type="containsErrors" dxfId="60" priority="7">
      <formula>ISERROR(B25)</formula>
    </cfRule>
  </conditionalFormatting>
  <conditionalFormatting sqref="B27">
    <cfRule type="containsErrors" dxfId="59" priority="6">
      <formula>ISERROR(B27)</formula>
    </cfRule>
  </conditionalFormatting>
  <conditionalFormatting sqref="B30">
    <cfRule type="containsErrors" dxfId="58" priority="5">
      <formula>ISERROR(B30)</formula>
    </cfRule>
  </conditionalFormatting>
  <conditionalFormatting sqref="B31">
    <cfRule type="containsErrors" dxfId="57" priority="4">
      <formula>ISERROR(B31)</formula>
    </cfRule>
  </conditionalFormatting>
  <conditionalFormatting sqref="B33">
    <cfRule type="containsErrors" dxfId="56" priority="3">
      <formula>ISERROR(B33)</formula>
    </cfRule>
  </conditionalFormatting>
  <conditionalFormatting sqref="B37">
    <cfRule type="containsErrors" dxfId="55" priority="2">
      <formula>ISERROR(B37)</formula>
    </cfRule>
  </conditionalFormatting>
  <conditionalFormatting sqref="B39">
    <cfRule type="containsErrors" dxfId="54" priority="1">
      <formula>ISERROR(B39)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37"/>
  <sheetViews>
    <sheetView showGridLines="0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95.83203125" style="562" customWidth="1"/>
    <col min="2" max="2" width="11.83203125" style="562" customWidth="1"/>
    <col min="3" max="14" width="10.83203125" style="563" customWidth="1"/>
    <col min="15" max="16384" width="9.33203125" style="563"/>
  </cols>
  <sheetData>
    <row r="1" spans="1:15" s="560" customFormat="1" ht="15" customHeight="1">
      <c r="A1" s="1044" t="s">
        <v>1047</v>
      </c>
      <c r="B1" s="1044"/>
      <c r="C1" s="1044"/>
      <c r="D1" s="1044"/>
      <c r="E1" s="1044"/>
      <c r="F1" s="1044"/>
      <c r="G1" s="1044"/>
      <c r="H1" s="1044"/>
      <c r="I1" s="1044"/>
      <c r="J1" s="1044"/>
      <c r="K1" s="738"/>
      <c r="L1" s="738"/>
      <c r="M1" s="738"/>
      <c r="N1" s="738"/>
    </row>
    <row r="2" spans="1:15" s="565" customFormat="1" ht="15" customHeight="1">
      <c r="A2" s="561" t="s">
        <v>849</v>
      </c>
      <c r="B2" s="603"/>
      <c r="C2" s="563"/>
      <c r="D2" s="563"/>
      <c r="E2" s="563"/>
      <c r="F2" s="563"/>
      <c r="G2" s="563"/>
      <c r="H2" s="563"/>
      <c r="I2" s="563"/>
      <c r="J2" s="563"/>
      <c r="K2" s="563"/>
      <c r="L2" s="563"/>
      <c r="M2" s="563"/>
      <c r="N2" s="563"/>
    </row>
    <row r="3" spans="1:15" s="565" customFormat="1" ht="12.75">
      <c r="A3" s="1056" t="s">
        <v>614</v>
      </c>
      <c r="B3" s="1058" t="s">
        <v>800</v>
      </c>
      <c r="C3" s="1052">
        <v>2021</v>
      </c>
      <c r="D3" s="1052"/>
      <c r="E3" s="1052">
        <v>2022</v>
      </c>
      <c r="F3" s="1052"/>
      <c r="G3" s="1052">
        <v>2023</v>
      </c>
      <c r="H3" s="1052"/>
      <c r="I3" s="1052">
        <v>2024</v>
      </c>
      <c r="J3" s="1052"/>
      <c r="K3" s="1042" t="s">
        <v>459</v>
      </c>
      <c r="L3" s="1042"/>
      <c r="M3" s="1042" t="s">
        <v>460</v>
      </c>
      <c r="N3" s="1042"/>
    </row>
    <row r="4" spans="1:15" s="568" customFormat="1" ht="48" customHeight="1">
      <c r="A4" s="1053"/>
      <c r="B4" s="1048"/>
      <c r="C4" s="645" t="s">
        <v>801</v>
      </c>
      <c r="D4" s="566" t="s">
        <v>802</v>
      </c>
      <c r="E4" s="645" t="s">
        <v>801</v>
      </c>
      <c r="F4" s="566" t="s">
        <v>802</v>
      </c>
      <c r="G4" s="645" t="s">
        <v>801</v>
      </c>
      <c r="H4" s="566" t="s">
        <v>802</v>
      </c>
      <c r="I4" s="645" t="s">
        <v>801</v>
      </c>
      <c r="J4" s="566" t="s">
        <v>802</v>
      </c>
      <c r="K4" s="645" t="s">
        <v>801</v>
      </c>
      <c r="L4" s="566" t="s">
        <v>802</v>
      </c>
      <c r="M4" s="645" t="s">
        <v>801</v>
      </c>
      <c r="N4" s="566" t="s">
        <v>802</v>
      </c>
    </row>
    <row r="5" spans="1:15" s="809" customFormat="1" ht="15" customHeight="1">
      <c r="A5" s="830" t="s">
        <v>576</v>
      </c>
      <c r="B5" s="831"/>
      <c r="C5" s="608"/>
      <c r="D5" s="608">
        <v>14.993482999999999</v>
      </c>
      <c r="E5" s="608"/>
      <c r="F5" s="608">
        <v>24.735590999999999</v>
      </c>
      <c r="G5" s="608"/>
      <c r="H5" s="608">
        <v>49.314974999999997</v>
      </c>
      <c r="I5" s="608"/>
      <c r="J5" s="608">
        <v>62.614910999999999</v>
      </c>
      <c r="K5" s="608"/>
      <c r="L5" s="608">
        <v>30.531245999999999</v>
      </c>
      <c r="M5" s="608"/>
      <c r="N5" s="608">
        <v>23.061719999999994</v>
      </c>
    </row>
    <row r="6" spans="1:15" s="809" customFormat="1" ht="15" customHeight="1">
      <c r="A6" s="789" t="s">
        <v>779</v>
      </c>
      <c r="B6" s="831"/>
      <c r="C6" s="571"/>
      <c r="D6" s="571"/>
      <c r="E6" s="571"/>
      <c r="F6" s="571"/>
      <c r="G6" s="571"/>
      <c r="H6" s="571"/>
      <c r="I6" s="571"/>
      <c r="J6" s="571"/>
      <c r="K6" s="571"/>
      <c r="L6" s="571"/>
      <c r="M6" s="571"/>
      <c r="N6" s="571"/>
    </row>
    <row r="7" spans="1:15" s="601" customFormat="1" ht="15" customHeight="1">
      <c r="A7" s="927" t="s">
        <v>804</v>
      </c>
      <c r="B7" s="824"/>
      <c r="C7" s="579"/>
      <c r="D7" s="629">
        <v>11.789247999999997</v>
      </c>
      <c r="E7" s="579"/>
      <c r="F7" s="629">
        <v>11.435573</v>
      </c>
      <c r="G7" s="579"/>
      <c r="H7" s="629">
        <v>29.436817999999999</v>
      </c>
      <c r="I7" s="579"/>
      <c r="J7" s="629">
        <v>33.891300999999999</v>
      </c>
      <c r="K7" s="579"/>
      <c r="L7" s="629">
        <v>16.506088999999999</v>
      </c>
      <c r="M7" s="579"/>
      <c r="N7" s="629">
        <v>11.681517999999999</v>
      </c>
    </row>
    <row r="8" spans="1:15" s="601" customFormat="1" ht="15" customHeight="1">
      <c r="A8" s="927" t="s">
        <v>923</v>
      </c>
      <c r="B8" s="824"/>
      <c r="C8" s="579"/>
      <c r="D8" s="593" t="s">
        <v>255</v>
      </c>
      <c r="E8" s="579"/>
      <c r="F8" s="593">
        <v>6.4229999999999995E-2</v>
      </c>
      <c r="G8" s="579"/>
      <c r="H8" s="593">
        <v>6.7874000000000004E-2</v>
      </c>
      <c r="I8" s="579"/>
      <c r="J8" s="593" t="s">
        <v>255</v>
      </c>
      <c r="K8" s="579"/>
      <c r="L8" s="593" t="s">
        <v>255</v>
      </c>
      <c r="M8" s="579"/>
      <c r="N8" s="593" t="s">
        <v>255</v>
      </c>
    </row>
    <row r="9" spans="1:15" s="601" customFormat="1" ht="15" customHeight="1">
      <c r="A9" s="927" t="s">
        <v>997</v>
      </c>
      <c r="B9" s="824"/>
      <c r="C9" s="630"/>
      <c r="D9" s="629">
        <v>2.7596029999999998</v>
      </c>
      <c r="E9" s="630"/>
      <c r="F9" s="629">
        <v>9.902336</v>
      </c>
      <c r="G9" s="630"/>
      <c r="H9" s="629">
        <v>9.9657799999999988</v>
      </c>
      <c r="I9" s="630"/>
      <c r="J9" s="629">
        <v>21.715634999999999</v>
      </c>
      <c r="K9" s="630"/>
      <c r="L9" s="629">
        <v>10.795907999999999</v>
      </c>
      <c r="M9" s="630"/>
      <c r="N9" s="629">
        <v>5.5547969999999998</v>
      </c>
    </row>
    <row r="10" spans="1:15" s="601" customFormat="1" ht="15" customHeight="1">
      <c r="A10" s="927" t="s">
        <v>1048</v>
      </c>
      <c r="B10" s="824"/>
      <c r="C10" s="630"/>
      <c r="D10" s="629">
        <v>0.23779699999999998</v>
      </c>
      <c r="E10" s="630"/>
      <c r="F10" s="629">
        <v>2.9815290000000001</v>
      </c>
      <c r="G10" s="630"/>
      <c r="H10" s="629">
        <v>8.7754649999999987</v>
      </c>
      <c r="I10" s="630"/>
      <c r="J10" s="629">
        <v>5.7723089999999999</v>
      </c>
      <c r="K10" s="630"/>
      <c r="L10" s="629">
        <v>2.5515559999999997</v>
      </c>
      <c r="M10" s="630"/>
      <c r="N10" s="629">
        <v>5.3194479999999995</v>
      </c>
    </row>
    <row r="11" spans="1:15" s="601" customFormat="1" ht="15" customHeight="1">
      <c r="A11" s="927" t="s">
        <v>998</v>
      </c>
      <c r="B11" s="824"/>
      <c r="C11" s="630"/>
      <c r="D11" s="629">
        <v>0.16229299999999999</v>
      </c>
      <c r="E11" s="630"/>
      <c r="F11" s="629">
        <v>0.35192299999999999</v>
      </c>
      <c r="G11" s="630"/>
      <c r="H11" s="629">
        <v>1.0690379999999999</v>
      </c>
      <c r="I11" s="630"/>
      <c r="J11" s="629">
        <v>1.2345029999999999</v>
      </c>
      <c r="K11" s="630"/>
      <c r="L11" s="629">
        <v>0.67652999999999996</v>
      </c>
      <c r="M11" s="630"/>
      <c r="N11" s="629">
        <v>0.50443499999999997</v>
      </c>
    </row>
    <row r="12" spans="1:15" s="601" customFormat="1" ht="15" customHeight="1">
      <c r="A12" s="832" t="s">
        <v>780</v>
      </c>
      <c r="B12" s="833"/>
      <c r="C12" s="640"/>
      <c r="D12" s="641"/>
      <c r="E12" s="640"/>
      <c r="F12" s="641"/>
      <c r="G12" s="640"/>
      <c r="H12" s="641"/>
      <c r="I12" s="640"/>
      <c r="J12" s="641"/>
      <c r="K12" s="640"/>
      <c r="L12" s="641"/>
      <c r="M12" s="640"/>
      <c r="N12" s="641"/>
    </row>
    <row r="13" spans="1:15" ht="15" customHeight="1">
      <c r="A13" s="826" t="s">
        <v>577</v>
      </c>
      <c r="B13" s="827"/>
      <c r="C13" s="630"/>
      <c r="D13" s="579">
        <v>7.5448000000000001E-2</v>
      </c>
      <c r="E13" s="630"/>
      <c r="F13" s="579">
        <v>1.4095489999999997</v>
      </c>
      <c r="G13" s="630"/>
      <c r="H13" s="579">
        <v>0.27882099999999999</v>
      </c>
      <c r="I13" s="630"/>
      <c r="J13" s="579">
        <v>0.383102</v>
      </c>
      <c r="K13" s="630"/>
      <c r="L13" s="579">
        <v>0.19204000000000002</v>
      </c>
      <c r="M13" s="630"/>
      <c r="N13" s="579">
        <v>0.28101500000000001</v>
      </c>
    </row>
    <row r="14" spans="1:15" ht="15" customHeight="1">
      <c r="A14" s="782" t="s">
        <v>649</v>
      </c>
      <c r="B14" s="561" t="s">
        <v>284</v>
      </c>
      <c r="C14" s="834"/>
      <c r="D14" s="834" t="s">
        <v>255</v>
      </c>
      <c r="E14" s="834">
        <v>0.79200000000000004</v>
      </c>
      <c r="F14" s="834">
        <v>0.51601600000000003</v>
      </c>
      <c r="G14" s="834"/>
      <c r="H14" s="834" t="s">
        <v>255</v>
      </c>
      <c r="I14" s="834" t="s">
        <v>255</v>
      </c>
      <c r="J14" s="834">
        <v>7.0333999999999994E-2</v>
      </c>
      <c r="K14" s="834"/>
      <c r="L14" s="834" t="s">
        <v>255</v>
      </c>
      <c r="M14" s="834" t="s">
        <v>255</v>
      </c>
      <c r="N14" s="834">
        <v>7.3206999999999994E-2</v>
      </c>
      <c r="O14" s="810"/>
    </row>
    <row r="15" spans="1:15" ht="15" customHeight="1">
      <c r="A15" s="782" t="s">
        <v>653</v>
      </c>
      <c r="B15" s="561" t="s">
        <v>284</v>
      </c>
      <c r="C15" s="834">
        <v>3.2</v>
      </c>
      <c r="D15" s="834" t="s">
        <v>255</v>
      </c>
      <c r="E15" s="834">
        <v>8.1999999999999993</v>
      </c>
      <c r="F15" s="834" t="s">
        <v>255</v>
      </c>
      <c r="G15" s="834">
        <v>9.2000000000000011</v>
      </c>
      <c r="H15" s="834">
        <v>0.11209</v>
      </c>
      <c r="I15" s="834">
        <v>15.4</v>
      </c>
      <c r="J15" s="834">
        <v>0.178366</v>
      </c>
      <c r="K15" s="834">
        <v>4.6000000000000005</v>
      </c>
      <c r="L15" s="834">
        <v>0.16803200000000001</v>
      </c>
      <c r="M15" s="834">
        <v>5.4</v>
      </c>
      <c r="N15" s="834">
        <v>0.15645799999999999</v>
      </c>
      <c r="O15" s="810"/>
    </row>
    <row r="16" spans="1:15" ht="15" customHeight="1">
      <c r="A16" s="826" t="s">
        <v>1049</v>
      </c>
      <c r="B16" s="827"/>
      <c r="C16" s="835"/>
      <c r="D16" s="593">
        <v>8.1854269999999989</v>
      </c>
      <c r="E16" s="835"/>
      <c r="F16" s="593">
        <v>1.455082</v>
      </c>
      <c r="G16" s="835"/>
      <c r="H16" s="593">
        <v>2.8296229999999998</v>
      </c>
      <c r="I16" s="835"/>
      <c r="J16" s="593">
        <v>3.1925819999999998</v>
      </c>
      <c r="K16" s="835"/>
      <c r="L16" s="593">
        <v>1.2320959999999999</v>
      </c>
      <c r="M16" s="835"/>
      <c r="N16" s="593">
        <v>0.33250000000000002</v>
      </c>
    </row>
    <row r="17" spans="1:15" s="810" customFormat="1" ht="15" customHeight="1">
      <c r="A17" s="782" t="s">
        <v>892</v>
      </c>
      <c r="B17" s="638" t="s">
        <v>680</v>
      </c>
      <c r="C17" s="834">
        <v>0.97596000000000005</v>
      </c>
      <c r="D17" s="834">
        <v>8.1408229999999993</v>
      </c>
      <c r="E17" s="834">
        <v>0.14525250000000001</v>
      </c>
      <c r="F17" s="834">
        <v>1.419486</v>
      </c>
      <c r="G17" s="834">
        <v>0.23730999999999999</v>
      </c>
      <c r="H17" s="834">
        <v>2.6143149999999995</v>
      </c>
      <c r="I17" s="834">
        <v>0.23030900000000001</v>
      </c>
      <c r="J17" s="834">
        <v>2.9594459999999998</v>
      </c>
      <c r="K17" s="834">
        <v>9.4108999999999998E-2</v>
      </c>
      <c r="L17" s="834">
        <v>1.0964449999999999</v>
      </c>
      <c r="M17" s="834" t="s">
        <v>255</v>
      </c>
      <c r="N17" s="834">
        <v>0.33250000000000002</v>
      </c>
    </row>
    <row r="18" spans="1:15" ht="15" customHeight="1">
      <c r="A18" s="826" t="s">
        <v>579</v>
      </c>
      <c r="B18" s="827"/>
      <c r="C18" s="835"/>
      <c r="D18" s="835">
        <v>7.915599999999999E-2</v>
      </c>
      <c r="E18" s="835"/>
      <c r="F18" s="835">
        <v>5.7942E-2</v>
      </c>
      <c r="G18" s="835"/>
      <c r="H18" s="835" t="s">
        <v>255</v>
      </c>
      <c r="I18" s="835"/>
      <c r="J18" s="835">
        <v>6.5785999999999997E-2</v>
      </c>
      <c r="K18" s="835"/>
      <c r="L18" s="835">
        <v>6.5210999999999991E-2</v>
      </c>
      <c r="M18" s="835"/>
      <c r="N18" s="835" t="s">
        <v>255</v>
      </c>
    </row>
    <row r="19" spans="1:15" ht="15" customHeight="1">
      <c r="A19" s="826" t="s">
        <v>898</v>
      </c>
      <c r="B19" s="827"/>
      <c r="C19" s="835"/>
      <c r="D19" s="593">
        <v>0.16215799999999997</v>
      </c>
      <c r="E19" s="835"/>
      <c r="F19" s="593">
        <v>0.34073700000000001</v>
      </c>
      <c r="G19" s="835"/>
      <c r="H19" s="593">
        <v>1.0690379999999999</v>
      </c>
      <c r="I19" s="835"/>
      <c r="J19" s="593">
        <v>1.2345029999999999</v>
      </c>
      <c r="K19" s="835"/>
      <c r="L19" s="593">
        <v>0.67652999999999996</v>
      </c>
      <c r="M19" s="835"/>
      <c r="N19" s="593">
        <v>0.50443499999999997</v>
      </c>
    </row>
    <row r="20" spans="1:15" s="810" customFormat="1" ht="15" customHeight="1">
      <c r="A20" s="782" t="s">
        <v>947</v>
      </c>
      <c r="B20" s="621" t="s">
        <v>719</v>
      </c>
      <c r="C20" s="834">
        <v>0.12429999999999999</v>
      </c>
      <c r="D20" s="834">
        <v>0.16200799999999999</v>
      </c>
      <c r="E20" s="834">
        <v>0.22319999999999998</v>
      </c>
      <c r="F20" s="834">
        <v>0.33430899999999997</v>
      </c>
      <c r="G20" s="834">
        <v>0.66149999999999998</v>
      </c>
      <c r="H20" s="834">
        <v>1.0628769999999998</v>
      </c>
      <c r="I20" s="834">
        <v>0.72650000000000003</v>
      </c>
      <c r="J20" s="834">
        <v>1.233981</v>
      </c>
      <c r="K20" s="834">
        <v>0.38530000000000003</v>
      </c>
      <c r="L20" s="834">
        <v>0.67600799999999994</v>
      </c>
      <c r="M20" s="834">
        <v>0.28970000000000001</v>
      </c>
      <c r="N20" s="834">
        <v>0.49528999999999995</v>
      </c>
    </row>
    <row r="21" spans="1:15" ht="15" customHeight="1">
      <c r="A21" s="826" t="s">
        <v>581</v>
      </c>
      <c r="B21" s="827"/>
      <c r="C21" s="835"/>
      <c r="D21" s="593">
        <v>5.7617999999999989E-2</v>
      </c>
      <c r="E21" s="835"/>
      <c r="F21" s="593">
        <v>6.7787E-2</v>
      </c>
      <c r="G21" s="835"/>
      <c r="H21" s="593">
        <v>0.14859799999999998</v>
      </c>
      <c r="I21" s="835"/>
      <c r="J21" s="593">
        <v>6.0247999999999996E-2</v>
      </c>
      <c r="K21" s="835"/>
      <c r="L21" s="593" t="s">
        <v>255</v>
      </c>
      <c r="M21" s="835"/>
      <c r="N21" s="593" t="s">
        <v>255</v>
      </c>
    </row>
    <row r="22" spans="1:15" s="587" customFormat="1" ht="15" customHeight="1">
      <c r="A22" s="816" t="s">
        <v>882</v>
      </c>
      <c r="B22" s="586"/>
      <c r="C22" s="689"/>
      <c r="D22" s="689">
        <v>2.6553049999999998</v>
      </c>
      <c r="E22" s="689"/>
      <c r="F22" s="689">
        <v>4.7974439999999996</v>
      </c>
      <c r="G22" s="689"/>
      <c r="H22" s="689">
        <v>7.02461</v>
      </c>
      <c r="I22" s="689"/>
      <c r="J22" s="689">
        <v>7.7688249999999996</v>
      </c>
      <c r="K22" s="689"/>
      <c r="L22" s="689">
        <v>3.3551899999999999</v>
      </c>
      <c r="M22" s="689"/>
      <c r="N22" s="689">
        <v>5.6037199999999991</v>
      </c>
    </row>
    <row r="23" spans="1:15" s="810" customFormat="1" ht="15" customHeight="1">
      <c r="A23" s="782" t="s">
        <v>661</v>
      </c>
      <c r="B23" s="621" t="s">
        <v>719</v>
      </c>
      <c r="C23" s="834">
        <v>0.7873</v>
      </c>
      <c r="D23" s="834">
        <v>2.3285070000000001</v>
      </c>
      <c r="E23" s="834">
        <v>1.3657999999999999</v>
      </c>
      <c r="F23" s="834">
        <v>4.5002309999999994</v>
      </c>
      <c r="G23" s="834">
        <v>1.8132999999999999</v>
      </c>
      <c r="H23" s="834">
        <v>5.9109089999999993</v>
      </c>
      <c r="I23" s="834">
        <v>1.6699000000000002</v>
      </c>
      <c r="J23" s="834">
        <v>6.9294750000000001</v>
      </c>
      <c r="K23" s="834">
        <v>0.78820000000000001</v>
      </c>
      <c r="L23" s="834">
        <v>3.1717870000000001</v>
      </c>
      <c r="M23" s="834">
        <v>0.92749999999999999</v>
      </c>
      <c r="N23" s="834">
        <v>3.931791</v>
      </c>
    </row>
    <row r="24" spans="1:15" ht="15" customHeight="1">
      <c r="A24" s="781" t="s">
        <v>583</v>
      </c>
      <c r="B24" s="561"/>
      <c r="C24" s="834"/>
      <c r="D24" s="835">
        <v>0.59547299999999992</v>
      </c>
      <c r="E24" s="834"/>
      <c r="F24" s="835">
        <v>7.0387030000000008</v>
      </c>
      <c r="G24" s="834"/>
      <c r="H24" s="835">
        <v>7.0099589999999985</v>
      </c>
      <c r="I24" s="834"/>
      <c r="J24" s="835">
        <v>19.275451999999998</v>
      </c>
      <c r="K24" s="834"/>
      <c r="L24" s="835">
        <v>9.5217399999999994</v>
      </c>
      <c r="M24" s="834"/>
      <c r="N24" s="835">
        <v>3.4908199999999998</v>
      </c>
    </row>
    <row r="25" spans="1:15" s="810" customFormat="1" ht="15" customHeight="1">
      <c r="A25" s="782" t="s">
        <v>761</v>
      </c>
      <c r="B25" s="638" t="s">
        <v>678</v>
      </c>
      <c r="C25" s="834">
        <v>44.463000000000001</v>
      </c>
      <c r="D25" s="834">
        <v>0.24532999999999996</v>
      </c>
      <c r="E25" s="834">
        <v>109.78</v>
      </c>
      <c r="F25" s="834">
        <v>0.67626300000000006</v>
      </c>
      <c r="G25" s="834">
        <v>229.023</v>
      </c>
      <c r="H25" s="834">
        <v>1.79843</v>
      </c>
      <c r="I25" s="834">
        <v>123.56</v>
      </c>
      <c r="J25" s="834">
        <v>1.866174</v>
      </c>
      <c r="K25" s="834">
        <v>80.430000000000007</v>
      </c>
      <c r="L25" s="834">
        <v>1.2379339999999999</v>
      </c>
      <c r="M25" s="834">
        <v>44.731999999999999</v>
      </c>
      <c r="N25" s="834">
        <v>0.53139599999999998</v>
      </c>
    </row>
    <row r="26" spans="1:15" s="810" customFormat="1" ht="15" customHeight="1">
      <c r="A26" s="782" t="s">
        <v>1050</v>
      </c>
      <c r="B26" s="561" t="s">
        <v>282</v>
      </c>
      <c r="C26" s="834"/>
      <c r="D26" s="834" t="s">
        <v>255</v>
      </c>
      <c r="E26" s="834"/>
      <c r="F26" s="834" t="s">
        <v>255</v>
      </c>
      <c r="G26" s="834">
        <v>8.6390300000000003E-2</v>
      </c>
      <c r="H26" s="834">
        <v>1.5128899999999998</v>
      </c>
      <c r="I26" s="834">
        <v>0.40985100000000002</v>
      </c>
      <c r="J26" s="834">
        <v>16.683731999999999</v>
      </c>
      <c r="K26" s="834">
        <v>0.170074</v>
      </c>
      <c r="L26" s="834">
        <v>7.8933519999999984</v>
      </c>
      <c r="M26" s="834">
        <v>5.6794999999999998E-2</v>
      </c>
      <c r="N26" s="834">
        <v>2.504629</v>
      </c>
    </row>
    <row r="27" spans="1:15" s="810" customFormat="1" ht="15" customHeight="1">
      <c r="A27" s="782" t="s">
        <v>665</v>
      </c>
      <c r="B27" s="561" t="s">
        <v>282</v>
      </c>
      <c r="C27" s="834"/>
      <c r="D27" s="834" t="s">
        <v>255</v>
      </c>
      <c r="E27" s="834" t="s">
        <v>255</v>
      </c>
      <c r="F27" s="834">
        <v>0.147036</v>
      </c>
      <c r="G27" s="834" t="s">
        <v>255</v>
      </c>
      <c r="H27" s="834">
        <v>0.58817200000000003</v>
      </c>
      <c r="I27" s="834" t="s">
        <v>255</v>
      </c>
      <c r="J27" s="834">
        <v>0.15278999999999998</v>
      </c>
      <c r="K27" s="834"/>
      <c r="L27" s="834">
        <v>9.9689E-2</v>
      </c>
      <c r="M27" s="834" t="s">
        <v>255</v>
      </c>
      <c r="N27" s="834">
        <v>9.2420000000000002E-2</v>
      </c>
    </row>
    <row r="28" spans="1:15" ht="15" customHeight="1">
      <c r="A28" s="826" t="s">
        <v>584</v>
      </c>
      <c r="B28" s="827"/>
      <c r="C28" s="835"/>
      <c r="D28" s="835">
        <v>2.684968</v>
      </c>
      <c r="E28" s="835"/>
      <c r="F28" s="835">
        <v>9.2426060000000003</v>
      </c>
      <c r="G28" s="835"/>
      <c r="H28" s="835">
        <v>30.539271999999997</v>
      </c>
      <c r="I28" s="835"/>
      <c r="J28" s="835">
        <v>28.643038999999998</v>
      </c>
      <c r="K28" s="835"/>
      <c r="L28" s="835">
        <v>14.841142999999999</v>
      </c>
      <c r="M28" s="835"/>
      <c r="N28" s="835">
        <v>12.165464999999999</v>
      </c>
    </row>
    <row r="29" spans="1:15" ht="15" customHeight="1">
      <c r="A29" s="782" t="s">
        <v>714</v>
      </c>
      <c r="B29" s="638" t="s">
        <v>678</v>
      </c>
      <c r="C29" s="589">
        <v>1.0589999999999999</v>
      </c>
      <c r="D29" s="821" t="s">
        <v>255</v>
      </c>
      <c r="E29" s="834">
        <v>7.6449999999999996</v>
      </c>
      <c r="F29" s="821">
        <v>0.8363609999999998</v>
      </c>
      <c r="G29" s="834">
        <v>1.4379999999999999</v>
      </c>
      <c r="H29" s="821">
        <v>0.97633799999999993</v>
      </c>
      <c r="I29" s="834">
        <v>0.20699999999999999</v>
      </c>
      <c r="J29" s="821">
        <v>0.67479899999999982</v>
      </c>
      <c r="K29" s="834">
        <v>0.104</v>
      </c>
      <c r="L29" s="821" t="s">
        <v>255</v>
      </c>
      <c r="M29" s="834">
        <v>0.159</v>
      </c>
      <c r="N29" s="821">
        <v>0.23324399999999998</v>
      </c>
      <c r="O29" s="591"/>
    </row>
    <row r="30" spans="1:15" ht="15" customHeight="1">
      <c r="A30" s="782" t="s">
        <v>670</v>
      </c>
      <c r="B30" s="638" t="s">
        <v>680</v>
      </c>
      <c r="C30" s="589" t="s">
        <v>255</v>
      </c>
      <c r="D30" s="821">
        <v>0.13910500000000001</v>
      </c>
      <c r="E30" s="834" t="s">
        <v>255</v>
      </c>
      <c r="F30" s="821">
        <v>0.20980499999999999</v>
      </c>
      <c r="G30" s="834" t="s">
        <v>255</v>
      </c>
      <c r="H30" s="821">
        <v>9.1812999999999978E-2</v>
      </c>
      <c r="I30" s="834" t="s">
        <v>255</v>
      </c>
      <c r="J30" s="821">
        <v>0.47517199999999993</v>
      </c>
      <c r="K30" s="834"/>
      <c r="L30" s="821" t="s">
        <v>255</v>
      </c>
      <c r="M30" s="834" t="s">
        <v>255</v>
      </c>
      <c r="N30" s="821">
        <v>1.4291550000000002</v>
      </c>
      <c r="O30" s="591"/>
    </row>
    <row r="31" spans="1:15" s="591" customFormat="1" ht="15" customHeight="1">
      <c r="A31" s="782" t="s">
        <v>671</v>
      </c>
      <c r="B31" s="638" t="s">
        <v>678</v>
      </c>
      <c r="C31" s="589" t="s">
        <v>255</v>
      </c>
      <c r="D31" s="821">
        <v>0.48783599999999999</v>
      </c>
      <c r="E31" s="834">
        <v>0.22500000000000001</v>
      </c>
      <c r="F31" s="821">
        <v>4.4518719999999998</v>
      </c>
      <c r="G31" s="834">
        <v>1.613</v>
      </c>
      <c r="H31" s="821">
        <v>24.994964</v>
      </c>
      <c r="I31" s="834">
        <v>2.2719999999999998</v>
      </c>
      <c r="J31" s="821">
        <v>23.312599999999996</v>
      </c>
      <c r="K31" s="834">
        <v>1.139</v>
      </c>
      <c r="L31" s="821">
        <v>12.480656</v>
      </c>
      <c r="M31" s="834">
        <v>0.81699999999999995</v>
      </c>
      <c r="N31" s="821">
        <v>7.4436649999999993</v>
      </c>
    </row>
    <row r="32" spans="1:15" s="591" customFormat="1" ht="15" customHeight="1">
      <c r="A32" s="782" t="s">
        <v>1051</v>
      </c>
      <c r="B32" s="561" t="s">
        <v>821</v>
      </c>
      <c r="C32" s="589">
        <v>1</v>
      </c>
      <c r="D32" s="821" t="s">
        <v>255</v>
      </c>
      <c r="E32" s="834">
        <v>3</v>
      </c>
      <c r="F32" s="821" t="s">
        <v>255</v>
      </c>
      <c r="G32" s="834">
        <v>38</v>
      </c>
      <c r="H32" s="821">
        <v>1.0091060000000001</v>
      </c>
      <c r="I32" s="834">
        <v>48</v>
      </c>
      <c r="J32" s="821">
        <v>0.88757900000000012</v>
      </c>
      <c r="K32" s="834">
        <v>23</v>
      </c>
      <c r="L32" s="821">
        <v>0.43356299999999998</v>
      </c>
      <c r="M32" s="834">
        <v>28</v>
      </c>
      <c r="N32" s="821">
        <v>0.44256400000000001</v>
      </c>
    </row>
    <row r="33" spans="1:14" s="591" customFormat="1" ht="15" customHeight="1">
      <c r="A33" s="782" t="s">
        <v>672</v>
      </c>
      <c r="B33" s="561"/>
      <c r="C33" s="589"/>
      <c r="D33" s="821">
        <v>1.7991159999999999</v>
      </c>
      <c r="E33" s="834"/>
      <c r="F33" s="821">
        <v>1.8518299999999999</v>
      </c>
      <c r="G33" s="834"/>
      <c r="H33" s="821">
        <v>0.79806999999999984</v>
      </c>
      <c r="I33" s="834"/>
      <c r="J33" s="821">
        <v>1.0931070000000001</v>
      </c>
      <c r="K33" s="834"/>
      <c r="L33" s="821">
        <v>0.63403500000000002</v>
      </c>
      <c r="M33" s="834"/>
      <c r="N33" s="821">
        <v>0.26716400000000001</v>
      </c>
    </row>
    <row r="34" spans="1:14" ht="15" customHeight="1">
      <c r="A34" s="826" t="s">
        <v>953</v>
      </c>
      <c r="B34" s="827"/>
      <c r="C34" s="835"/>
      <c r="D34" s="835">
        <v>0.49792999999999998</v>
      </c>
      <c r="E34" s="835"/>
      <c r="F34" s="835">
        <v>0.325741</v>
      </c>
      <c r="G34" s="835"/>
      <c r="H34" s="835">
        <v>0.41193999999999997</v>
      </c>
      <c r="I34" s="835"/>
      <c r="J34" s="835">
        <v>1.9913739999999998</v>
      </c>
      <c r="K34" s="835"/>
      <c r="L34" s="835">
        <v>0.62435499999999999</v>
      </c>
      <c r="M34" s="835"/>
      <c r="N34" s="835">
        <v>0.67164299999999999</v>
      </c>
    </row>
    <row r="35" spans="1:14" ht="15" customHeight="1">
      <c r="A35" s="785" t="s">
        <v>586</v>
      </c>
      <c r="B35" s="829"/>
      <c r="C35" s="838"/>
      <c r="D35" s="788" t="s">
        <v>255</v>
      </c>
      <c r="E35" s="838"/>
      <c r="F35" s="788" t="s">
        <v>255</v>
      </c>
      <c r="G35" s="838"/>
      <c r="H35" s="788" t="s">
        <v>255</v>
      </c>
      <c r="I35" s="838"/>
      <c r="J35" s="788" t="s">
        <v>255</v>
      </c>
      <c r="K35" s="838"/>
      <c r="L35" s="788" t="s">
        <v>255</v>
      </c>
      <c r="M35" s="838"/>
      <c r="N35" s="788" t="s">
        <v>255</v>
      </c>
    </row>
    <row r="36" spans="1:14" ht="15.75" customHeight="1">
      <c r="A36" s="635" t="s">
        <v>919</v>
      </c>
      <c r="B36" s="635"/>
      <c r="C36" s="635"/>
      <c r="D36" s="635"/>
      <c r="E36" s="635"/>
      <c r="F36" s="635"/>
      <c r="G36" s="635"/>
      <c r="H36" s="635"/>
      <c r="I36" s="635"/>
      <c r="J36" s="635"/>
      <c r="K36" s="635"/>
      <c r="L36" s="635"/>
      <c r="M36" s="635"/>
      <c r="N36" s="635"/>
    </row>
    <row r="37" spans="1:14" ht="14.25" customHeight="1">
      <c r="A37" s="637" t="s">
        <v>870</v>
      </c>
      <c r="B37" s="637"/>
      <c r="C37" s="637"/>
      <c r="D37" s="637"/>
      <c r="E37" s="637"/>
      <c r="F37" s="637"/>
      <c r="G37" s="637"/>
      <c r="H37" s="637"/>
      <c r="I37" s="637"/>
      <c r="J37" s="637"/>
      <c r="K37" s="637"/>
      <c r="L37" s="637"/>
      <c r="M37" s="637"/>
      <c r="N37" s="637"/>
    </row>
  </sheetData>
  <mergeCells count="9">
    <mergeCell ref="K3:L3"/>
    <mergeCell ref="M3:N3"/>
    <mergeCell ref="A1:J1"/>
    <mergeCell ref="A3:A4"/>
    <mergeCell ref="B3:B4"/>
    <mergeCell ref="C3:D3"/>
    <mergeCell ref="E3:F3"/>
    <mergeCell ref="G3:H3"/>
    <mergeCell ref="I3:J3"/>
  </mergeCells>
  <conditionalFormatting sqref="B22:J22 K21:L22 C25:L25 B4:C4 A1:J1 B3:J3 A21:J21 A34:N35 A24:L24 A28:L28 A36:XFD1048576 A16:L16 B14:L15 A18:L19 C17:L17 C20:L20 C23:L23 B26:L27 M5:N28 A5:L6 O1:XFD35 H2:J2 A12:L13 B7:L11 C29:D31">
    <cfRule type="containsErrors" dxfId="53" priority="43">
      <formula>ISERROR(A1)</formula>
    </cfRule>
  </conditionalFormatting>
  <conditionalFormatting sqref="D4">
    <cfRule type="containsErrors" dxfId="52" priority="42">
      <formula>ISERROR(D4)</formula>
    </cfRule>
  </conditionalFormatting>
  <conditionalFormatting sqref="E29:E33 G29:G33 I29:I33">
    <cfRule type="containsErrors" dxfId="51" priority="37">
      <formula>ISERROR(E29)</formula>
    </cfRule>
  </conditionalFormatting>
  <conditionalFormatting sqref="F29:F33 J29:J33 H29:H33 C32:D33">
    <cfRule type="containsErrors" dxfId="50" priority="36">
      <formula>ISERROR(C29)</formula>
    </cfRule>
  </conditionalFormatting>
  <conditionalFormatting sqref="A22">
    <cfRule type="containsErrors" dxfId="49" priority="35">
      <formula>ISERROR(A22)</formula>
    </cfRule>
  </conditionalFormatting>
  <conditionalFormatting sqref="K29:K33 M29:M33">
    <cfRule type="containsErrors" dxfId="48" priority="31">
      <formula>ISERROR(K29)</formula>
    </cfRule>
  </conditionalFormatting>
  <conditionalFormatting sqref="L29:L33 N29:N33">
    <cfRule type="containsErrors" dxfId="47" priority="34">
      <formula>ISERROR(L29)</formula>
    </cfRule>
  </conditionalFormatting>
  <conditionalFormatting sqref="K1:N2">
    <cfRule type="containsErrors" dxfId="46" priority="33">
      <formula>ISERROR(K1)</formula>
    </cfRule>
  </conditionalFormatting>
  <conditionalFormatting sqref="B32:B33">
    <cfRule type="containsErrors" dxfId="45" priority="29">
      <formula>ISERROR(B32)</formula>
    </cfRule>
  </conditionalFormatting>
  <conditionalFormatting sqref="A14:A15">
    <cfRule type="containsErrors" dxfId="44" priority="28">
      <formula>ISERROR(A14)</formula>
    </cfRule>
  </conditionalFormatting>
  <conditionalFormatting sqref="A17">
    <cfRule type="containsErrors" dxfId="43" priority="27">
      <formula>ISERROR(A17)</formula>
    </cfRule>
  </conditionalFormatting>
  <conditionalFormatting sqref="A20">
    <cfRule type="containsErrors" dxfId="42" priority="26">
      <formula>ISERROR(A20)</formula>
    </cfRule>
  </conditionalFormatting>
  <conditionalFormatting sqref="A23">
    <cfRule type="containsErrors" dxfId="41" priority="25">
      <formula>ISERROR(A23)</formula>
    </cfRule>
  </conditionalFormatting>
  <conditionalFormatting sqref="A25:A27">
    <cfRule type="containsErrors" dxfId="40" priority="24">
      <formula>ISERROR(A25)</formula>
    </cfRule>
  </conditionalFormatting>
  <conditionalFormatting sqref="A29:A33">
    <cfRule type="containsErrors" dxfId="39" priority="23">
      <formula>ISERROR(A29)</formula>
    </cfRule>
  </conditionalFormatting>
  <conditionalFormatting sqref="A3:A4">
    <cfRule type="containsErrors" dxfId="38" priority="22">
      <formula>ISERROR(A3)</formula>
    </cfRule>
  </conditionalFormatting>
  <conditionalFormatting sqref="K3:N3">
    <cfRule type="containsErrors" dxfId="37" priority="21">
      <formula>ISERROR(K3)</formula>
    </cfRule>
  </conditionalFormatting>
  <conditionalFormatting sqref="B2:G2">
    <cfRule type="containsErrors" dxfId="36" priority="20">
      <formula>ISERROR(B2)</formula>
    </cfRule>
  </conditionalFormatting>
  <conditionalFormatting sqref="A2">
    <cfRule type="containsErrors" dxfId="35" priority="19">
      <formula>ISERROR(A2)</formula>
    </cfRule>
  </conditionalFormatting>
  <conditionalFormatting sqref="E4">
    <cfRule type="containsErrors" dxfId="34" priority="18">
      <formula>ISERROR(E4)</formula>
    </cfRule>
  </conditionalFormatting>
  <conditionalFormatting sqref="F4">
    <cfRule type="containsErrors" dxfId="33" priority="17">
      <formula>ISERROR(F4)</formula>
    </cfRule>
  </conditionalFormatting>
  <conditionalFormatting sqref="G4">
    <cfRule type="containsErrors" dxfId="32" priority="16">
      <formula>ISERROR(G4)</formula>
    </cfRule>
  </conditionalFormatting>
  <conditionalFormatting sqref="H4">
    <cfRule type="containsErrors" dxfId="31" priority="15">
      <formula>ISERROR(H4)</formula>
    </cfRule>
  </conditionalFormatting>
  <conditionalFormatting sqref="I4">
    <cfRule type="containsErrors" dxfId="30" priority="14">
      <formula>ISERROR(I4)</formula>
    </cfRule>
  </conditionalFormatting>
  <conditionalFormatting sqref="J4">
    <cfRule type="containsErrors" dxfId="29" priority="13">
      <formula>ISERROR(J4)</formula>
    </cfRule>
  </conditionalFormatting>
  <conditionalFormatting sqref="K4">
    <cfRule type="containsErrors" dxfId="28" priority="12">
      <formula>ISERROR(K4)</formula>
    </cfRule>
  </conditionalFormatting>
  <conditionalFormatting sqref="L4">
    <cfRule type="containsErrors" dxfId="27" priority="11">
      <formula>ISERROR(L4)</formula>
    </cfRule>
  </conditionalFormatting>
  <conditionalFormatting sqref="M4">
    <cfRule type="containsErrors" dxfId="26" priority="10">
      <formula>ISERROR(M4)</formula>
    </cfRule>
  </conditionalFormatting>
  <conditionalFormatting sqref="N4">
    <cfRule type="containsErrors" dxfId="25" priority="9">
      <formula>ISERROR(N4)</formula>
    </cfRule>
  </conditionalFormatting>
  <conditionalFormatting sqref="A7:A11">
    <cfRule type="containsErrors" dxfId="24" priority="8">
      <formula>ISERROR(A7)</formula>
    </cfRule>
  </conditionalFormatting>
  <conditionalFormatting sqref="B17">
    <cfRule type="containsErrors" dxfId="23" priority="7">
      <formula>ISERROR(B17)</formula>
    </cfRule>
  </conditionalFormatting>
  <conditionalFormatting sqref="B20">
    <cfRule type="containsErrors" dxfId="22" priority="6">
      <formula>ISERROR(B20)</formula>
    </cfRule>
  </conditionalFormatting>
  <conditionalFormatting sqref="B23">
    <cfRule type="containsErrors" dxfId="21" priority="5">
      <formula>ISERROR(B23)</formula>
    </cfRule>
  </conditionalFormatting>
  <conditionalFormatting sqref="B25">
    <cfRule type="containsErrors" dxfId="20" priority="4">
      <formula>ISERROR(B25)</formula>
    </cfRule>
  </conditionalFormatting>
  <conditionalFormatting sqref="B29">
    <cfRule type="containsErrors" dxfId="19" priority="3">
      <formula>ISERROR(B29)</formula>
    </cfRule>
  </conditionalFormatting>
  <conditionalFormatting sqref="B30">
    <cfRule type="containsErrors" dxfId="18" priority="2">
      <formula>ISERROR(B30)</formula>
    </cfRule>
  </conditionalFormatting>
  <conditionalFormatting sqref="B31">
    <cfRule type="containsErrors" dxfId="17" priority="1">
      <formula>ISERROR(B31)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pageOrder="overThenDown" orientation="landscape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3"/>
  </sheetPr>
  <dimension ref="A1:I196"/>
  <sheetViews>
    <sheetView showGridLines="0" workbookViewId="0">
      <pane xSplit="1" ySplit="4" topLeftCell="B5" activePane="bottomRight" state="frozen"/>
      <selection activeCell="E7" sqref="E7"/>
      <selection pane="topRight" activeCell="E7" sqref="E7"/>
      <selection pane="bottomLeft" activeCell="E7" sqref="E7"/>
      <selection pane="bottomRight"/>
    </sheetView>
  </sheetViews>
  <sheetFormatPr defaultColWidth="12" defaultRowHeight="12.75"/>
  <cols>
    <col min="1" max="1" width="60.83203125" style="525" customWidth="1"/>
    <col min="2" max="8" width="12.83203125" style="523" customWidth="1"/>
    <col min="9" max="16384" width="12" style="523"/>
  </cols>
  <sheetData>
    <row r="1" spans="1:9" ht="15" customHeight="1">
      <c r="A1" s="540" t="s">
        <v>1052</v>
      </c>
    </row>
    <row r="2" spans="1:9" ht="15" customHeight="1">
      <c r="A2" s="540" t="s">
        <v>1054</v>
      </c>
      <c r="B2" s="524"/>
    </row>
    <row r="3" spans="1:9" ht="15" customHeight="1">
      <c r="A3" s="545" t="s">
        <v>1053</v>
      </c>
    </row>
    <row r="4" spans="1:9" s="526" customFormat="1" ht="69.75" customHeight="1">
      <c r="A4" s="538"/>
      <c r="B4" s="539" t="s">
        <v>1055</v>
      </c>
      <c r="C4" s="539" t="s">
        <v>1056</v>
      </c>
      <c r="D4" s="539" t="s">
        <v>1057</v>
      </c>
      <c r="E4" s="539" t="s">
        <v>1058</v>
      </c>
      <c r="F4" s="539" t="s">
        <v>1059</v>
      </c>
      <c r="G4" s="539" t="s">
        <v>1060</v>
      </c>
      <c r="H4" s="539" t="s">
        <v>1061</v>
      </c>
      <c r="I4" s="558"/>
    </row>
    <row r="5" spans="1:9" s="528" customFormat="1" ht="14.1" customHeight="1">
      <c r="A5" s="547" t="s">
        <v>293</v>
      </c>
      <c r="B5" s="541">
        <v>99.22040329508205</v>
      </c>
      <c r="C5" s="541">
        <v>102.66433470951789</v>
      </c>
      <c r="D5" s="541">
        <v>99.428577952942391</v>
      </c>
      <c r="E5" s="541">
        <v>102.51349518168313</v>
      </c>
      <c r="F5" s="541">
        <v>98.948360851712806</v>
      </c>
      <c r="G5" s="541">
        <v>102.9051415224767</v>
      </c>
      <c r="H5" s="542">
        <v>2.26197307822876E-2</v>
      </c>
    </row>
    <row r="6" spans="1:9" s="528" customFormat="1" ht="14.1" customHeight="1">
      <c r="A6" s="546" t="s">
        <v>294</v>
      </c>
      <c r="B6" s="534">
        <v>100.79756603207657</v>
      </c>
      <c r="C6" s="534">
        <v>102.75623538359605</v>
      </c>
      <c r="D6" s="534">
        <v>101.2053343130255</v>
      </c>
      <c r="E6" s="534">
        <v>102.74445111529403</v>
      </c>
      <c r="F6" s="534">
        <v>100.22129627814387</v>
      </c>
      <c r="G6" s="534">
        <v>102.775500672012</v>
      </c>
      <c r="H6" s="535">
        <v>2.2425452310123203E-2</v>
      </c>
    </row>
    <row r="7" spans="1:9" s="528" customFormat="1" ht="14.1" customHeight="1">
      <c r="A7" s="546" t="s">
        <v>295</v>
      </c>
      <c r="B7" s="534">
        <v>99.960280781146906</v>
      </c>
      <c r="C7" s="534">
        <v>101.32126495516493</v>
      </c>
      <c r="D7" s="534">
        <v>99.361226864476663</v>
      </c>
      <c r="E7" s="534">
        <v>100.52792282219323</v>
      </c>
      <c r="F7" s="534">
        <v>100.84827944569244</v>
      </c>
      <c r="G7" s="534">
        <v>102.48178057742027</v>
      </c>
      <c r="H7" s="535">
        <v>2.2297495391272196E-2</v>
      </c>
    </row>
    <row r="8" spans="1:9" s="528" customFormat="1" ht="14.1" customHeight="1">
      <c r="A8" s="546" t="s">
        <v>296</v>
      </c>
      <c r="B8" s="534">
        <v>97.286468893526518</v>
      </c>
      <c r="C8" s="534">
        <v>99.889922454651071</v>
      </c>
      <c r="D8" s="534">
        <v>96.219780082094076</v>
      </c>
      <c r="E8" s="534">
        <v>98.673216893626673</v>
      </c>
      <c r="F8" s="534">
        <v>98.813443323082481</v>
      </c>
      <c r="G8" s="534">
        <v>101.62102246762224</v>
      </c>
      <c r="H8" s="535">
        <v>2.2078042368227E-2</v>
      </c>
    </row>
    <row r="9" spans="1:9" s="528" customFormat="1" ht="14.1" customHeight="1">
      <c r="A9" s="546" t="s">
        <v>297</v>
      </c>
      <c r="B9" s="534">
        <v>97.844352203776026</v>
      </c>
      <c r="C9" s="534">
        <v>100.65875356374904</v>
      </c>
      <c r="D9" s="534">
        <v>97.259139891602118</v>
      </c>
      <c r="E9" s="534">
        <v>100.06654265963893</v>
      </c>
      <c r="F9" s="534">
        <v>98.654564285931443</v>
      </c>
      <c r="G9" s="534">
        <v>101.4679809608832</v>
      </c>
      <c r="H9" s="535">
        <v>2.1843987339245099E-2</v>
      </c>
    </row>
    <row r="10" spans="1:9" s="528" customFormat="1" ht="14.1" customHeight="1">
      <c r="A10" s="546" t="s">
        <v>298</v>
      </c>
      <c r="B10" s="534">
        <v>98.341085025492816</v>
      </c>
      <c r="C10" s="534">
        <v>101.21245599165908</v>
      </c>
      <c r="D10" s="534">
        <v>98.093552189621789</v>
      </c>
      <c r="E10" s="534">
        <v>101.11410667596058</v>
      </c>
      <c r="F10" s="534">
        <v>98.664201305517437</v>
      </c>
      <c r="G10" s="534">
        <v>101.32169615250859</v>
      </c>
      <c r="H10" s="535">
        <v>2.1696554058423797E-2</v>
      </c>
    </row>
    <row r="11" spans="1:9" s="528" customFormat="1" ht="14.1" customHeight="1">
      <c r="A11" s="546" t="s">
        <v>299</v>
      </c>
      <c r="B11" s="534">
        <v>96.932992722758399</v>
      </c>
      <c r="C11" s="534">
        <v>99.139059167567495</v>
      </c>
      <c r="D11" s="534">
        <v>96.814985105225475</v>
      </c>
      <c r="E11" s="534">
        <v>99.147348229082937</v>
      </c>
      <c r="F11" s="534">
        <v>97.08927028297758</v>
      </c>
      <c r="G11" s="534">
        <v>99.118437483664081</v>
      </c>
      <c r="H11" s="535">
        <v>2.14137451082658E-2</v>
      </c>
    </row>
    <row r="12" spans="1:9" s="528" customFormat="1" ht="14.1" customHeight="1">
      <c r="A12" s="546" t="s">
        <v>300</v>
      </c>
      <c r="B12" s="534">
        <v>97.934041127944724</v>
      </c>
      <c r="C12" s="534">
        <v>98.758651722084565</v>
      </c>
      <c r="D12" s="534">
        <v>97.67809977287969</v>
      </c>
      <c r="E12" s="534">
        <v>98.544536291129788</v>
      </c>
      <c r="F12" s="534">
        <v>98.280873492185648</v>
      </c>
      <c r="G12" s="534">
        <v>99.052283142881151</v>
      </c>
      <c r="H12" s="535">
        <v>2.14676117979542E-2</v>
      </c>
    </row>
    <row r="13" spans="1:9" s="528" customFormat="1" ht="14.1" customHeight="1">
      <c r="A13" s="546" t="s">
        <v>301</v>
      </c>
      <c r="B13" s="534">
        <v>100.17901889200984</v>
      </c>
      <c r="C13" s="534">
        <v>98.894892411244072</v>
      </c>
      <c r="D13" s="534">
        <v>100.49123167832818</v>
      </c>
      <c r="E13" s="534">
        <v>99.317246753211492</v>
      </c>
      <c r="F13" s="534">
        <v>99.740977163785587</v>
      </c>
      <c r="G13" s="534">
        <v>98.32013342048964</v>
      </c>
      <c r="H13" s="535">
        <v>2.1358751163166E-2</v>
      </c>
    </row>
    <row r="14" spans="1:9" s="528" customFormat="1" ht="14.1" customHeight="1">
      <c r="A14" s="546" t="s">
        <v>302</v>
      </c>
      <c r="B14" s="534">
        <v>101.25907130688333</v>
      </c>
      <c r="C14" s="534">
        <v>97.999820946848828</v>
      </c>
      <c r="D14" s="534">
        <v>101.90240013549509</v>
      </c>
      <c r="E14" s="534">
        <v>98.7552973992522</v>
      </c>
      <c r="F14" s="534">
        <v>100.39648184871675</v>
      </c>
      <c r="G14" s="534">
        <v>97.001935117481864</v>
      </c>
      <c r="H14" s="535">
        <v>2.1436573006287204E-2</v>
      </c>
    </row>
    <row r="15" spans="1:9" s="528" customFormat="1" ht="14.1" customHeight="1">
      <c r="A15" s="546" t="s">
        <v>303</v>
      </c>
      <c r="B15" s="534">
        <v>103.79570737535202</v>
      </c>
      <c r="C15" s="534">
        <v>98.297341499495431</v>
      </c>
      <c r="D15" s="534">
        <v>104.84446549033422</v>
      </c>
      <c r="E15" s="534">
        <v>99.536804148331811</v>
      </c>
      <c r="F15" s="534">
        <v>102.41425460657132</v>
      </c>
      <c r="G15" s="534">
        <v>96.68221501987361</v>
      </c>
      <c r="H15" s="535">
        <v>2.1368431422368397E-2</v>
      </c>
    </row>
    <row r="16" spans="1:9" s="528" customFormat="1" ht="14.1" customHeight="1">
      <c r="A16" s="546" t="s">
        <v>304</v>
      </c>
      <c r="B16" s="534">
        <v>105.52226655473382</v>
      </c>
      <c r="C16" s="534">
        <v>98.319127425615065</v>
      </c>
      <c r="D16" s="534">
        <v>105.94114803220361</v>
      </c>
      <c r="E16" s="534">
        <v>99.192128787753177</v>
      </c>
      <c r="F16" s="534">
        <v>104.97138064591208</v>
      </c>
      <c r="G16" s="534">
        <v>97.189528229819686</v>
      </c>
      <c r="H16" s="535">
        <v>2.1291808355238796E-2</v>
      </c>
    </row>
    <row r="17" spans="1:8" s="528" customFormat="1" ht="14.1" customHeight="1">
      <c r="A17" s="547" t="s">
        <v>305</v>
      </c>
      <c r="B17" s="541">
        <v>104.55775562227743</v>
      </c>
      <c r="C17" s="541">
        <v>96.383875854365698</v>
      </c>
      <c r="D17" s="541">
        <v>103.5430065528866</v>
      </c>
      <c r="E17" s="541">
        <v>96.494426834579215</v>
      </c>
      <c r="F17" s="541">
        <v>105.8831964719711</v>
      </c>
      <c r="G17" s="541">
        <v>96.258934346035403</v>
      </c>
      <c r="H17" s="542">
        <v>2.1144752799918801E-2</v>
      </c>
    </row>
    <row r="18" spans="1:8" s="528" customFormat="1" ht="14.1" customHeight="1">
      <c r="A18" s="546" t="s">
        <v>294</v>
      </c>
      <c r="B18" s="534">
        <v>103.56232280036463</v>
      </c>
      <c r="C18" s="534">
        <v>95.068602128695048</v>
      </c>
      <c r="D18" s="534">
        <v>101.68711865656294</v>
      </c>
      <c r="E18" s="534">
        <v>94.383343441506213</v>
      </c>
      <c r="F18" s="534">
        <v>106.02060813078793</v>
      </c>
      <c r="G18" s="534">
        <v>95.972714129239165</v>
      </c>
      <c r="H18" s="535">
        <v>2.1094080472367806E-2</v>
      </c>
    </row>
    <row r="19" spans="1:8" s="528" customFormat="1" ht="14.1" customHeight="1">
      <c r="A19" s="546" t="s">
        <v>295</v>
      </c>
      <c r="B19" s="534">
        <v>103.79920655315993</v>
      </c>
      <c r="C19" s="534">
        <v>93.73981160598197</v>
      </c>
      <c r="D19" s="534">
        <v>100.97342819361432</v>
      </c>
      <c r="E19" s="534">
        <v>92.282080845514002</v>
      </c>
      <c r="F19" s="534">
        <v>107.55177976384769</v>
      </c>
      <c r="G19" s="534">
        <v>95.66637792121054</v>
      </c>
      <c r="H19" s="535">
        <v>2.1075063842838204E-2</v>
      </c>
    </row>
    <row r="20" spans="1:8" s="528" customFormat="1" ht="14.1" customHeight="1">
      <c r="A20" s="546" t="s">
        <v>296</v>
      </c>
      <c r="B20" s="534">
        <v>103.49692227098882</v>
      </c>
      <c r="C20" s="534">
        <v>93.548116332851208</v>
      </c>
      <c r="D20" s="534">
        <v>100.46923948223605</v>
      </c>
      <c r="E20" s="534">
        <v>91.927964331540721</v>
      </c>
      <c r="F20" s="534">
        <v>107.50486837601746</v>
      </c>
      <c r="G20" s="534">
        <v>95.684267129056778</v>
      </c>
      <c r="H20" s="535">
        <v>2.1229323439621899E-2</v>
      </c>
    </row>
    <row r="21" spans="1:8" s="528" customFormat="1" ht="14.1" customHeight="1">
      <c r="A21" s="546" t="s">
        <v>297</v>
      </c>
      <c r="B21" s="534">
        <v>103.89724286840199</v>
      </c>
      <c r="C21" s="534">
        <v>94.867748876970694</v>
      </c>
      <c r="D21" s="534">
        <v>100.58795237264987</v>
      </c>
      <c r="E21" s="534">
        <v>93.142603733104551</v>
      </c>
      <c r="F21" s="534">
        <v>108.30627256997089</v>
      </c>
      <c r="G21" s="534">
        <v>97.147299208555438</v>
      </c>
      <c r="H21" s="535">
        <v>2.1572210206328303E-2</v>
      </c>
    </row>
    <row r="22" spans="1:8" s="528" customFormat="1" ht="14.1" customHeight="1">
      <c r="A22" s="546" t="s">
        <v>298</v>
      </c>
      <c r="B22" s="534">
        <v>107.92083157185803</v>
      </c>
      <c r="C22" s="534">
        <v>98.24484032747597</v>
      </c>
      <c r="D22" s="534">
        <v>105.08219743105646</v>
      </c>
      <c r="E22" s="534">
        <v>97.226475282756525</v>
      </c>
      <c r="F22" s="534">
        <v>111.67475136191806</v>
      </c>
      <c r="G22" s="534">
        <v>99.57407786750835</v>
      </c>
      <c r="H22" s="535">
        <v>2.2055431358018504E-2</v>
      </c>
    </row>
    <row r="23" spans="1:8" s="528" customFormat="1" ht="14.1" customHeight="1">
      <c r="A23" s="546" t="s">
        <v>299</v>
      </c>
      <c r="B23" s="534">
        <v>107.85410894870039</v>
      </c>
      <c r="C23" s="534">
        <v>98.745690624500966</v>
      </c>
      <c r="D23" s="534">
        <v>104.81337477570177</v>
      </c>
      <c r="E23" s="534">
        <v>97.5721090178683</v>
      </c>
      <c r="F23" s="534">
        <v>111.88328656586013</v>
      </c>
      <c r="G23" s="534">
        <v>100.27954230365469</v>
      </c>
      <c r="H23" s="535">
        <v>2.21886619437144E-2</v>
      </c>
    </row>
    <row r="24" spans="1:8" s="528" customFormat="1" ht="14.1" customHeight="1">
      <c r="A24" s="546" t="s">
        <v>300</v>
      </c>
      <c r="B24" s="534">
        <v>108.71237073574923</v>
      </c>
      <c r="C24" s="534">
        <v>100.97157853537956</v>
      </c>
      <c r="D24" s="534">
        <v>106.67070855805073</v>
      </c>
      <c r="E24" s="534">
        <v>100.76776027868061</v>
      </c>
      <c r="F24" s="534">
        <v>111.37855429362035</v>
      </c>
      <c r="G24" s="534">
        <v>101.23000589428391</v>
      </c>
      <c r="H24" s="535">
        <v>2.2398894339833601E-2</v>
      </c>
    </row>
    <row r="25" spans="1:8" s="528" customFormat="1" ht="14.1" customHeight="1">
      <c r="A25" s="546" t="s">
        <v>301</v>
      </c>
      <c r="B25" s="534">
        <v>108.14978354073934</v>
      </c>
      <c r="C25" s="534">
        <v>102.10403352689862</v>
      </c>
      <c r="D25" s="534">
        <v>107.57488263073388</v>
      </c>
      <c r="E25" s="534">
        <v>103.41192087400742</v>
      </c>
      <c r="F25" s="534">
        <v>108.89113850431646</v>
      </c>
      <c r="G25" s="534">
        <v>100.45208222138322</v>
      </c>
      <c r="H25" s="535">
        <v>2.21977858409803E-2</v>
      </c>
    </row>
    <row r="26" spans="1:8" s="528" customFormat="1" ht="14.1" customHeight="1">
      <c r="A26" s="546" t="s">
        <v>302</v>
      </c>
      <c r="B26" s="534">
        <v>109.02783173842447</v>
      </c>
      <c r="C26" s="534">
        <v>104.07347563436183</v>
      </c>
      <c r="D26" s="534">
        <v>110.0706373843383</v>
      </c>
      <c r="E26" s="534">
        <v>107.14907815436527</v>
      </c>
      <c r="F26" s="534">
        <v>107.69928886724269</v>
      </c>
      <c r="G26" s="534">
        <v>100.24777905207746</v>
      </c>
      <c r="H26" s="535">
        <v>2.2080106977966099E-2</v>
      </c>
    </row>
    <row r="27" spans="1:8" s="528" customFormat="1" ht="14.1" customHeight="1">
      <c r="A27" s="546" t="s">
        <v>303</v>
      </c>
      <c r="B27" s="534">
        <v>107.0682423912819</v>
      </c>
      <c r="C27" s="534">
        <v>102.0028017184342</v>
      </c>
      <c r="D27" s="534">
        <v>107.75069196841811</v>
      </c>
      <c r="E27" s="534">
        <v>105.01393220420202</v>
      </c>
      <c r="F27" s="534">
        <v>106.18706547460553</v>
      </c>
      <c r="G27" s="534">
        <v>98.252309363574597</v>
      </c>
      <c r="H27" s="535">
        <v>2.1669464111466401E-2</v>
      </c>
    </row>
    <row r="28" spans="1:8" s="528" customFormat="1" ht="14.1" customHeight="1">
      <c r="A28" s="546" t="s">
        <v>304</v>
      </c>
      <c r="B28" s="534">
        <v>107.92417049601801</v>
      </c>
      <c r="C28" s="534">
        <v>102.25790786213766</v>
      </c>
      <c r="D28" s="534">
        <v>109.00533614252157</v>
      </c>
      <c r="E28" s="534">
        <v>105.70449772961551</v>
      </c>
      <c r="F28" s="534">
        <v>106.52718011064462</v>
      </c>
      <c r="G28" s="534">
        <v>97.938038780397619</v>
      </c>
      <c r="H28" s="535">
        <v>2.1444296180698198E-2</v>
      </c>
    </row>
    <row r="29" spans="1:8" s="528" customFormat="1" ht="14.1" customHeight="1">
      <c r="A29" s="547" t="s">
        <v>306</v>
      </c>
      <c r="B29" s="541">
        <v>107.55165699487381</v>
      </c>
      <c r="C29" s="541">
        <v>101.84318942016999</v>
      </c>
      <c r="D29" s="541">
        <v>108.7455063381951</v>
      </c>
      <c r="E29" s="541">
        <v>105.21144453693546</v>
      </c>
      <c r="F29" s="541">
        <v>106.00828067426274</v>
      </c>
      <c r="G29" s="541">
        <v>97.614200568483042</v>
      </c>
      <c r="H29" s="542">
        <v>2.14061147286118E-2</v>
      </c>
    </row>
    <row r="30" spans="1:8" s="528" customFormat="1" ht="14.1" customHeight="1">
      <c r="A30" s="546" t="s">
        <v>294</v>
      </c>
      <c r="B30" s="534">
        <v>104.91732161845708</v>
      </c>
      <c r="C30" s="534">
        <v>99.655403118541088</v>
      </c>
      <c r="D30" s="534">
        <v>104.80264047071373</v>
      </c>
      <c r="E30" s="534">
        <v>101.77450108880605</v>
      </c>
      <c r="F30" s="534">
        <v>105.07284959812941</v>
      </c>
      <c r="G30" s="534">
        <v>96.951182582045845</v>
      </c>
      <c r="H30" s="535">
        <v>2.1366086743085801E-2</v>
      </c>
    </row>
    <row r="31" spans="1:8" s="528" customFormat="1" ht="14.1" customHeight="1">
      <c r="A31" s="546" t="s">
        <v>295</v>
      </c>
      <c r="B31" s="534">
        <v>103.90285058540341</v>
      </c>
      <c r="C31" s="534">
        <v>99.203734455388869</v>
      </c>
      <c r="D31" s="534">
        <v>102.86478197836571</v>
      </c>
      <c r="E31" s="534">
        <v>100.49911701698868</v>
      </c>
      <c r="F31" s="534">
        <v>105.29265450019915</v>
      </c>
      <c r="G31" s="534">
        <v>97.540861916635947</v>
      </c>
      <c r="H31" s="535">
        <v>2.14017430054739E-2</v>
      </c>
    </row>
    <row r="32" spans="1:8" s="528" customFormat="1" ht="14.1" customHeight="1">
      <c r="A32" s="546" t="s">
        <v>296</v>
      </c>
      <c r="B32" s="534">
        <v>103.18718977717027</v>
      </c>
      <c r="C32" s="534">
        <v>99.116879284225448</v>
      </c>
      <c r="D32" s="534">
        <v>102.02971607050979</v>
      </c>
      <c r="E32" s="534">
        <v>100.42472917006251</v>
      </c>
      <c r="F32" s="534">
        <v>104.74248832323048</v>
      </c>
      <c r="G32" s="534">
        <v>97.446131141343798</v>
      </c>
      <c r="H32" s="535">
        <v>2.1366393571533703E-2</v>
      </c>
    </row>
    <row r="33" spans="1:8" s="528" customFormat="1" ht="14.1" customHeight="1">
      <c r="A33" s="546" t="s">
        <v>297</v>
      </c>
      <c r="B33" s="534">
        <v>104.62224657268177</v>
      </c>
      <c r="C33" s="534">
        <v>100.04000672304142</v>
      </c>
      <c r="D33" s="534">
        <v>104.10988371337275</v>
      </c>
      <c r="E33" s="534">
        <v>102.35669587249699</v>
      </c>
      <c r="F33" s="534">
        <v>105.30584957138245</v>
      </c>
      <c r="G33" s="534">
        <v>97.093800902675369</v>
      </c>
      <c r="H33" s="535">
        <v>2.1253946314026703E-2</v>
      </c>
    </row>
    <row r="34" spans="1:8" s="528" customFormat="1" ht="14.1" customHeight="1">
      <c r="A34" s="546" t="s">
        <v>298</v>
      </c>
      <c r="B34" s="534">
        <v>107.19323921435667</v>
      </c>
      <c r="C34" s="534">
        <v>103.17522595881243</v>
      </c>
      <c r="D34" s="534">
        <v>108.31091782219886</v>
      </c>
      <c r="E34" s="534">
        <v>107.84362279133386</v>
      </c>
      <c r="F34" s="534">
        <v>105.75274507585121</v>
      </c>
      <c r="G34" s="534">
        <v>97.408723838543594</v>
      </c>
      <c r="H34" s="535">
        <v>2.11859864758321E-2</v>
      </c>
    </row>
    <row r="35" spans="1:8" s="528" customFormat="1" ht="14.1" customHeight="1">
      <c r="A35" s="546" t="s">
        <v>299</v>
      </c>
      <c r="B35" s="534">
        <v>106.39989204355918</v>
      </c>
      <c r="C35" s="534">
        <v>102.7783514250067</v>
      </c>
      <c r="D35" s="534">
        <v>106.73558349026105</v>
      </c>
      <c r="E35" s="534">
        <v>107.18358864359739</v>
      </c>
      <c r="F35" s="534">
        <v>105.98249529001723</v>
      </c>
      <c r="G35" s="534">
        <v>97.435750064009952</v>
      </c>
      <c r="H35" s="535">
        <v>2.11766758537285E-2</v>
      </c>
    </row>
    <row r="36" spans="1:8" s="528" customFormat="1" ht="14.1" customHeight="1">
      <c r="A36" s="546" t="s">
        <v>300</v>
      </c>
      <c r="B36" s="534">
        <v>107.39625884106088</v>
      </c>
      <c r="C36" s="534">
        <v>103.0513202094852</v>
      </c>
      <c r="D36" s="534">
        <v>107.51372928763432</v>
      </c>
      <c r="E36" s="534">
        <v>107.16097953747736</v>
      </c>
      <c r="F36" s="534">
        <v>107.26211925057893</v>
      </c>
      <c r="G36" s="534">
        <v>98.097313344603691</v>
      </c>
      <c r="H36" s="535">
        <v>2.1354237677736702E-2</v>
      </c>
    </row>
    <row r="37" spans="1:8" s="528" customFormat="1" ht="14.1" customHeight="1">
      <c r="A37" s="546" t="s">
        <v>301</v>
      </c>
      <c r="B37" s="534">
        <v>106.711367690445</v>
      </c>
      <c r="C37" s="534">
        <v>101.75761216696607</v>
      </c>
      <c r="D37" s="534">
        <v>106.33539757744393</v>
      </c>
      <c r="E37" s="534">
        <v>105.50365114900806</v>
      </c>
      <c r="F37" s="534">
        <v>107.20416890134571</v>
      </c>
      <c r="G37" s="534">
        <v>97.251710419883835</v>
      </c>
      <c r="H37" s="535">
        <v>2.1316074895120097E-2</v>
      </c>
    </row>
    <row r="38" spans="1:8" s="528" customFormat="1" ht="14.1" customHeight="1">
      <c r="A38" s="546" t="s">
        <v>302</v>
      </c>
      <c r="B38" s="534">
        <v>107.18978444605412</v>
      </c>
      <c r="C38" s="534">
        <v>100.70270235697512</v>
      </c>
      <c r="D38" s="534">
        <v>106.40899609152211</v>
      </c>
      <c r="E38" s="534">
        <v>104.26394450433989</v>
      </c>
      <c r="F38" s="534">
        <v>108.1957580302561</v>
      </c>
      <c r="G38" s="534">
        <v>96.447845714594024</v>
      </c>
      <c r="H38" s="535">
        <v>2.1239076935849699E-2</v>
      </c>
    </row>
    <row r="39" spans="1:8" s="528" customFormat="1" ht="14.1" customHeight="1">
      <c r="A39" s="546" t="s">
        <v>303</v>
      </c>
      <c r="B39" s="534">
        <v>108.01985008130811</v>
      </c>
      <c r="C39" s="534">
        <v>100.98531607634908</v>
      </c>
      <c r="D39" s="534">
        <v>107.45197507893531</v>
      </c>
      <c r="E39" s="534">
        <v>104.97437151757487</v>
      </c>
      <c r="F39" s="534">
        <v>108.75695370253663</v>
      </c>
      <c r="G39" s="534">
        <v>96.215976331163773</v>
      </c>
      <c r="H39" s="535">
        <v>2.1172359387899201E-2</v>
      </c>
    </row>
    <row r="40" spans="1:8" s="528" customFormat="1" ht="14.1" customHeight="1">
      <c r="A40" s="546" t="s">
        <v>304</v>
      </c>
      <c r="B40" s="534">
        <v>107.86285319698588</v>
      </c>
      <c r="C40" s="534">
        <v>99.857231439866652</v>
      </c>
      <c r="D40" s="534">
        <v>106.47349003880737</v>
      </c>
      <c r="E40" s="534">
        <v>102.98143933504069</v>
      </c>
      <c r="F40" s="534">
        <v>109.67566864159635</v>
      </c>
      <c r="G40" s="534">
        <v>96.045251319768454</v>
      </c>
      <c r="H40" s="535">
        <v>2.1100458196455899E-2</v>
      </c>
    </row>
    <row r="41" spans="1:8" s="528" customFormat="1" ht="14.1" customHeight="1">
      <c r="A41" s="547" t="s">
        <v>307</v>
      </c>
      <c r="B41" s="541">
        <v>106.93899457180311</v>
      </c>
      <c r="C41" s="541">
        <v>99.144101965662756</v>
      </c>
      <c r="D41" s="541">
        <v>104.84196637634602</v>
      </c>
      <c r="E41" s="541">
        <v>101.72175602266888</v>
      </c>
      <c r="F41" s="541">
        <v>109.68657959670368</v>
      </c>
      <c r="G41" s="541">
        <v>95.991896950115617</v>
      </c>
      <c r="H41" s="542">
        <v>2.1040482276493303E-2</v>
      </c>
    </row>
    <row r="42" spans="1:8" s="528" customFormat="1" ht="14.1" customHeight="1">
      <c r="A42" s="546" t="s">
        <v>294</v>
      </c>
      <c r="B42" s="534">
        <v>106.04592316271163</v>
      </c>
      <c r="C42" s="534">
        <v>98.600088448037866</v>
      </c>
      <c r="D42" s="534">
        <v>103.73681285868858</v>
      </c>
      <c r="E42" s="534">
        <v>100.80209165356182</v>
      </c>
      <c r="F42" s="534">
        <v>109.12424813359316</v>
      </c>
      <c r="G42" s="534">
        <v>95.883739247243966</v>
      </c>
      <c r="H42" s="535">
        <v>2.0923366342136401E-2</v>
      </c>
    </row>
    <row r="43" spans="1:8" s="528" customFormat="1" ht="14.1" customHeight="1">
      <c r="A43" s="546" t="s">
        <v>295</v>
      </c>
      <c r="B43" s="534">
        <v>106.98100916547045</v>
      </c>
      <c r="C43" s="534">
        <v>99.656941945425388</v>
      </c>
      <c r="D43" s="534">
        <v>104.78684910827909</v>
      </c>
      <c r="E43" s="534">
        <v>102.26203463046593</v>
      </c>
      <c r="F43" s="534">
        <v>109.88555021911435</v>
      </c>
      <c r="G43" s="534">
        <v>96.463485588735523</v>
      </c>
      <c r="H43" s="535">
        <v>2.0923451294145502E-2</v>
      </c>
    </row>
    <row r="44" spans="1:8" s="528" customFormat="1" ht="14.1" customHeight="1">
      <c r="A44" s="546" t="s">
        <v>296</v>
      </c>
      <c r="B44" s="534">
        <v>106.42348563805842</v>
      </c>
      <c r="C44" s="534">
        <v>99.583889220596092</v>
      </c>
      <c r="D44" s="534">
        <v>104.63888187506242</v>
      </c>
      <c r="E44" s="534">
        <v>102.71885606990662</v>
      </c>
      <c r="F44" s="534">
        <v>108.78464146212484</v>
      </c>
      <c r="G44" s="534">
        <v>95.766035109627111</v>
      </c>
      <c r="H44" s="535">
        <v>2.0752950763369298E-2</v>
      </c>
    </row>
    <row r="45" spans="1:8" s="528" customFormat="1" ht="14.1" customHeight="1">
      <c r="A45" s="546" t="s">
        <v>297</v>
      </c>
      <c r="B45" s="534">
        <v>106.43618085892385</v>
      </c>
      <c r="C45" s="534">
        <v>99.543717590177508</v>
      </c>
      <c r="D45" s="534">
        <v>104.26883919509835</v>
      </c>
      <c r="E45" s="534">
        <v>102.6878485420329</v>
      </c>
      <c r="F45" s="534">
        <v>109.28872908004294</v>
      </c>
      <c r="G45" s="534">
        <v>95.736431028905031</v>
      </c>
      <c r="H45" s="535">
        <v>2.07427928257513E-2</v>
      </c>
    </row>
    <row r="46" spans="1:8" s="528" customFormat="1" ht="14.1" customHeight="1">
      <c r="A46" s="546" t="s">
        <v>298</v>
      </c>
      <c r="B46" s="534">
        <v>107.1057201784572</v>
      </c>
      <c r="C46" s="534">
        <v>100.3290116089869</v>
      </c>
      <c r="D46" s="534">
        <v>105.87059674821167</v>
      </c>
      <c r="E46" s="534">
        <v>104.5813715589411</v>
      </c>
      <c r="F46" s="534">
        <v>108.71123740136615</v>
      </c>
      <c r="G46" s="534">
        <v>95.261624532413933</v>
      </c>
      <c r="H46" s="535">
        <v>2.0619373211370598E-2</v>
      </c>
    </row>
    <row r="47" spans="1:8" s="528" customFormat="1" ht="14.1" customHeight="1">
      <c r="A47" s="546" t="s">
        <v>299</v>
      </c>
      <c r="B47" s="534">
        <v>106.53256396018973</v>
      </c>
      <c r="C47" s="534">
        <v>100.48309256651306</v>
      </c>
      <c r="D47" s="534">
        <v>105.43028264000989</v>
      </c>
      <c r="E47" s="534">
        <v>105.11774489293694</v>
      </c>
      <c r="F47" s="534">
        <v>107.96019217565743</v>
      </c>
      <c r="G47" s="534">
        <v>95.043228678629518</v>
      </c>
      <c r="H47" s="535">
        <v>2.0475523115088001E-2</v>
      </c>
    </row>
    <row r="48" spans="1:8" s="528" customFormat="1" ht="14.1" customHeight="1">
      <c r="A48" s="546" t="s">
        <v>300</v>
      </c>
      <c r="B48" s="534">
        <v>106.8625201173798</v>
      </c>
      <c r="C48" s="534">
        <v>101.1269383472894</v>
      </c>
      <c r="D48" s="534">
        <v>106.20840248280265</v>
      </c>
      <c r="E48" s="534">
        <v>106.19748302159705</v>
      </c>
      <c r="F48" s="534">
        <v>107.72077526212001</v>
      </c>
      <c r="G48" s="534">
        <v>95.299330400649183</v>
      </c>
      <c r="H48" s="535">
        <v>2.05397717401287E-2</v>
      </c>
    </row>
    <row r="49" spans="1:8" s="528" customFormat="1" ht="14.1" customHeight="1">
      <c r="A49" s="546" t="s">
        <v>301</v>
      </c>
      <c r="B49" s="534">
        <v>106.28725876293832</v>
      </c>
      <c r="C49" s="534">
        <v>100.50005964172396</v>
      </c>
      <c r="D49" s="534">
        <v>105.3752314702574</v>
      </c>
      <c r="E49" s="534">
        <v>105.11022023809015</v>
      </c>
      <c r="F49" s="534">
        <v>107.45959156446375</v>
      </c>
      <c r="G49" s="534">
        <v>95.223241745743408</v>
      </c>
      <c r="H49" s="535">
        <v>2.0440224574305201E-2</v>
      </c>
    </row>
    <row r="50" spans="1:8" s="528" customFormat="1" ht="14.1" customHeight="1">
      <c r="A50" s="546" t="s">
        <v>302</v>
      </c>
      <c r="B50" s="534">
        <v>105.89529183765164</v>
      </c>
      <c r="C50" s="534">
        <v>100.23076728359075</v>
      </c>
      <c r="D50" s="534">
        <v>104.50386795299258</v>
      </c>
      <c r="E50" s="534">
        <v>104.44512670545895</v>
      </c>
      <c r="F50" s="534">
        <v>107.65799162550307</v>
      </c>
      <c r="G50" s="534">
        <v>95.404123606510396</v>
      </c>
      <c r="H50" s="535">
        <v>2.0551459287920598E-2</v>
      </c>
    </row>
    <row r="51" spans="1:8" s="528" customFormat="1" ht="14.1" customHeight="1">
      <c r="A51" s="546" t="s">
        <v>303</v>
      </c>
      <c r="B51" s="534">
        <v>106.94914131575104</v>
      </c>
      <c r="C51" s="534">
        <v>100.7744727669694</v>
      </c>
      <c r="D51" s="534">
        <v>105.63889546703705</v>
      </c>
      <c r="E51" s="534">
        <v>105.40714038303312</v>
      </c>
      <c r="F51" s="534">
        <v>108.60435476352006</v>
      </c>
      <c r="G51" s="534">
        <v>95.520380899675231</v>
      </c>
      <c r="H51" s="535">
        <v>2.05253855434889E-2</v>
      </c>
    </row>
    <row r="52" spans="1:8" s="528" customFormat="1" ht="14.1" customHeight="1">
      <c r="A52" s="546" t="s">
        <v>304</v>
      </c>
      <c r="B52" s="534">
        <v>107.28000549182947</v>
      </c>
      <c r="C52" s="534">
        <v>100.46490046746557</v>
      </c>
      <c r="D52" s="534">
        <v>106.09348353549103</v>
      </c>
      <c r="E52" s="534">
        <v>105.35707751829661</v>
      </c>
      <c r="F52" s="534">
        <v>108.78298057991968</v>
      </c>
      <c r="G52" s="534">
        <v>94.938938988675829</v>
      </c>
      <c r="H52" s="535">
        <v>2.0312984398854601E-2</v>
      </c>
    </row>
    <row r="53" spans="1:8" s="528" customFormat="1" ht="14.1" customHeight="1">
      <c r="A53" s="547" t="s">
        <v>308</v>
      </c>
      <c r="B53" s="541">
        <v>106.6460048526186</v>
      </c>
      <c r="C53" s="541">
        <v>100.0687075043699</v>
      </c>
      <c r="D53" s="541">
        <v>105.6635727068721</v>
      </c>
      <c r="E53" s="541">
        <v>105.03920301134698</v>
      </c>
      <c r="F53" s="541">
        <v>107.89302282140127</v>
      </c>
      <c r="G53" s="541">
        <v>94.450878189639269</v>
      </c>
      <c r="H53" s="542">
        <v>2.0101572380583098E-2</v>
      </c>
    </row>
    <row r="54" spans="1:8" s="528" customFormat="1" ht="14.1" customHeight="1">
      <c r="A54" s="546" t="s">
        <v>294</v>
      </c>
      <c r="B54" s="534">
        <v>107.51357115958508</v>
      </c>
      <c r="C54" s="534">
        <v>100.82257168130459</v>
      </c>
      <c r="D54" s="534">
        <v>109.12874114969323</v>
      </c>
      <c r="E54" s="534">
        <v>108.63995204134353</v>
      </c>
      <c r="F54" s="534">
        <v>105.66729622902625</v>
      </c>
      <c r="G54" s="534">
        <v>92.261837101572667</v>
      </c>
      <c r="H54" s="535">
        <v>1.9514398067308401E-2</v>
      </c>
    </row>
    <row r="55" spans="1:8" s="528" customFormat="1" ht="14.1" customHeight="1">
      <c r="A55" s="546" t="s">
        <v>295</v>
      </c>
      <c r="B55" s="534">
        <v>108.75474124982705</v>
      </c>
      <c r="C55" s="534">
        <v>100.48936136137269</v>
      </c>
      <c r="D55" s="534">
        <v>113.50720442388823</v>
      </c>
      <c r="E55" s="534">
        <v>111.74474910282927</v>
      </c>
      <c r="F55" s="534">
        <v>103.37477796848195</v>
      </c>
      <c r="G55" s="534">
        <v>88.548402443218379</v>
      </c>
      <c r="H55" s="535">
        <v>1.8387780756286401E-2</v>
      </c>
    </row>
    <row r="56" spans="1:8" s="528" customFormat="1" ht="14.1" customHeight="1">
      <c r="A56" s="546" t="s">
        <v>296</v>
      </c>
      <c r="B56" s="534">
        <v>107.93464690885519</v>
      </c>
      <c r="C56" s="534">
        <v>99.393254390521619</v>
      </c>
      <c r="D56" s="534">
        <v>110.45208342811461</v>
      </c>
      <c r="E56" s="534">
        <v>108.60710082592792</v>
      </c>
      <c r="F56" s="534">
        <v>105.06503008762843</v>
      </c>
      <c r="G56" s="534">
        <v>89.496616200815907</v>
      </c>
      <c r="H56" s="535">
        <v>1.8375459784015603E-2</v>
      </c>
    </row>
    <row r="57" spans="1:8" s="528" customFormat="1" ht="14.1" customHeight="1">
      <c r="A57" s="546" t="s">
        <v>297</v>
      </c>
      <c r="B57" s="534">
        <v>109.24614366101039</v>
      </c>
      <c r="C57" s="534">
        <v>100.30110423912018</v>
      </c>
      <c r="D57" s="534">
        <v>109.50527299741186</v>
      </c>
      <c r="E57" s="534">
        <v>107.58611278627014</v>
      </c>
      <c r="F57" s="534">
        <v>109.00086487400517</v>
      </c>
      <c r="G57" s="534">
        <v>92.402834428874556</v>
      </c>
      <c r="H57" s="535">
        <v>1.89299241609607E-2</v>
      </c>
    </row>
    <row r="58" spans="1:8" s="528" customFormat="1" ht="14.1" customHeight="1">
      <c r="A58" s="546" t="s">
        <v>298</v>
      </c>
      <c r="B58" s="534">
        <v>110.17870481759931</v>
      </c>
      <c r="C58" s="534">
        <v>100.98986382867258</v>
      </c>
      <c r="D58" s="534">
        <v>109.48393768561911</v>
      </c>
      <c r="E58" s="534">
        <v>107.58259589399019</v>
      </c>
      <c r="F58" s="534">
        <v>111.06663768044743</v>
      </c>
      <c r="G58" s="534">
        <v>93.831599526112001</v>
      </c>
      <c r="H58" s="535">
        <v>1.9164207168628499E-2</v>
      </c>
    </row>
    <row r="59" spans="1:8" s="528" customFormat="1" ht="14.1" customHeight="1">
      <c r="A59" s="546" t="s">
        <v>299</v>
      </c>
      <c r="B59" s="534">
        <v>109.54616973536004</v>
      </c>
      <c r="C59" s="534">
        <v>101.62978599953814</v>
      </c>
      <c r="D59" s="534">
        <v>108.89679287485504</v>
      </c>
      <c r="E59" s="534">
        <v>108.40055930265454</v>
      </c>
      <c r="F59" s="534">
        <v>110.38251193278076</v>
      </c>
      <c r="G59" s="534">
        <v>94.2564769536678</v>
      </c>
      <c r="H59" s="535">
        <v>1.9262911019006901E-2</v>
      </c>
    </row>
    <row r="60" spans="1:8" s="528" customFormat="1" ht="14.1" customHeight="1">
      <c r="A60" s="546" t="s">
        <v>300</v>
      </c>
      <c r="B60" s="534">
        <v>110.31103649737938</v>
      </c>
      <c r="C60" s="534">
        <v>102.91776997866373</v>
      </c>
      <c r="D60" s="534">
        <v>110.78042641471833</v>
      </c>
      <c r="E60" s="534">
        <v>110.93083887815364</v>
      </c>
      <c r="F60" s="534">
        <v>109.8343984822901</v>
      </c>
      <c r="G60" s="534">
        <v>94.307770941427805</v>
      </c>
      <c r="H60" s="535">
        <v>1.9183627507307902E-2</v>
      </c>
    </row>
    <row r="61" spans="1:8" s="528" customFormat="1" ht="14.1" customHeight="1">
      <c r="A61" s="546" t="s">
        <v>301</v>
      </c>
      <c r="B61" s="534">
        <v>108.83792253077276</v>
      </c>
      <c r="C61" s="534">
        <v>101.69055811132955</v>
      </c>
      <c r="D61" s="534">
        <v>110.28979267915267</v>
      </c>
      <c r="E61" s="534">
        <v>110.63180555725555</v>
      </c>
      <c r="F61" s="534">
        <v>107.23306415583573</v>
      </c>
      <c r="G61" s="534">
        <v>92.181859805827017</v>
      </c>
      <c r="H61" s="535">
        <v>1.85713164085697E-2</v>
      </c>
    </row>
    <row r="62" spans="1:8" s="528" customFormat="1" ht="14.1" customHeight="1">
      <c r="A62" s="546" t="s">
        <v>302</v>
      </c>
      <c r="B62" s="534">
        <v>110.61303077109594</v>
      </c>
      <c r="C62" s="534">
        <v>102.02048740524391</v>
      </c>
      <c r="D62" s="534">
        <v>113.89822000314828</v>
      </c>
      <c r="E62" s="534">
        <v>112.98007623590429</v>
      </c>
      <c r="F62" s="534">
        <v>106.95096572094252</v>
      </c>
      <c r="G62" s="534">
        <v>90.578073791255974</v>
      </c>
      <c r="H62" s="535">
        <v>1.8154304237911902E-2</v>
      </c>
    </row>
    <row r="63" spans="1:8" s="528" customFormat="1" ht="14.1" customHeight="1">
      <c r="A63" s="546" t="s">
        <v>303</v>
      </c>
      <c r="B63" s="534">
        <v>113.02752444730656</v>
      </c>
      <c r="C63" s="534">
        <v>102.7255914182187</v>
      </c>
      <c r="D63" s="534">
        <v>119.74556848977313</v>
      </c>
      <c r="E63" s="534">
        <v>117.62286626872901</v>
      </c>
      <c r="F63" s="534">
        <v>105.71819751228709</v>
      </c>
      <c r="G63" s="534">
        <v>87.755369367265985</v>
      </c>
      <c r="H63" s="535">
        <v>1.7364071699121499E-2</v>
      </c>
    </row>
    <row r="64" spans="1:8" s="528" customFormat="1" ht="14.1" customHeight="1">
      <c r="A64" s="546" t="s">
        <v>304</v>
      </c>
      <c r="B64" s="534">
        <v>120.1701799149279</v>
      </c>
      <c r="C64" s="534">
        <v>108.82847800874774</v>
      </c>
      <c r="D64" s="534">
        <v>132.20181368797543</v>
      </c>
      <c r="E64" s="534">
        <v>130.51608425299625</v>
      </c>
      <c r="F64" s="534">
        <v>107.70513665099953</v>
      </c>
      <c r="G64" s="534">
        <v>88.345092483485473</v>
      </c>
      <c r="H64" s="535">
        <v>1.7207073904202102E-2</v>
      </c>
    </row>
    <row r="65" spans="1:8" s="528" customFormat="1" ht="14.1" customHeight="1">
      <c r="A65" s="547" t="s">
        <v>309</v>
      </c>
      <c r="B65" s="541">
        <v>123.61223912298038</v>
      </c>
      <c r="C65" s="541">
        <v>112.15534045362568</v>
      </c>
      <c r="D65" s="541">
        <v>139.44103511749111</v>
      </c>
      <c r="E65" s="541">
        <v>139.48370504090084</v>
      </c>
      <c r="F65" s="541">
        <v>107.65775307953504</v>
      </c>
      <c r="G65" s="541">
        <v>87.348217851006652</v>
      </c>
      <c r="H65" s="542">
        <v>1.6840248761295598E-2</v>
      </c>
    </row>
    <row r="66" spans="1:8" s="528" customFormat="1" ht="14.1" customHeight="1">
      <c r="A66" s="546" t="s">
        <v>294</v>
      </c>
      <c r="B66" s="534">
        <v>124.09915134266393</v>
      </c>
      <c r="C66" s="534">
        <v>113.79606687938026</v>
      </c>
      <c r="D66" s="534">
        <v>140.489772487718</v>
      </c>
      <c r="E66" s="534">
        <v>142.31563603844333</v>
      </c>
      <c r="F66" s="534">
        <v>107.62591538746454</v>
      </c>
      <c r="G66" s="534">
        <v>88.042480530389341</v>
      </c>
      <c r="H66" s="535">
        <v>1.6466254929134803E-2</v>
      </c>
    </row>
    <row r="67" spans="1:8" s="528" customFormat="1" ht="14.1" customHeight="1">
      <c r="A67" s="546" t="s">
        <v>295</v>
      </c>
      <c r="B67" s="534">
        <v>117.90587681502409</v>
      </c>
      <c r="C67" s="534">
        <v>109.16147242879182</v>
      </c>
      <c r="D67" s="534">
        <v>129.52818601006345</v>
      </c>
      <c r="E67" s="534">
        <v>132.43214365284896</v>
      </c>
      <c r="F67" s="534">
        <v>105.82256576188975</v>
      </c>
      <c r="G67" s="534">
        <v>87.426173220317253</v>
      </c>
      <c r="H67" s="535">
        <v>1.6086638472484E-2</v>
      </c>
    </row>
    <row r="68" spans="1:8" s="528" customFormat="1" ht="14.1" customHeight="1">
      <c r="A68" s="546" t="s">
        <v>296</v>
      </c>
      <c r="B68" s="534">
        <v>110.81811282612701</v>
      </c>
      <c r="C68" s="534">
        <v>102.88245424182266</v>
      </c>
      <c r="D68" s="534">
        <v>117.61682361499032</v>
      </c>
      <c r="E68" s="534">
        <v>120.11614574288581</v>
      </c>
      <c r="F68" s="534">
        <v>103.49654101576745</v>
      </c>
      <c r="G68" s="534">
        <v>86.138555101797053</v>
      </c>
      <c r="H68" s="535">
        <v>1.58410796625802E-2</v>
      </c>
    </row>
    <row r="69" spans="1:8" s="528" customFormat="1" ht="14.1" customHeight="1">
      <c r="A69" s="546" t="s">
        <v>297</v>
      </c>
      <c r="B69" s="534">
        <v>114.83594743521095</v>
      </c>
      <c r="C69" s="534">
        <v>107.8699024991822</v>
      </c>
      <c r="D69" s="534">
        <v>120.44636184010696</v>
      </c>
      <c r="E69" s="534">
        <v>124.43773845076974</v>
      </c>
      <c r="F69" s="534">
        <v>108.687465545558</v>
      </c>
      <c r="G69" s="534">
        <v>91.510659307338216</v>
      </c>
      <c r="H69" s="535">
        <v>1.6900219902157499E-2</v>
      </c>
    </row>
    <row r="70" spans="1:8" s="528" customFormat="1" ht="14.1" customHeight="1">
      <c r="A70" s="546" t="s">
        <v>298</v>
      </c>
      <c r="B70" s="534">
        <v>115.56137209898324</v>
      </c>
      <c r="C70" s="534">
        <v>109.58819863390418</v>
      </c>
      <c r="D70" s="534">
        <v>123.56992078747857</v>
      </c>
      <c r="E70" s="534">
        <v>128.7838655679557</v>
      </c>
      <c r="F70" s="534">
        <v>106.89238650583312</v>
      </c>
      <c r="G70" s="534">
        <v>90.890534958729646</v>
      </c>
      <c r="H70" s="535">
        <v>1.6710029067536998E-2</v>
      </c>
    </row>
    <row r="71" spans="1:8" s="528" customFormat="1" ht="14.1" customHeight="1">
      <c r="A71" s="546" t="s">
        <v>299</v>
      </c>
      <c r="B71" s="534">
        <v>112.13759188177515</v>
      </c>
      <c r="C71" s="534">
        <v>107.25138036498657</v>
      </c>
      <c r="D71" s="534">
        <v>120.81496092319595</v>
      </c>
      <c r="E71" s="534">
        <v>127.01381579988463</v>
      </c>
      <c r="F71" s="534">
        <v>102.69919763167606</v>
      </c>
      <c r="G71" s="534">
        <v>87.9328109286444</v>
      </c>
      <c r="H71" s="535">
        <v>1.6110797476223598E-2</v>
      </c>
    </row>
    <row r="72" spans="1:8" s="528" customFormat="1" ht="14.1" customHeight="1">
      <c r="A72" s="546" t="s">
        <v>300</v>
      </c>
      <c r="B72" s="534">
        <v>119.70633705791187</v>
      </c>
      <c r="C72" s="534">
        <v>114.56816073355922</v>
      </c>
      <c r="D72" s="534">
        <v>135.55544978796337</v>
      </c>
      <c r="E72" s="534">
        <v>142.50283455058377</v>
      </c>
      <c r="F72" s="534">
        <v>103.13494505342668</v>
      </c>
      <c r="G72" s="534">
        <v>88.337372042918403</v>
      </c>
      <c r="H72" s="535">
        <v>1.5944164435557E-2</v>
      </c>
    </row>
    <row r="73" spans="1:8" s="528" customFormat="1" ht="14.1" customHeight="1">
      <c r="A73" s="546" t="s">
        <v>301</v>
      </c>
      <c r="B73" s="534">
        <v>117.05760286438729</v>
      </c>
      <c r="C73" s="534">
        <v>111.36858296648272</v>
      </c>
      <c r="D73" s="534">
        <v>136.98963364921121</v>
      </c>
      <c r="E73" s="534">
        <v>143.39376562049372</v>
      </c>
      <c r="F73" s="534">
        <v>97.086508274083428</v>
      </c>
      <c r="G73" s="534">
        <v>82.574511667811493</v>
      </c>
      <c r="H73" s="535">
        <v>1.4807934152519601E-2</v>
      </c>
    </row>
    <row r="74" spans="1:8" ht="14.1" customHeight="1">
      <c r="A74" s="546" t="s">
        <v>302</v>
      </c>
      <c r="B74" s="534">
        <v>112.91692362487616</v>
      </c>
      <c r="C74" s="534">
        <v>108.17980761359892</v>
      </c>
      <c r="D74" s="534">
        <v>130.57272759284686</v>
      </c>
      <c r="E74" s="534">
        <v>138.87159495872041</v>
      </c>
      <c r="F74" s="534">
        <v>95.177209897367078</v>
      </c>
      <c r="G74" s="534">
        <v>80.736332246531447</v>
      </c>
      <c r="H74" s="535">
        <v>1.4489078773704801E-2</v>
      </c>
    </row>
    <row r="75" spans="1:8" ht="14.1" customHeight="1">
      <c r="A75" s="546" t="s">
        <v>303</v>
      </c>
      <c r="B75" s="534">
        <v>111.00353615099334</v>
      </c>
      <c r="C75" s="534">
        <v>106.22799361381472</v>
      </c>
      <c r="D75" s="534">
        <v>130.08031990254301</v>
      </c>
      <c r="E75" s="534">
        <v>139.30490612414178</v>
      </c>
      <c r="F75" s="534">
        <v>92.466085290922109</v>
      </c>
      <c r="G75" s="534">
        <v>77.796188305470736</v>
      </c>
      <c r="H75" s="535">
        <v>1.3873643392158802E-2</v>
      </c>
    </row>
    <row r="76" spans="1:8" ht="14.1" customHeight="1">
      <c r="A76" s="546" t="s">
        <v>304</v>
      </c>
      <c r="B76" s="534">
        <v>109.29833269663148</v>
      </c>
      <c r="C76" s="534">
        <v>104.30991256912506</v>
      </c>
      <c r="D76" s="534">
        <v>130.67353326122614</v>
      </c>
      <c r="E76" s="534">
        <v>139.86107046316042</v>
      </c>
      <c r="F76" s="534">
        <v>88.961546768434602</v>
      </c>
      <c r="G76" s="534">
        <v>74.470037693215076</v>
      </c>
      <c r="H76" s="535">
        <v>1.3179026743610201E-2</v>
      </c>
    </row>
    <row r="77" spans="1:8" ht="14.1" customHeight="1">
      <c r="A77" s="547" t="s">
        <v>310</v>
      </c>
      <c r="B77" s="541">
        <v>114.0419025038576</v>
      </c>
      <c r="C77" s="541">
        <v>109.59172473771926</v>
      </c>
      <c r="D77" s="541">
        <v>141.04685232977263</v>
      </c>
      <c r="E77" s="541">
        <v>152.47852344735111</v>
      </c>
      <c r="F77" s="541">
        <v>89.431702737277391</v>
      </c>
      <c r="G77" s="541">
        <v>75.188356017284391</v>
      </c>
      <c r="H77" s="542">
        <v>1.31787267770499E-2</v>
      </c>
    </row>
    <row r="78" spans="1:8" ht="14.1" customHeight="1">
      <c r="A78" s="546" t="s">
        <v>294</v>
      </c>
      <c r="B78" s="534">
        <v>115.77440046794823</v>
      </c>
      <c r="C78" s="534">
        <v>112.46713674971245</v>
      </c>
      <c r="D78" s="534">
        <v>145.08028309019099</v>
      </c>
      <c r="E78" s="534">
        <v>158.37128189904996</v>
      </c>
      <c r="F78" s="534">
        <v>89.325877516991071</v>
      </c>
      <c r="G78" s="534">
        <v>75.993099821861506</v>
      </c>
      <c r="H78" s="535">
        <v>1.3351436678986401E-2</v>
      </c>
    </row>
    <row r="79" spans="1:8" ht="14.1" customHeight="1">
      <c r="A79" s="546" t="s">
        <v>295</v>
      </c>
      <c r="B79" s="534">
        <v>113.7980993160824</v>
      </c>
      <c r="C79" s="534">
        <v>111.7932902440231</v>
      </c>
      <c r="D79" s="534">
        <v>138.64773173936987</v>
      </c>
      <c r="E79" s="534">
        <v>153.38391172829355</v>
      </c>
      <c r="F79" s="534">
        <v>90.839554124168444</v>
      </c>
      <c r="G79" s="534">
        <v>78.024241343786173</v>
      </c>
      <c r="H79" s="535">
        <v>1.38087840859819E-2</v>
      </c>
    </row>
    <row r="80" spans="1:8" ht="14.1" customHeight="1">
      <c r="A80" s="546" t="s">
        <v>296</v>
      </c>
      <c r="B80" s="534">
        <v>113.87505503387133</v>
      </c>
      <c r="C80" s="534">
        <v>112.95504844808752</v>
      </c>
      <c r="D80" s="534">
        <v>136.07586636435192</v>
      </c>
      <c r="E80" s="534">
        <v>152.34982971741195</v>
      </c>
      <c r="F80" s="534">
        <v>93.210802917069913</v>
      </c>
      <c r="G80" s="534">
        <v>80.76470635717537</v>
      </c>
      <c r="H80" s="535">
        <v>1.4446025522220801E-2</v>
      </c>
    </row>
    <row r="81" spans="1:8" ht="14.1" customHeight="1">
      <c r="A81" s="546" t="s">
        <v>297</v>
      </c>
      <c r="B81" s="534">
        <v>114.45188315495176</v>
      </c>
      <c r="C81" s="534">
        <v>113.46291058286128</v>
      </c>
      <c r="D81" s="534">
        <v>135.37451372934584</v>
      </c>
      <c r="E81" s="534">
        <v>151.85634153762243</v>
      </c>
      <c r="F81" s="534">
        <v>94.877925983900766</v>
      </c>
      <c r="G81" s="534">
        <v>81.994988472846913</v>
      </c>
      <c r="H81" s="535">
        <v>1.46380613925047E-2</v>
      </c>
    </row>
    <row r="82" spans="1:8" ht="14.1" customHeight="1">
      <c r="A82" s="546" t="s">
        <v>298</v>
      </c>
      <c r="B82" s="534">
        <v>115.27105008335572</v>
      </c>
      <c r="C82" s="534">
        <v>114.3715904032025</v>
      </c>
      <c r="D82" s="534">
        <v>136.51823809834025</v>
      </c>
      <c r="E82" s="534">
        <v>153.70025264751857</v>
      </c>
      <c r="F82" s="534">
        <v>95.658721678934171</v>
      </c>
      <c r="G82" s="534">
        <v>82.630810444913052</v>
      </c>
      <c r="H82" s="535">
        <v>1.4718299260604901E-2</v>
      </c>
    </row>
    <row r="83" spans="1:8" ht="14.1" customHeight="1">
      <c r="A83" s="546" t="s">
        <v>299</v>
      </c>
      <c r="B83" s="534">
        <v>115.02379213597486</v>
      </c>
      <c r="C83" s="534">
        <v>115.11678291126216</v>
      </c>
      <c r="D83" s="534">
        <v>135.56813482577672</v>
      </c>
      <c r="E83" s="534">
        <v>154.22063058211248</v>
      </c>
      <c r="F83" s="534">
        <v>96.109333833808805</v>
      </c>
      <c r="G83" s="534">
        <v>83.661526744719154</v>
      </c>
      <c r="H83" s="535">
        <v>1.48377222581115E-2</v>
      </c>
    </row>
    <row r="84" spans="1:8" ht="14.1" customHeight="1">
      <c r="A84" s="546" t="s">
        <v>300</v>
      </c>
      <c r="B84" s="534">
        <v>112.76467938728744</v>
      </c>
      <c r="C84" s="534">
        <v>113.2803238753696</v>
      </c>
      <c r="D84" s="534">
        <v>133.49348931610467</v>
      </c>
      <c r="E84" s="534">
        <v>152.44431787732717</v>
      </c>
      <c r="F84" s="534">
        <v>93.887658147067484</v>
      </c>
      <c r="G84" s="534">
        <v>82.085258330037334</v>
      </c>
      <c r="H84" s="535">
        <v>1.4593250675450399E-2</v>
      </c>
    </row>
    <row r="85" spans="1:8" ht="14.1" customHeight="1">
      <c r="A85" s="546" t="s">
        <v>301</v>
      </c>
      <c r="B85" s="534">
        <v>111.86747641878475</v>
      </c>
      <c r="C85" s="534">
        <v>112.32712638327295</v>
      </c>
      <c r="D85" s="534">
        <v>131.77575320147534</v>
      </c>
      <c r="E85" s="534">
        <v>150.47470894123478</v>
      </c>
      <c r="F85" s="534">
        <v>93.792096666446596</v>
      </c>
      <c r="G85" s="534">
        <v>82.008057936019895</v>
      </c>
      <c r="H85" s="535">
        <v>1.45334181401782E-2</v>
      </c>
    </row>
    <row r="86" spans="1:8" ht="14.1" customHeight="1">
      <c r="A86" s="546" t="s">
        <v>302</v>
      </c>
      <c r="B86" s="534">
        <v>111.76872792528438</v>
      </c>
      <c r="C86" s="534">
        <v>112.05462482813395</v>
      </c>
      <c r="D86" s="534">
        <v>129.38141694968326</v>
      </c>
      <c r="E86" s="534">
        <v>147.71324421194234</v>
      </c>
      <c r="F86" s="534">
        <v>95.620945914978805</v>
      </c>
      <c r="G86" s="534">
        <v>83.439333825952474</v>
      </c>
      <c r="H86" s="535">
        <v>1.46472130024233E-2</v>
      </c>
    </row>
    <row r="87" spans="1:8" ht="14.1" customHeight="1">
      <c r="A87" s="546" t="s">
        <v>303</v>
      </c>
      <c r="B87" s="534">
        <v>113.16047458845563</v>
      </c>
      <c r="C87" s="534">
        <v>113.34447278533079</v>
      </c>
      <c r="D87" s="534">
        <v>130.66412904059129</v>
      </c>
      <c r="E87" s="534">
        <v>149.33109712948567</v>
      </c>
      <c r="F87" s="534">
        <v>97.101069283195528</v>
      </c>
      <c r="G87" s="534">
        <v>84.474247821487907</v>
      </c>
      <c r="H87" s="535">
        <v>1.45126451587839E-2</v>
      </c>
    </row>
    <row r="88" spans="1:8" ht="14.1" customHeight="1">
      <c r="A88" s="546" t="s">
        <v>304</v>
      </c>
      <c r="B88" s="534">
        <v>113.16306841928956</v>
      </c>
      <c r="C88" s="534">
        <v>112.74044643378096</v>
      </c>
      <c r="D88" s="534">
        <v>127.92040792430812</v>
      </c>
      <c r="E88" s="534">
        <v>145.5306196211036</v>
      </c>
      <c r="F88" s="534">
        <v>99.477910989640947</v>
      </c>
      <c r="G88" s="534">
        <v>86.09807497054129</v>
      </c>
      <c r="H88" s="535">
        <v>1.44462919407112E-2</v>
      </c>
    </row>
    <row r="89" spans="1:8" ht="14.1" customHeight="1">
      <c r="A89" s="547" t="s">
        <v>311</v>
      </c>
      <c r="B89" s="541">
        <v>111.72934051998881</v>
      </c>
      <c r="C89" s="541">
        <v>111.09502740056425</v>
      </c>
      <c r="D89" s="541">
        <v>124.38459431179423</v>
      </c>
      <c r="E89" s="541">
        <v>141.02597818121953</v>
      </c>
      <c r="F89" s="541">
        <v>100.00212544270448</v>
      </c>
      <c r="G89" s="541">
        <v>86.619263778927987</v>
      </c>
      <c r="H89" s="542">
        <v>1.4423343644386199E-2</v>
      </c>
    </row>
    <row r="90" spans="1:8" ht="14.1" customHeight="1">
      <c r="A90" s="546" t="s">
        <v>294</v>
      </c>
      <c r="B90" s="534">
        <v>110.56935495301224</v>
      </c>
      <c r="C90" s="534">
        <v>109.59088105948911</v>
      </c>
      <c r="D90" s="534">
        <v>121.82530754509318</v>
      </c>
      <c r="E90" s="534">
        <v>137.91737754448701</v>
      </c>
      <c r="F90" s="534">
        <v>100.07807412633484</v>
      </c>
      <c r="G90" s="534">
        <v>86.326691136604538</v>
      </c>
      <c r="H90" s="535">
        <v>1.44366938580413E-2</v>
      </c>
    </row>
    <row r="91" spans="1:8" ht="14.1" customHeight="1">
      <c r="A91" s="546" t="s">
        <v>295</v>
      </c>
      <c r="B91" s="534">
        <v>110.50468342475119</v>
      </c>
      <c r="C91" s="534">
        <v>109.12651198721515</v>
      </c>
      <c r="D91" s="534">
        <v>120.96395928904047</v>
      </c>
      <c r="E91" s="534">
        <v>136.59202951892999</v>
      </c>
      <c r="F91" s="534">
        <v>100.75026150360119</v>
      </c>
      <c r="G91" s="534">
        <v>86.545131813972517</v>
      </c>
      <c r="H91" s="535">
        <v>1.44641813412803E-2</v>
      </c>
    </row>
    <row r="92" spans="1:8" ht="14.1" customHeight="1">
      <c r="A92" s="546" t="s">
        <v>296</v>
      </c>
      <c r="B92" s="534">
        <v>110.58504160258373</v>
      </c>
      <c r="C92" s="534">
        <v>109.49456987039756</v>
      </c>
      <c r="D92" s="534">
        <v>119.58331283978244</v>
      </c>
      <c r="E92" s="534">
        <v>135.45618133739359</v>
      </c>
      <c r="F92" s="534">
        <v>102.18475155890158</v>
      </c>
      <c r="G92" s="534">
        <v>88.042513312972801</v>
      </c>
      <c r="H92" s="535">
        <v>1.46914203296398E-2</v>
      </c>
    </row>
    <row r="93" spans="1:8" ht="14.1" customHeight="1">
      <c r="A93" s="546" t="s">
        <v>297</v>
      </c>
      <c r="B93" s="534">
        <v>111.1862713654687</v>
      </c>
      <c r="C93" s="534">
        <v>110.29858629132663</v>
      </c>
      <c r="D93" s="534">
        <v>120.84392407110198</v>
      </c>
      <c r="E93" s="534">
        <v>137.2324891103024</v>
      </c>
      <c r="F93" s="534">
        <v>102.22126383209751</v>
      </c>
      <c r="G93" s="534">
        <v>88.23049302964418</v>
      </c>
      <c r="H93" s="535">
        <v>1.47564276275203E-2</v>
      </c>
    </row>
    <row r="94" spans="1:8" ht="14.1" customHeight="1">
      <c r="A94" s="546" t="s">
        <v>298</v>
      </c>
      <c r="B94" s="536">
        <v>110.44408344896044</v>
      </c>
      <c r="C94" s="536">
        <v>109.37731509575892</v>
      </c>
      <c r="D94" s="536">
        <v>120.59504823740843</v>
      </c>
      <c r="E94" s="536">
        <v>137.12375137233894</v>
      </c>
      <c r="F94" s="536">
        <v>101.08027983450513</v>
      </c>
      <c r="G94" s="536">
        <v>86.892059278759405</v>
      </c>
      <c r="H94" s="537">
        <v>1.4626994934173602E-2</v>
      </c>
    </row>
    <row r="95" spans="1:8" ht="14.1" customHeight="1">
      <c r="A95" s="546" t="s">
        <v>299</v>
      </c>
      <c r="B95" s="536">
        <v>110.58262471133396</v>
      </c>
      <c r="C95" s="536">
        <v>109.69649342323972</v>
      </c>
      <c r="D95" s="536">
        <v>122.81268766543027</v>
      </c>
      <c r="E95" s="536">
        <v>140.02743680704572</v>
      </c>
      <c r="F95" s="536">
        <v>99.504754919146563</v>
      </c>
      <c r="G95" s="536">
        <v>85.687823633825573</v>
      </c>
      <c r="H95" s="537">
        <v>1.44575674072565E-2</v>
      </c>
    </row>
    <row r="96" spans="1:8" ht="14.1" customHeight="1">
      <c r="A96" s="546" t="s">
        <v>300</v>
      </c>
      <c r="B96" s="536">
        <v>110.76769750822353</v>
      </c>
      <c r="C96" s="536">
        <v>110.27821998681169</v>
      </c>
      <c r="D96" s="536">
        <v>124.58238825941187</v>
      </c>
      <c r="E96" s="536">
        <v>142.11075902699534</v>
      </c>
      <c r="F96" s="536">
        <v>98.411343429237547</v>
      </c>
      <c r="G96" s="536">
        <v>85.366884764734678</v>
      </c>
      <c r="H96" s="537">
        <v>1.4518818205477801E-2</v>
      </c>
    </row>
    <row r="97" spans="1:8" ht="14.1" customHeight="1">
      <c r="A97" s="546" t="s">
        <v>301</v>
      </c>
      <c r="B97" s="536">
        <v>111.63721120378855</v>
      </c>
      <c r="C97" s="536">
        <v>111.90768294663982</v>
      </c>
      <c r="D97" s="536">
        <v>123.12203716237325</v>
      </c>
      <c r="E97" s="536">
        <v>141.14640453952927</v>
      </c>
      <c r="F97" s="536">
        <v>101.29800260930389</v>
      </c>
      <c r="G97" s="536">
        <v>88.741023801617033</v>
      </c>
      <c r="H97" s="537">
        <v>1.4583135375246199E-2</v>
      </c>
    </row>
    <row r="98" spans="1:8" ht="14.1" customHeight="1">
      <c r="A98" s="546" t="s">
        <v>302</v>
      </c>
      <c r="B98" s="536">
        <v>113.09782224751741</v>
      </c>
      <c r="C98" s="536">
        <v>113.18428644286709</v>
      </c>
      <c r="D98" s="536">
        <v>123.2522293043323</v>
      </c>
      <c r="E98" s="536">
        <v>141.30908042968028</v>
      </c>
      <c r="F98" s="536">
        <v>103.97484440318662</v>
      </c>
      <c r="G98" s="536">
        <v>90.935120413998646</v>
      </c>
      <c r="H98" s="537">
        <v>1.459009693134E-2</v>
      </c>
    </row>
    <row r="99" spans="1:8" ht="14.1" customHeight="1">
      <c r="A99" s="546" t="s">
        <v>303</v>
      </c>
      <c r="B99" s="536">
        <v>112.93586518782095</v>
      </c>
      <c r="C99" s="536">
        <v>112.56601660368206</v>
      </c>
      <c r="D99" s="536">
        <v>122.96250037740838</v>
      </c>
      <c r="E99" s="536">
        <v>140.37171476005634</v>
      </c>
      <c r="F99" s="536">
        <v>103.92428690285388</v>
      </c>
      <c r="G99" s="536">
        <v>90.54448350408542</v>
      </c>
      <c r="H99" s="537">
        <v>1.44093581421468E-2</v>
      </c>
    </row>
    <row r="100" spans="1:8" ht="14.1" customHeight="1">
      <c r="A100" s="546" t="s">
        <v>304</v>
      </c>
      <c r="B100" s="536">
        <v>112.59088457242855</v>
      </c>
      <c r="C100" s="536">
        <v>112.30560913498377</v>
      </c>
      <c r="D100" s="536">
        <v>122.6478607099239</v>
      </c>
      <c r="E100" s="536">
        <v>139.76156038126874</v>
      </c>
      <c r="F100" s="536">
        <v>103.53374379428951</v>
      </c>
      <c r="G100" s="536">
        <v>90.433525158589191</v>
      </c>
      <c r="H100" s="537">
        <v>1.4376513836260501E-2</v>
      </c>
    </row>
    <row r="101" spans="1:8" ht="14.1" customHeight="1">
      <c r="A101" s="547" t="s">
        <v>312</v>
      </c>
      <c r="B101" s="543">
        <v>110.86734534097819</v>
      </c>
      <c r="C101" s="543">
        <v>110.39814985553538</v>
      </c>
      <c r="D101" s="543">
        <v>120.80590492632588</v>
      </c>
      <c r="E101" s="543">
        <v>137.37593633526362</v>
      </c>
      <c r="F101" s="543">
        <v>102.12216199518662</v>
      </c>
      <c r="G101" s="543">
        <v>89.300965165785215</v>
      </c>
      <c r="H101" s="544">
        <v>1.4493565593723201E-2</v>
      </c>
    </row>
    <row r="102" spans="1:8" ht="14.1" customHeight="1">
      <c r="A102" s="546" t="s">
        <v>294</v>
      </c>
      <c r="B102" s="536">
        <v>110.84230180481239</v>
      </c>
      <c r="C102" s="536">
        <v>110.01198858106881</v>
      </c>
      <c r="D102" s="536">
        <v>121.63385670798705</v>
      </c>
      <c r="E102" s="536">
        <v>137.66185220764012</v>
      </c>
      <c r="F102" s="536">
        <v>101.5414944888109</v>
      </c>
      <c r="G102" s="536">
        <v>88.829200791956538</v>
      </c>
      <c r="H102" s="537">
        <v>1.4626058309179801E-2</v>
      </c>
    </row>
    <row r="103" spans="1:8" ht="14.1" customHeight="1">
      <c r="A103" s="546" t="s">
        <v>295</v>
      </c>
      <c r="B103" s="536">
        <v>110.90380313455327</v>
      </c>
      <c r="C103" s="536">
        <v>110.12684617934855</v>
      </c>
      <c r="D103" s="536">
        <v>121.51099422128323</v>
      </c>
      <c r="E103" s="536">
        <v>138.49319516950982</v>
      </c>
      <c r="F103" s="536">
        <v>101.86428601300473</v>
      </c>
      <c r="G103" s="536">
        <v>88.805907571499631</v>
      </c>
      <c r="H103" s="537">
        <v>1.46687895149134E-2</v>
      </c>
    </row>
    <row r="104" spans="1:8" ht="14.1" customHeight="1">
      <c r="A104" s="546" t="s">
        <v>296</v>
      </c>
      <c r="B104" s="536">
        <v>111.17424138439357</v>
      </c>
      <c r="C104" s="536">
        <v>111.18847233596568</v>
      </c>
      <c r="D104" s="536">
        <v>124.04161711726979</v>
      </c>
      <c r="E104" s="536">
        <v>142.64921246430947</v>
      </c>
      <c r="F104" s="536">
        <v>100.45460305069686</v>
      </c>
      <c r="G104" s="536">
        <v>88.172031960440165</v>
      </c>
      <c r="H104" s="537">
        <v>1.4569511179553603E-2</v>
      </c>
    </row>
    <row r="105" spans="1:8" ht="14.1" customHeight="1">
      <c r="A105" s="546" t="s">
        <v>297</v>
      </c>
      <c r="B105" s="536">
        <v>112.65600776499545</v>
      </c>
      <c r="C105" s="536">
        <v>113.39695886400366</v>
      </c>
      <c r="D105" s="536">
        <v>126.32342687379226</v>
      </c>
      <c r="E105" s="536">
        <v>146.35472319585352</v>
      </c>
      <c r="F105" s="536">
        <v>101.4356954919711</v>
      </c>
      <c r="G105" s="536">
        <v>89.676018274820578</v>
      </c>
      <c r="H105" s="537">
        <v>1.45738528326369E-2</v>
      </c>
    </row>
    <row r="106" spans="1:8" ht="14.1" customHeight="1">
      <c r="A106" s="546" t="s">
        <v>298</v>
      </c>
      <c r="B106" s="536">
        <v>113.99579581456837</v>
      </c>
      <c r="C106" s="536">
        <v>115.36748117284313</v>
      </c>
      <c r="D106" s="536">
        <v>127.35344819987031</v>
      </c>
      <c r="E106" s="536">
        <v>148.42351293643404</v>
      </c>
      <c r="F106" s="536">
        <v>103.00375399789098</v>
      </c>
      <c r="G106" s="536">
        <v>91.528149434439413</v>
      </c>
      <c r="H106" s="537">
        <v>1.4641984888328002E-2</v>
      </c>
    </row>
    <row r="107" spans="1:8" ht="14.1" customHeight="1">
      <c r="A107" s="546" t="s">
        <v>299</v>
      </c>
      <c r="B107" s="536">
        <v>115.45417235230394</v>
      </c>
      <c r="C107" s="536">
        <v>117.77561243407884</v>
      </c>
      <c r="D107" s="536">
        <v>128.13969555120698</v>
      </c>
      <c r="E107" s="536">
        <v>150.68551194415519</v>
      </c>
      <c r="F107" s="536">
        <v>105.0879101642299</v>
      </c>
      <c r="G107" s="536">
        <v>94.208292314405995</v>
      </c>
      <c r="H107" s="537">
        <v>1.4657436047190102E-2</v>
      </c>
    </row>
    <row r="108" spans="1:8" ht="14.1" customHeight="1">
      <c r="A108" s="546" t="s">
        <v>300</v>
      </c>
      <c r="B108" s="536">
        <v>118.20718208538257</v>
      </c>
      <c r="C108" s="536">
        <v>121.5644069827036</v>
      </c>
      <c r="D108" s="536">
        <v>131.75824605591055</v>
      </c>
      <c r="E108" s="536">
        <v>155.76884431299132</v>
      </c>
      <c r="F108" s="536">
        <v>107.38077802304277</v>
      </c>
      <c r="G108" s="536">
        <v>97.511657311165536</v>
      </c>
      <c r="H108" s="537">
        <v>1.4600400198349699E-2</v>
      </c>
    </row>
    <row r="109" spans="1:8" ht="14.1" customHeight="1">
      <c r="A109" s="546" t="s">
        <v>301</v>
      </c>
      <c r="B109" s="536">
        <v>118.87858664961055</v>
      </c>
      <c r="C109" s="536">
        <v>123.30127324720519</v>
      </c>
      <c r="D109" s="536">
        <v>134.1284534640462</v>
      </c>
      <c r="E109" s="536">
        <v>158.89458665465114</v>
      </c>
      <c r="F109" s="536">
        <v>106.8265249566924</v>
      </c>
      <c r="G109" s="536">
        <v>98.420806400290161</v>
      </c>
      <c r="H109" s="537">
        <v>1.4462368795655E-2</v>
      </c>
    </row>
    <row r="110" spans="1:8" ht="14.1" customHeight="1">
      <c r="A110" s="546" t="s">
        <v>302</v>
      </c>
      <c r="B110" s="536">
        <v>117.74531709952285</v>
      </c>
      <c r="C110" s="536">
        <v>122.48331253422343</v>
      </c>
      <c r="D110" s="536">
        <v>132.14316496979853</v>
      </c>
      <c r="E110" s="536">
        <v>156.68159820078071</v>
      </c>
      <c r="F110" s="536">
        <v>106.24916497378486</v>
      </c>
      <c r="G110" s="536">
        <v>98.283858702218751</v>
      </c>
      <c r="H110" s="537">
        <v>1.4422442496269601E-2</v>
      </c>
    </row>
    <row r="111" spans="1:8" ht="14.1" customHeight="1">
      <c r="A111" s="546" t="s">
        <v>303</v>
      </c>
      <c r="B111" s="536">
        <v>117.24665349768401</v>
      </c>
      <c r="C111" s="536">
        <v>121.47510526333168</v>
      </c>
      <c r="D111" s="536">
        <v>131.26926900747102</v>
      </c>
      <c r="E111" s="536">
        <v>155.56415179037518</v>
      </c>
      <c r="F111" s="536">
        <v>105.9297096601649</v>
      </c>
      <c r="G111" s="536">
        <v>97.19622297108063</v>
      </c>
      <c r="H111" s="537">
        <v>1.4334146344393801E-2</v>
      </c>
    </row>
    <row r="112" spans="1:8" ht="14.1" customHeight="1">
      <c r="A112" s="546" t="s">
        <v>304</v>
      </c>
      <c r="B112" s="536">
        <v>117.66288711356516</v>
      </c>
      <c r="C112" s="536">
        <v>121.41843233852082</v>
      </c>
      <c r="D112" s="536">
        <v>132.79744636846755</v>
      </c>
      <c r="E112" s="536">
        <v>157.37266314894143</v>
      </c>
      <c r="F112" s="536">
        <v>105.55022930427209</v>
      </c>
      <c r="G112" s="536">
        <v>96.172792668146542</v>
      </c>
      <c r="H112" s="537">
        <v>1.4317617055980801E-2</v>
      </c>
    </row>
    <row r="113" spans="1:8" ht="14.1" customHeight="1">
      <c r="A113" s="547" t="s">
        <v>313</v>
      </c>
      <c r="B113" s="543">
        <v>117.36271969832428</v>
      </c>
      <c r="C113" s="543">
        <v>121.38044538629991</v>
      </c>
      <c r="D113" s="543">
        <v>134.08237738075277</v>
      </c>
      <c r="E113" s="543">
        <v>159.62239631193134</v>
      </c>
      <c r="F113" s="543">
        <v>104.27741160052842</v>
      </c>
      <c r="G113" s="543">
        <v>95.159613893535436</v>
      </c>
      <c r="H113" s="544">
        <v>1.4318114322296601E-2</v>
      </c>
    </row>
    <row r="114" spans="1:8" ht="14.1" customHeight="1">
      <c r="A114" s="546" t="s">
        <v>294</v>
      </c>
      <c r="B114" s="536">
        <v>115.25812697709439</v>
      </c>
      <c r="C114" s="536">
        <v>120.27975767369722</v>
      </c>
      <c r="D114" s="536">
        <v>131.32786100213906</v>
      </c>
      <c r="E114" s="536">
        <v>157.31632455661619</v>
      </c>
      <c r="F114" s="536">
        <v>102.8427493634573</v>
      </c>
      <c r="G114" s="536">
        <v>95.095021046658019</v>
      </c>
      <c r="H114" s="537">
        <v>1.4330769101412E-2</v>
      </c>
    </row>
    <row r="115" spans="1:8" ht="14.1" customHeight="1">
      <c r="A115" s="546" t="s">
        <v>295</v>
      </c>
      <c r="B115" s="536">
        <v>114.18247795298549</v>
      </c>
      <c r="C115" s="536">
        <v>119.66447378088262</v>
      </c>
      <c r="D115" s="536">
        <v>129.35431434634245</v>
      </c>
      <c r="E115" s="536">
        <v>155.94928801712118</v>
      </c>
      <c r="F115" s="536">
        <v>102.43219285205561</v>
      </c>
      <c r="G115" s="536">
        <v>94.962221162141148</v>
      </c>
      <c r="H115" s="537">
        <v>1.43323767789374E-2</v>
      </c>
    </row>
    <row r="116" spans="1:8" ht="14.1" customHeight="1">
      <c r="A116" s="546" t="s">
        <v>296</v>
      </c>
      <c r="B116" s="536">
        <v>113.67100993767916</v>
      </c>
      <c r="C116" s="536">
        <v>120.3172048074821</v>
      </c>
      <c r="D116" s="536">
        <v>127.86904047402805</v>
      </c>
      <c r="E116" s="536">
        <v>155.4149300760503</v>
      </c>
      <c r="F116" s="536">
        <v>102.51406102264318</v>
      </c>
      <c r="G116" s="536">
        <v>96.042224714117239</v>
      </c>
      <c r="H116" s="537">
        <v>1.4325212688772499E-2</v>
      </c>
    </row>
    <row r="117" spans="1:8" ht="14.1" customHeight="1">
      <c r="A117" s="546" t="s">
        <v>297</v>
      </c>
      <c r="B117" s="536">
        <v>114.63995554243212</v>
      </c>
      <c r="C117" s="536">
        <v>121.82099952728299</v>
      </c>
      <c r="D117" s="536">
        <v>127.78005160611589</v>
      </c>
      <c r="E117" s="536">
        <v>155.82135115508521</v>
      </c>
      <c r="F117" s="536">
        <v>104.20197388135884</v>
      </c>
      <c r="G117" s="536">
        <v>98.015865742386055</v>
      </c>
      <c r="H117" s="537">
        <v>1.4316449658382902E-2</v>
      </c>
    </row>
    <row r="118" spans="1:8" ht="14.1" customHeight="1">
      <c r="A118" s="546" t="s">
        <v>298</v>
      </c>
      <c r="B118" s="536">
        <v>115.66513868172771</v>
      </c>
      <c r="C118" s="536">
        <v>122.29921798444876</v>
      </c>
      <c r="D118" s="536">
        <v>127.83327787930814</v>
      </c>
      <c r="E118" s="536">
        <v>154.87945683597863</v>
      </c>
      <c r="F118" s="536">
        <v>105.80744260539669</v>
      </c>
      <c r="G118" s="536">
        <v>98.995573782842115</v>
      </c>
      <c r="H118" s="537">
        <v>1.4343360804613001E-2</v>
      </c>
    </row>
    <row r="119" spans="1:8" ht="14.1" customHeight="1">
      <c r="A119" s="546" t="s">
        <v>299</v>
      </c>
      <c r="B119" s="536">
        <v>114.66471058261487</v>
      </c>
      <c r="C119" s="536">
        <v>121.8162835739201</v>
      </c>
      <c r="D119" s="536">
        <v>126.39254830505409</v>
      </c>
      <c r="E119" s="536">
        <v>153.48062028796937</v>
      </c>
      <c r="F119" s="536">
        <v>105.04772366792891</v>
      </c>
      <c r="G119" s="536">
        <v>98.853408482365182</v>
      </c>
      <c r="H119" s="537">
        <v>1.4363555139540801E-2</v>
      </c>
    </row>
    <row r="120" spans="1:8" ht="14.1" customHeight="1">
      <c r="A120" s="546" t="s">
        <v>300</v>
      </c>
      <c r="B120" s="536">
        <v>116.35912811821227</v>
      </c>
      <c r="C120" s="536">
        <v>124.2960693524599</v>
      </c>
      <c r="D120" s="536">
        <v>129.11660682041031</v>
      </c>
      <c r="E120" s="536">
        <v>156.73260913521486</v>
      </c>
      <c r="F120" s="536">
        <v>105.85605507781817</v>
      </c>
      <c r="G120" s="536">
        <v>100.59951542564735</v>
      </c>
      <c r="H120" s="537">
        <v>1.43291798955933E-2</v>
      </c>
    </row>
    <row r="121" spans="1:8" ht="14.1" customHeight="1">
      <c r="A121" s="546" t="s">
        <v>301</v>
      </c>
      <c r="B121" s="536">
        <v>117.10295854634305</v>
      </c>
      <c r="C121" s="536">
        <v>125.22262923099365</v>
      </c>
      <c r="D121" s="536">
        <v>129.43794433771654</v>
      </c>
      <c r="E121" s="536">
        <v>156.54369202092968</v>
      </c>
      <c r="F121" s="536">
        <v>106.880585704982</v>
      </c>
      <c r="G121" s="536">
        <v>102.08265312291068</v>
      </c>
      <c r="H121" s="537">
        <v>1.4324944443149499E-2</v>
      </c>
    </row>
    <row r="122" spans="1:8" ht="14.1" customHeight="1">
      <c r="A122" s="546" t="s">
        <v>302</v>
      </c>
      <c r="B122" s="536">
        <v>116.73709899637137</v>
      </c>
      <c r="C122" s="536">
        <v>125.17965351884932</v>
      </c>
      <c r="D122" s="536">
        <v>128.99837528123689</v>
      </c>
      <c r="E122" s="536">
        <v>155.69824477796593</v>
      </c>
      <c r="F122" s="536">
        <v>106.55525380839967</v>
      </c>
      <c r="G122" s="536">
        <v>102.49347806871204</v>
      </c>
      <c r="H122" s="537">
        <v>1.4327755077295102E-2</v>
      </c>
    </row>
    <row r="123" spans="1:8" ht="14.1" customHeight="1">
      <c r="A123" s="546" t="s">
        <v>303</v>
      </c>
      <c r="B123" s="536">
        <v>116.44597257805461</v>
      </c>
      <c r="C123" s="536">
        <v>124.35401349629801</v>
      </c>
      <c r="D123" s="536">
        <v>128.81112581550309</v>
      </c>
      <c r="E123" s="536">
        <v>154.77846235399724</v>
      </c>
      <c r="F123" s="536">
        <v>106.17328853152772</v>
      </c>
      <c r="G123" s="536">
        <v>101.72643483692104</v>
      </c>
      <c r="H123" s="537">
        <v>1.4319341212384403E-2</v>
      </c>
    </row>
    <row r="124" spans="1:8" ht="14.1" customHeight="1">
      <c r="A124" s="546" t="s">
        <v>304</v>
      </c>
      <c r="B124" s="536">
        <v>116.4710658881188</v>
      </c>
      <c r="C124" s="536">
        <v>123.81035099893164</v>
      </c>
      <c r="D124" s="536">
        <v>127.77952593997335</v>
      </c>
      <c r="E124" s="536">
        <v>152.9437622956259</v>
      </c>
      <c r="F124" s="536">
        <v>106.98547145934836</v>
      </c>
      <c r="G124" s="536">
        <v>101.93717014799455</v>
      </c>
      <c r="H124" s="537">
        <v>1.43233736191193E-2</v>
      </c>
    </row>
    <row r="125" spans="1:8" ht="14.1" customHeight="1">
      <c r="A125" s="547" t="s">
        <v>314</v>
      </c>
      <c r="B125" s="543">
        <v>115.21509113909386</v>
      </c>
      <c r="C125" s="543">
        <v>122.85821920125011</v>
      </c>
      <c r="D125" s="543">
        <v>125.93732726735377</v>
      </c>
      <c r="E125" s="543">
        <v>150.59423805560044</v>
      </c>
      <c r="F125" s="543">
        <v>106.03951021766626</v>
      </c>
      <c r="G125" s="543">
        <v>101.56699910737304</v>
      </c>
      <c r="H125" s="544">
        <v>1.4347357850282301E-2</v>
      </c>
    </row>
    <row r="126" spans="1:8" ht="14.1" customHeight="1">
      <c r="A126" s="546" t="s">
        <v>294</v>
      </c>
      <c r="B126" s="536">
        <v>117.17284545862695</v>
      </c>
      <c r="C126" s="536">
        <v>124.99112142930888</v>
      </c>
      <c r="D126" s="536">
        <v>129.12323076493499</v>
      </c>
      <c r="E126" s="536">
        <v>154.0254367258284</v>
      </c>
      <c r="F126" s="536">
        <v>107.06876010551038</v>
      </c>
      <c r="G126" s="536">
        <v>102.85021739560271</v>
      </c>
      <c r="H126" s="537">
        <v>1.4316392269148201E-2</v>
      </c>
    </row>
    <row r="127" spans="1:8" ht="14.1" customHeight="1">
      <c r="A127" s="546" t="s">
        <v>295</v>
      </c>
      <c r="B127" s="536">
        <v>117.58796097972169</v>
      </c>
      <c r="C127" s="536">
        <v>124.12050891039792</v>
      </c>
      <c r="D127" s="536">
        <v>134.8857850304139</v>
      </c>
      <c r="E127" s="536">
        <v>159.57490128133958</v>
      </c>
      <c r="F127" s="536">
        <v>103.33062921753208</v>
      </c>
      <c r="G127" s="536">
        <v>98.010558895456029</v>
      </c>
      <c r="H127" s="537">
        <v>1.33231538532795E-2</v>
      </c>
    </row>
    <row r="128" spans="1:8" ht="14.1" customHeight="1">
      <c r="A128" s="546" t="s">
        <v>296</v>
      </c>
      <c r="B128" s="536">
        <v>115.53334205448769</v>
      </c>
      <c r="C128" s="536">
        <v>120.07166023186285</v>
      </c>
      <c r="D128" s="536">
        <v>133.09728980240212</v>
      </c>
      <c r="E128" s="536">
        <v>155.29165382526816</v>
      </c>
      <c r="F128" s="536">
        <v>100.97258460690573</v>
      </c>
      <c r="G128" s="536">
        <v>94.076122894837795</v>
      </c>
      <c r="H128" s="537">
        <v>1.2393526630885601E-2</v>
      </c>
    </row>
    <row r="129" spans="1:8" ht="14.1" customHeight="1">
      <c r="A129" s="546" t="s">
        <v>297</v>
      </c>
      <c r="B129" s="536">
        <v>118.17242509491511</v>
      </c>
      <c r="C129" s="536">
        <v>124.49488524756708</v>
      </c>
      <c r="D129" s="536">
        <v>132.56906224501836</v>
      </c>
      <c r="E129" s="536">
        <v>157.05401046995667</v>
      </c>
      <c r="F129" s="536">
        <v>105.97977758456885</v>
      </c>
      <c r="G129" s="536">
        <v>99.836414982214166</v>
      </c>
      <c r="H129" s="537">
        <v>1.2989775689408001E-2</v>
      </c>
    </row>
    <row r="130" spans="1:8" ht="14.1" customHeight="1">
      <c r="A130" s="546" t="s">
        <v>298</v>
      </c>
      <c r="B130" s="536">
        <v>118.21970561487888</v>
      </c>
      <c r="C130" s="536">
        <v>125.82175143381403</v>
      </c>
      <c r="D130" s="536">
        <v>129.68411109499704</v>
      </c>
      <c r="E130" s="536">
        <v>155.02595973563012</v>
      </c>
      <c r="F130" s="536">
        <v>108.43422208005337</v>
      </c>
      <c r="G130" s="536">
        <v>103.28227697224473</v>
      </c>
      <c r="H130" s="537">
        <v>1.3400268368774402E-2</v>
      </c>
    </row>
    <row r="131" spans="1:8" ht="14.1" customHeight="1">
      <c r="A131" s="546" t="s">
        <v>299</v>
      </c>
      <c r="B131" s="536">
        <v>114.93341841628185</v>
      </c>
      <c r="C131" s="536">
        <v>123.22210969345862</v>
      </c>
      <c r="D131" s="536">
        <v>126.79869829675376</v>
      </c>
      <c r="E131" s="536">
        <v>152.71825506728064</v>
      </c>
      <c r="F131" s="536">
        <v>104.79633483958526</v>
      </c>
      <c r="G131" s="536">
        <v>100.50071111418897</v>
      </c>
      <c r="H131" s="537">
        <v>1.3002406375473801E-2</v>
      </c>
    </row>
    <row r="132" spans="1:8" ht="14.1" customHeight="1">
      <c r="A132" s="546" t="s">
        <v>300</v>
      </c>
      <c r="B132" s="536">
        <v>115.09603438942494</v>
      </c>
      <c r="C132" s="536">
        <v>124.44300477377108</v>
      </c>
      <c r="D132" s="536">
        <v>129.54144311561848</v>
      </c>
      <c r="E132" s="536">
        <v>156.1392923854618</v>
      </c>
      <c r="F132" s="536">
        <v>102.81314321573032</v>
      </c>
      <c r="G132" s="536">
        <v>100.18328731153275</v>
      </c>
      <c r="H132" s="537">
        <v>1.2874892430597801E-2</v>
      </c>
    </row>
    <row r="133" spans="1:8" ht="14.1" customHeight="1">
      <c r="A133" s="546" t="s">
        <v>301</v>
      </c>
      <c r="B133" s="536">
        <v>114.75716931083198</v>
      </c>
      <c r="C133" s="536">
        <v>123.69504930492479</v>
      </c>
      <c r="D133" s="536">
        <v>130.52869650626758</v>
      </c>
      <c r="E133" s="536">
        <v>156.09396250477261</v>
      </c>
      <c r="F133" s="536">
        <v>101.33571985194824</v>
      </c>
      <c r="G133" s="536">
        <v>98.870785284038746</v>
      </c>
      <c r="H133" s="537">
        <v>1.2670778649208398E-2</v>
      </c>
    </row>
    <row r="134" spans="1:8" ht="14.1" customHeight="1">
      <c r="A134" s="546" t="s">
        <v>302</v>
      </c>
      <c r="B134" s="536">
        <v>116.33476711288101</v>
      </c>
      <c r="C134" s="536">
        <v>123.46192293848814</v>
      </c>
      <c r="D134" s="536">
        <v>133.71095365077738</v>
      </c>
      <c r="E134" s="536">
        <v>156.86832287631091</v>
      </c>
      <c r="F134" s="536">
        <v>101.53810320198546</v>
      </c>
      <c r="G134" s="536">
        <v>97.838349444617265</v>
      </c>
      <c r="H134" s="537">
        <v>1.2427677292628801E-2</v>
      </c>
    </row>
    <row r="135" spans="1:8" ht="14.1" customHeight="1">
      <c r="A135" s="546" t="s">
        <v>303</v>
      </c>
      <c r="B135" s="536">
        <v>112.5399643672248</v>
      </c>
      <c r="C135" s="536">
        <v>118.16293112933553</v>
      </c>
      <c r="D135" s="536">
        <v>128.75731242446724</v>
      </c>
      <c r="E135" s="536">
        <v>149.50058558767992</v>
      </c>
      <c r="F135" s="536">
        <v>98.618015977436102</v>
      </c>
      <c r="G135" s="536">
        <v>93.938138103214712</v>
      </c>
      <c r="H135" s="537">
        <v>1.1905587779100401E-2</v>
      </c>
    </row>
    <row r="136" spans="1:8" ht="14.1" customHeight="1">
      <c r="A136" s="546" t="s">
        <v>304</v>
      </c>
      <c r="B136" s="536">
        <v>112.79990379170545</v>
      </c>
      <c r="C136" s="536">
        <v>116.84930513092975</v>
      </c>
      <c r="D136" s="536">
        <v>127.32484514586865</v>
      </c>
      <c r="E136" s="536">
        <v>145.6173900618079</v>
      </c>
      <c r="F136" s="536">
        <v>100.18161384166697</v>
      </c>
      <c r="G136" s="536">
        <v>94.246214671613828</v>
      </c>
      <c r="H136" s="537">
        <v>1.1993665731025199E-2</v>
      </c>
    </row>
    <row r="137" spans="1:8" ht="14.1" customHeight="1">
      <c r="A137" s="547" t="s">
        <v>315</v>
      </c>
      <c r="B137" s="543">
        <v>112.46106694753996</v>
      </c>
      <c r="C137" s="543">
        <v>116.87616089837798</v>
      </c>
      <c r="D137" s="543">
        <v>127.28401359312996</v>
      </c>
      <c r="E137" s="543">
        <v>145.11173967893527</v>
      </c>
      <c r="F137" s="543">
        <v>99.216586743785911</v>
      </c>
      <c r="G137" s="543">
        <v>94.014709533408322</v>
      </c>
      <c r="H137" s="544">
        <v>1.1941060613371902E-2</v>
      </c>
    </row>
    <row r="138" spans="1:8" ht="14.1" customHeight="1">
      <c r="A138" s="546" t="s">
        <v>294</v>
      </c>
      <c r="B138" s="536">
        <v>111.96795752208789</v>
      </c>
      <c r="C138" s="536">
        <v>116.33402991956066</v>
      </c>
      <c r="D138" s="536">
        <v>126.71804249573961</v>
      </c>
      <c r="E138" s="536">
        <v>144.05092171503523</v>
      </c>
      <c r="F138" s="536">
        <v>98.605442667348427</v>
      </c>
      <c r="G138" s="536">
        <v>93.564192255214294</v>
      </c>
      <c r="H138" s="537">
        <v>1.1806514003362901E-2</v>
      </c>
    </row>
    <row r="139" spans="1:8" ht="14.1" customHeight="1">
      <c r="A139" s="546" t="s">
        <v>295</v>
      </c>
      <c r="B139" s="536">
        <v>113.4288185773146</v>
      </c>
      <c r="C139" s="536">
        <v>117.44687561853375</v>
      </c>
      <c r="D139" s="536">
        <v>126.76560467386058</v>
      </c>
      <c r="E139" s="536">
        <v>143.48406750071305</v>
      </c>
      <c r="F139" s="536">
        <v>101.07121004524163</v>
      </c>
      <c r="G139" s="536">
        <v>95.518057085604312</v>
      </c>
      <c r="H139" s="537">
        <v>1.1793630621970202E-2</v>
      </c>
    </row>
    <row r="140" spans="1:8" ht="14.1" customHeight="1">
      <c r="A140" s="546" t="s">
        <v>296</v>
      </c>
      <c r="B140" s="536">
        <v>116.0869965533964</v>
      </c>
      <c r="C140" s="536">
        <v>120.05338509884366</v>
      </c>
      <c r="D140" s="536">
        <v>129.55179913563853</v>
      </c>
      <c r="E140" s="536">
        <v>146.37921387544355</v>
      </c>
      <c r="F140" s="536">
        <v>103.38811632072452</v>
      </c>
      <c r="G140" s="536">
        <v>97.510824094293383</v>
      </c>
      <c r="H140" s="537">
        <v>1.1793262261567799E-2</v>
      </c>
    </row>
    <row r="141" spans="1:8" ht="14.1" customHeight="1">
      <c r="A141" s="546" t="s">
        <v>297</v>
      </c>
      <c r="B141" s="536">
        <v>115.89839908350073</v>
      </c>
      <c r="C141" s="536">
        <v>119.72494167575472</v>
      </c>
      <c r="D141" s="536">
        <v>128.09951787817658</v>
      </c>
      <c r="E141" s="536">
        <v>144.6631887726908</v>
      </c>
      <c r="F141" s="536">
        <v>104.2996051129923</v>
      </c>
      <c r="G141" s="536">
        <v>98.110520217794203</v>
      </c>
      <c r="H141" s="537">
        <v>1.18598638547545E-2</v>
      </c>
    </row>
    <row r="142" spans="1:8" ht="14.1" customHeight="1">
      <c r="A142" s="546" t="s">
        <v>298</v>
      </c>
      <c r="B142" s="536">
        <v>117.28085463158151</v>
      </c>
      <c r="C142" s="536">
        <v>119.09008911084436</v>
      </c>
      <c r="D142" s="536">
        <v>128.11454840558662</v>
      </c>
      <c r="E142" s="536">
        <v>142.58225725714325</v>
      </c>
      <c r="F142" s="536">
        <v>107.0402122909959</v>
      </c>
      <c r="G142" s="536">
        <v>98.717288829424774</v>
      </c>
      <c r="H142" s="537">
        <v>1.1845726329204503E-2</v>
      </c>
    </row>
    <row r="143" spans="1:8" ht="14.1" customHeight="1">
      <c r="A143" s="546" t="s">
        <v>299</v>
      </c>
      <c r="B143" s="536">
        <v>117.10226161027164</v>
      </c>
      <c r="C143" s="536">
        <v>119.86590168714585</v>
      </c>
      <c r="D143" s="536">
        <v>127.90652464050541</v>
      </c>
      <c r="E143" s="536">
        <v>143.2368005205218</v>
      </c>
      <c r="F143" s="536">
        <v>106.71923255775346</v>
      </c>
      <c r="G143" s="536">
        <v>99.265688920431955</v>
      </c>
      <c r="H143" s="537">
        <v>1.18119348295687E-2</v>
      </c>
    </row>
    <row r="144" spans="1:8" ht="14.1" customHeight="1">
      <c r="A144" s="546" t="s">
        <v>300</v>
      </c>
      <c r="B144" s="536">
        <v>115.85305911194142</v>
      </c>
      <c r="C144" s="536">
        <v>119.97755427914815</v>
      </c>
      <c r="D144" s="536">
        <v>126.38453461332766</v>
      </c>
      <c r="E144" s="536">
        <v>142.95030410907879</v>
      </c>
      <c r="F144" s="536">
        <v>105.5906572912514</v>
      </c>
      <c r="G144" s="536">
        <v>99.440913722000971</v>
      </c>
      <c r="H144" s="537">
        <v>1.18017797478894E-2</v>
      </c>
    </row>
    <row r="145" spans="1:8" ht="14.1" customHeight="1">
      <c r="A145" s="546" t="s">
        <v>301</v>
      </c>
      <c r="B145" s="536">
        <v>115.30619266185734</v>
      </c>
      <c r="C145" s="536">
        <v>119.82437758724957</v>
      </c>
      <c r="D145" s="536">
        <v>125.30507819619612</v>
      </c>
      <c r="E145" s="536">
        <v>142.16065473158386</v>
      </c>
      <c r="F145" s="536">
        <v>105.48947843146716</v>
      </c>
      <c r="G145" s="536">
        <v>99.672218457415752</v>
      </c>
      <c r="H145" s="537">
        <v>1.1797261927867099E-2</v>
      </c>
    </row>
    <row r="146" spans="1:8" ht="14.1" customHeight="1">
      <c r="A146" s="546" t="s">
        <v>302</v>
      </c>
      <c r="B146" s="536">
        <v>115.46015723652233</v>
      </c>
      <c r="C146" s="536">
        <v>119.67397516515993</v>
      </c>
      <c r="D146" s="536">
        <v>124.32447735564899</v>
      </c>
      <c r="E146" s="536">
        <v>140.57869668642169</v>
      </c>
      <c r="F146" s="536">
        <v>106.7957113441241</v>
      </c>
      <c r="G146" s="536">
        <v>100.69667558343987</v>
      </c>
      <c r="H146" s="537">
        <v>1.1792781969798502E-2</v>
      </c>
    </row>
    <row r="147" spans="1:8" ht="14.1" customHeight="1">
      <c r="A147" s="546" t="s">
        <v>303</v>
      </c>
      <c r="B147" s="536">
        <v>117.87393061579128</v>
      </c>
      <c r="C147" s="536">
        <v>121.40250869712906</v>
      </c>
      <c r="D147" s="536">
        <v>126.46726358982448</v>
      </c>
      <c r="E147" s="536">
        <v>141.86874242780311</v>
      </c>
      <c r="F147" s="536">
        <v>109.49801841819993</v>
      </c>
      <c r="G147" s="536">
        <v>102.75017514665932</v>
      </c>
      <c r="H147" s="537">
        <v>1.17941914502975E-2</v>
      </c>
    </row>
    <row r="148" spans="1:8" ht="14.1" customHeight="1">
      <c r="A148" s="546" t="s">
        <v>304</v>
      </c>
      <c r="B148" s="536">
        <v>121.11407731764082</v>
      </c>
      <c r="C148" s="536">
        <v>124.80353507957861</v>
      </c>
      <c r="D148" s="536">
        <v>129.39233340512521</v>
      </c>
      <c r="E148" s="536">
        <v>144.34094456313329</v>
      </c>
      <c r="F148" s="536">
        <v>113.09175232783423</v>
      </c>
      <c r="G148" s="536">
        <v>106.98548665515328</v>
      </c>
      <c r="H148" s="537">
        <v>1.1794088486220301E-2</v>
      </c>
    </row>
    <row r="149" spans="1:8" ht="14.1" customHeight="1">
      <c r="A149" s="547" t="s">
        <v>316</v>
      </c>
      <c r="B149" s="543">
        <v>122.04761525558203</v>
      </c>
      <c r="C149" s="543">
        <v>126.45982499368202</v>
      </c>
      <c r="D149" s="543">
        <v>131.86231141259719</v>
      </c>
      <c r="E149" s="543">
        <v>146.9489957460595</v>
      </c>
      <c r="F149" s="543">
        <v>112.14517559195033</v>
      </c>
      <c r="G149" s="543">
        <v>107.35607625053204</v>
      </c>
      <c r="H149" s="544">
        <v>1.1793128757256102E-2</v>
      </c>
    </row>
    <row r="150" spans="1:8" ht="14.1" customHeight="1">
      <c r="A150" s="546" t="s">
        <v>294</v>
      </c>
      <c r="B150" s="536">
        <v>119.98832595962926</v>
      </c>
      <c r="C150" s="536">
        <v>124.63406098544482</v>
      </c>
      <c r="D150" s="536">
        <v>130.67159185611888</v>
      </c>
      <c r="E150" s="536">
        <v>146.03153928576342</v>
      </c>
      <c r="F150" s="536">
        <v>109.25702697664259</v>
      </c>
      <c r="G150" s="536">
        <v>104.88860356506318</v>
      </c>
      <c r="H150" s="537">
        <v>1.15338027365473E-2</v>
      </c>
    </row>
    <row r="151" spans="1:8" ht="14.1" customHeight="1">
      <c r="A151" s="546" t="s">
        <v>295</v>
      </c>
      <c r="B151" s="536">
        <v>118.14348026847033</v>
      </c>
      <c r="C151" s="536">
        <v>123.596093291367</v>
      </c>
      <c r="D151" s="536">
        <v>137.6426783896832</v>
      </c>
      <c r="E151" s="536">
        <v>158.30566276052829</v>
      </c>
      <c r="F151" s="536">
        <v>99.098278570264199</v>
      </c>
      <c r="G151" s="536">
        <v>93.380103752232387</v>
      </c>
      <c r="H151" s="537">
        <v>1.00985621726955E-2</v>
      </c>
    </row>
    <row r="152" spans="1:8" ht="14.1" customHeight="1">
      <c r="A152" s="546" t="s">
        <v>296</v>
      </c>
      <c r="B152" s="536">
        <v>126.6601851807159</v>
      </c>
      <c r="C152" s="536">
        <v>131.78097547187147</v>
      </c>
      <c r="D152" s="536">
        <v>136.89115715229076</v>
      </c>
      <c r="E152" s="536">
        <v>156.89625253469657</v>
      </c>
      <c r="F152" s="536">
        <v>116.62959133147675</v>
      </c>
      <c r="G152" s="536">
        <v>109.28941226793744</v>
      </c>
      <c r="H152" s="537">
        <v>1.1705176532409E-2</v>
      </c>
    </row>
    <row r="153" spans="1:8" ht="14.1" customHeight="1">
      <c r="A153" s="546" t="s">
        <v>297</v>
      </c>
      <c r="B153" s="536">
        <v>122.08443131632671</v>
      </c>
      <c r="C153" s="536">
        <v>127.05314371641929</v>
      </c>
      <c r="D153" s="536">
        <v>120.69190302172656</v>
      </c>
      <c r="E153" s="536">
        <v>138.59930207764475</v>
      </c>
      <c r="F153" s="536">
        <v>125.17023401032363</v>
      </c>
      <c r="G153" s="536">
        <v>117.25988122227545</v>
      </c>
      <c r="H153" s="537">
        <v>1.2279539998702502E-2</v>
      </c>
    </row>
    <row r="154" spans="1:8" ht="14.1" customHeight="1">
      <c r="A154" s="546" t="s">
        <v>298</v>
      </c>
      <c r="B154" s="536">
        <v>121.96582343988005</v>
      </c>
      <c r="C154" s="536">
        <v>125.6355544643819</v>
      </c>
      <c r="D154" s="536">
        <v>117.29380367697685</v>
      </c>
      <c r="E154" s="536">
        <v>133.06908187224363</v>
      </c>
      <c r="F154" s="536">
        <v>129.24391403617506</v>
      </c>
      <c r="G154" s="536">
        <v>120.27150280526423</v>
      </c>
      <c r="H154" s="537">
        <v>1.25385740733972E-2</v>
      </c>
    </row>
    <row r="155" spans="1:8" ht="14.1" customHeight="1">
      <c r="A155" s="546" t="s">
        <v>299</v>
      </c>
      <c r="B155" s="536">
        <v>121.28630475775725</v>
      </c>
      <c r="C155" s="536">
        <v>124.60247365288848</v>
      </c>
      <c r="D155" s="536">
        <v>117.04093335092958</v>
      </c>
      <c r="E155" s="536">
        <v>132.25406080591685</v>
      </c>
      <c r="F155" s="536">
        <v>128.01308457200554</v>
      </c>
      <c r="G155" s="536">
        <v>119.18724719550922</v>
      </c>
      <c r="H155" s="537">
        <v>1.23592376141087E-2</v>
      </c>
    </row>
    <row r="156" spans="1:8" ht="14.1" customHeight="1">
      <c r="A156" s="546" t="s">
        <v>300</v>
      </c>
      <c r="B156" s="536">
        <v>122.90616921423749</v>
      </c>
      <c r="C156" s="536">
        <v>125.19204965536287</v>
      </c>
      <c r="D156" s="536">
        <v>119.64599710462791</v>
      </c>
      <c r="E156" s="536">
        <v>134.26506017003211</v>
      </c>
      <c r="F156" s="536">
        <v>128.46515054370676</v>
      </c>
      <c r="G156" s="536">
        <v>118.76810757078057</v>
      </c>
      <c r="H156" s="537">
        <v>1.2200881679137601E-2</v>
      </c>
    </row>
    <row r="157" spans="1:8" ht="14.1" customHeight="1">
      <c r="A157" s="546" t="s">
        <v>301</v>
      </c>
      <c r="B157" s="536">
        <v>123.9196038684143</v>
      </c>
      <c r="C157" s="536">
        <v>126.60706059099603</v>
      </c>
      <c r="D157" s="536">
        <v>119.55115594732442</v>
      </c>
      <c r="E157" s="536">
        <v>134.76979150561061</v>
      </c>
      <c r="F157" s="536">
        <v>130.87477127053685</v>
      </c>
      <c r="G157" s="536">
        <v>121.58511328945848</v>
      </c>
      <c r="H157" s="537">
        <v>1.2307284867334701E-2</v>
      </c>
    </row>
    <row r="158" spans="1:8" ht="14.1" customHeight="1">
      <c r="A158" s="546" t="s">
        <v>302</v>
      </c>
      <c r="B158" s="536">
        <v>124.83877751879341</v>
      </c>
      <c r="C158" s="536">
        <v>126.71340680742937</v>
      </c>
      <c r="D158" s="536">
        <v>119.68677341221164</v>
      </c>
      <c r="E158" s="536">
        <v>133.88063083299255</v>
      </c>
      <c r="F158" s="536">
        <v>132.7643774412258</v>
      </c>
      <c r="G158" s="536">
        <v>122.59897366535557</v>
      </c>
      <c r="H158" s="537">
        <v>1.2168939103837701E-2</v>
      </c>
    </row>
    <row r="159" spans="1:8" ht="14.1" customHeight="1">
      <c r="A159" s="546" t="s">
        <v>303</v>
      </c>
      <c r="B159" s="536">
        <v>122.4339658355559</v>
      </c>
      <c r="C159" s="536">
        <v>123.44409425068368</v>
      </c>
      <c r="D159" s="536">
        <v>116.83675247029436</v>
      </c>
      <c r="E159" s="536">
        <v>129.9143221565794</v>
      </c>
      <c r="F159" s="536">
        <v>130.84035281025143</v>
      </c>
      <c r="G159" s="536">
        <v>119.99516322887385</v>
      </c>
      <c r="H159" s="537">
        <v>1.18924691933435E-2</v>
      </c>
    </row>
    <row r="160" spans="1:8" ht="14.1" customHeight="1">
      <c r="A160" s="546" t="s">
        <v>304</v>
      </c>
      <c r="B160" s="536">
        <v>123.737176352261</v>
      </c>
      <c r="C160" s="536">
        <v>123.86820377915315</v>
      </c>
      <c r="D160" s="536">
        <v>121.3349792421496</v>
      </c>
      <c r="E160" s="536">
        <v>134.64051661861456</v>
      </c>
      <c r="F160" s="536">
        <v>128.24979498960889</v>
      </c>
      <c r="G160" s="536">
        <v>116.48372707099543</v>
      </c>
      <c r="H160" s="537">
        <v>1.17612234643708E-2</v>
      </c>
    </row>
    <row r="161" spans="1:8" ht="14.1" customHeight="1">
      <c r="A161" s="547" t="s">
        <v>317</v>
      </c>
      <c r="B161" s="543">
        <v>124.50950757967411</v>
      </c>
      <c r="C161" s="543">
        <v>124.05551626498054</v>
      </c>
      <c r="D161" s="543">
        <v>125.83881961146953</v>
      </c>
      <c r="E161" s="543">
        <v>138.8007089636815</v>
      </c>
      <c r="F161" s="543">
        <v>124.86441239174405</v>
      </c>
      <c r="G161" s="543">
        <v>113.44871615998606</v>
      </c>
      <c r="H161" s="544">
        <v>1.1647719895860503E-2</v>
      </c>
    </row>
    <row r="162" spans="1:8" ht="14.1" customHeight="1">
      <c r="A162" s="546" t="s">
        <v>294</v>
      </c>
      <c r="B162" s="536">
        <v>125.61680044443087</v>
      </c>
      <c r="C162" s="536">
        <v>123.30344057032451</v>
      </c>
      <c r="D162" s="536">
        <v>127.99140201166718</v>
      </c>
      <c r="E162" s="536">
        <v>140.28942909145164</v>
      </c>
      <c r="F162" s="536">
        <v>124.78045272732773</v>
      </c>
      <c r="G162" s="536">
        <v>110.97182474055056</v>
      </c>
      <c r="H162" s="537">
        <v>1.1520817237204399E-2</v>
      </c>
    </row>
    <row r="163" spans="1:8" ht="14.1" customHeight="1">
      <c r="A163" s="546" t="s">
        <v>295</v>
      </c>
      <c r="B163" s="536">
        <v>126.38086382192824</v>
      </c>
      <c r="C163" s="536">
        <v>123.62182761070432</v>
      </c>
      <c r="D163" s="536">
        <v>130.34671015928402</v>
      </c>
      <c r="E163" s="536">
        <v>143.51692696020507</v>
      </c>
      <c r="F163" s="536">
        <v>123.71324067155822</v>
      </c>
      <c r="G163" s="536">
        <v>108.8733150356427</v>
      </c>
      <c r="H163" s="537">
        <v>1.14390299702585E-2</v>
      </c>
    </row>
    <row r="164" spans="1:8" ht="14.1" customHeight="1">
      <c r="A164" s="546" t="s">
        <v>296</v>
      </c>
      <c r="B164" s="536">
        <v>128.04591929317294</v>
      </c>
      <c r="C164" s="536">
        <v>124.63100804101703</v>
      </c>
      <c r="D164" s="536">
        <v>135.20446773390836</v>
      </c>
      <c r="E164" s="536">
        <v>149.43205988046017</v>
      </c>
      <c r="F164" s="536">
        <v>122.47641032573199</v>
      </c>
      <c r="G164" s="536">
        <v>106.67359096306272</v>
      </c>
      <c r="H164" s="537">
        <v>1.1431186063446602E-2</v>
      </c>
    </row>
    <row r="165" spans="1:8" ht="14.1" customHeight="1">
      <c r="A165" s="546" t="s">
        <v>297</v>
      </c>
      <c r="B165" s="536">
        <v>128.70996547173095</v>
      </c>
      <c r="C165" s="536">
        <v>123.80334467012365</v>
      </c>
      <c r="D165" s="536">
        <v>134.37513623281689</v>
      </c>
      <c r="E165" s="536">
        <v>147.65719443085001</v>
      </c>
      <c r="F165" s="536">
        <v>124.61633158217894</v>
      </c>
      <c r="G165" s="536">
        <v>106.86775106787751</v>
      </c>
      <c r="H165" s="537">
        <v>1.14354827779675E-2</v>
      </c>
    </row>
    <row r="166" spans="1:8" ht="14.1" customHeight="1">
      <c r="A166" s="546" t="s">
        <v>298</v>
      </c>
      <c r="B166" s="536">
        <v>132.23298813009916</v>
      </c>
      <c r="C166" s="536">
        <v>126.04355440738428</v>
      </c>
      <c r="D166" s="536">
        <v>137.97802656078878</v>
      </c>
      <c r="E166" s="536">
        <v>151.03740645984675</v>
      </c>
      <c r="F166" s="536">
        <v>128.24185688209624</v>
      </c>
      <c r="G166" s="536">
        <v>108.77825839624154</v>
      </c>
      <c r="H166" s="537">
        <v>1.1424716602511497E-2</v>
      </c>
    </row>
    <row r="167" spans="1:8" ht="14.1" customHeight="1">
      <c r="A167" s="546" t="s">
        <v>299</v>
      </c>
      <c r="B167" s="536">
        <v>136.8663191253963</v>
      </c>
      <c r="C167" s="536">
        <v>130.37177582932776</v>
      </c>
      <c r="D167" s="536">
        <v>146.29028627751765</v>
      </c>
      <c r="E167" s="536">
        <v>160.50014241038267</v>
      </c>
      <c r="F167" s="536">
        <v>129.90798084187816</v>
      </c>
      <c r="G167" s="536">
        <v>110.27483456324248</v>
      </c>
      <c r="H167" s="537">
        <v>1.1407226075347504E-2</v>
      </c>
    </row>
    <row r="168" spans="1:8" ht="14.1" customHeight="1">
      <c r="A168" s="546" t="s">
        <v>300</v>
      </c>
      <c r="B168" s="536">
        <v>137.66908361083145</v>
      </c>
      <c r="C168" s="536">
        <v>131.4401683667397</v>
      </c>
      <c r="D168" s="536">
        <v>150.22002251309766</v>
      </c>
      <c r="E168" s="536">
        <v>165.45172762056615</v>
      </c>
      <c r="F168" s="536">
        <v>128.33102934696564</v>
      </c>
      <c r="G168" s="536">
        <v>109.49952934685238</v>
      </c>
      <c r="H168" s="537">
        <v>1.13641293827103E-2</v>
      </c>
    </row>
    <row r="169" spans="1:8" ht="14.1" customHeight="1">
      <c r="A169" s="546" t="s">
        <v>301</v>
      </c>
      <c r="B169" s="536">
        <v>137.96405125553147</v>
      </c>
      <c r="C169" s="536">
        <v>131.4448093765206</v>
      </c>
      <c r="D169" s="536">
        <v>152.66836876465067</v>
      </c>
      <c r="E169" s="536">
        <v>169.02707873553342</v>
      </c>
      <c r="F169" s="536">
        <v>127.23240135309176</v>
      </c>
      <c r="G169" s="536">
        <v>108.16244732348703</v>
      </c>
      <c r="H169" s="537">
        <v>1.1299771387695301E-2</v>
      </c>
    </row>
    <row r="170" spans="1:8" ht="14.1" customHeight="1">
      <c r="A170" s="546" t="s">
        <v>302</v>
      </c>
      <c r="B170" s="536">
        <v>138.14545754060057</v>
      </c>
      <c r="C170" s="536">
        <v>130.32659460081743</v>
      </c>
      <c r="D170" s="536">
        <v>153.61558572346607</v>
      </c>
      <c r="E170" s="536">
        <v>169.85637668678453</v>
      </c>
      <c r="F170" s="536">
        <v>127.12780684898881</v>
      </c>
      <c r="G170" s="536">
        <v>106.63743459840161</v>
      </c>
      <c r="H170" s="537">
        <v>1.1224896732832E-2</v>
      </c>
    </row>
    <row r="171" spans="1:8" ht="14.1" customHeight="1">
      <c r="A171" s="546" t="s">
        <v>303</v>
      </c>
      <c r="B171" s="536">
        <v>133.78646516669224</v>
      </c>
      <c r="C171" s="536">
        <v>125.56578095236921</v>
      </c>
      <c r="D171" s="536">
        <v>145.02015547270395</v>
      </c>
      <c r="E171" s="536">
        <v>161.60269470002407</v>
      </c>
      <c r="F171" s="536">
        <v>126.11153508860018</v>
      </c>
      <c r="G171" s="536">
        <v>104.37649355848164</v>
      </c>
      <c r="H171" s="537">
        <v>1.1218032073369699E-2</v>
      </c>
    </row>
    <row r="172" spans="1:8" ht="14.1" customHeight="1">
      <c r="A172" s="546" t="s">
        <v>304</v>
      </c>
      <c r="B172" s="536">
        <v>131.42359297635096</v>
      </c>
      <c r="C172" s="536">
        <v>122.60938278611751</v>
      </c>
      <c r="D172" s="536">
        <v>142.82857116414746</v>
      </c>
      <c r="E172" s="536">
        <v>159.81662387486804</v>
      </c>
      <c r="F172" s="536">
        <v>123.73627651739517</v>
      </c>
      <c r="G172" s="536">
        <v>101.12075350892341</v>
      </c>
      <c r="H172" s="537">
        <v>1.1225977183383801E-2</v>
      </c>
    </row>
    <row r="173" spans="1:8" ht="14.1" customHeight="1">
      <c r="A173" s="547" t="s">
        <v>318</v>
      </c>
      <c r="B173" s="543">
        <v>129.20728646289075</v>
      </c>
      <c r="C173" s="543">
        <v>120.27189772604527</v>
      </c>
      <c r="D173" s="543">
        <v>139.48343449146361</v>
      </c>
      <c r="E173" s="543">
        <v>157.16580942240344</v>
      </c>
      <c r="F173" s="543">
        <v>122.51316651968187</v>
      </c>
      <c r="G173" s="543">
        <v>99.5494847585706</v>
      </c>
      <c r="H173" s="544">
        <v>1.1203145888235299E-2</v>
      </c>
    </row>
    <row r="174" spans="1:8" ht="14.1" customHeight="1">
      <c r="A174" s="546" t="s">
        <v>294</v>
      </c>
      <c r="B174" s="536">
        <v>129.42044806727077</v>
      </c>
      <c r="C174" s="536">
        <v>119.62418932896907</v>
      </c>
      <c r="D174" s="536">
        <v>141.48397707462121</v>
      </c>
      <c r="E174" s="536">
        <v>159.54326030274939</v>
      </c>
      <c r="F174" s="536">
        <v>121.59325179757495</v>
      </c>
      <c r="G174" s="536">
        <v>97.82697255920543</v>
      </c>
      <c r="H174" s="537">
        <v>1.1187436307254901E-2</v>
      </c>
    </row>
    <row r="175" spans="1:8" ht="14.1" customHeight="1">
      <c r="A175" s="546" t="s">
        <v>295</v>
      </c>
      <c r="B175" s="536">
        <v>129.87683538697507</v>
      </c>
      <c r="C175" s="536">
        <v>118.80806458201324</v>
      </c>
      <c r="D175" s="536">
        <v>141.89780260572809</v>
      </c>
      <c r="E175" s="536">
        <v>160.36778907182637</v>
      </c>
      <c r="F175" s="536">
        <v>122.1608977702948</v>
      </c>
      <c r="G175" s="536">
        <v>96.507388987185763</v>
      </c>
      <c r="H175" s="537">
        <v>1.11783771785776E-2</v>
      </c>
    </row>
    <row r="176" spans="1:8" ht="14.1" customHeight="1">
      <c r="A176" s="546" t="s">
        <v>296</v>
      </c>
      <c r="B176" s="536">
        <v>130.45393989562783</v>
      </c>
      <c r="C176" s="536">
        <v>119.07055721623543</v>
      </c>
      <c r="D176" s="536">
        <v>142.80775531250021</v>
      </c>
      <c r="E176" s="536">
        <v>161.99517737832176</v>
      </c>
      <c r="F176" s="536">
        <v>122.62051927093964</v>
      </c>
      <c r="G176" s="536">
        <v>96.42977700711883</v>
      </c>
      <c r="H176" s="537">
        <v>1.1217091069329402E-2</v>
      </c>
    </row>
    <row r="177" spans="1:8" ht="14.1" customHeight="1">
      <c r="A177" s="546" t="s">
        <v>297</v>
      </c>
      <c r="B177" s="536">
        <v>130.14167745457618</v>
      </c>
      <c r="C177" s="536">
        <v>118.39604694874104</v>
      </c>
      <c r="D177" s="536">
        <v>142.0056193947614</v>
      </c>
      <c r="E177" s="536">
        <v>161.66369139921142</v>
      </c>
      <c r="F177" s="536">
        <v>122.65434291299378</v>
      </c>
      <c r="G177" s="536">
        <v>95.808342855368281</v>
      </c>
      <c r="H177" s="537">
        <v>1.1311931030844699E-2</v>
      </c>
    </row>
    <row r="178" spans="1:8" ht="14.1" customHeight="1">
      <c r="A178" s="546" t="s">
        <v>298</v>
      </c>
      <c r="B178" s="536">
        <v>131.24496031386388</v>
      </c>
      <c r="C178" s="536">
        <v>118.17199779332041</v>
      </c>
      <c r="D178" s="536">
        <v>141.33011003265409</v>
      </c>
      <c r="E178" s="536">
        <v>160.63595273974573</v>
      </c>
      <c r="F178" s="536">
        <v>124.94977414709177</v>
      </c>
      <c r="G178" s="536">
        <v>96.156330444161568</v>
      </c>
      <c r="H178" s="537">
        <v>1.1468129894456901E-2</v>
      </c>
    </row>
    <row r="179" spans="1:8" ht="14.1" customHeight="1">
      <c r="A179" s="546" t="s">
        <v>299</v>
      </c>
      <c r="B179" s="536">
        <v>133.27805825944293</v>
      </c>
      <c r="C179" s="536">
        <v>120.44243827658183</v>
      </c>
      <c r="D179" s="536">
        <v>143.68428469808657</v>
      </c>
      <c r="E179" s="536">
        <v>164.9505389338037</v>
      </c>
      <c r="F179" s="536">
        <v>126.8266103265225</v>
      </c>
      <c r="G179" s="536">
        <v>97.655912119447621</v>
      </c>
      <c r="H179" s="537">
        <v>1.17286345069239E-2</v>
      </c>
    </row>
    <row r="180" spans="1:8" ht="14.1" customHeight="1">
      <c r="A180" s="546" t="s">
        <v>300</v>
      </c>
      <c r="B180" s="536">
        <v>132.60713762129555</v>
      </c>
      <c r="C180" s="536">
        <v>120.09405190992771</v>
      </c>
      <c r="D180" s="536">
        <v>145.05548334031312</v>
      </c>
      <c r="E180" s="536">
        <v>167.37813617170255</v>
      </c>
      <c r="F180" s="536">
        <v>124.82715696544579</v>
      </c>
      <c r="G180" s="536">
        <v>96.068725165269257</v>
      </c>
      <c r="H180" s="537">
        <v>1.1778325220898601E-2</v>
      </c>
    </row>
    <row r="181" spans="1:8" ht="14.1" customHeight="1">
      <c r="A181" s="546" t="s">
        <v>301</v>
      </c>
      <c r="B181" s="536">
        <v>135.2344167528218</v>
      </c>
      <c r="C181" s="536">
        <v>121.04363029785125</v>
      </c>
      <c r="D181" s="536">
        <v>150.98260353207795</v>
      </c>
      <c r="E181" s="536">
        <v>172.53781338713904</v>
      </c>
      <c r="F181" s="536">
        <v>125.36179001607935</v>
      </c>
      <c r="G181" s="536">
        <v>95.098267273295562</v>
      </c>
      <c r="H181" s="537">
        <v>1.1845501010584E-2</v>
      </c>
    </row>
    <row r="182" spans="1:8" ht="14.1" customHeight="1">
      <c r="A182" s="546" t="s">
        <v>302</v>
      </c>
      <c r="B182" s="536">
        <v>136.35589484836481</v>
      </c>
      <c r="C182" s="536">
        <v>121.06841287286981</v>
      </c>
      <c r="D182" s="536">
        <v>154.75830713479937</v>
      </c>
      <c r="E182" s="536">
        <v>177.02416566026594</v>
      </c>
      <c r="F182" s="536">
        <v>124.94226168434716</v>
      </c>
      <c r="G182" s="536">
        <v>93.484490569730085</v>
      </c>
      <c r="H182" s="537">
        <v>1.1745648396090101E-2</v>
      </c>
    </row>
    <row r="183" spans="1:8" ht="14.1" customHeight="1">
      <c r="A183" s="546" t="s">
        <v>303</v>
      </c>
      <c r="B183" s="536">
        <v>138.65955176145445</v>
      </c>
      <c r="C183" s="536">
        <v>121.61028152048254</v>
      </c>
      <c r="D183" s="536">
        <v>158.62410934481969</v>
      </c>
      <c r="E183" s="536">
        <v>181.60591741363012</v>
      </c>
      <c r="F183" s="536">
        <v>126.40570408918042</v>
      </c>
      <c r="G183" s="536">
        <v>92.63697064110994</v>
      </c>
      <c r="H183" s="537">
        <v>1.1592071104740601E-2</v>
      </c>
    </row>
    <row r="184" spans="1:8" ht="14.1" customHeight="1">
      <c r="A184" s="546" t="s">
        <v>304</v>
      </c>
      <c r="B184" s="536">
        <v>140.78406335660392</v>
      </c>
      <c r="C184" s="536">
        <v>122.96733746686122</v>
      </c>
      <c r="D184" s="536">
        <v>163.31890294720313</v>
      </c>
      <c r="E184" s="536">
        <v>187.55227218809486</v>
      </c>
      <c r="F184" s="536">
        <v>127.07953192826402</v>
      </c>
      <c r="G184" s="536">
        <v>92.224808803788278</v>
      </c>
      <c r="H184" s="537">
        <v>1.1505974284389802E-2</v>
      </c>
    </row>
    <row r="185" spans="1:8" ht="14.1" customHeight="1">
      <c r="A185" s="547" t="s">
        <v>319</v>
      </c>
      <c r="B185" s="543">
        <v>140.21883537444597</v>
      </c>
      <c r="C185" s="543">
        <v>122.70877685864637</v>
      </c>
      <c r="D185" s="543">
        <v>161.6520839241673</v>
      </c>
      <c r="E185" s="543">
        <v>186.71633093419803</v>
      </c>
      <c r="F185" s="543">
        <v>127.23913852740711</v>
      </c>
      <c r="G185" s="543">
        <v>92.405173650995494</v>
      </c>
      <c r="H185" s="544">
        <v>1.1470670800186999E-2</v>
      </c>
    </row>
    <row r="186" spans="1:8" ht="14.1" customHeight="1">
      <c r="A186" s="546" t="s">
        <v>294</v>
      </c>
      <c r="B186" s="536">
        <v>135.605647951165</v>
      </c>
      <c r="C186" s="536">
        <v>117.64091245139801</v>
      </c>
      <c r="D186" s="536">
        <v>148.70710607864132</v>
      </c>
      <c r="E186" s="536">
        <v>171.80805279969124</v>
      </c>
      <c r="F186" s="536">
        <v>127.43207265137376</v>
      </c>
      <c r="G186" s="536">
        <v>91.143641447478728</v>
      </c>
      <c r="H186" s="537">
        <v>1.14351057747284E-2</v>
      </c>
    </row>
    <row r="187" spans="1:8" ht="14.1" customHeight="1">
      <c r="A187" s="546" t="s">
        <v>295</v>
      </c>
      <c r="B187" s="536">
        <v>132.57782222520979</v>
      </c>
      <c r="C187" s="536">
        <v>114.92646443475844</v>
      </c>
      <c r="D187" s="536">
        <v>139.72089832061897</v>
      </c>
      <c r="E187" s="536">
        <v>162.55578221197518</v>
      </c>
      <c r="F187" s="536">
        <v>128.09361478309117</v>
      </c>
      <c r="G187" s="536">
        <v>91.07700696773</v>
      </c>
      <c r="H187" s="537">
        <v>1.1503727005024101E-2</v>
      </c>
    </row>
    <row r="188" spans="1:8" ht="14.1" customHeight="1">
      <c r="A188" s="546" t="s">
        <v>296</v>
      </c>
      <c r="B188" s="536">
        <v>131.73996515849169</v>
      </c>
      <c r="C188" s="536">
        <v>114.29519438772604</v>
      </c>
      <c r="D188" s="536">
        <v>137.0225761063862</v>
      </c>
      <c r="E188" s="536">
        <v>159.83804767571598</v>
      </c>
      <c r="F188" s="536">
        <v>128.45980520879255</v>
      </c>
      <c r="G188" s="536">
        <v>91.262078954123609</v>
      </c>
      <c r="H188" s="537">
        <v>1.1489919255376201E-2</v>
      </c>
    </row>
    <row r="189" spans="1:8" ht="14.1" customHeight="1">
      <c r="A189" s="546" t="s">
        <v>297</v>
      </c>
      <c r="B189" s="536">
        <v>130.2823724633493</v>
      </c>
      <c r="C189" s="536">
        <v>111.98067546909981</v>
      </c>
      <c r="D189" s="536">
        <v>133.69905254138627</v>
      </c>
      <c r="E189" s="536">
        <v>155.18842580641771</v>
      </c>
      <c r="F189" s="536">
        <v>128.25051868382374</v>
      </c>
      <c r="G189" s="536">
        <v>90.154367757680703</v>
      </c>
      <c r="H189" s="537">
        <v>1.14351057747284E-2</v>
      </c>
    </row>
    <row r="190" spans="1:8" ht="14.1" customHeight="1">
      <c r="A190" s="546" t="s">
        <v>298</v>
      </c>
      <c r="B190" s="536">
        <v>129.85689921105691</v>
      </c>
      <c r="C190" s="536">
        <v>110.72070433499407</v>
      </c>
      <c r="D190" s="536">
        <v>132.37289688422152</v>
      </c>
      <c r="E190" s="536">
        <v>153.27131627300412</v>
      </c>
      <c r="F190" s="536">
        <v>128.43032638030218</v>
      </c>
      <c r="G190" s="536">
        <v>89.409531093379059</v>
      </c>
      <c r="H190" s="537">
        <v>1.14365708681077E-2</v>
      </c>
    </row>
    <row r="191" spans="1:8" ht="5.25" customHeight="1">
      <c r="A191" s="531"/>
      <c r="B191" s="532"/>
      <c r="C191" s="532"/>
      <c r="D191" s="532"/>
      <c r="E191" s="532"/>
      <c r="F191" s="532"/>
      <c r="G191" s="532"/>
      <c r="H191" s="533"/>
    </row>
    <row r="192" spans="1:8" ht="11.25" customHeight="1">
      <c r="A192" s="527"/>
      <c r="B192" s="529"/>
      <c r="C192" s="529"/>
      <c r="D192" s="529"/>
      <c r="E192" s="529"/>
      <c r="F192" s="529"/>
      <c r="G192" s="529"/>
      <c r="H192" s="530"/>
    </row>
    <row r="193" spans="1:8" ht="11.25" customHeight="1">
      <c r="A193" s="527"/>
      <c r="B193" s="529"/>
      <c r="C193" s="529"/>
      <c r="D193" s="529"/>
      <c r="E193" s="529"/>
      <c r="F193" s="529"/>
      <c r="G193" s="529"/>
      <c r="H193" s="530"/>
    </row>
    <row r="194" spans="1:8" ht="11.25" customHeight="1">
      <c r="A194" s="527"/>
      <c r="B194" s="529"/>
      <c r="C194" s="529"/>
      <c r="D194" s="529"/>
      <c r="E194" s="529"/>
      <c r="F194" s="529"/>
      <c r="G194" s="529"/>
      <c r="H194" s="530"/>
    </row>
    <row r="195" spans="1:8" ht="11.25" customHeight="1">
      <c r="A195" s="527"/>
      <c r="B195" s="529"/>
      <c r="C195" s="529"/>
      <c r="D195" s="529"/>
      <c r="E195" s="529"/>
      <c r="F195" s="529"/>
      <c r="G195" s="529"/>
      <c r="H195" s="530"/>
    </row>
    <row r="196" spans="1:8" ht="11.25" customHeight="1"/>
  </sheetData>
  <pageMargins left="0.98425196850393704" right="0.98425196850393704" top="0.78740157480314965" bottom="0.59055118110236227" header="0.15748031496062992" footer="0.15748031496062992"/>
  <pageSetup paperSize="9" pageOrder="overThenDown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>
    <tabColor theme="3"/>
  </sheetPr>
  <dimension ref="A1:CV203"/>
  <sheetViews>
    <sheetView showGridLines="0" zoomScaleNormal="100" workbookViewId="0">
      <pane xSplit="1" ySplit="4" topLeftCell="B23" activePane="bottomRight" state="frozen"/>
      <selection activeCell="E7" sqref="E7"/>
      <selection pane="topRight" activeCell="E7" sqref="E7"/>
      <selection pane="bottomLeft" activeCell="E7" sqref="E7"/>
      <selection pane="bottomRight" sqref="A1:G2"/>
    </sheetView>
  </sheetViews>
  <sheetFormatPr defaultColWidth="9.33203125" defaultRowHeight="12"/>
  <cols>
    <col min="1" max="1" width="55.83203125" style="228" customWidth="1"/>
    <col min="2" max="7" width="10.83203125" style="228" customWidth="1"/>
    <col min="8" max="11" width="9.83203125" style="228" bestFit="1" customWidth="1"/>
    <col min="12" max="16384" width="9.33203125" style="228"/>
  </cols>
  <sheetData>
    <row r="1" spans="1:100">
      <c r="A1" s="1061" t="s">
        <v>1062</v>
      </c>
      <c r="B1" s="1062"/>
      <c r="C1" s="1062"/>
      <c r="D1" s="1062"/>
      <c r="E1" s="1062"/>
      <c r="F1" s="1062"/>
      <c r="G1" s="1062"/>
    </row>
    <row r="2" spans="1:100" ht="16.5" customHeight="1">
      <c r="A2" s="1062"/>
      <c r="B2" s="1062"/>
      <c r="C2" s="1062"/>
      <c r="D2" s="1062"/>
      <c r="E2" s="1062"/>
      <c r="F2" s="1062"/>
      <c r="G2" s="1062"/>
    </row>
    <row r="3" spans="1:100" ht="12.75">
      <c r="A3" s="561" t="s">
        <v>491</v>
      </c>
      <c r="B3" s="603"/>
      <c r="C3" s="563"/>
      <c r="D3" s="563"/>
      <c r="E3" s="563"/>
      <c r="F3" s="563"/>
      <c r="G3" s="563"/>
    </row>
    <row r="4" spans="1:100" s="739" customFormat="1" ht="30" customHeight="1">
      <c r="A4" s="734" t="s">
        <v>1063</v>
      </c>
      <c r="B4" s="762">
        <v>2021</v>
      </c>
      <c r="C4" s="762">
        <v>2022</v>
      </c>
      <c r="D4" s="762">
        <v>2023</v>
      </c>
      <c r="E4" s="762">
        <v>2024</v>
      </c>
      <c r="F4" s="762" t="s">
        <v>459</v>
      </c>
      <c r="G4" s="762" t="s">
        <v>460</v>
      </c>
    </row>
    <row r="5" spans="1:100" ht="15" customHeight="1">
      <c r="A5" s="763" t="s">
        <v>551</v>
      </c>
      <c r="B5" s="764">
        <v>226.21269999999996</v>
      </c>
      <c r="C5" s="764">
        <v>54.850999999999942</v>
      </c>
      <c r="D5" s="764">
        <v>159.19840000000002</v>
      </c>
      <c r="E5" s="764">
        <v>255.34130000000005</v>
      </c>
      <c r="F5" s="764">
        <f>SUM(F6,F41)</f>
        <v>311.60679999999991</v>
      </c>
      <c r="G5" s="764">
        <f>SUM(G6,G41)</f>
        <v>278.15269999999987</v>
      </c>
    </row>
    <row r="6" spans="1:100" s="231" customFormat="1" ht="15" customHeight="1">
      <c r="A6" s="765" t="s">
        <v>1064</v>
      </c>
      <c r="B6" s="766">
        <v>137.18579999999997</v>
      </c>
      <c r="C6" s="766">
        <v>-118.45060000000007</v>
      </c>
      <c r="D6" s="766">
        <v>-24.584299999999985</v>
      </c>
      <c r="E6" s="766">
        <f>E5-E41</f>
        <v>-8.2119999999999891</v>
      </c>
      <c r="F6" s="766">
        <f>SUM(F7:F40)</f>
        <v>209.01349999999991</v>
      </c>
      <c r="G6" s="766">
        <f>SUM(G7:G40)</f>
        <v>196.41709999999986</v>
      </c>
      <c r="H6" s="740"/>
      <c r="I6" s="740"/>
    </row>
    <row r="7" spans="1:100" ht="15" customHeight="1">
      <c r="A7" s="755" t="s">
        <v>627</v>
      </c>
      <c r="B7" s="756">
        <v>164.91399999999999</v>
      </c>
      <c r="C7" s="756">
        <v>28.82650000000001</v>
      </c>
      <c r="D7" s="756">
        <v>-22.845699999999987</v>
      </c>
      <c r="E7" s="756">
        <v>-31.681400000000007</v>
      </c>
      <c r="F7" s="756">
        <v>28.836700000000004</v>
      </c>
      <c r="G7" s="757">
        <v>32.434600000000003</v>
      </c>
      <c r="I7" s="743"/>
    </row>
    <row r="8" spans="1:100" ht="15" customHeight="1">
      <c r="A8" s="755" t="s">
        <v>1065</v>
      </c>
      <c r="B8" s="756">
        <v>48.713999999999999</v>
      </c>
      <c r="C8" s="756">
        <v>52.035000000000004</v>
      </c>
      <c r="D8" s="756">
        <v>6.1039999999999992</v>
      </c>
      <c r="E8" s="756">
        <v>-25.869700000000002</v>
      </c>
      <c r="F8" s="756">
        <v>28.793600000000001</v>
      </c>
      <c r="G8" s="757">
        <v>43.165599999999998</v>
      </c>
      <c r="I8" s="743"/>
    </row>
    <row r="9" spans="1:100" ht="15" customHeight="1">
      <c r="A9" s="755" t="s">
        <v>634</v>
      </c>
      <c r="B9" s="756">
        <v>31.124299999999987</v>
      </c>
      <c r="C9" s="756">
        <v>-182.7696</v>
      </c>
      <c r="D9" s="756">
        <v>-72.655000000000001</v>
      </c>
      <c r="E9" s="756">
        <v>-77.80689999999997</v>
      </c>
      <c r="F9" s="756">
        <v>65.183700000000002</v>
      </c>
      <c r="G9" s="757">
        <v>100.52509999999999</v>
      </c>
    </row>
    <row r="10" spans="1:100" ht="15" customHeight="1">
      <c r="A10" s="755" t="s">
        <v>330</v>
      </c>
      <c r="B10" s="670">
        <v>16.795099999999998</v>
      </c>
      <c r="C10" s="670">
        <v>32.226799999999997</v>
      </c>
      <c r="D10" s="670">
        <v>20.082000000000001</v>
      </c>
      <c r="E10" s="670">
        <v>32.913100000000007</v>
      </c>
      <c r="F10" s="670">
        <v>15.071999999999999</v>
      </c>
      <c r="G10" s="757">
        <v>17.498099999999997</v>
      </c>
    </row>
    <row r="11" spans="1:100" ht="15" customHeight="1">
      <c r="A11" s="755" t="s">
        <v>338</v>
      </c>
      <c r="B11" s="670">
        <v>0</v>
      </c>
      <c r="C11" s="670">
        <v>15.817</v>
      </c>
      <c r="D11" s="670">
        <v>-0.32120000000000004</v>
      </c>
      <c r="E11" s="670">
        <v>3.6899999999999995E-2</v>
      </c>
      <c r="F11" s="670">
        <v>1.5300000000000001E-2</v>
      </c>
      <c r="G11" s="757">
        <v>-7.9000000000000008E-3</v>
      </c>
    </row>
    <row r="12" spans="1:100" ht="15" customHeight="1">
      <c r="A12" s="755" t="s">
        <v>273</v>
      </c>
      <c r="B12" s="670">
        <v>-3.6063000000000009</v>
      </c>
      <c r="C12" s="670">
        <v>22.573699999999999</v>
      </c>
      <c r="D12" s="670">
        <v>-15.065899999999997</v>
      </c>
      <c r="E12" s="670">
        <v>22.164000000000001</v>
      </c>
      <c r="F12" s="670">
        <v>16.107700000000001</v>
      </c>
      <c r="G12" s="757">
        <v>-2.5491000000000001</v>
      </c>
    </row>
    <row r="13" spans="1:100" ht="15" customHeight="1">
      <c r="A13" s="755" t="s">
        <v>328</v>
      </c>
      <c r="B13" s="670">
        <v>3.6071999999999989</v>
      </c>
      <c r="C13" s="670">
        <v>15.051299999999999</v>
      </c>
      <c r="D13" s="670">
        <v>10.7964</v>
      </c>
      <c r="E13" s="670">
        <v>-19.284400000000002</v>
      </c>
      <c r="F13" s="670">
        <v>-8.5417000000000005</v>
      </c>
      <c r="G13" s="757">
        <v>-4.4175000000000004</v>
      </c>
    </row>
    <row r="14" spans="1:100" ht="15" customHeight="1">
      <c r="A14" s="755" t="s">
        <v>1066</v>
      </c>
      <c r="B14" s="670">
        <v>2.3245</v>
      </c>
      <c r="C14" s="670">
        <v>12.6629</v>
      </c>
      <c r="D14" s="670">
        <v>33.716999999999999</v>
      </c>
      <c r="E14" s="670">
        <v>7.9474</v>
      </c>
      <c r="F14" s="670">
        <v>13.724999999999998</v>
      </c>
      <c r="G14" s="757">
        <v>9.1708999999999996</v>
      </c>
    </row>
    <row r="15" spans="1:100" ht="15" customHeight="1">
      <c r="A15" s="755" t="s">
        <v>1067</v>
      </c>
      <c r="B15" s="670">
        <v>6.6977000000000002</v>
      </c>
      <c r="C15" s="670">
        <v>4.5333000000000006</v>
      </c>
      <c r="D15" s="670">
        <v>4.1532999999999989</v>
      </c>
      <c r="E15" s="670">
        <v>9.1350999999999996</v>
      </c>
      <c r="F15" s="670">
        <v>2.0085000000000002</v>
      </c>
      <c r="G15" s="757">
        <v>0.68210000000000004</v>
      </c>
    </row>
    <row r="16" spans="1:100" ht="15" customHeight="1">
      <c r="A16" s="755" t="s">
        <v>636</v>
      </c>
      <c r="B16" s="670">
        <v>-3.9852000000000003</v>
      </c>
      <c r="C16" s="670">
        <v>6.7224000000000004</v>
      </c>
      <c r="D16" s="670">
        <v>3.3713000000000002</v>
      </c>
      <c r="E16" s="670">
        <v>4.1095999999999995</v>
      </c>
      <c r="F16" s="670">
        <v>-0.56710000000000005</v>
      </c>
      <c r="G16" s="757">
        <v>-3.3340999999999998</v>
      </c>
      <c r="H16" s="742"/>
      <c r="I16" s="742"/>
      <c r="J16" s="742"/>
      <c r="K16" s="742"/>
      <c r="L16" s="742"/>
      <c r="M16" s="742"/>
      <c r="N16" s="742"/>
      <c r="O16" s="742"/>
      <c r="P16" s="742"/>
      <c r="Q16" s="742"/>
      <c r="R16" s="742"/>
      <c r="S16" s="742"/>
      <c r="T16" s="742"/>
      <c r="U16" s="742"/>
      <c r="V16" s="742"/>
      <c r="W16" s="742"/>
      <c r="X16" s="742"/>
      <c r="Y16" s="742"/>
      <c r="Z16" s="742"/>
      <c r="AA16" s="742"/>
      <c r="AB16" s="742"/>
      <c r="AC16" s="742"/>
      <c r="AD16" s="742"/>
      <c r="AE16" s="742"/>
      <c r="AF16" s="742"/>
      <c r="AG16" s="742"/>
      <c r="AH16" s="742"/>
      <c r="AI16" s="742"/>
      <c r="AJ16" s="742"/>
      <c r="AK16" s="742"/>
      <c r="AL16" s="742"/>
      <c r="AM16" s="742"/>
      <c r="AN16" s="742"/>
      <c r="AO16" s="742"/>
      <c r="AP16" s="742"/>
      <c r="AQ16" s="742"/>
      <c r="AR16" s="742"/>
      <c r="AS16" s="742"/>
      <c r="AT16" s="742"/>
      <c r="AU16" s="742"/>
      <c r="AV16" s="742"/>
      <c r="AW16" s="742"/>
      <c r="AX16" s="742"/>
      <c r="AY16" s="742"/>
      <c r="AZ16" s="742"/>
      <c r="BA16" s="742"/>
      <c r="BB16" s="742"/>
      <c r="BC16" s="742"/>
      <c r="BD16" s="742"/>
      <c r="BE16" s="742"/>
      <c r="BF16" s="742"/>
      <c r="BG16" s="742"/>
      <c r="BH16" s="742"/>
      <c r="BI16" s="742"/>
      <c r="BJ16" s="742"/>
      <c r="BK16" s="742"/>
      <c r="BL16" s="742"/>
      <c r="BM16" s="742"/>
      <c r="BN16" s="742"/>
      <c r="BO16" s="742"/>
      <c r="BP16" s="742"/>
      <c r="BQ16" s="742"/>
      <c r="BR16" s="742"/>
      <c r="BS16" s="742"/>
      <c r="BT16" s="742"/>
      <c r="BU16" s="742"/>
      <c r="BV16" s="742"/>
      <c r="BW16" s="742"/>
      <c r="BX16" s="742"/>
      <c r="BY16" s="742"/>
      <c r="BZ16" s="742"/>
      <c r="CA16" s="742"/>
      <c r="CB16" s="742"/>
      <c r="CC16" s="742"/>
      <c r="CD16" s="742"/>
      <c r="CE16" s="742"/>
      <c r="CF16" s="742"/>
      <c r="CG16" s="742"/>
      <c r="CH16" s="742"/>
      <c r="CI16" s="742"/>
      <c r="CJ16" s="742"/>
      <c r="CK16" s="742"/>
      <c r="CL16" s="742"/>
      <c r="CM16" s="742"/>
      <c r="CN16" s="742"/>
      <c r="CO16" s="742"/>
      <c r="CP16" s="742"/>
      <c r="CQ16" s="742"/>
      <c r="CR16" s="742"/>
      <c r="CS16" s="742"/>
      <c r="CT16" s="742"/>
      <c r="CU16" s="742"/>
      <c r="CV16" s="742"/>
    </row>
    <row r="17" spans="1:100" ht="15" customHeight="1">
      <c r="A17" s="755" t="s">
        <v>331</v>
      </c>
      <c r="B17" s="670">
        <v>3.7791000000000001</v>
      </c>
      <c r="C17" s="670">
        <v>5.7738000000000005</v>
      </c>
      <c r="D17" s="670">
        <v>-0.68389999999999951</v>
      </c>
      <c r="E17" s="670">
        <v>75.683700000000002</v>
      </c>
      <c r="F17" s="670">
        <v>-1.1502000000000001</v>
      </c>
      <c r="G17" s="757">
        <v>-23.890400000000003</v>
      </c>
    </row>
    <row r="18" spans="1:100" ht="15" customHeight="1">
      <c r="A18" s="755" t="s">
        <v>635</v>
      </c>
      <c r="B18" s="670">
        <v>-19.562300000000004</v>
      </c>
      <c r="C18" s="670">
        <v>3.7973999999999988</v>
      </c>
      <c r="D18" s="670">
        <v>17.213699999999999</v>
      </c>
      <c r="E18" s="670">
        <v>14.7514</v>
      </c>
      <c r="F18" s="670">
        <v>2.9864999999999999</v>
      </c>
      <c r="G18" s="757">
        <v>-5.7953999999999999</v>
      </c>
    </row>
    <row r="19" spans="1:100" ht="15" customHeight="1">
      <c r="A19" s="755" t="s">
        <v>339</v>
      </c>
      <c r="B19" s="670">
        <v>1.5788</v>
      </c>
      <c r="C19" s="670">
        <v>3.2416</v>
      </c>
      <c r="D19" s="670">
        <v>3.4323999999999999</v>
      </c>
      <c r="E19" s="670">
        <v>-0.96609999999999996</v>
      </c>
      <c r="F19" s="670">
        <v>2.9540999999999999</v>
      </c>
      <c r="G19" s="757">
        <v>5.3045999999999998</v>
      </c>
    </row>
    <row r="20" spans="1:100" ht="15" customHeight="1">
      <c r="A20" s="755" t="s">
        <v>340</v>
      </c>
      <c r="B20" s="670">
        <v>-3.6604000000000001</v>
      </c>
      <c r="C20" s="670">
        <v>0.92819999999999991</v>
      </c>
      <c r="D20" s="670">
        <v>6.5434999999999999</v>
      </c>
      <c r="E20" s="670">
        <v>4.4123999999999999</v>
      </c>
      <c r="F20" s="670">
        <v>0.10570000000000002</v>
      </c>
      <c r="G20" s="757">
        <v>-1.1745000000000001</v>
      </c>
      <c r="H20" s="742"/>
      <c r="I20" s="742"/>
      <c r="J20" s="742"/>
      <c r="K20" s="742"/>
      <c r="L20" s="742"/>
      <c r="M20" s="742"/>
      <c r="N20" s="742"/>
      <c r="O20" s="742"/>
      <c r="P20" s="742"/>
      <c r="Q20" s="742"/>
      <c r="R20" s="742"/>
      <c r="S20" s="742"/>
      <c r="T20" s="742"/>
      <c r="U20" s="742"/>
      <c r="V20" s="742"/>
      <c r="W20" s="742"/>
      <c r="X20" s="742"/>
      <c r="Y20" s="742"/>
      <c r="Z20" s="742"/>
      <c r="AA20" s="742"/>
      <c r="AB20" s="742"/>
      <c r="AC20" s="742"/>
      <c r="AD20" s="742"/>
      <c r="AE20" s="742"/>
      <c r="AF20" s="742"/>
      <c r="AG20" s="742"/>
      <c r="AH20" s="742"/>
      <c r="AI20" s="742"/>
      <c r="AJ20" s="742"/>
      <c r="AK20" s="742"/>
      <c r="AL20" s="742"/>
      <c r="AM20" s="742"/>
      <c r="AN20" s="742"/>
      <c r="AO20" s="742"/>
      <c r="AP20" s="742"/>
      <c r="AQ20" s="742"/>
      <c r="AR20" s="742"/>
      <c r="AS20" s="742"/>
      <c r="AT20" s="742"/>
      <c r="AU20" s="742"/>
      <c r="AV20" s="742"/>
      <c r="AW20" s="742"/>
      <c r="AX20" s="742"/>
      <c r="AY20" s="742"/>
      <c r="AZ20" s="742"/>
      <c r="BA20" s="742"/>
      <c r="BB20" s="742"/>
      <c r="BC20" s="742"/>
      <c r="BD20" s="742"/>
      <c r="BE20" s="742"/>
      <c r="BF20" s="742"/>
      <c r="BG20" s="742"/>
      <c r="BH20" s="742"/>
      <c r="BI20" s="742"/>
      <c r="BJ20" s="742"/>
      <c r="BK20" s="742"/>
      <c r="BL20" s="742"/>
      <c r="BM20" s="742"/>
      <c r="BN20" s="742"/>
      <c r="BO20" s="742"/>
      <c r="BP20" s="742"/>
      <c r="BQ20" s="742"/>
      <c r="BR20" s="742"/>
      <c r="BS20" s="742"/>
      <c r="BT20" s="742"/>
      <c r="BU20" s="742"/>
      <c r="BV20" s="742"/>
      <c r="BW20" s="742"/>
      <c r="BX20" s="742"/>
      <c r="BY20" s="742"/>
      <c r="BZ20" s="742"/>
      <c r="CA20" s="742"/>
      <c r="CB20" s="742"/>
      <c r="CC20" s="742"/>
      <c r="CD20" s="742"/>
      <c r="CE20" s="742"/>
      <c r="CF20" s="742"/>
      <c r="CG20" s="742"/>
      <c r="CH20" s="742"/>
      <c r="CI20" s="742"/>
      <c r="CJ20" s="742"/>
      <c r="CK20" s="742"/>
      <c r="CL20" s="742"/>
      <c r="CM20" s="742"/>
      <c r="CN20" s="742"/>
      <c r="CO20" s="742"/>
      <c r="CP20" s="742"/>
      <c r="CQ20" s="742"/>
      <c r="CR20" s="742"/>
      <c r="CS20" s="742"/>
      <c r="CT20" s="742"/>
      <c r="CU20" s="742"/>
      <c r="CV20" s="742"/>
    </row>
    <row r="21" spans="1:100" ht="15" customHeight="1">
      <c r="A21" s="755" t="s">
        <v>275</v>
      </c>
      <c r="B21" s="670">
        <v>0.65500000000000003</v>
      </c>
      <c r="C21" s="670">
        <v>2.4685999999999995</v>
      </c>
      <c r="D21" s="670">
        <v>0.45459999999999967</v>
      </c>
      <c r="E21" s="670">
        <v>2.2665000000000002</v>
      </c>
      <c r="F21" s="670">
        <v>0.1366</v>
      </c>
      <c r="G21" s="757">
        <v>-1.6259000000000001</v>
      </c>
      <c r="H21" s="742"/>
      <c r="I21" s="742"/>
      <c r="J21" s="742"/>
      <c r="K21" s="742"/>
      <c r="L21" s="742"/>
      <c r="M21" s="742"/>
      <c r="N21" s="742"/>
      <c r="O21" s="742"/>
      <c r="P21" s="742"/>
      <c r="Q21" s="742"/>
      <c r="R21" s="742"/>
      <c r="S21" s="742"/>
      <c r="T21" s="742"/>
      <c r="U21" s="742"/>
      <c r="V21" s="742"/>
      <c r="W21" s="742"/>
      <c r="X21" s="742"/>
      <c r="Y21" s="742"/>
      <c r="Z21" s="742"/>
      <c r="AA21" s="742"/>
      <c r="AB21" s="742"/>
      <c r="AC21" s="742"/>
      <c r="AD21" s="742"/>
      <c r="AE21" s="742"/>
      <c r="AF21" s="742"/>
      <c r="AG21" s="742"/>
      <c r="AH21" s="742"/>
      <c r="AI21" s="742"/>
      <c r="AJ21" s="742"/>
      <c r="AK21" s="742"/>
      <c r="AL21" s="742"/>
      <c r="AM21" s="742"/>
      <c r="AN21" s="742"/>
      <c r="AO21" s="742"/>
      <c r="AP21" s="742"/>
      <c r="AQ21" s="742"/>
      <c r="AR21" s="742"/>
      <c r="AS21" s="742"/>
      <c r="AT21" s="742"/>
      <c r="AU21" s="742"/>
      <c r="AV21" s="742"/>
      <c r="AW21" s="742"/>
      <c r="AX21" s="742"/>
      <c r="AY21" s="742"/>
      <c r="AZ21" s="742"/>
      <c r="BA21" s="742"/>
      <c r="BB21" s="742"/>
      <c r="BC21" s="742"/>
      <c r="BD21" s="742"/>
      <c r="BE21" s="742"/>
      <c r="BF21" s="742"/>
      <c r="BG21" s="742"/>
      <c r="BH21" s="742"/>
      <c r="BI21" s="742"/>
      <c r="BJ21" s="742"/>
      <c r="BK21" s="742"/>
      <c r="BL21" s="742"/>
      <c r="BM21" s="742"/>
      <c r="BN21" s="742"/>
      <c r="BO21" s="742"/>
      <c r="BP21" s="742"/>
      <c r="BQ21" s="742"/>
      <c r="BR21" s="742"/>
      <c r="BS21" s="742"/>
      <c r="BT21" s="742"/>
      <c r="BU21" s="742"/>
      <c r="BV21" s="742"/>
      <c r="BW21" s="742"/>
      <c r="BX21" s="742"/>
      <c r="BY21" s="742"/>
      <c r="BZ21" s="742"/>
      <c r="CA21" s="742"/>
      <c r="CB21" s="742"/>
      <c r="CC21" s="742"/>
      <c r="CD21" s="742"/>
      <c r="CE21" s="742"/>
      <c r="CF21" s="742"/>
      <c r="CG21" s="742"/>
      <c r="CH21" s="742"/>
      <c r="CI21" s="742"/>
      <c r="CJ21" s="742"/>
      <c r="CK21" s="742"/>
      <c r="CL21" s="742"/>
      <c r="CM21" s="742"/>
      <c r="CN21" s="742"/>
      <c r="CO21" s="742"/>
      <c r="CP21" s="742"/>
      <c r="CQ21" s="742"/>
      <c r="CR21" s="742"/>
      <c r="CS21" s="742"/>
      <c r="CT21" s="742"/>
      <c r="CU21" s="742"/>
      <c r="CV21" s="742"/>
    </row>
    <row r="22" spans="1:100" ht="15" customHeight="1">
      <c r="A22" s="755" t="s">
        <v>274</v>
      </c>
      <c r="B22" s="670">
        <v>1.4543000000000001</v>
      </c>
      <c r="C22" s="670">
        <v>0.65680000000000005</v>
      </c>
      <c r="D22" s="670">
        <v>-0.50170000000000003</v>
      </c>
      <c r="E22" s="670">
        <v>1.9059000000000001</v>
      </c>
      <c r="F22" s="670">
        <v>1.4796</v>
      </c>
      <c r="G22" s="757">
        <v>2.1918000000000002</v>
      </c>
    </row>
    <row r="23" spans="1:100" ht="15" customHeight="1">
      <c r="A23" s="755" t="s">
        <v>341</v>
      </c>
      <c r="B23" s="670">
        <v>2.5325000000000002</v>
      </c>
      <c r="C23" s="670">
        <v>1.7784</v>
      </c>
      <c r="D23" s="670">
        <v>0.77510000000000012</v>
      </c>
      <c r="E23" s="670">
        <v>0.57879999999999998</v>
      </c>
      <c r="F23" s="670">
        <v>1.1822000000000001</v>
      </c>
      <c r="G23" s="757">
        <v>1.3185</v>
      </c>
    </row>
    <row r="24" spans="1:100" ht="15" customHeight="1">
      <c r="A24" s="755" t="s">
        <v>1068</v>
      </c>
      <c r="B24" s="670">
        <v>-0.69889999999999997</v>
      </c>
      <c r="C24" s="670">
        <v>0.18529999999999996</v>
      </c>
      <c r="D24" s="670">
        <v>-0.30889999999999995</v>
      </c>
      <c r="E24" s="670">
        <v>1.5893999999999999</v>
      </c>
      <c r="F24" s="670">
        <v>1.0012999999999999</v>
      </c>
      <c r="G24" s="757">
        <v>0.83440000000000003</v>
      </c>
    </row>
    <row r="25" spans="1:100" ht="15" customHeight="1">
      <c r="A25" s="755" t="s">
        <v>1069</v>
      </c>
      <c r="B25" s="670">
        <v>-0.53110000000000002</v>
      </c>
      <c r="C25" s="670">
        <v>-0.1573</v>
      </c>
      <c r="D25" s="670">
        <v>0.16769999999999996</v>
      </c>
      <c r="E25" s="670">
        <v>-9.6099999999999991E-2</v>
      </c>
      <c r="F25" s="670">
        <v>3.7499999999999999E-2</v>
      </c>
      <c r="G25" s="757">
        <v>1.6300000000000002E-2</v>
      </c>
    </row>
    <row r="26" spans="1:100" ht="15" customHeight="1">
      <c r="A26" s="755" t="s">
        <v>1070</v>
      </c>
      <c r="B26" s="758">
        <v>-1.851700000000001</v>
      </c>
      <c r="C26" s="758">
        <v>1.8608</v>
      </c>
      <c r="D26" s="758">
        <v>0.45149999999999979</v>
      </c>
      <c r="E26" s="758">
        <v>25.640900000000002</v>
      </c>
      <c r="F26" s="758">
        <v>27.422199999999997</v>
      </c>
      <c r="G26" s="757">
        <v>8.0621000000000009</v>
      </c>
    </row>
    <row r="27" spans="1:100" ht="15" customHeight="1">
      <c r="A27" s="755" t="s">
        <v>329</v>
      </c>
      <c r="B27" s="670">
        <v>-8.688600000000001</v>
      </c>
      <c r="C27" s="670">
        <v>-1.17</v>
      </c>
      <c r="D27" s="670">
        <v>-2.9399999999999982E-2</v>
      </c>
      <c r="E27" s="670">
        <v>-2.8848000000000003</v>
      </c>
      <c r="F27" s="670">
        <v>0.65649999999999997</v>
      </c>
      <c r="G27" s="757">
        <v>0.53209999999999991</v>
      </c>
    </row>
    <row r="28" spans="1:100" ht="15" customHeight="1">
      <c r="A28" s="755" t="s">
        <v>342</v>
      </c>
      <c r="B28" s="670">
        <v>0.94240000000000002</v>
      </c>
      <c r="C28" s="670">
        <v>1.0355999999999999</v>
      </c>
      <c r="D28" s="670">
        <v>0.93189999999999995</v>
      </c>
      <c r="E28" s="670">
        <v>1.49</v>
      </c>
      <c r="F28" s="670">
        <v>0.48609999999999998</v>
      </c>
      <c r="G28" s="757">
        <v>0.7208</v>
      </c>
    </row>
    <row r="29" spans="1:100" ht="15" customHeight="1">
      <c r="A29" s="755" t="s">
        <v>1071</v>
      </c>
      <c r="B29" s="670">
        <v>0.94129999999999991</v>
      </c>
      <c r="C29" s="670">
        <v>0</v>
      </c>
      <c r="D29" s="670">
        <v>0</v>
      </c>
      <c r="E29" s="670">
        <v>0.36419999999999997</v>
      </c>
      <c r="F29" s="670">
        <v>0.2341</v>
      </c>
      <c r="G29" s="757">
        <v>0.2359</v>
      </c>
    </row>
    <row r="30" spans="1:100" ht="15" customHeight="1">
      <c r="A30" s="755" t="s">
        <v>278</v>
      </c>
      <c r="B30" s="670">
        <v>0.85199999999999998</v>
      </c>
      <c r="C30" s="670">
        <v>0.32200000000000001</v>
      </c>
      <c r="D30" s="670">
        <v>2.7200000000000002E-2</v>
      </c>
      <c r="E30" s="670">
        <v>2.6267</v>
      </c>
      <c r="F30" s="670">
        <v>0.10610000000000001</v>
      </c>
      <c r="G30" s="757">
        <v>6.2279000000000009</v>
      </c>
    </row>
    <row r="31" spans="1:100" ht="15" customHeight="1">
      <c r="A31" s="755" t="s">
        <v>1072</v>
      </c>
      <c r="B31" s="758">
        <v>1.8548</v>
      </c>
      <c r="C31" s="758">
        <v>2.5526</v>
      </c>
      <c r="D31" s="758">
        <v>11.094099999999999</v>
      </c>
      <c r="E31" s="758">
        <v>18.001300000000001</v>
      </c>
      <c r="F31" s="758">
        <v>14.9274</v>
      </c>
      <c r="G31" s="757">
        <v>2.4643999999999999</v>
      </c>
    </row>
    <row r="32" spans="1:100" ht="15" customHeight="1">
      <c r="A32" s="755" t="s">
        <v>333</v>
      </c>
      <c r="B32" s="670">
        <v>-1.4199999999999999E-2</v>
      </c>
      <c r="C32" s="670">
        <v>2.6760999999999999</v>
      </c>
      <c r="D32" s="670">
        <v>-2.47E-2</v>
      </c>
      <c r="E32" s="670">
        <v>-2.9811000000000001</v>
      </c>
      <c r="F32" s="670">
        <v>-2.5175000000000001</v>
      </c>
      <c r="G32" s="757">
        <v>3.7100000000000001E-2</v>
      </c>
    </row>
    <row r="33" spans="1:9" ht="15" customHeight="1">
      <c r="A33" s="755" t="s">
        <v>343</v>
      </c>
      <c r="B33" s="670">
        <v>0.27080000000000004</v>
      </c>
      <c r="C33" s="670">
        <v>0.12819999999999998</v>
      </c>
      <c r="D33" s="670">
        <v>0.45899999999999996</v>
      </c>
      <c r="E33" s="670">
        <v>-0.18139999999999998</v>
      </c>
      <c r="F33" s="670">
        <v>9.3400000000000011E-2</v>
      </c>
      <c r="G33" s="757">
        <v>3.3999999999999916E-3</v>
      </c>
    </row>
    <row r="34" spans="1:9" ht="15" customHeight="1">
      <c r="A34" s="755" t="s">
        <v>277</v>
      </c>
      <c r="B34" s="670">
        <v>-8.5099999999999967E-2</v>
      </c>
      <c r="C34" s="670">
        <v>0.214</v>
      </c>
      <c r="D34" s="670">
        <v>7.3200000000000043E-2</v>
      </c>
      <c r="E34" s="670">
        <v>0.16939999999999997</v>
      </c>
      <c r="F34" s="670">
        <v>3.2599999999999997E-2</v>
      </c>
      <c r="G34" s="757">
        <v>0.1079</v>
      </c>
    </row>
    <row r="35" spans="1:9" ht="15" customHeight="1">
      <c r="A35" s="755" t="s">
        <v>272</v>
      </c>
      <c r="B35" s="758">
        <v>-3.3000000000000008E-3</v>
      </c>
      <c r="C35" s="758">
        <v>0.1948</v>
      </c>
      <c r="D35" s="758">
        <v>-7.9200000000000007E-2</v>
      </c>
      <c r="E35" s="758">
        <v>-0.1772</v>
      </c>
      <c r="F35" s="758">
        <v>4.9999999999999992E-3</v>
      </c>
      <c r="G35" s="757">
        <v>0.42169999999999996</v>
      </c>
    </row>
    <row r="36" spans="1:9" ht="15" customHeight="1">
      <c r="A36" s="755" t="s">
        <v>344</v>
      </c>
      <c r="B36" s="670">
        <v>-4.0000000000000002E-4</v>
      </c>
      <c r="C36" s="670">
        <v>0.1019</v>
      </c>
      <c r="D36" s="670">
        <v>0.16689999999999999</v>
      </c>
      <c r="E36" s="670">
        <v>-4.6900000000000004E-2</v>
      </c>
      <c r="F36" s="670">
        <v>-0.15890000000000001</v>
      </c>
      <c r="G36" s="757">
        <v>2.6199999999999998E-2</v>
      </c>
    </row>
    <row r="37" spans="1:9" ht="15" customHeight="1">
      <c r="A37" s="755" t="s">
        <v>345</v>
      </c>
      <c r="B37" s="670">
        <v>1.5799999999999998E-2</v>
      </c>
      <c r="C37" s="670">
        <v>-0.23369999999999999</v>
      </c>
      <c r="D37" s="670">
        <v>-0.13970000000000007</v>
      </c>
      <c r="E37" s="670">
        <v>-5.1099999999999993E-2</v>
      </c>
      <c r="F37" s="670">
        <v>1.8999999999999989E-3</v>
      </c>
      <c r="G37" s="757">
        <v>-0.26029999999999998</v>
      </c>
      <c r="I37" s="743"/>
    </row>
    <row r="38" spans="1:9" ht="15" customHeight="1">
      <c r="A38" s="755" t="s">
        <v>1073</v>
      </c>
      <c r="B38" s="670">
        <v>14.249499999999999</v>
      </c>
      <c r="C38" s="670">
        <v>-67.750900000000016</v>
      </c>
      <c r="D38" s="670">
        <v>-54.544299999999993</v>
      </c>
      <c r="E38" s="670">
        <v>-81.64</v>
      </c>
      <c r="F38" s="670">
        <v>-1.0659000000000005</v>
      </c>
      <c r="G38" s="757">
        <v>-0.23289999999999964</v>
      </c>
    </row>
    <row r="39" spans="1:9" ht="15" customHeight="1">
      <c r="A39" s="755" t="s">
        <v>276</v>
      </c>
      <c r="B39" s="670">
        <v>-119.3158</v>
      </c>
      <c r="C39" s="670">
        <v>-82.468599999999995</v>
      </c>
      <c r="D39" s="670">
        <v>-0.16099999999999998</v>
      </c>
      <c r="E39" s="670">
        <v>-6.54E-2</v>
      </c>
      <c r="F39" s="670">
        <v>-5.8199999999999988E-2</v>
      </c>
      <c r="G39" s="757">
        <v>-0.1018</v>
      </c>
    </row>
    <row r="40" spans="1:9" ht="15" customHeight="1">
      <c r="A40" s="755" t="s">
        <v>1074</v>
      </c>
      <c r="B40" s="758">
        <v>-4.1140000000000043</v>
      </c>
      <c r="C40" s="758">
        <v>-2.2655000000000598</v>
      </c>
      <c r="D40" s="758">
        <v>22.761500000000005</v>
      </c>
      <c r="E40" s="758">
        <v>9.7338000000000022</v>
      </c>
      <c r="F40" s="758">
        <v>-0.51830000000006748</v>
      </c>
      <c r="G40" s="757">
        <v>7.8253999999999451</v>
      </c>
      <c r="I40" s="743"/>
    </row>
    <row r="41" spans="1:9" s="231" customFormat="1" ht="15" customHeight="1">
      <c r="A41" s="765" t="s">
        <v>1075</v>
      </c>
      <c r="B41" s="767">
        <v>89.026899999999983</v>
      </c>
      <c r="C41" s="767">
        <v>173.30160000000001</v>
      </c>
      <c r="D41" s="767">
        <v>183.78270000000001</v>
      </c>
      <c r="E41" s="767">
        <v>263.55330000000004</v>
      </c>
      <c r="F41" s="766">
        <f>SUM(F42:F45)</f>
        <v>102.5933</v>
      </c>
      <c r="G41" s="766">
        <f>SUM(G42:G45)</f>
        <v>81.735600000000005</v>
      </c>
      <c r="H41" s="740"/>
      <c r="I41" s="740"/>
    </row>
    <row r="42" spans="1:9" ht="15" customHeight="1">
      <c r="A42" s="755" t="s">
        <v>269</v>
      </c>
      <c r="B42" s="758">
        <v>54.711699999999979</v>
      </c>
      <c r="C42" s="758">
        <v>109.49470000000001</v>
      </c>
      <c r="D42" s="758">
        <v>102.90120000000002</v>
      </c>
      <c r="E42" s="758">
        <v>161.8758</v>
      </c>
      <c r="F42" s="758">
        <v>87.255600000000001</v>
      </c>
      <c r="G42" s="757">
        <v>69.863399999999999</v>
      </c>
    </row>
    <row r="43" spans="1:9" ht="15" customHeight="1">
      <c r="A43" s="755" t="s">
        <v>623</v>
      </c>
      <c r="B43" s="758">
        <v>33.843100000000007</v>
      </c>
      <c r="C43" s="758">
        <v>63.141799999999996</v>
      </c>
      <c r="D43" s="758">
        <v>78.968699999999984</v>
      </c>
      <c r="E43" s="758">
        <v>100.75729999999999</v>
      </c>
      <c r="F43" s="758">
        <v>15.5007</v>
      </c>
      <c r="G43" s="757">
        <v>11.144599999999999</v>
      </c>
    </row>
    <row r="44" spans="1:9" ht="15" customHeight="1">
      <c r="A44" s="755" t="s">
        <v>346</v>
      </c>
      <c r="B44" s="758">
        <v>0.46920000000000006</v>
      </c>
      <c r="C44" s="758">
        <v>0.73799999999999999</v>
      </c>
      <c r="D44" s="758">
        <v>1.8552</v>
      </c>
      <c r="E44" s="758">
        <v>0.95009999999999994</v>
      </c>
      <c r="F44" s="758">
        <v>-0.13580000000000009</v>
      </c>
      <c r="G44" s="757">
        <v>0.80749999999999988</v>
      </c>
    </row>
    <row r="45" spans="1:9" ht="15" customHeight="1">
      <c r="A45" s="759" t="s">
        <v>271</v>
      </c>
      <c r="B45" s="760">
        <v>2.8999999999999998E-3</v>
      </c>
      <c r="C45" s="760">
        <v>-7.290000000000002E-2</v>
      </c>
      <c r="D45" s="760">
        <v>5.7599999999999991E-2</v>
      </c>
      <c r="E45" s="760">
        <v>-2.9900000000000006E-2</v>
      </c>
      <c r="F45" s="760">
        <v>-2.7199999999999998E-2</v>
      </c>
      <c r="G45" s="761">
        <v>-7.9899999999999999E-2</v>
      </c>
    </row>
    <row r="46" spans="1:9" ht="18" customHeight="1">
      <c r="A46" s="1063" t="s">
        <v>1076</v>
      </c>
      <c r="B46" s="1064"/>
      <c r="C46" s="1064"/>
      <c r="D46" s="1064"/>
      <c r="E46" s="1064"/>
      <c r="F46" s="1064"/>
      <c r="G46" s="1064"/>
    </row>
    <row r="47" spans="1:9">
      <c r="A47" s="741"/>
    </row>
    <row r="48" spans="1:9">
      <c r="A48" s="741"/>
      <c r="B48" s="743"/>
    </row>
    <row r="49" spans="1:1">
      <c r="A49" s="741"/>
    </row>
    <row r="50" spans="1:1">
      <c r="A50" s="741"/>
    </row>
    <row r="51" spans="1:1">
      <c r="A51" s="741"/>
    </row>
    <row r="52" spans="1:1">
      <c r="A52" s="741"/>
    </row>
    <row r="53" spans="1:1">
      <c r="A53" s="741"/>
    </row>
    <row r="54" spans="1:1">
      <c r="A54" s="741"/>
    </row>
    <row r="55" spans="1:1">
      <c r="A55" s="741"/>
    </row>
    <row r="56" spans="1:1">
      <c r="A56" s="741"/>
    </row>
    <row r="57" spans="1:1">
      <c r="A57" s="741"/>
    </row>
    <row r="58" spans="1:1">
      <c r="A58" s="741"/>
    </row>
    <row r="59" spans="1:1">
      <c r="A59" s="741"/>
    </row>
    <row r="60" spans="1:1">
      <c r="A60" s="741"/>
    </row>
    <row r="61" spans="1:1">
      <c r="A61" s="741"/>
    </row>
    <row r="62" spans="1:1">
      <c r="A62" s="741"/>
    </row>
    <row r="63" spans="1:1">
      <c r="A63" s="741"/>
    </row>
    <row r="64" spans="1:1">
      <c r="A64" s="741"/>
    </row>
    <row r="65" spans="1:1">
      <c r="A65" s="741"/>
    </row>
    <row r="66" spans="1:1">
      <c r="A66" s="741"/>
    </row>
    <row r="67" spans="1:1">
      <c r="A67" s="741"/>
    </row>
    <row r="68" spans="1:1">
      <c r="A68" s="741"/>
    </row>
    <row r="69" spans="1:1">
      <c r="A69" s="741"/>
    </row>
    <row r="70" spans="1:1">
      <c r="A70" s="741"/>
    </row>
    <row r="71" spans="1:1">
      <c r="A71" s="741"/>
    </row>
    <row r="72" spans="1:1">
      <c r="A72" s="741"/>
    </row>
    <row r="73" spans="1:1">
      <c r="A73" s="741"/>
    </row>
    <row r="74" spans="1:1">
      <c r="A74" s="741"/>
    </row>
    <row r="75" spans="1:1">
      <c r="A75" s="741"/>
    </row>
    <row r="76" spans="1:1">
      <c r="A76" s="741"/>
    </row>
    <row r="77" spans="1:1">
      <c r="A77" s="741"/>
    </row>
    <row r="78" spans="1:1">
      <c r="A78" s="741"/>
    </row>
    <row r="79" spans="1:1">
      <c r="A79" s="741"/>
    </row>
    <row r="80" spans="1:1">
      <c r="A80" s="741"/>
    </row>
    <row r="81" spans="1:1">
      <c r="A81" s="741"/>
    </row>
    <row r="82" spans="1:1">
      <c r="A82" s="741"/>
    </row>
    <row r="83" spans="1:1">
      <c r="A83" s="741"/>
    </row>
    <row r="84" spans="1:1">
      <c r="A84" s="741"/>
    </row>
    <row r="85" spans="1:1">
      <c r="A85" s="741"/>
    </row>
    <row r="86" spans="1:1">
      <c r="A86" s="741"/>
    </row>
    <row r="87" spans="1:1">
      <c r="A87" s="741"/>
    </row>
    <row r="88" spans="1:1">
      <c r="A88" s="741"/>
    </row>
    <row r="89" spans="1:1">
      <c r="A89" s="741"/>
    </row>
    <row r="90" spans="1:1">
      <c r="A90" s="741"/>
    </row>
    <row r="91" spans="1:1">
      <c r="A91" s="741"/>
    </row>
    <row r="92" spans="1:1">
      <c r="A92" s="741"/>
    </row>
    <row r="93" spans="1:1">
      <c r="A93" s="741"/>
    </row>
    <row r="94" spans="1:1">
      <c r="A94" s="741"/>
    </row>
    <row r="95" spans="1:1">
      <c r="A95" s="741"/>
    </row>
    <row r="96" spans="1:1">
      <c r="A96" s="741"/>
    </row>
    <row r="97" spans="1:1">
      <c r="A97" s="741"/>
    </row>
    <row r="98" spans="1:1">
      <c r="A98" s="741"/>
    </row>
    <row r="99" spans="1:1">
      <c r="A99" s="741"/>
    </row>
    <row r="100" spans="1:1">
      <c r="A100" s="741"/>
    </row>
    <row r="101" spans="1:1">
      <c r="A101" s="741"/>
    </row>
    <row r="102" spans="1:1">
      <c r="A102" s="741"/>
    </row>
    <row r="103" spans="1:1">
      <c r="A103" s="741"/>
    </row>
    <row r="104" spans="1:1">
      <c r="A104" s="741"/>
    </row>
    <row r="105" spans="1:1">
      <c r="A105" s="741"/>
    </row>
    <row r="106" spans="1:1">
      <c r="A106" s="741"/>
    </row>
    <row r="107" spans="1:1">
      <c r="A107" s="741"/>
    </row>
    <row r="108" spans="1:1">
      <c r="A108" s="741"/>
    </row>
    <row r="109" spans="1:1">
      <c r="A109" s="741"/>
    </row>
    <row r="110" spans="1:1">
      <c r="A110" s="741"/>
    </row>
    <row r="111" spans="1:1">
      <c r="A111" s="741"/>
    </row>
    <row r="112" spans="1:1">
      <c r="A112" s="741"/>
    </row>
    <row r="113" spans="1:1">
      <c r="A113" s="741"/>
    </row>
    <row r="114" spans="1:1">
      <c r="A114" s="741"/>
    </row>
    <row r="115" spans="1:1">
      <c r="A115" s="741"/>
    </row>
    <row r="116" spans="1:1">
      <c r="A116" s="741"/>
    </row>
    <row r="117" spans="1:1">
      <c r="A117" s="741"/>
    </row>
    <row r="118" spans="1:1">
      <c r="A118" s="741"/>
    </row>
    <row r="119" spans="1:1">
      <c r="A119" s="741"/>
    </row>
    <row r="120" spans="1:1">
      <c r="A120" s="741"/>
    </row>
    <row r="121" spans="1:1">
      <c r="A121" s="741"/>
    </row>
    <row r="122" spans="1:1">
      <c r="A122" s="741"/>
    </row>
    <row r="123" spans="1:1">
      <c r="A123" s="741"/>
    </row>
    <row r="124" spans="1:1">
      <c r="A124" s="741"/>
    </row>
    <row r="125" spans="1:1">
      <c r="A125" s="741"/>
    </row>
    <row r="126" spans="1:1">
      <c r="A126" s="741"/>
    </row>
    <row r="127" spans="1:1">
      <c r="A127" s="741"/>
    </row>
    <row r="128" spans="1:1">
      <c r="A128" s="741"/>
    </row>
    <row r="129" spans="1:1">
      <c r="A129" s="741"/>
    </row>
    <row r="130" spans="1:1">
      <c r="A130" s="741"/>
    </row>
    <row r="131" spans="1:1">
      <c r="A131" s="741"/>
    </row>
    <row r="132" spans="1:1">
      <c r="A132" s="741"/>
    </row>
    <row r="133" spans="1:1">
      <c r="A133" s="741"/>
    </row>
    <row r="134" spans="1:1">
      <c r="A134" s="741"/>
    </row>
    <row r="135" spans="1:1">
      <c r="A135" s="741"/>
    </row>
    <row r="136" spans="1:1">
      <c r="A136" s="741"/>
    </row>
    <row r="137" spans="1:1">
      <c r="A137" s="741"/>
    </row>
    <row r="138" spans="1:1">
      <c r="A138" s="741"/>
    </row>
    <row r="139" spans="1:1">
      <c r="A139" s="741"/>
    </row>
    <row r="140" spans="1:1">
      <c r="A140" s="741"/>
    </row>
    <row r="141" spans="1:1">
      <c r="A141" s="741"/>
    </row>
    <row r="142" spans="1:1">
      <c r="A142" s="741"/>
    </row>
    <row r="143" spans="1:1">
      <c r="A143" s="741"/>
    </row>
    <row r="144" spans="1:1">
      <c r="A144" s="741"/>
    </row>
    <row r="145" spans="1:1">
      <c r="A145" s="741"/>
    </row>
    <row r="146" spans="1:1">
      <c r="A146" s="741"/>
    </row>
    <row r="147" spans="1:1">
      <c r="A147" s="741"/>
    </row>
    <row r="148" spans="1:1">
      <c r="A148" s="741"/>
    </row>
    <row r="149" spans="1:1">
      <c r="A149" s="741"/>
    </row>
    <row r="150" spans="1:1">
      <c r="A150" s="741"/>
    </row>
    <row r="151" spans="1:1">
      <c r="A151" s="741"/>
    </row>
    <row r="152" spans="1:1">
      <c r="A152" s="741"/>
    </row>
    <row r="153" spans="1:1">
      <c r="A153" s="741"/>
    </row>
    <row r="154" spans="1:1">
      <c r="A154" s="741"/>
    </row>
    <row r="155" spans="1:1">
      <c r="A155" s="741"/>
    </row>
    <row r="156" spans="1:1">
      <c r="A156" s="741"/>
    </row>
    <row r="157" spans="1:1">
      <c r="A157" s="741"/>
    </row>
    <row r="158" spans="1:1">
      <c r="A158" s="741"/>
    </row>
    <row r="159" spans="1:1">
      <c r="A159" s="741"/>
    </row>
    <row r="160" spans="1:1">
      <c r="A160" s="741"/>
    </row>
    <row r="161" spans="1:1">
      <c r="A161" s="741"/>
    </row>
    <row r="162" spans="1:1">
      <c r="A162" s="741"/>
    </row>
    <row r="163" spans="1:1">
      <c r="A163" s="741"/>
    </row>
    <row r="164" spans="1:1">
      <c r="A164" s="741"/>
    </row>
    <row r="165" spans="1:1">
      <c r="A165" s="741"/>
    </row>
    <row r="166" spans="1:1">
      <c r="A166" s="741"/>
    </row>
    <row r="167" spans="1:1">
      <c r="A167" s="741"/>
    </row>
    <row r="168" spans="1:1">
      <c r="A168" s="741"/>
    </row>
    <row r="169" spans="1:1">
      <c r="A169" s="741"/>
    </row>
    <row r="170" spans="1:1">
      <c r="A170" s="741"/>
    </row>
    <row r="171" spans="1:1">
      <c r="A171" s="741"/>
    </row>
    <row r="172" spans="1:1">
      <c r="A172" s="741"/>
    </row>
    <row r="173" spans="1:1">
      <c r="A173" s="741"/>
    </row>
    <row r="174" spans="1:1">
      <c r="A174" s="741"/>
    </row>
    <row r="175" spans="1:1">
      <c r="A175" s="741"/>
    </row>
    <row r="176" spans="1:1">
      <c r="A176" s="741"/>
    </row>
    <row r="177" spans="1:1">
      <c r="A177" s="741"/>
    </row>
    <row r="178" spans="1:1">
      <c r="A178" s="741"/>
    </row>
    <row r="179" spans="1:1">
      <c r="A179" s="741"/>
    </row>
    <row r="180" spans="1:1">
      <c r="A180" s="741"/>
    </row>
    <row r="181" spans="1:1">
      <c r="A181" s="741"/>
    </row>
    <row r="182" spans="1:1">
      <c r="A182" s="741"/>
    </row>
    <row r="183" spans="1:1">
      <c r="A183" s="741"/>
    </row>
    <row r="184" spans="1:1">
      <c r="A184" s="741"/>
    </row>
    <row r="185" spans="1:1">
      <c r="A185" s="741"/>
    </row>
    <row r="186" spans="1:1">
      <c r="A186" s="741"/>
    </row>
    <row r="187" spans="1:1">
      <c r="A187" s="741"/>
    </row>
    <row r="188" spans="1:1">
      <c r="A188" s="741"/>
    </row>
    <row r="189" spans="1:1">
      <c r="A189" s="741"/>
    </row>
    <row r="190" spans="1:1">
      <c r="A190" s="741"/>
    </row>
    <row r="191" spans="1:1">
      <c r="A191" s="741"/>
    </row>
    <row r="192" spans="1:1">
      <c r="A192" s="741"/>
    </row>
    <row r="193" spans="1:1">
      <c r="A193" s="741"/>
    </row>
    <row r="194" spans="1:1">
      <c r="A194" s="741"/>
    </row>
    <row r="195" spans="1:1">
      <c r="A195" s="741"/>
    </row>
    <row r="196" spans="1:1">
      <c r="A196" s="741"/>
    </row>
    <row r="197" spans="1:1">
      <c r="A197" s="741"/>
    </row>
    <row r="198" spans="1:1">
      <c r="A198" s="741"/>
    </row>
    <row r="199" spans="1:1">
      <c r="A199" s="741"/>
    </row>
    <row r="200" spans="1:1">
      <c r="A200" s="741"/>
    </row>
    <row r="201" spans="1:1">
      <c r="A201" s="741"/>
    </row>
    <row r="202" spans="1:1">
      <c r="A202" s="741"/>
    </row>
    <row r="203" spans="1:1">
      <c r="A203" s="741"/>
    </row>
  </sheetData>
  <mergeCells count="2">
    <mergeCell ref="A1:G2"/>
    <mergeCell ref="A46:G46"/>
  </mergeCells>
  <conditionalFormatting sqref="A4">
    <cfRule type="containsErrors" dxfId="16" priority="3">
      <formula>ISERROR(A4)</formula>
    </cfRule>
  </conditionalFormatting>
  <conditionalFormatting sqref="B3:G3">
    <cfRule type="containsErrors" dxfId="15" priority="2">
      <formula>ISERROR(B3)</formula>
    </cfRule>
  </conditionalFormatting>
  <conditionalFormatting sqref="A3">
    <cfRule type="containsErrors" dxfId="14" priority="1">
      <formula>ISERROR(A3)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>
    <tabColor theme="3"/>
  </sheetPr>
  <dimension ref="A1:J232"/>
  <sheetViews>
    <sheetView showGridLines="0" zoomScaleNormal="100" workbookViewId="0">
      <pane ySplit="3" topLeftCell="A4" activePane="bottomLeft" state="frozen"/>
      <selection pane="bottomLeft"/>
    </sheetView>
  </sheetViews>
  <sheetFormatPr defaultColWidth="9.33203125" defaultRowHeight="12"/>
  <cols>
    <col min="1" max="1" width="88.83203125" style="228" customWidth="1"/>
    <col min="2" max="7" width="10.83203125" style="228" customWidth="1"/>
    <col min="8" max="11" width="9.83203125" style="228" bestFit="1" customWidth="1"/>
    <col min="12" max="16384" width="9.33203125" style="228"/>
  </cols>
  <sheetData>
    <row r="1" spans="1:10" ht="15" customHeight="1">
      <c r="A1" s="768" t="s">
        <v>1077</v>
      </c>
      <c r="B1" s="754"/>
      <c r="C1" s="754"/>
      <c r="D1" s="754"/>
      <c r="E1" s="754"/>
      <c r="F1" s="754"/>
      <c r="G1" s="754"/>
    </row>
    <row r="2" spans="1:10" ht="15" customHeight="1">
      <c r="A2" s="561" t="s">
        <v>491</v>
      </c>
      <c r="B2" s="603"/>
      <c r="C2" s="563"/>
      <c r="D2" s="563"/>
      <c r="E2" s="563"/>
      <c r="F2" s="563"/>
      <c r="G2" s="563"/>
    </row>
    <row r="3" spans="1:10" s="5" customFormat="1" ht="30" customHeight="1">
      <c r="A3" s="734" t="s">
        <v>614</v>
      </c>
      <c r="B3" s="340">
        <v>2021</v>
      </c>
      <c r="C3" s="340">
        <v>2022</v>
      </c>
      <c r="D3" s="340">
        <v>2023</v>
      </c>
      <c r="E3" s="340">
        <v>2024</v>
      </c>
      <c r="F3" s="340" t="s">
        <v>459</v>
      </c>
      <c r="G3" s="340" t="s">
        <v>460</v>
      </c>
    </row>
    <row r="4" spans="1:10" s="5" customFormat="1" ht="15" customHeight="1">
      <c r="A4" s="839" t="s">
        <v>576</v>
      </c>
      <c r="B4" s="840">
        <v>226.21269999999996</v>
      </c>
      <c r="C4" s="840">
        <v>54.850999999999999</v>
      </c>
      <c r="D4" s="840">
        <v>159.19839999999994</v>
      </c>
      <c r="E4" s="840">
        <v>255.34130000000005</v>
      </c>
      <c r="F4" s="840">
        <v>311.60680000000002</v>
      </c>
      <c r="G4" s="840">
        <v>278.15270000000004</v>
      </c>
    </row>
    <row r="5" spans="1:10" s="5" customFormat="1" ht="15" customHeight="1">
      <c r="A5" s="769" t="s">
        <v>1078</v>
      </c>
      <c r="B5" s="770">
        <v>-108.55890000000002</v>
      </c>
      <c r="C5" s="770">
        <v>66.320200000000028</v>
      </c>
      <c r="D5" s="770">
        <v>106.93299999999998</v>
      </c>
      <c r="E5" s="770">
        <v>297.14320000000004</v>
      </c>
      <c r="F5" s="770">
        <v>4.200000000000001E-2</v>
      </c>
      <c r="G5" s="731">
        <v>135.7269</v>
      </c>
      <c r="H5" s="744"/>
    </row>
    <row r="6" spans="1:10" s="5" customFormat="1" ht="15" customHeight="1">
      <c r="A6" s="769" t="s">
        <v>1079</v>
      </c>
      <c r="B6" s="770">
        <v>49.744899999999994</v>
      </c>
      <c r="C6" s="770">
        <v>28.530499999999996</v>
      </c>
      <c r="D6" s="770">
        <v>-7.5018999999999991</v>
      </c>
      <c r="E6" s="770">
        <v>-34.883099999999999</v>
      </c>
      <c r="F6" s="770">
        <v>12.008200000000002</v>
      </c>
      <c r="G6" s="731">
        <v>37.109199999999994</v>
      </c>
      <c r="J6" s="744"/>
    </row>
    <row r="7" spans="1:10" s="5" customFormat="1" ht="15" customHeight="1">
      <c r="A7" s="769" t="s">
        <v>1080</v>
      </c>
      <c r="B7" s="770">
        <v>50.923999999999992</v>
      </c>
      <c r="C7" s="770">
        <v>57.299300000000002</v>
      </c>
      <c r="D7" s="770">
        <v>69.256700000000009</v>
      </c>
      <c r="E7" s="770">
        <v>194.54249999999999</v>
      </c>
      <c r="F7" s="770">
        <v>154.37810000000002</v>
      </c>
      <c r="G7" s="731">
        <v>36.460300000000004</v>
      </c>
    </row>
    <row r="8" spans="1:10" s="5" customFormat="1" ht="15" customHeight="1">
      <c r="A8" s="769" t="s">
        <v>1081</v>
      </c>
      <c r="B8" s="770">
        <v>35.927199999999992</v>
      </c>
      <c r="C8" s="770">
        <v>84.780799999999999</v>
      </c>
      <c r="D8" s="770">
        <v>132.54179999999999</v>
      </c>
      <c r="E8" s="770">
        <v>165.1155</v>
      </c>
      <c r="F8" s="770">
        <v>8.2116999999999987</v>
      </c>
      <c r="G8" s="731">
        <v>-10.595699999999997</v>
      </c>
    </row>
    <row r="9" spans="1:10" s="5" customFormat="1" ht="15" customHeight="1">
      <c r="A9" s="769" t="s">
        <v>1082</v>
      </c>
      <c r="B9" s="770">
        <v>-16.610599999999998</v>
      </c>
      <c r="C9" s="770">
        <v>-10.5799</v>
      </c>
      <c r="D9" s="770">
        <v>-2.2899999999999997E-2</v>
      </c>
      <c r="E9" s="770">
        <v>3.7018999999999997</v>
      </c>
      <c r="F9" s="770">
        <v>7.7000000000000002E-3</v>
      </c>
      <c r="G9" s="731">
        <v>5.3744000000000005</v>
      </c>
      <c r="I9" s="744"/>
    </row>
    <row r="10" spans="1:10" s="5" customFormat="1" ht="15" customHeight="1">
      <c r="A10" s="769" t="s">
        <v>1083</v>
      </c>
      <c r="B10" s="770">
        <v>6.7494000000000014</v>
      </c>
      <c r="C10" s="770">
        <v>-3.2460000000000004</v>
      </c>
      <c r="D10" s="770">
        <v>-28.552199999999999</v>
      </c>
      <c r="E10" s="770">
        <v>5.5875000000000004</v>
      </c>
      <c r="F10" s="770">
        <v>2.9039999999999999</v>
      </c>
      <c r="G10" s="731">
        <v>-0.19419999999999998</v>
      </c>
    </row>
    <row r="11" spans="1:10" s="5" customFormat="1" ht="15" customHeight="1">
      <c r="A11" s="928" t="s">
        <v>1084</v>
      </c>
      <c r="B11" s="770">
        <v>-2.7673999999999994</v>
      </c>
      <c r="C11" s="770">
        <v>-4.4727000000000015</v>
      </c>
      <c r="D11" s="770">
        <v>2.1814</v>
      </c>
      <c r="E11" s="770">
        <v>2.4436000000000004</v>
      </c>
      <c r="F11" s="770">
        <v>65.579499999999996</v>
      </c>
      <c r="G11" s="731">
        <v>7.1366999999999994</v>
      </c>
    </row>
    <row r="12" spans="1:10" s="5" customFormat="1" ht="15" customHeight="1">
      <c r="A12" s="928" t="s">
        <v>1085</v>
      </c>
      <c r="B12" s="770">
        <v>-45.812400000000004</v>
      </c>
      <c r="C12" s="770">
        <v>8.8841000000000001</v>
      </c>
      <c r="D12" s="770">
        <v>13.841900000000001</v>
      </c>
      <c r="E12" s="770">
        <v>0.67890000000000006</v>
      </c>
      <c r="F12" s="770">
        <v>13.397199999999998</v>
      </c>
      <c r="G12" s="731">
        <v>1.8887999999999998</v>
      </c>
    </row>
    <row r="13" spans="1:10" s="5" customFormat="1" ht="15" customHeight="1">
      <c r="A13" s="928" t="s">
        <v>1086</v>
      </c>
      <c r="B13" s="770">
        <v>6.5286</v>
      </c>
      <c r="C13" s="770">
        <v>-1.1156999999999999</v>
      </c>
      <c r="D13" s="770">
        <v>3.0456000000000003</v>
      </c>
      <c r="E13" s="770">
        <v>4.272800000000001</v>
      </c>
      <c r="F13" s="770">
        <v>2.2593000000000001</v>
      </c>
      <c r="G13" s="731">
        <v>4.4856999999999996</v>
      </c>
    </row>
    <row r="14" spans="1:10" s="5" customFormat="1" ht="15" customHeight="1">
      <c r="A14" s="928" t="s">
        <v>1087</v>
      </c>
      <c r="B14" s="770">
        <v>171.98060000000001</v>
      </c>
      <c r="C14" s="770">
        <v>-117.08429999999996</v>
      </c>
      <c r="D14" s="770">
        <v>-60.050200000000004</v>
      </c>
      <c r="E14" s="770">
        <v>-236.81690000000003</v>
      </c>
      <c r="F14" s="770">
        <v>26.469899999999999</v>
      </c>
      <c r="G14" s="731">
        <v>17.901799999999987</v>
      </c>
    </row>
    <row r="15" spans="1:10" s="5" customFormat="1" ht="15" customHeight="1">
      <c r="A15" s="928" t="s">
        <v>1088</v>
      </c>
      <c r="B15" s="770">
        <v>-0.77290000000000014</v>
      </c>
      <c r="C15" s="770">
        <v>-2.1953999999999994</v>
      </c>
      <c r="D15" s="770">
        <v>3.9340999999999995</v>
      </c>
      <c r="E15" s="770">
        <v>2.8777000000000004</v>
      </c>
      <c r="F15" s="770">
        <v>25.516599999999997</v>
      </c>
      <c r="G15" s="731">
        <v>2.4910000000000001</v>
      </c>
    </row>
    <row r="16" spans="1:10" s="5" customFormat="1" ht="25.5">
      <c r="A16" s="929" t="s">
        <v>1094</v>
      </c>
      <c r="B16" s="770">
        <v>7.8E-2</v>
      </c>
      <c r="C16" s="770">
        <v>-7.8699999999999992E-2</v>
      </c>
      <c r="D16" s="770" t="s">
        <v>255</v>
      </c>
      <c r="E16" s="770">
        <v>1.5600000000000001E-2</v>
      </c>
      <c r="F16" s="770">
        <v>1.2351999999999999</v>
      </c>
      <c r="G16" s="731">
        <v>0.19750000000000001</v>
      </c>
    </row>
    <row r="17" spans="1:7" s="5" customFormat="1" ht="15" customHeight="1">
      <c r="A17" s="755" t="s">
        <v>1089</v>
      </c>
      <c r="B17" s="770">
        <v>-3.2585000000000006</v>
      </c>
      <c r="C17" s="770">
        <v>-0.53910000000000002</v>
      </c>
      <c r="D17" s="770">
        <v>-3.9097</v>
      </c>
      <c r="E17" s="770">
        <v>-77.382000000000005</v>
      </c>
      <c r="F17" s="770">
        <v>-5.0637000000000008</v>
      </c>
      <c r="G17" s="731">
        <v>-7.3000000000000009E-3</v>
      </c>
    </row>
    <row r="18" spans="1:7" s="5" customFormat="1" ht="15" customHeight="1">
      <c r="A18" s="755" t="s">
        <v>1090</v>
      </c>
      <c r="B18" s="770">
        <v>-1.7669999999999999</v>
      </c>
      <c r="C18" s="770">
        <v>0.14429999999999998</v>
      </c>
      <c r="D18" s="770">
        <v>7.9400000000000012E-2</v>
      </c>
      <c r="E18" s="770">
        <v>-2.6999999999999958E-3</v>
      </c>
      <c r="F18" s="770">
        <v>1.6927999999999999</v>
      </c>
      <c r="G18" s="731">
        <v>-7.5899999999999995E-2</v>
      </c>
    </row>
    <row r="19" spans="1:7" s="5" customFormat="1" ht="15" customHeight="1">
      <c r="A19" s="928" t="s">
        <v>1091</v>
      </c>
      <c r="B19" s="770">
        <v>-1.0099999999999998E-2</v>
      </c>
      <c r="C19" s="770">
        <v>-0.23470000000000002</v>
      </c>
      <c r="D19" s="770">
        <v>1.1479000000000001</v>
      </c>
      <c r="E19" s="770">
        <v>4.250000000000001E-2</v>
      </c>
      <c r="F19" s="770">
        <v>-5.6699999999999993E-2</v>
      </c>
      <c r="G19" s="731">
        <v>8.2400000000000001E-2</v>
      </c>
    </row>
    <row r="20" spans="1:7" s="5" customFormat="1" ht="15" customHeight="1">
      <c r="A20" s="928" t="s">
        <v>1092</v>
      </c>
      <c r="B20" s="770">
        <v>-1.0660000000000001</v>
      </c>
      <c r="C20" s="770">
        <v>2.9660000000000011</v>
      </c>
      <c r="D20" s="770">
        <v>-0.33330000000000004</v>
      </c>
      <c r="E20" s="770">
        <v>-0.25489999999999996</v>
      </c>
      <c r="F20" s="770">
        <v>3.1515999999999997</v>
      </c>
      <c r="G20" s="731">
        <v>-1.0164</v>
      </c>
    </row>
    <row r="21" spans="1:7" s="5" customFormat="1" ht="15" customHeight="1">
      <c r="A21" s="928" t="s">
        <v>466</v>
      </c>
      <c r="B21" s="771">
        <v>-31.994</v>
      </c>
      <c r="C21" s="771">
        <v>0.16280000000000117</v>
      </c>
      <c r="D21" s="771">
        <v>8.2975999999999974</v>
      </c>
      <c r="E21" s="771">
        <v>3.2444000000000015</v>
      </c>
      <c r="F21" s="771">
        <v>-0.14349999999999999</v>
      </c>
      <c r="G21" s="731">
        <v>-3.0979999999999999</v>
      </c>
    </row>
    <row r="22" spans="1:7" s="5" customFormat="1" ht="15" customHeight="1">
      <c r="A22" s="928" t="s">
        <v>1093</v>
      </c>
      <c r="B22" s="771">
        <v>116.89779999999999</v>
      </c>
      <c r="C22" s="771">
        <v>-54.6905</v>
      </c>
      <c r="D22" s="771">
        <v>-87.208799999999997</v>
      </c>
      <c r="E22" s="771">
        <v>-74.985199999999992</v>
      </c>
      <c r="F22" s="771">
        <v>1.6900000000000005E-2</v>
      </c>
      <c r="G22" s="731">
        <v>44.285499999999999</v>
      </c>
    </row>
    <row r="23" spans="1:7" s="5" customFormat="1" ht="27" customHeight="1">
      <c r="A23" s="1065" t="s">
        <v>1095</v>
      </c>
      <c r="B23" s="1066"/>
      <c r="C23" s="1066"/>
      <c r="D23" s="1066"/>
      <c r="E23" s="1066"/>
      <c r="F23" s="1066"/>
      <c r="G23" s="1067"/>
    </row>
    <row r="24" spans="1:7" s="5" customFormat="1"/>
    <row r="25" spans="1:7" s="5" customFormat="1">
      <c r="C25" s="744"/>
    </row>
    <row r="26" spans="1:7" s="5" customFormat="1">
      <c r="A26" s="745"/>
    </row>
    <row r="27" spans="1:7" s="5" customFormat="1">
      <c r="A27" s="745"/>
    </row>
    <row r="28" spans="1:7" s="5" customFormat="1">
      <c r="A28" s="745"/>
      <c r="B28" s="746"/>
    </row>
    <row r="29" spans="1:7" s="5" customFormat="1">
      <c r="A29" s="745"/>
      <c r="B29" s="746"/>
    </row>
    <row r="30" spans="1:7" s="5" customFormat="1">
      <c r="A30" s="745"/>
      <c r="B30" s="746"/>
    </row>
    <row r="31" spans="1:7" s="5" customFormat="1">
      <c r="A31" s="745"/>
      <c r="B31" s="746"/>
    </row>
    <row r="32" spans="1:7" s="5" customFormat="1">
      <c r="A32" s="745"/>
      <c r="B32" s="747"/>
    </row>
    <row r="33" spans="1:2" s="5" customFormat="1">
      <c r="A33" s="745"/>
      <c r="B33" s="748"/>
    </row>
    <row r="34" spans="1:2" s="5" customFormat="1">
      <c r="A34" s="745"/>
      <c r="B34" s="746"/>
    </row>
    <row r="35" spans="1:2" s="5" customFormat="1">
      <c r="A35" s="745"/>
      <c r="B35" s="746"/>
    </row>
    <row r="36" spans="1:2" s="5" customFormat="1">
      <c r="A36" s="745"/>
      <c r="B36" s="748"/>
    </row>
    <row r="37" spans="1:2" s="5" customFormat="1">
      <c r="A37" s="745"/>
      <c r="B37" s="746"/>
    </row>
    <row r="38" spans="1:2" s="5" customFormat="1">
      <c r="A38" s="745"/>
      <c r="B38" s="746"/>
    </row>
    <row r="39" spans="1:2" s="5" customFormat="1">
      <c r="A39" s="745"/>
      <c r="B39" s="746"/>
    </row>
    <row r="40" spans="1:2" s="5" customFormat="1">
      <c r="A40" s="745"/>
      <c r="B40" s="748"/>
    </row>
    <row r="41" spans="1:2" s="5" customFormat="1">
      <c r="A41" s="745"/>
    </row>
    <row r="42" spans="1:2" s="5" customFormat="1">
      <c r="A42" s="745"/>
    </row>
    <row r="43" spans="1:2" s="5" customFormat="1">
      <c r="A43" s="745"/>
    </row>
    <row r="44" spans="1:2" s="5" customFormat="1">
      <c r="A44" s="745"/>
    </row>
    <row r="45" spans="1:2" s="5" customFormat="1">
      <c r="A45" s="745"/>
    </row>
    <row r="46" spans="1:2">
      <c r="A46" s="741"/>
    </row>
    <row r="47" spans="1:2">
      <c r="A47" s="741"/>
    </row>
    <row r="48" spans="1:2">
      <c r="A48" s="741"/>
    </row>
    <row r="49" spans="1:1">
      <c r="A49" s="741"/>
    </row>
    <row r="50" spans="1:1">
      <c r="A50" s="741"/>
    </row>
    <row r="51" spans="1:1">
      <c r="A51" s="741"/>
    </row>
    <row r="52" spans="1:1">
      <c r="A52" s="741"/>
    </row>
    <row r="53" spans="1:1">
      <c r="A53" s="741"/>
    </row>
    <row r="54" spans="1:1">
      <c r="A54" s="741"/>
    </row>
    <row r="55" spans="1:1">
      <c r="A55" s="741"/>
    </row>
    <row r="56" spans="1:1">
      <c r="A56" s="741"/>
    </row>
    <row r="57" spans="1:1">
      <c r="A57" s="741"/>
    </row>
    <row r="58" spans="1:1">
      <c r="A58" s="741"/>
    </row>
    <row r="59" spans="1:1">
      <c r="A59" s="741"/>
    </row>
    <row r="60" spans="1:1">
      <c r="A60" s="741"/>
    </row>
    <row r="61" spans="1:1">
      <c r="A61" s="741"/>
    </row>
    <row r="62" spans="1:1">
      <c r="A62" s="741"/>
    </row>
    <row r="63" spans="1:1">
      <c r="A63" s="741"/>
    </row>
    <row r="64" spans="1:1">
      <c r="A64" s="741"/>
    </row>
    <row r="65" spans="1:1">
      <c r="A65" s="741"/>
    </row>
    <row r="66" spans="1:1">
      <c r="A66" s="741"/>
    </row>
    <row r="67" spans="1:1">
      <c r="A67" s="741"/>
    </row>
    <row r="68" spans="1:1">
      <c r="A68" s="741"/>
    </row>
    <row r="69" spans="1:1">
      <c r="A69" s="741"/>
    </row>
    <row r="70" spans="1:1">
      <c r="A70" s="741"/>
    </row>
    <row r="71" spans="1:1">
      <c r="A71" s="741"/>
    </row>
    <row r="72" spans="1:1">
      <c r="A72" s="741"/>
    </row>
    <row r="73" spans="1:1">
      <c r="A73" s="741"/>
    </row>
    <row r="74" spans="1:1">
      <c r="A74" s="741"/>
    </row>
    <row r="75" spans="1:1">
      <c r="A75" s="741"/>
    </row>
    <row r="76" spans="1:1">
      <c r="A76" s="741"/>
    </row>
    <row r="77" spans="1:1">
      <c r="A77" s="741"/>
    </row>
    <row r="78" spans="1:1">
      <c r="A78" s="741"/>
    </row>
    <row r="79" spans="1:1">
      <c r="A79" s="741"/>
    </row>
    <row r="80" spans="1:1">
      <c r="A80" s="741"/>
    </row>
    <row r="81" spans="1:1">
      <c r="A81" s="741"/>
    </row>
    <row r="82" spans="1:1">
      <c r="A82" s="741"/>
    </row>
    <row r="83" spans="1:1">
      <c r="A83" s="741"/>
    </row>
    <row r="84" spans="1:1">
      <c r="A84" s="741"/>
    </row>
    <row r="85" spans="1:1">
      <c r="A85" s="741"/>
    </row>
    <row r="86" spans="1:1">
      <c r="A86" s="741"/>
    </row>
    <row r="87" spans="1:1">
      <c r="A87" s="741"/>
    </row>
    <row r="88" spans="1:1">
      <c r="A88" s="741"/>
    </row>
    <row r="89" spans="1:1">
      <c r="A89" s="741"/>
    </row>
    <row r="90" spans="1:1">
      <c r="A90" s="741"/>
    </row>
    <row r="91" spans="1:1">
      <c r="A91" s="741"/>
    </row>
    <row r="92" spans="1:1">
      <c r="A92" s="741"/>
    </row>
    <row r="93" spans="1:1">
      <c r="A93" s="741"/>
    </row>
    <row r="94" spans="1:1">
      <c r="A94" s="741"/>
    </row>
    <row r="95" spans="1:1">
      <c r="A95" s="741"/>
    </row>
    <row r="96" spans="1:1">
      <c r="A96" s="741"/>
    </row>
    <row r="97" spans="1:1">
      <c r="A97" s="741"/>
    </row>
    <row r="98" spans="1:1">
      <c r="A98" s="741"/>
    </row>
    <row r="99" spans="1:1">
      <c r="A99" s="741"/>
    </row>
    <row r="100" spans="1:1">
      <c r="A100" s="741"/>
    </row>
    <row r="101" spans="1:1">
      <c r="A101" s="741"/>
    </row>
    <row r="102" spans="1:1">
      <c r="A102" s="741"/>
    </row>
    <row r="103" spans="1:1">
      <c r="A103" s="741"/>
    </row>
    <row r="104" spans="1:1">
      <c r="A104" s="741"/>
    </row>
    <row r="105" spans="1:1">
      <c r="A105" s="741"/>
    </row>
    <row r="106" spans="1:1">
      <c r="A106" s="741"/>
    </row>
    <row r="107" spans="1:1">
      <c r="A107" s="741"/>
    </row>
    <row r="108" spans="1:1">
      <c r="A108" s="741"/>
    </row>
    <row r="109" spans="1:1">
      <c r="A109" s="741"/>
    </row>
    <row r="110" spans="1:1">
      <c r="A110" s="741"/>
    </row>
    <row r="111" spans="1:1">
      <c r="A111" s="741"/>
    </row>
    <row r="112" spans="1:1">
      <c r="A112" s="741"/>
    </row>
    <row r="113" spans="1:1">
      <c r="A113" s="741"/>
    </row>
    <row r="114" spans="1:1">
      <c r="A114" s="741"/>
    </row>
    <row r="115" spans="1:1">
      <c r="A115" s="741"/>
    </row>
    <row r="116" spans="1:1">
      <c r="A116" s="741"/>
    </row>
    <row r="117" spans="1:1">
      <c r="A117" s="741"/>
    </row>
    <row r="118" spans="1:1">
      <c r="A118" s="741"/>
    </row>
    <row r="119" spans="1:1">
      <c r="A119" s="741"/>
    </row>
    <row r="120" spans="1:1">
      <c r="A120" s="741"/>
    </row>
    <row r="121" spans="1:1">
      <c r="A121" s="741"/>
    </row>
    <row r="122" spans="1:1">
      <c r="A122" s="741"/>
    </row>
    <row r="123" spans="1:1">
      <c r="A123" s="741"/>
    </row>
    <row r="124" spans="1:1">
      <c r="A124" s="741"/>
    </row>
    <row r="125" spans="1:1">
      <c r="A125" s="741"/>
    </row>
    <row r="126" spans="1:1">
      <c r="A126" s="741"/>
    </row>
    <row r="127" spans="1:1">
      <c r="A127" s="741"/>
    </row>
    <row r="128" spans="1:1">
      <c r="A128" s="741"/>
    </row>
    <row r="129" spans="1:1">
      <c r="A129" s="741"/>
    </row>
    <row r="130" spans="1:1">
      <c r="A130" s="741"/>
    </row>
    <row r="131" spans="1:1">
      <c r="A131" s="741"/>
    </row>
    <row r="132" spans="1:1">
      <c r="A132" s="741"/>
    </row>
    <row r="133" spans="1:1">
      <c r="A133" s="741"/>
    </row>
    <row r="134" spans="1:1">
      <c r="A134" s="741"/>
    </row>
    <row r="135" spans="1:1">
      <c r="A135" s="741"/>
    </row>
    <row r="136" spans="1:1">
      <c r="A136" s="741"/>
    </row>
    <row r="137" spans="1:1">
      <c r="A137" s="741"/>
    </row>
    <row r="138" spans="1:1">
      <c r="A138" s="741"/>
    </row>
    <row r="139" spans="1:1">
      <c r="A139" s="741"/>
    </row>
    <row r="140" spans="1:1">
      <c r="A140" s="741"/>
    </row>
    <row r="141" spans="1:1">
      <c r="A141" s="741"/>
    </row>
    <row r="142" spans="1:1">
      <c r="A142" s="741"/>
    </row>
    <row r="143" spans="1:1">
      <c r="A143" s="741"/>
    </row>
    <row r="144" spans="1:1">
      <c r="A144" s="741"/>
    </row>
    <row r="145" spans="1:1">
      <c r="A145" s="741"/>
    </row>
    <row r="146" spans="1:1">
      <c r="A146" s="741"/>
    </row>
    <row r="147" spans="1:1">
      <c r="A147" s="741"/>
    </row>
    <row r="148" spans="1:1">
      <c r="A148" s="741"/>
    </row>
    <row r="149" spans="1:1">
      <c r="A149" s="741"/>
    </row>
    <row r="150" spans="1:1">
      <c r="A150" s="741"/>
    </row>
    <row r="151" spans="1:1">
      <c r="A151" s="741"/>
    </row>
    <row r="152" spans="1:1">
      <c r="A152" s="741"/>
    </row>
    <row r="153" spans="1:1">
      <c r="A153" s="741"/>
    </row>
    <row r="154" spans="1:1">
      <c r="A154" s="741"/>
    </row>
    <row r="155" spans="1:1">
      <c r="A155" s="741"/>
    </row>
    <row r="156" spans="1:1">
      <c r="A156" s="741"/>
    </row>
    <row r="157" spans="1:1">
      <c r="A157" s="741"/>
    </row>
    <row r="158" spans="1:1">
      <c r="A158" s="741"/>
    </row>
    <row r="159" spans="1:1">
      <c r="A159" s="741"/>
    </row>
    <row r="160" spans="1:1">
      <c r="A160" s="741"/>
    </row>
    <row r="161" spans="1:1">
      <c r="A161" s="741"/>
    </row>
    <row r="162" spans="1:1">
      <c r="A162" s="741"/>
    </row>
    <row r="163" spans="1:1">
      <c r="A163" s="741"/>
    </row>
    <row r="164" spans="1:1">
      <c r="A164" s="741"/>
    </row>
    <row r="165" spans="1:1">
      <c r="A165" s="741"/>
    </row>
    <row r="166" spans="1:1">
      <c r="A166" s="741"/>
    </row>
    <row r="167" spans="1:1">
      <c r="A167" s="741"/>
    </row>
    <row r="168" spans="1:1">
      <c r="A168" s="741"/>
    </row>
    <row r="169" spans="1:1">
      <c r="A169" s="741"/>
    </row>
    <row r="170" spans="1:1">
      <c r="A170" s="741"/>
    </row>
    <row r="171" spans="1:1">
      <c r="A171" s="741"/>
    </row>
    <row r="172" spans="1:1">
      <c r="A172" s="741"/>
    </row>
    <row r="173" spans="1:1">
      <c r="A173" s="741"/>
    </row>
    <row r="174" spans="1:1">
      <c r="A174" s="741"/>
    </row>
    <row r="175" spans="1:1">
      <c r="A175" s="741"/>
    </row>
    <row r="176" spans="1:1">
      <c r="A176" s="741"/>
    </row>
    <row r="177" spans="1:1">
      <c r="A177" s="741"/>
    </row>
    <row r="178" spans="1:1">
      <c r="A178" s="741"/>
    </row>
    <row r="179" spans="1:1">
      <c r="A179" s="741"/>
    </row>
    <row r="180" spans="1:1">
      <c r="A180" s="741"/>
    </row>
    <row r="181" spans="1:1">
      <c r="A181" s="741"/>
    </row>
    <row r="182" spans="1:1">
      <c r="A182" s="741"/>
    </row>
    <row r="183" spans="1:1">
      <c r="A183" s="741"/>
    </row>
    <row r="184" spans="1:1">
      <c r="A184" s="741"/>
    </row>
    <row r="185" spans="1:1">
      <c r="A185" s="741"/>
    </row>
    <row r="186" spans="1:1">
      <c r="A186" s="741"/>
    </row>
    <row r="187" spans="1:1">
      <c r="A187" s="741"/>
    </row>
    <row r="188" spans="1:1">
      <c r="A188" s="741"/>
    </row>
    <row r="189" spans="1:1">
      <c r="A189" s="741"/>
    </row>
    <row r="190" spans="1:1">
      <c r="A190" s="741"/>
    </row>
    <row r="191" spans="1:1">
      <c r="A191" s="741"/>
    </row>
    <row r="192" spans="1:1">
      <c r="A192" s="741"/>
    </row>
    <row r="193" spans="1:1">
      <c r="A193" s="741"/>
    </row>
    <row r="194" spans="1:1">
      <c r="A194" s="741"/>
    </row>
    <row r="195" spans="1:1">
      <c r="A195" s="741"/>
    </row>
    <row r="196" spans="1:1">
      <c r="A196" s="741"/>
    </row>
    <row r="197" spans="1:1">
      <c r="A197" s="741"/>
    </row>
    <row r="198" spans="1:1">
      <c r="A198" s="741"/>
    </row>
    <row r="199" spans="1:1">
      <c r="A199" s="741"/>
    </row>
    <row r="200" spans="1:1">
      <c r="A200" s="741"/>
    </row>
    <row r="201" spans="1:1">
      <c r="A201" s="741"/>
    </row>
    <row r="202" spans="1:1">
      <c r="A202" s="741"/>
    </row>
    <row r="203" spans="1:1">
      <c r="A203" s="741"/>
    </row>
    <row r="204" spans="1:1">
      <c r="A204" s="741"/>
    </row>
    <row r="205" spans="1:1">
      <c r="A205" s="741"/>
    </row>
    <row r="206" spans="1:1">
      <c r="A206" s="741"/>
    </row>
    <row r="207" spans="1:1">
      <c r="A207" s="741"/>
    </row>
    <row r="208" spans="1:1">
      <c r="A208" s="741"/>
    </row>
    <row r="209" spans="1:1">
      <c r="A209" s="741"/>
    </row>
    <row r="210" spans="1:1">
      <c r="A210" s="741"/>
    </row>
    <row r="211" spans="1:1">
      <c r="A211" s="741"/>
    </row>
    <row r="212" spans="1:1">
      <c r="A212" s="741"/>
    </row>
    <row r="213" spans="1:1">
      <c r="A213" s="741"/>
    </row>
    <row r="214" spans="1:1">
      <c r="A214" s="741"/>
    </row>
    <row r="215" spans="1:1">
      <c r="A215" s="741"/>
    </row>
    <row r="216" spans="1:1">
      <c r="A216" s="741"/>
    </row>
    <row r="217" spans="1:1">
      <c r="A217" s="741"/>
    </row>
    <row r="218" spans="1:1">
      <c r="A218" s="741"/>
    </row>
    <row r="219" spans="1:1">
      <c r="A219" s="741"/>
    </row>
    <row r="220" spans="1:1">
      <c r="A220" s="741"/>
    </row>
    <row r="221" spans="1:1">
      <c r="A221" s="741"/>
    </row>
    <row r="222" spans="1:1">
      <c r="A222" s="741"/>
    </row>
    <row r="223" spans="1:1">
      <c r="A223" s="741"/>
    </row>
    <row r="224" spans="1:1">
      <c r="A224" s="741"/>
    </row>
    <row r="225" spans="1:1">
      <c r="A225" s="741"/>
    </row>
    <row r="226" spans="1:1">
      <c r="A226" s="741"/>
    </row>
    <row r="227" spans="1:1">
      <c r="A227" s="741"/>
    </row>
    <row r="228" spans="1:1">
      <c r="A228" s="741"/>
    </row>
    <row r="229" spans="1:1">
      <c r="A229" s="741"/>
    </row>
    <row r="230" spans="1:1">
      <c r="A230" s="741"/>
    </row>
    <row r="231" spans="1:1">
      <c r="A231" s="741"/>
    </row>
    <row r="232" spans="1:1">
      <c r="A232" s="741"/>
    </row>
  </sheetData>
  <mergeCells count="1">
    <mergeCell ref="A23:G23"/>
  </mergeCells>
  <conditionalFormatting sqref="A3">
    <cfRule type="containsErrors" dxfId="13" priority="3">
      <formula>ISERROR(A3)</formula>
    </cfRule>
  </conditionalFormatting>
  <conditionalFormatting sqref="B2:G2">
    <cfRule type="containsErrors" dxfId="12" priority="2">
      <formula>ISERROR(B2)</formula>
    </cfRule>
  </conditionalFormatting>
  <conditionalFormatting sqref="A2">
    <cfRule type="containsErrors" dxfId="11" priority="1">
      <formula>ISERROR(A2)</formula>
    </cfRule>
  </conditionalFormatting>
  <pageMargins left="0.75" right="0.75" top="1" bottom="1" header="0.5" footer="0.5"/>
  <pageSetup paperSize="9" scale="86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tabColor theme="3"/>
  </sheetPr>
  <dimension ref="A1:J14"/>
  <sheetViews>
    <sheetView showGridLines="0" zoomScaleNormal="100" workbookViewId="0">
      <selection sqref="A1:F1"/>
    </sheetView>
  </sheetViews>
  <sheetFormatPr defaultColWidth="9.33203125" defaultRowHeight="12"/>
  <cols>
    <col min="1" max="1" width="95.83203125" style="228" customWidth="1"/>
    <col min="2" max="7" width="10.83203125" style="228" customWidth="1"/>
    <col min="8" max="16384" width="9.33203125" style="228"/>
  </cols>
  <sheetData>
    <row r="1" spans="1:10" ht="19.5" customHeight="1">
      <c r="A1" s="1068" t="s">
        <v>1096</v>
      </c>
      <c r="B1" s="1069"/>
      <c r="C1" s="1069"/>
      <c r="D1" s="1069"/>
      <c r="E1" s="1069"/>
      <c r="F1" s="1069"/>
    </row>
    <row r="2" spans="1:10" ht="35.1" customHeight="1">
      <c r="A2" s="548" t="s">
        <v>614</v>
      </c>
      <c r="B2" s="340">
        <v>2021</v>
      </c>
      <c r="C2" s="340">
        <v>2022</v>
      </c>
      <c r="D2" s="340">
        <v>2023</v>
      </c>
      <c r="E2" s="340">
        <v>2024</v>
      </c>
      <c r="F2" s="953" t="s">
        <v>459</v>
      </c>
      <c r="G2" s="953" t="s">
        <v>460</v>
      </c>
    </row>
    <row r="3" spans="1:10" ht="15.95" customHeight="1">
      <c r="A3" s="666" t="s">
        <v>1097</v>
      </c>
      <c r="B3" s="669">
        <v>2977.571421661884</v>
      </c>
      <c r="C3" s="669">
        <v>2798.094404511884</v>
      </c>
      <c r="D3" s="669">
        <v>3236.4923692018847</v>
      </c>
      <c r="E3" s="669">
        <v>5088.0919993518846</v>
      </c>
      <c r="F3" s="669">
        <v>3784.4119644118846</v>
      </c>
      <c r="G3" s="669">
        <v>6508.4301048218849</v>
      </c>
    </row>
    <row r="4" spans="1:10" ht="15.95" customHeight="1">
      <c r="A4" s="667" t="s">
        <v>1098</v>
      </c>
      <c r="B4" s="670">
        <v>2779.0897440316326</v>
      </c>
      <c r="C4" s="670">
        <v>2632.8107839616328</v>
      </c>
      <c r="D4" s="670">
        <v>3043.4801402316334</v>
      </c>
      <c r="E4" s="670">
        <v>4923.0723896016334</v>
      </c>
      <c r="F4" s="670">
        <v>3616.2553576916334</v>
      </c>
      <c r="G4" s="670">
        <v>6340.4620003316331</v>
      </c>
    </row>
    <row r="5" spans="1:10" ht="15.95" customHeight="1">
      <c r="A5" s="667" t="s">
        <v>1099</v>
      </c>
      <c r="B5" s="670"/>
      <c r="C5" s="670"/>
      <c r="D5" s="670"/>
      <c r="E5" s="670"/>
      <c r="F5" s="670"/>
      <c r="G5" s="670"/>
      <c r="I5" s="308"/>
      <c r="J5" s="308"/>
    </row>
    <row r="6" spans="1:10" s="5" customFormat="1" ht="17.25" customHeight="1">
      <c r="A6" s="667" t="s">
        <v>1100</v>
      </c>
      <c r="B6" s="670">
        <v>3.35168425045521</v>
      </c>
      <c r="C6" s="670">
        <v>2.7307811426088038</v>
      </c>
      <c r="D6" s="670">
        <v>2.5711130792154409</v>
      </c>
      <c r="E6" s="670">
        <v>4.1867475046566689</v>
      </c>
      <c r="F6" s="670">
        <v>3.1729827809966338</v>
      </c>
      <c r="G6" s="670">
        <v>5.1972484862769681</v>
      </c>
      <c r="I6" s="659"/>
      <c r="J6" s="659"/>
    </row>
    <row r="7" spans="1:10" s="5" customFormat="1" ht="15.75" customHeight="1">
      <c r="A7" s="667" t="s">
        <v>1101</v>
      </c>
      <c r="B7" s="670"/>
      <c r="C7" s="670"/>
      <c r="D7" s="670"/>
      <c r="E7" s="670"/>
      <c r="F7" s="670"/>
      <c r="G7" s="670"/>
      <c r="I7" s="659"/>
      <c r="J7" s="659"/>
    </row>
    <row r="8" spans="1:10" s="5" customFormat="1" ht="18" customHeight="1">
      <c r="A8" s="668" t="s">
        <v>1100</v>
      </c>
      <c r="B8" s="269">
        <v>3.1282646179058271</v>
      </c>
      <c r="C8" s="269">
        <v>2.5694735883385631</v>
      </c>
      <c r="D8" s="269">
        <v>2.4177815678927939</v>
      </c>
      <c r="E8" s="269">
        <v>4.0509607619190602</v>
      </c>
      <c r="F8" s="269">
        <v>3.031994425962433</v>
      </c>
      <c r="G8" s="269">
        <v>5.0631190629375338</v>
      </c>
      <c r="I8" s="659"/>
      <c r="J8" s="659"/>
    </row>
    <row r="9" spans="1:10" ht="18" customHeight="1">
      <c r="A9" s="1070" t="s">
        <v>1102</v>
      </c>
      <c r="B9" s="995"/>
      <c r="C9" s="995"/>
      <c r="D9" s="995"/>
      <c r="E9" s="995"/>
      <c r="F9" s="995"/>
      <c r="G9" s="995"/>
    </row>
    <row r="10" spans="1:10" ht="45" customHeight="1">
      <c r="A10" s="1071" t="s">
        <v>1103</v>
      </c>
      <c r="B10" s="1071"/>
      <c r="C10" s="1071"/>
      <c r="D10" s="1071"/>
      <c r="E10" s="1071"/>
      <c r="F10" s="1071"/>
      <c r="G10" s="995"/>
    </row>
    <row r="11" spans="1:10" ht="14.1" customHeight="1"/>
    <row r="13" spans="1:10">
      <c r="B13" s="660"/>
      <c r="C13" s="660"/>
      <c r="D13" s="660"/>
      <c r="E13" s="660"/>
      <c r="F13" s="660"/>
    </row>
    <row r="14" spans="1:10">
      <c r="B14" s="661"/>
      <c r="C14" s="661"/>
      <c r="D14" s="661"/>
      <c r="E14" s="661"/>
      <c r="F14" s="661"/>
    </row>
  </sheetData>
  <mergeCells count="3">
    <mergeCell ref="A1:F1"/>
    <mergeCell ref="A9:G9"/>
    <mergeCell ref="A10:G10"/>
  </mergeCells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tabColor theme="3"/>
  </sheetPr>
  <dimension ref="A1:G35"/>
  <sheetViews>
    <sheetView showGridLines="0" zoomScaleNormal="100" workbookViewId="0">
      <pane xSplit="1" ySplit="2" topLeftCell="B3" activePane="bottomRight" state="frozen"/>
      <selection activeCell="B41" sqref="B41"/>
      <selection pane="topRight" activeCell="B41" sqref="B41"/>
      <selection pane="bottomLeft" activeCell="B41" sqref="B41"/>
      <selection pane="bottomRight"/>
    </sheetView>
  </sheetViews>
  <sheetFormatPr defaultColWidth="9.33203125" defaultRowHeight="15.75"/>
  <cols>
    <col min="1" max="1" width="95.83203125" style="214" customWidth="1"/>
    <col min="2" max="7" width="9.33203125" style="233" customWidth="1"/>
    <col min="8" max="16384" width="9.33203125" style="233"/>
  </cols>
  <sheetData>
    <row r="1" spans="1:7" s="674" customFormat="1" ht="20.100000000000001" customHeight="1">
      <c r="A1" s="673" t="s">
        <v>1104</v>
      </c>
    </row>
    <row r="2" spans="1:7" ht="30" customHeight="1">
      <c r="A2" s="548" t="s">
        <v>614</v>
      </c>
      <c r="B2" s="351">
        <v>2021</v>
      </c>
      <c r="C2" s="351">
        <v>2022</v>
      </c>
      <c r="D2" s="351">
        <v>2023</v>
      </c>
      <c r="E2" s="351">
        <v>2024</v>
      </c>
      <c r="F2" s="351" t="s">
        <v>459</v>
      </c>
      <c r="G2" s="351" t="s">
        <v>460</v>
      </c>
    </row>
    <row r="3" spans="1:7" ht="14.1" customHeight="1">
      <c r="A3" s="666" t="s">
        <v>1228</v>
      </c>
      <c r="B3" s="664">
        <v>9249.5030272903405</v>
      </c>
      <c r="C3" s="664">
        <v>9744.0959267018625</v>
      </c>
      <c r="D3" s="664">
        <v>10366.168070933036</v>
      </c>
      <c r="E3" s="664">
        <v>12380.96898936198</v>
      </c>
      <c r="F3" s="664">
        <v>11138.259389677947</v>
      </c>
      <c r="G3" s="664">
        <v>12746.415934933821</v>
      </c>
    </row>
    <row r="4" spans="1:7" ht="14.1" customHeight="1">
      <c r="A4" s="667" t="s">
        <v>1229</v>
      </c>
      <c r="B4" s="663">
        <v>7666.9226234839989</v>
      </c>
      <c r="C4" s="663">
        <v>7813.3746213603608</v>
      </c>
      <c r="D4" s="663">
        <v>7980.3740861777087</v>
      </c>
      <c r="E4" s="663">
        <v>8375.2392670228037</v>
      </c>
      <c r="F4" s="663">
        <v>8062.1411496292076</v>
      </c>
      <c r="G4" s="663">
        <v>9047.5919700967352</v>
      </c>
    </row>
    <row r="5" spans="1:7" ht="14.1" customHeight="1">
      <c r="A5" s="667" t="s">
        <v>1232</v>
      </c>
      <c r="B5" s="663">
        <v>83.008757552309646</v>
      </c>
      <c r="C5" s="663">
        <v>65.584470156213001</v>
      </c>
      <c r="D5" s="663">
        <v>53.304193470894937</v>
      </c>
      <c r="E5" s="663">
        <v>47.835392014222869</v>
      </c>
      <c r="F5" s="663">
        <v>50.853193371445592</v>
      </c>
      <c r="G5" s="663">
        <v>47.501751756367341</v>
      </c>
    </row>
    <row r="6" spans="1:7" ht="15.75" customHeight="1">
      <c r="A6" s="667" t="s">
        <v>1224</v>
      </c>
      <c r="B6" s="663">
        <v>232.90448440102099</v>
      </c>
      <c r="C6" s="663">
        <v>215.35503821490823</v>
      </c>
      <c r="D6" s="663">
        <v>144.66390058997763</v>
      </c>
      <c r="E6" s="663">
        <v>99.070671211442175</v>
      </c>
      <c r="F6" s="663">
        <v>127.94543478660501</v>
      </c>
      <c r="G6" s="663">
        <v>111.5021851107275</v>
      </c>
    </row>
    <row r="7" spans="1:7" ht="16.5" customHeight="1">
      <c r="A7" s="667" t="s">
        <v>1230</v>
      </c>
      <c r="B7" s="663">
        <v>880.40729086908004</v>
      </c>
      <c r="C7" s="663">
        <v>1620.630794710753</v>
      </c>
      <c r="D7" s="663">
        <v>845.28559597616663</v>
      </c>
      <c r="E7" s="663">
        <v>1304.8660286472073</v>
      </c>
      <c r="F7" s="663">
        <v>400.30763112775469</v>
      </c>
      <c r="G7" s="663">
        <v>518.55369718033728</v>
      </c>
    </row>
    <row r="8" spans="1:7" ht="14.1" customHeight="1">
      <c r="A8" s="667" t="s">
        <v>1231</v>
      </c>
      <c r="B8" s="663">
        <v>880.40729086908004</v>
      </c>
      <c r="C8" s="663">
        <v>1620.630794710753</v>
      </c>
      <c r="D8" s="663">
        <v>845.28559597616663</v>
      </c>
      <c r="E8" s="663">
        <v>1304.8660286472073</v>
      </c>
      <c r="F8" s="663">
        <v>400.30763112775469</v>
      </c>
      <c r="G8" s="663">
        <v>518.55369718033728</v>
      </c>
    </row>
    <row r="9" spans="1:7" ht="14.1" customHeight="1">
      <c r="A9" s="667" t="s">
        <v>1225</v>
      </c>
      <c r="B9" s="663"/>
      <c r="C9" s="663"/>
      <c r="D9" s="663"/>
      <c r="E9" s="663"/>
      <c r="F9" s="663"/>
      <c r="G9" s="663"/>
    </row>
    <row r="10" spans="1:7" ht="14.1" customHeight="1">
      <c r="A10" s="930" t="s">
        <v>1105</v>
      </c>
      <c r="B10" s="663">
        <v>26.744864427702243</v>
      </c>
      <c r="C10" s="663">
        <v>44.668408164259517</v>
      </c>
      <c r="D10" s="663">
        <v>15.322879617665224</v>
      </c>
      <c r="E10" s="663">
        <v>15.435254943473579</v>
      </c>
      <c r="F10" s="663">
        <v>13.30265679187343</v>
      </c>
      <c r="G10" s="663">
        <v>19.423661630827848</v>
      </c>
    </row>
    <row r="11" spans="1:7" ht="14.1" customHeight="1">
      <c r="A11" s="930" t="s">
        <v>1106</v>
      </c>
      <c r="B11" s="663">
        <v>26.744864427702243</v>
      </c>
      <c r="C11" s="663">
        <v>44.668408164259517</v>
      </c>
      <c r="D11" s="663">
        <v>15.322879617665224</v>
      </c>
      <c r="E11" s="663">
        <v>15.435254943473579</v>
      </c>
      <c r="F11" s="663">
        <v>13.30265679187343</v>
      </c>
      <c r="G11" s="663">
        <v>19.423661630827848</v>
      </c>
    </row>
    <row r="12" spans="1:7" ht="6.75" customHeight="1">
      <c r="A12" s="667"/>
      <c r="B12" s="663"/>
      <c r="C12" s="663"/>
      <c r="D12" s="663"/>
      <c r="E12" s="663"/>
      <c r="F12" s="663"/>
      <c r="G12" s="663"/>
    </row>
    <row r="13" spans="1:7" ht="14.1" customHeight="1">
      <c r="A13" s="931" t="s">
        <v>1109</v>
      </c>
      <c r="B13" s="663">
        <v>4298.297908483999</v>
      </c>
      <c r="C13" s="663">
        <v>4482.879906360361</v>
      </c>
      <c r="D13" s="663">
        <v>4652.7335711777096</v>
      </c>
      <c r="E13" s="663">
        <v>4534.553952022804</v>
      </c>
      <c r="F13" s="663">
        <v>4501.8625346292083</v>
      </c>
      <c r="G13" s="663">
        <v>5243.7723550967348</v>
      </c>
    </row>
    <row r="14" spans="1:7" ht="14.1" customHeight="1">
      <c r="A14" s="931" t="s">
        <v>1110</v>
      </c>
      <c r="B14" s="663">
        <v>46.537103150104933</v>
      </c>
      <c r="C14" s="663">
        <v>37.628722246187316</v>
      </c>
      <c r="D14" s="663">
        <v>31.077516889358236</v>
      </c>
      <c r="E14" s="663">
        <v>25.89922018810114</v>
      </c>
      <c r="F14" s="663">
        <v>28.396189269855988</v>
      </c>
      <c r="G14" s="663">
        <v>27.53090253207381</v>
      </c>
    </row>
    <row r="15" spans="1:7" ht="18" customHeight="1">
      <c r="A15" s="932" t="s">
        <v>1111</v>
      </c>
      <c r="B15" s="663">
        <v>130.57297006116602</v>
      </c>
      <c r="C15" s="663">
        <v>123.55874642280946</v>
      </c>
      <c r="D15" s="663">
        <v>84.342235031100458</v>
      </c>
      <c r="E15" s="663">
        <v>53.639220247744809</v>
      </c>
      <c r="F15" s="663">
        <v>71.444142275920413</v>
      </c>
      <c r="G15" s="663">
        <v>64.62405441679752</v>
      </c>
    </row>
    <row r="16" spans="1:7" ht="15" customHeight="1">
      <c r="A16" s="931" t="s">
        <v>1112</v>
      </c>
      <c r="B16" s="663">
        <v>192.15519086908</v>
      </c>
      <c r="C16" s="663">
        <v>260.90039471075318</v>
      </c>
      <c r="D16" s="663">
        <v>357.86109597616667</v>
      </c>
      <c r="E16" s="663">
        <v>395.23212864720756</v>
      </c>
      <c r="F16" s="663">
        <v>195.28803112775472</v>
      </c>
      <c r="G16" s="663">
        <v>206.13769718033734</v>
      </c>
    </row>
    <row r="17" spans="1:7" ht="14.1" customHeight="1">
      <c r="A17" s="931" t="s">
        <v>1113</v>
      </c>
      <c r="B17" s="663">
        <v>192.15519086908</v>
      </c>
      <c r="C17" s="663">
        <v>260.90039471075318</v>
      </c>
      <c r="D17" s="663">
        <v>357.86109597616667</v>
      </c>
      <c r="E17" s="663">
        <v>395.23212864720756</v>
      </c>
      <c r="F17" s="663">
        <v>195.28803112775472</v>
      </c>
      <c r="G17" s="663">
        <v>206.13769718033734</v>
      </c>
    </row>
    <row r="18" spans="1:7" ht="14.1" customHeight="1">
      <c r="A18" s="931" t="s">
        <v>1114</v>
      </c>
      <c r="B18" s="663"/>
      <c r="C18" s="663"/>
      <c r="D18" s="663"/>
      <c r="E18" s="663"/>
      <c r="F18" s="663"/>
      <c r="G18" s="663"/>
    </row>
    <row r="19" spans="1:7" ht="14.1" customHeight="1">
      <c r="A19" s="931" t="s">
        <v>1105</v>
      </c>
      <c r="B19" s="663">
        <v>5.8372580306550477</v>
      </c>
      <c r="C19" s="663">
        <v>7.1910304056861536</v>
      </c>
      <c r="D19" s="663">
        <v>6.4871121897635566</v>
      </c>
      <c r="E19" s="663">
        <v>4.6751992416002821</v>
      </c>
      <c r="F19" s="663">
        <v>6.4896331012589039</v>
      </c>
      <c r="G19" s="663">
        <v>7.7213775567710901</v>
      </c>
    </row>
    <row r="20" spans="1:7" ht="14.1" customHeight="1">
      <c r="A20" s="931" t="s">
        <v>1106</v>
      </c>
      <c r="B20" s="663">
        <v>5.8372580306550477</v>
      </c>
      <c r="C20" s="663">
        <v>7.1910304056861536</v>
      </c>
      <c r="D20" s="663">
        <v>6.4871121897635566</v>
      </c>
      <c r="E20" s="663">
        <v>4.6751992416002821</v>
      </c>
      <c r="F20" s="663">
        <v>6.4896331012589039</v>
      </c>
      <c r="G20" s="663">
        <v>7.7213775567710901</v>
      </c>
    </row>
    <row r="21" spans="1:7" ht="6.75" customHeight="1">
      <c r="A21" s="667"/>
      <c r="B21" s="663"/>
      <c r="C21" s="663"/>
      <c r="D21" s="663"/>
      <c r="E21" s="663"/>
      <c r="F21" s="663"/>
      <c r="G21" s="663"/>
    </row>
    <row r="22" spans="1:7" ht="14.1" customHeight="1">
      <c r="A22" s="930" t="s">
        <v>1107</v>
      </c>
      <c r="B22" s="663">
        <v>3368.6247149999999</v>
      </c>
      <c r="C22" s="663">
        <v>3330.4947149999998</v>
      </c>
      <c r="D22" s="663">
        <v>3327.6405149999991</v>
      </c>
      <c r="E22" s="663">
        <v>3840.6853149999997</v>
      </c>
      <c r="F22" s="663">
        <v>3560.2786149999997</v>
      </c>
      <c r="G22" s="663">
        <v>3803.8196149999994</v>
      </c>
    </row>
    <row r="23" spans="1:7" ht="14.1" customHeight="1">
      <c r="A23" s="930" t="s">
        <v>1108</v>
      </c>
      <c r="B23" s="663">
        <v>36.471654402204727</v>
      </c>
      <c r="C23" s="663">
        <v>27.955747910025678</v>
      </c>
      <c r="D23" s="663">
        <v>22.226676581536701</v>
      </c>
      <c r="E23" s="663">
        <v>21.936171826121729</v>
      </c>
      <c r="F23" s="663">
        <v>22.457004101589611</v>
      </c>
      <c r="G23" s="663">
        <v>19.970849224293534</v>
      </c>
    </row>
    <row r="24" spans="1:7" ht="18" customHeight="1">
      <c r="A24" s="667" t="s">
        <v>1226</v>
      </c>
      <c r="B24" s="663">
        <v>102.33151433985495</v>
      </c>
      <c r="C24" s="663">
        <v>91.796291792098756</v>
      </c>
      <c r="D24" s="663">
        <v>60.321665558877179</v>
      </c>
      <c r="E24" s="663">
        <v>45.431450963697365</v>
      </c>
      <c r="F24" s="663">
        <v>56.5012925106846</v>
      </c>
      <c r="G24" s="663">
        <v>46.878130693929975</v>
      </c>
    </row>
    <row r="25" spans="1:7" ht="14.1" customHeight="1">
      <c r="A25" s="667" t="s">
        <v>1233</v>
      </c>
      <c r="B25" s="663">
        <v>688.25210000000004</v>
      </c>
      <c r="C25" s="663">
        <v>1359.7303999999999</v>
      </c>
      <c r="D25" s="663">
        <v>487.42450000000002</v>
      </c>
      <c r="E25" s="663">
        <v>909.63389999999993</v>
      </c>
      <c r="F25" s="663">
        <v>205.0196</v>
      </c>
      <c r="G25" s="663">
        <v>312.416</v>
      </c>
    </row>
    <row r="26" spans="1:7" ht="14.1" customHeight="1">
      <c r="A26" s="667" t="s">
        <v>1115</v>
      </c>
      <c r="B26" s="662"/>
      <c r="C26" s="662"/>
      <c r="D26" s="662"/>
      <c r="E26" s="662"/>
      <c r="F26" s="662"/>
      <c r="G26" s="662"/>
    </row>
    <row r="27" spans="1:7" ht="15" customHeight="1">
      <c r="A27" s="668" t="s">
        <v>1227</v>
      </c>
      <c r="B27" s="665">
        <v>20.907606397047193</v>
      </c>
      <c r="C27" s="665">
        <v>37.477377758573368</v>
      </c>
      <c r="D27" s="665">
        <v>8.8357674279016702</v>
      </c>
      <c r="E27" s="665">
        <v>10.760055701873299</v>
      </c>
      <c r="F27" s="665">
        <v>6.8130236906145267</v>
      </c>
      <c r="G27" s="665">
        <v>11.702284074056761</v>
      </c>
    </row>
    <row r="28" spans="1:7" ht="32.25" customHeight="1">
      <c r="A28" s="1072" t="s">
        <v>1116</v>
      </c>
      <c r="B28" s="1072"/>
      <c r="C28" s="1072"/>
      <c r="D28" s="1072"/>
      <c r="E28" s="1008"/>
      <c r="F28" s="1008"/>
      <c r="G28" s="1008"/>
    </row>
    <row r="29" spans="1:7" ht="15" customHeight="1">
      <c r="A29" s="1073" t="s">
        <v>1117</v>
      </c>
      <c r="B29" s="1008"/>
      <c r="C29" s="1008"/>
      <c r="D29" s="1008"/>
      <c r="E29" s="1008"/>
      <c r="F29" s="1008"/>
      <c r="G29" s="1008"/>
    </row>
    <row r="30" spans="1:7" ht="15" customHeight="1">
      <c r="A30" s="1074" t="s">
        <v>1118</v>
      </c>
      <c r="B30" s="1008"/>
      <c r="C30" s="1008"/>
      <c r="D30" s="1008"/>
      <c r="E30" s="1008"/>
      <c r="F30" s="1008"/>
      <c r="G30" s="1008"/>
    </row>
    <row r="31" spans="1:7" ht="15" customHeight="1">
      <c r="A31" s="1075" t="s">
        <v>1119</v>
      </c>
      <c r="B31" s="1075"/>
      <c r="C31" s="1075"/>
      <c r="D31" s="1075"/>
      <c r="E31" s="1008"/>
      <c r="F31" s="1008"/>
      <c r="G31" s="1008"/>
    </row>
    <row r="32" spans="1:7" ht="24.75" customHeight="1">
      <c r="A32" s="1075"/>
      <c r="B32" s="1075"/>
      <c r="C32" s="1075"/>
      <c r="D32" s="1075"/>
      <c r="E32" s="1008"/>
      <c r="F32" s="1008"/>
      <c r="G32" s="1008"/>
    </row>
    <row r="33" spans="1:2">
      <c r="A33" s="671"/>
    </row>
    <row r="35" spans="1:2">
      <c r="B35" s="672"/>
    </row>
  </sheetData>
  <sheetProtection selectLockedCells="1" selectUnlockedCells="1"/>
  <mergeCells count="4">
    <mergeCell ref="A28:G28"/>
    <mergeCell ref="A29:G29"/>
    <mergeCell ref="A30:G30"/>
    <mergeCell ref="A31:G32"/>
  </mergeCells>
  <pageMargins left="0.98425196850393704" right="0.2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N41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/>
    </sheetView>
  </sheetViews>
  <sheetFormatPr defaultColWidth="12.5" defaultRowHeight="12"/>
  <cols>
    <col min="1" max="1" width="95.83203125" style="678" customWidth="1"/>
    <col min="2" max="2" width="1.33203125" style="677" customWidth="1"/>
    <col min="3" max="6" width="12.5" style="678" customWidth="1"/>
    <col min="7" max="16384" width="12.5" style="678"/>
  </cols>
  <sheetData>
    <row r="1" spans="1:14" s="676" customFormat="1" ht="15" customHeight="1">
      <c r="A1" s="843" t="s">
        <v>1120</v>
      </c>
      <c r="B1" s="675"/>
    </row>
    <row r="2" spans="1:14" ht="15" customHeight="1">
      <c r="A2" s="561" t="s">
        <v>491</v>
      </c>
      <c r="B2" s="603"/>
      <c r="C2" s="563"/>
      <c r="D2" s="563"/>
      <c r="E2" s="563"/>
      <c r="F2" s="563"/>
      <c r="G2" s="563"/>
    </row>
    <row r="3" spans="1:14" ht="15.75" customHeight="1">
      <c r="A3" s="697"/>
      <c r="B3" s="698"/>
      <c r="C3" s="1076">
        <v>2021</v>
      </c>
      <c r="D3" s="1076"/>
      <c r="E3" s="1076">
        <v>2022</v>
      </c>
      <c r="F3" s="1076"/>
      <c r="G3" s="1076">
        <v>2023</v>
      </c>
      <c r="H3" s="1076"/>
      <c r="I3" s="1076">
        <v>2024</v>
      </c>
      <c r="J3" s="1076"/>
      <c r="K3" s="1076" t="s">
        <v>459</v>
      </c>
      <c r="L3" s="1076"/>
      <c r="M3" s="1076" t="s">
        <v>460</v>
      </c>
      <c r="N3" s="1076"/>
    </row>
    <row r="4" spans="1:14" s="680" customFormat="1" ht="42.75" customHeight="1">
      <c r="A4" s="548" t="s">
        <v>614</v>
      </c>
      <c r="B4" s="699"/>
      <c r="C4" s="700" t="s">
        <v>726</v>
      </c>
      <c r="D4" s="700" t="s">
        <v>1121</v>
      </c>
      <c r="E4" s="700" t="s">
        <v>726</v>
      </c>
      <c r="F4" s="700" t="s">
        <v>1121</v>
      </c>
      <c r="G4" s="700" t="s">
        <v>726</v>
      </c>
      <c r="H4" s="700" t="s">
        <v>1121</v>
      </c>
      <c r="I4" s="700" t="s">
        <v>726</v>
      </c>
      <c r="J4" s="700" t="s">
        <v>1121</v>
      </c>
      <c r="K4" s="700" t="s">
        <v>726</v>
      </c>
      <c r="L4" s="700" t="s">
        <v>1121</v>
      </c>
      <c r="M4" s="700" t="s">
        <v>726</v>
      </c>
      <c r="N4" s="700" t="s">
        <v>1121</v>
      </c>
    </row>
    <row r="5" spans="1:14" s="676" customFormat="1" ht="15" customHeight="1">
      <c r="A5" s="701" t="s">
        <v>576</v>
      </c>
      <c r="B5" s="702"/>
      <c r="C5" s="703">
        <v>3368.6275000000001</v>
      </c>
      <c r="D5" s="704">
        <v>100.00000000000006</v>
      </c>
      <c r="E5" s="703">
        <v>3330.4974999999999</v>
      </c>
      <c r="F5" s="704">
        <v>100.00000000000001</v>
      </c>
      <c r="G5" s="705">
        <v>3327.6432999999997</v>
      </c>
      <c r="H5" s="704">
        <v>100.00000000000004</v>
      </c>
      <c r="I5" s="705">
        <v>3840.6881000000003</v>
      </c>
      <c r="J5" s="704">
        <v>100.00000000000003</v>
      </c>
      <c r="K5" s="705">
        <v>3560.2813999999998</v>
      </c>
      <c r="L5" s="704">
        <v>100.00000000000004</v>
      </c>
      <c r="M5" s="705">
        <v>3803.8224</v>
      </c>
      <c r="N5" s="704">
        <v>99.999999999999972</v>
      </c>
    </row>
    <row r="6" spans="1:14" s="676" customFormat="1" ht="15" customHeight="1">
      <c r="A6" s="681" t="s">
        <v>634</v>
      </c>
      <c r="B6" s="684"/>
      <c r="C6" s="689">
        <v>1474.8056000000001</v>
      </c>
      <c r="D6" s="690">
        <v>43.780607977581376</v>
      </c>
      <c r="E6" s="689">
        <v>1423.7835</v>
      </c>
      <c r="F6" s="691">
        <v>42.749874455693181</v>
      </c>
      <c r="G6" s="692">
        <v>1453.6395</v>
      </c>
      <c r="H6" s="691">
        <v>43.683753604239975</v>
      </c>
      <c r="I6" s="692">
        <v>1549.1576</v>
      </c>
      <c r="J6" s="691">
        <v>40.335418020536473</v>
      </c>
      <c r="K6" s="692">
        <v>1541.8924</v>
      </c>
      <c r="L6" s="691">
        <v>43.308160978511417</v>
      </c>
      <c r="M6" s="692">
        <v>1576.3886</v>
      </c>
      <c r="N6" s="691">
        <v>41.442224011299786</v>
      </c>
    </row>
    <row r="7" spans="1:14" ht="15" customHeight="1">
      <c r="A7" s="681" t="s">
        <v>269</v>
      </c>
      <c r="C7" s="689">
        <v>492.3349</v>
      </c>
      <c r="D7" s="690">
        <v>14.61529658592409</v>
      </c>
      <c r="E7" s="689">
        <v>579.07990000000007</v>
      </c>
      <c r="F7" s="691">
        <v>17.387189151170361</v>
      </c>
      <c r="G7" s="692">
        <v>609.78409999999997</v>
      </c>
      <c r="H7" s="691">
        <v>18.324803623032555</v>
      </c>
      <c r="I7" s="692">
        <v>1028.0162</v>
      </c>
      <c r="J7" s="691">
        <v>26.766458854078778</v>
      </c>
      <c r="K7" s="692">
        <v>758.03589999999997</v>
      </c>
      <c r="L7" s="691">
        <v>21.291460276145589</v>
      </c>
      <c r="M7" s="692">
        <v>1016.8203000000001</v>
      </c>
      <c r="N7" s="691">
        <v>26.731539832143586</v>
      </c>
    </row>
    <row r="8" spans="1:14" ht="15" customHeight="1">
      <c r="A8" s="681" t="s">
        <v>625</v>
      </c>
      <c r="B8" s="684"/>
      <c r="C8" s="689">
        <v>278.39929999999998</v>
      </c>
      <c r="D8" s="690">
        <v>8.2644726969663456</v>
      </c>
      <c r="E8" s="689">
        <v>230.99590000000001</v>
      </c>
      <c r="F8" s="691">
        <v>6.9357776128040936</v>
      </c>
      <c r="G8" s="692">
        <v>228.39270000000002</v>
      </c>
      <c r="H8" s="691">
        <v>6.8634970581131718</v>
      </c>
      <c r="I8" s="692">
        <v>216.42189999999999</v>
      </c>
      <c r="J8" s="691">
        <v>5.6349772323350074</v>
      </c>
      <c r="K8" s="692">
        <v>220.3297</v>
      </c>
      <c r="L8" s="691">
        <v>6.1885473434768388</v>
      </c>
      <c r="M8" s="692">
        <v>219.40350000000001</v>
      </c>
      <c r="N8" s="691">
        <v>5.7679743407578652</v>
      </c>
    </row>
    <row r="9" spans="1:14" ht="15" customHeight="1">
      <c r="A9" s="681" t="s">
        <v>627</v>
      </c>
      <c r="C9" s="689">
        <v>269.93529999999998</v>
      </c>
      <c r="D9" s="690">
        <v>8.0132130964317074</v>
      </c>
      <c r="E9" s="689">
        <v>313.32850000000002</v>
      </c>
      <c r="F9" s="691">
        <v>9.4078587358194987</v>
      </c>
      <c r="G9" s="692">
        <v>296.46190000000001</v>
      </c>
      <c r="H9" s="691">
        <v>8.9090648628114693</v>
      </c>
      <c r="I9" s="692">
        <v>257.35989999999998</v>
      </c>
      <c r="J9" s="691">
        <v>6.7008799803347729</v>
      </c>
      <c r="K9" s="692">
        <v>285.22559999999999</v>
      </c>
      <c r="L9" s="691">
        <v>8.0113218016980348</v>
      </c>
      <c r="M9" s="692">
        <v>215.11199999999999</v>
      </c>
      <c r="N9" s="691">
        <v>5.6551536160047853</v>
      </c>
    </row>
    <row r="10" spans="1:14" ht="15" customHeight="1">
      <c r="A10" s="681" t="s">
        <v>623</v>
      </c>
      <c r="B10" s="685"/>
      <c r="C10" s="689">
        <v>119.5326</v>
      </c>
      <c r="D10" s="690">
        <v>3.5484065839870986</v>
      </c>
      <c r="E10" s="689">
        <v>180.18370000000002</v>
      </c>
      <c r="F10" s="691">
        <v>5.4101136541913037</v>
      </c>
      <c r="G10" s="692">
        <v>139.10379999999998</v>
      </c>
      <c r="H10" s="691">
        <v>4.1802497280883433</v>
      </c>
      <c r="I10" s="692">
        <v>141.34779999999998</v>
      </c>
      <c r="J10" s="691">
        <v>3.6802728136137883</v>
      </c>
      <c r="K10" s="692">
        <v>151.65010000000001</v>
      </c>
      <c r="L10" s="691">
        <v>4.2594975779161732</v>
      </c>
      <c r="M10" s="692">
        <v>152.52939999999998</v>
      </c>
      <c r="N10" s="691">
        <v>4.0098980436100273</v>
      </c>
    </row>
    <row r="11" spans="1:14" ht="15" customHeight="1">
      <c r="A11" s="682" t="s">
        <v>636</v>
      </c>
      <c r="B11" s="684"/>
      <c r="C11" s="689">
        <v>80.745000000000005</v>
      </c>
      <c r="D11" s="690">
        <v>2.3969702794387331</v>
      </c>
      <c r="E11" s="689">
        <v>81.371200000000002</v>
      </c>
      <c r="F11" s="691">
        <v>2.443214564790996</v>
      </c>
      <c r="G11" s="692">
        <v>77.534499999999994</v>
      </c>
      <c r="H11" s="691">
        <v>2.3300123543890656</v>
      </c>
      <c r="I11" s="692">
        <v>119.2483</v>
      </c>
      <c r="J11" s="691">
        <v>3.1048681094411177</v>
      </c>
      <c r="K11" s="692">
        <v>86.150999999999996</v>
      </c>
      <c r="L11" s="691">
        <v>2.4197806386877172</v>
      </c>
      <c r="M11" s="692">
        <v>120.03410000000001</v>
      </c>
      <c r="N11" s="691">
        <v>3.1556178858403068</v>
      </c>
    </row>
    <row r="12" spans="1:14" ht="15" customHeight="1">
      <c r="A12" s="681" t="s">
        <v>328</v>
      </c>
      <c r="B12" s="684"/>
      <c r="C12" s="689">
        <v>55.977199999999996</v>
      </c>
      <c r="D12" s="690">
        <v>1.6617212796606333</v>
      </c>
      <c r="E12" s="689">
        <v>63.393300000000004</v>
      </c>
      <c r="F12" s="691">
        <v>1.9034183331469248</v>
      </c>
      <c r="G12" s="692">
        <v>70.565899999999999</v>
      </c>
      <c r="H12" s="691">
        <v>2.1205968800802659</v>
      </c>
      <c r="I12" s="692">
        <v>64.572299999999998</v>
      </c>
      <c r="J12" s="691">
        <v>1.6812690413470439</v>
      </c>
      <c r="K12" s="692">
        <v>72.125799999999998</v>
      </c>
      <c r="L12" s="691">
        <v>2.0258454851349672</v>
      </c>
      <c r="M12" s="692">
        <v>64.839799999999997</v>
      </c>
      <c r="N12" s="691">
        <v>1.7045958822893517</v>
      </c>
    </row>
    <row r="13" spans="1:14" ht="15" customHeight="1">
      <c r="A13" s="681" t="s">
        <v>635</v>
      </c>
      <c r="B13" s="684"/>
      <c r="C13" s="689">
        <v>37.9908</v>
      </c>
      <c r="D13" s="690">
        <v>1.1277827542522882</v>
      </c>
      <c r="E13" s="689">
        <v>37.029400000000003</v>
      </c>
      <c r="F13" s="691">
        <v>1.1118278875753549</v>
      </c>
      <c r="G13" s="692">
        <v>41.149699999999996</v>
      </c>
      <c r="H13" s="691">
        <v>1.2366018917953134</v>
      </c>
      <c r="I13" s="692">
        <v>51.993600000000001</v>
      </c>
      <c r="J13" s="691">
        <v>1.3537574165421034</v>
      </c>
      <c r="K13" s="692">
        <v>42.2149</v>
      </c>
      <c r="L13" s="691">
        <v>1.1857180727343632</v>
      </c>
      <c r="M13" s="692">
        <v>54.749600000000001</v>
      </c>
      <c r="N13" s="691">
        <v>1.4393311317584123</v>
      </c>
    </row>
    <row r="14" spans="1:14" ht="15" customHeight="1">
      <c r="A14" s="681" t="s">
        <v>629</v>
      </c>
      <c r="B14" s="684"/>
      <c r="C14" s="689">
        <v>18.6067</v>
      </c>
      <c r="D14" s="690">
        <v>0.55235255307985232</v>
      </c>
      <c r="E14" s="689">
        <v>56.127000000000002</v>
      </c>
      <c r="F14" s="691">
        <v>1.6852437210957221</v>
      </c>
      <c r="G14" s="692">
        <v>54.913199999999996</v>
      </c>
      <c r="H14" s="691">
        <v>1.6502129299735941</v>
      </c>
      <c r="I14" s="692">
        <v>51.430900000000001</v>
      </c>
      <c r="J14" s="691">
        <v>1.3391063960648093</v>
      </c>
      <c r="K14" s="692">
        <v>58.049699999999994</v>
      </c>
      <c r="L14" s="691">
        <v>1.630480669308892</v>
      </c>
      <c r="M14" s="692">
        <v>44.6845</v>
      </c>
      <c r="N14" s="691">
        <v>1.1747262437909824</v>
      </c>
    </row>
    <row r="15" spans="1:14" ht="15" customHeight="1">
      <c r="A15" s="681" t="s">
        <v>329</v>
      </c>
      <c r="B15" s="684"/>
      <c r="C15" s="689">
        <v>51.891100000000002</v>
      </c>
      <c r="D15" s="690">
        <v>1.5404226201917548</v>
      </c>
      <c r="E15" s="689">
        <v>52.340900000000005</v>
      </c>
      <c r="F15" s="691">
        <v>1.5715640080798743</v>
      </c>
      <c r="G15" s="692">
        <v>43.885800000000003</v>
      </c>
      <c r="H15" s="691">
        <v>1.3188252478863949</v>
      </c>
      <c r="I15" s="692">
        <v>42.928699999999999</v>
      </c>
      <c r="J15" s="691">
        <v>1.1177346059420965</v>
      </c>
      <c r="K15" s="692">
        <v>44.888599999999997</v>
      </c>
      <c r="L15" s="691">
        <v>1.260816069201721</v>
      </c>
      <c r="M15" s="692">
        <v>43.464700000000001</v>
      </c>
      <c r="N15" s="691">
        <v>1.1426585005651158</v>
      </c>
    </row>
    <row r="16" spans="1:14" ht="15" customHeight="1">
      <c r="A16" s="681" t="s">
        <v>1065</v>
      </c>
      <c r="C16" s="689">
        <v>39.427699999999994</v>
      </c>
      <c r="D16" s="690">
        <v>1.1704381086956035</v>
      </c>
      <c r="E16" s="689">
        <v>30.089400000000001</v>
      </c>
      <c r="F16" s="691">
        <v>0.90345061060697396</v>
      </c>
      <c r="G16" s="692">
        <v>27.802099999999999</v>
      </c>
      <c r="H16" s="691">
        <v>0.83548918839948982</v>
      </c>
      <c r="I16" s="692">
        <v>28.642799999999998</v>
      </c>
      <c r="J16" s="691">
        <v>0.7457726129856781</v>
      </c>
      <c r="K16" s="692">
        <v>27.299099999999999</v>
      </c>
      <c r="L16" s="691">
        <v>0.7667680425485468</v>
      </c>
      <c r="M16" s="692">
        <v>30.479099999999999</v>
      </c>
      <c r="N16" s="691">
        <v>0.8012755800586272</v>
      </c>
    </row>
    <row r="17" spans="1:14" ht="15" customHeight="1">
      <c r="A17" s="682" t="s">
        <v>1122</v>
      </c>
      <c r="B17" s="684"/>
      <c r="C17" s="689">
        <v>26.916400000000003</v>
      </c>
      <c r="D17" s="690">
        <v>0.79903165309907387</v>
      </c>
      <c r="E17" s="689">
        <v>26.871500000000001</v>
      </c>
      <c r="F17" s="691">
        <v>0.80683141182360896</v>
      </c>
      <c r="G17" s="692">
        <v>26.441700000000001</v>
      </c>
      <c r="H17" s="691">
        <v>0.79460740278262409</v>
      </c>
      <c r="I17" s="692">
        <v>29.884499999999999</v>
      </c>
      <c r="J17" s="691">
        <v>0.77810275715958277</v>
      </c>
      <c r="K17" s="692">
        <v>26.950800000000001</v>
      </c>
      <c r="L17" s="691">
        <v>0.75698510797489216</v>
      </c>
      <c r="M17" s="692">
        <v>29.884499999999999</v>
      </c>
      <c r="N17" s="691">
        <v>0.78564393542663813</v>
      </c>
    </row>
    <row r="18" spans="1:14" ht="15" customHeight="1">
      <c r="A18" s="681" t="s">
        <v>276</v>
      </c>
      <c r="B18" s="684"/>
      <c r="C18" s="689">
        <v>29.325700000000001</v>
      </c>
      <c r="D18" s="690">
        <v>0.87055336335050393</v>
      </c>
      <c r="E18" s="689">
        <v>33.792199999999994</v>
      </c>
      <c r="F18" s="691">
        <v>1.0146291957883167</v>
      </c>
      <c r="G18" s="692">
        <v>33.012099999999997</v>
      </c>
      <c r="H18" s="691">
        <v>0.99205645028119449</v>
      </c>
      <c r="I18" s="692">
        <v>26.5199</v>
      </c>
      <c r="J18" s="691">
        <v>0.69049866350771882</v>
      </c>
      <c r="K18" s="692">
        <v>33.216500000000003</v>
      </c>
      <c r="L18" s="691">
        <v>0.93297400593110436</v>
      </c>
      <c r="M18" s="692">
        <v>26.3126</v>
      </c>
      <c r="N18" s="691">
        <v>0.69174102345051647</v>
      </c>
    </row>
    <row r="19" spans="1:14" ht="15" customHeight="1">
      <c r="A19" s="681" t="s">
        <v>273</v>
      </c>
      <c r="B19" s="684"/>
      <c r="C19" s="689">
        <v>34.7468</v>
      </c>
      <c r="D19" s="690">
        <v>1.0314824064103258</v>
      </c>
      <c r="E19" s="689">
        <v>15.3361</v>
      </c>
      <c r="F19" s="691">
        <v>0.46047474889262041</v>
      </c>
      <c r="G19" s="692">
        <v>14.684700000000001</v>
      </c>
      <c r="H19" s="691">
        <v>0.44129429377241253</v>
      </c>
      <c r="I19" s="692">
        <v>17.375499999999999</v>
      </c>
      <c r="J19" s="691">
        <v>0.45240591132615005</v>
      </c>
      <c r="K19" s="692">
        <v>18.175799999999999</v>
      </c>
      <c r="L19" s="691">
        <v>0.51051582608048895</v>
      </c>
      <c r="M19" s="692">
        <v>17.804400000000001</v>
      </c>
      <c r="N19" s="691">
        <v>0.46806601696230621</v>
      </c>
    </row>
    <row r="20" spans="1:14" ht="15" customHeight="1">
      <c r="A20" s="681" t="s">
        <v>330</v>
      </c>
      <c r="B20" s="684"/>
      <c r="C20" s="689">
        <v>38.599299999999999</v>
      </c>
      <c r="D20" s="690">
        <v>1.1458464908928041</v>
      </c>
      <c r="E20" s="689">
        <v>11.8444</v>
      </c>
      <c r="F20" s="691">
        <v>0.3556345560986009</v>
      </c>
      <c r="G20" s="692">
        <v>13.9739</v>
      </c>
      <c r="H20" s="691">
        <v>0.41993383124928091</v>
      </c>
      <c r="I20" s="692">
        <v>15.212200000000001</v>
      </c>
      <c r="J20" s="691">
        <v>0.39608006700674292</v>
      </c>
      <c r="K20" s="692">
        <v>14.17</v>
      </c>
      <c r="L20" s="691">
        <v>0.39800224779985083</v>
      </c>
      <c r="M20" s="692">
        <v>15.076700000000001</v>
      </c>
      <c r="N20" s="691">
        <v>0.39635657017004794</v>
      </c>
    </row>
    <row r="21" spans="1:14" ht="15" customHeight="1">
      <c r="A21" s="681" t="s">
        <v>331</v>
      </c>
      <c r="B21" s="684"/>
      <c r="C21" s="689">
        <v>103.6417</v>
      </c>
      <c r="D21" s="690">
        <v>3.0766744022602674</v>
      </c>
      <c r="E21" s="689">
        <v>40.292199999999994</v>
      </c>
      <c r="F21" s="691">
        <v>1.2097952332947253</v>
      </c>
      <c r="G21" s="692">
        <v>29.402099999999997</v>
      </c>
      <c r="H21" s="691">
        <v>0.88357126498504213</v>
      </c>
      <c r="I21" s="692">
        <v>26.501999999999999</v>
      </c>
      <c r="J21" s="691">
        <v>0.6900326011893545</v>
      </c>
      <c r="K21" s="692">
        <v>28.2104</v>
      </c>
      <c r="L21" s="691">
        <v>0.79236433389787675</v>
      </c>
      <c r="M21" s="692">
        <v>11.9239</v>
      </c>
      <c r="N21" s="691">
        <v>0.31347152275037871</v>
      </c>
    </row>
    <row r="22" spans="1:14" ht="15" customHeight="1">
      <c r="A22" s="706" t="s">
        <v>1123</v>
      </c>
      <c r="B22" s="679"/>
      <c r="C22" s="693">
        <v>215.75140000000056</v>
      </c>
      <c r="D22" s="694">
        <v>6.4047271477775611</v>
      </c>
      <c r="E22" s="693">
        <v>154.63839999999982</v>
      </c>
      <c r="F22" s="695">
        <v>4.6431021191278425</v>
      </c>
      <c r="G22" s="696">
        <v>166.89560000000074</v>
      </c>
      <c r="H22" s="695">
        <v>5.0154293881198377</v>
      </c>
      <c r="I22" s="696">
        <v>174.07400000000098</v>
      </c>
      <c r="J22" s="695">
        <v>4.5323649165887998</v>
      </c>
      <c r="K22" s="696">
        <v>151.69510000000082</v>
      </c>
      <c r="L22" s="695">
        <v>4.2607615229515519</v>
      </c>
      <c r="M22" s="696">
        <v>164.3146999999999</v>
      </c>
      <c r="N22" s="695">
        <v>4.3197258631212616</v>
      </c>
    </row>
    <row r="23" spans="1:14" ht="14.25" customHeight="1">
      <c r="A23" s="678" t="s">
        <v>1124</v>
      </c>
    </row>
    <row r="24" spans="1:14" ht="12" customHeight="1">
      <c r="G24" s="683"/>
    </row>
    <row r="25" spans="1:14" ht="12" customHeight="1"/>
    <row r="26" spans="1:14" ht="12" customHeight="1"/>
    <row r="27" spans="1:14" ht="12" customHeight="1"/>
    <row r="28" spans="1:14" ht="12" customHeight="1"/>
    <row r="29" spans="1:14" ht="12" customHeight="1"/>
    <row r="30" spans="1:14" ht="12" customHeight="1"/>
    <row r="31" spans="1:14" ht="12" customHeight="1"/>
    <row r="32" spans="1:1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</sheetData>
  <sheetProtection selectLockedCells="1" selectUnlockedCells="1"/>
  <mergeCells count="6">
    <mergeCell ref="M3:N3"/>
    <mergeCell ref="C3:D3"/>
    <mergeCell ref="E3:F3"/>
    <mergeCell ref="G3:H3"/>
    <mergeCell ref="I3:J3"/>
    <mergeCell ref="K3:L3"/>
  </mergeCells>
  <conditionalFormatting sqref="B2:G2">
    <cfRule type="containsErrors" dxfId="10" priority="2">
      <formula>ISERROR(B2)</formula>
    </cfRule>
  </conditionalFormatting>
  <conditionalFormatting sqref="A2">
    <cfRule type="containsErrors" dxfId="9" priority="1">
      <formula>ISERROR(A2)</formula>
    </cfRule>
  </conditionalFormatting>
  <pageMargins left="0.75" right="0.75" top="1" bottom="1" header="0.5" footer="0.5"/>
  <pageSetup paperSize="9" orientation="landscape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tabColor theme="3"/>
    <pageSetUpPr fitToPage="1"/>
  </sheetPr>
  <dimension ref="A1:M76"/>
  <sheetViews>
    <sheetView showGridLines="0" zoomScaleNormal="100" workbookViewId="0">
      <pane xSplit="1" ySplit="4" topLeftCell="B5" activePane="bottomRight" state="frozen"/>
      <selection activeCell="B41" sqref="B41"/>
      <selection pane="topRight" activeCell="B41" sqref="B41"/>
      <selection pane="bottomLeft" activeCell="B41" sqref="B41"/>
      <selection pane="bottomRight"/>
    </sheetView>
  </sheetViews>
  <sheetFormatPr defaultColWidth="12.5" defaultRowHeight="12"/>
  <cols>
    <col min="1" max="1" width="95.83203125" style="678" customWidth="1"/>
    <col min="2" max="13" width="12.83203125" style="678" customWidth="1"/>
    <col min="14" max="16384" width="12.5" style="678"/>
  </cols>
  <sheetData>
    <row r="1" spans="1:13" s="676" customFormat="1" ht="15.75" customHeight="1">
      <c r="A1" s="843" t="s">
        <v>1125</v>
      </c>
    </row>
    <row r="2" spans="1:13" ht="12.75" customHeight="1">
      <c r="A2" s="844" t="s">
        <v>1126</v>
      </c>
    </row>
    <row r="3" spans="1:13" ht="17.25" customHeight="1">
      <c r="A3" s="1077" t="s">
        <v>614</v>
      </c>
      <c r="B3" s="1079">
        <v>2021</v>
      </c>
      <c r="C3" s="1079"/>
      <c r="D3" s="1079">
        <v>2022</v>
      </c>
      <c r="E3" s="1079"/>
      <c r="F3" s="1079">
        <v>2023</v>
      </c>
      <c r="G3" s="1079"/>
      <c r="H3" s="1079">
        <v>2024</v>
      </c>
      <c r="I3" s="1079"/>
      <c r="J3" s="1076" t="s">
        <v>459</v>
      </c>
      <c r="K3" s="1076"/>
      <c r="L3" s="1076" t="s">
        <v>460</v>
      </c>
      <c r="M3" s="1076"/>
    </row>
    <row r="4" spans="1:13" s="680" customFormat="1" ht="39" customHeight="1">
      <c r="A4" s="1078"/>
      <c r="B4" s="700" t="s">
        <v>726</v>
      </c>
      <c r="C4" s="933" t="s">
        <v>1127</v>
      </c>
      <c r="D4" s="700" t="s">
        <v>726</v>
      </c>
      <c r="E4" s="933" t="s">
        <v>1127</v>
      </c>
      <c r="F4" s="700" t="s">
        <v>726</v>
      </c>
      <c r="G4" s="933" t="s">
        <v>1127</v>
      </c>
      <c r="H4" s="700" t="s">
        <v>726</v>
      </c>
      <c r="I4" s="933" t="s">
        <v>1127</v>
      </c>
      <c r="J4" s="700" t="s">
        <v>726</v>
      </c>
      <c r="K4" s="933" t="s">
        <v>1127</v>
      </c>
      <c r="L4" s="700" t="s">
        <v>726</v>
      </c>
      <c r="M4" s="933" t="s">
        <v>1127</v>
      </c>
    </row>
    <row r="5" spans="1:13" s="676" customFormat="1" ht="14.1" customHeight="1">
      <c r="A5" s="841" t="s">
        <v>1128</v>
      </c>
      <c r="B5" s="842">
        <v>7666.9226234839998</v>
      </c>
      <c r="C5" s="842">
        <v>100</v>
      </c>
      <c r="D5" s="842">
        <v>7813.3746213603599</v>
      </c>
      <c r="E5" s="842">
        <v>100</v>
      </c>
      <c r="F5" s="842">
        <v>7980.3740861777087</v>
      </c>
      <c r="G5" s="842">
        <v>100</v>
      </c>
      <c r="H5" s="842">
        <v>8375.2392670228037</v>
      </c>
      <c r="I5" s="842">
        <v>100</v>
      </c>
      <c r="J5" s="842">
        <v>8062.1411496292076</v>
      </c>
      <c r="K5" s="842">
        <v>100</v>
      </c>
      <c r="L5" s="842">
        <v>9047.5919700967352</v>
      </c>
      <c r="M5" s="842">
        <v>100</v>
      </c>
    </row>
    <row r="6" spans="1:13" s="676" customFormat="1" ht="14.1" customHeight="1">
      <c r="A6" s="707" t="s">
        <v>1129</v>
      </c>
      <c r="B6" s="708">
        <v>4298.2979084839999</v>
      </c>
      <c r="C6" s="708">
        <v>56.062883631017648</v>
      </c>
      <c r="D6" s="708">
        <v>4482.8799063603601</v>
      </c>
      <c r="E6" s="708">
        <v>57.374439644874741</v>
      </c>
      <c r="F6" s="708">
        <v>4652.7335711777096</v>
      </c>
      <c r="G6" s="708">
        <v>58.302198881082646</v>
      </c>
      <c r="H6" s="708">
        <v>4534.5539520228031</v>
      </c>
      <c r="I6" s="708">
        <v>54.142380981011996</v>
      </c>
      <c r="J6" s="708">
        <v>4501.8625346292083</v>
      </c>
      <c r="K6" s="708">
        <v>55.83954003132601</v>
      </c>
      <c r="L6" s="708">
        <v>5243.7723550967357</v>
      </c>
      <c r="M6" s="708">
        <v>57.957657379200647</v>
      </c>
    </row>
    <row r="7" spans="1:13" s="676" customFormat="1" ht="14.1" customHeight="1">
      <c r="A7" s="709" t="s">
        <v>1130</v>
      </c>
      <c r="B7" s="708">
        <v>2043.8529084839995</v>
      </c>
      <c r="C7" s="708">
        <v>26.65806098295058</v>
      </c>
      <c r="D7" s="708">
        <v>2139.509363656</v>
      </c>
      <c r="E7" s="708">
        <v>27.382654324636711</v>
      </c>
      <c r="F7" s="708">
        <v>2330.7263396640001</v>
      </c>
      <c r="G7" s="708">
        <v>29.205727883118925</v>
      </c>
      <c r="H7" s="708">
        <v>2330.3065368202297</v>
      </c>
      <c r="I7" s="708">
        <v>27.823760761029547</v>
      </c>
      <c r="J7" s="708">
        <v>2261.9773432927605</v>
      </c>
      <c r="K7" s="708">
        <v>28.056781707385426</v>
      </c>
      <c r="L7" s="708">
        <v>2416.3841890051954</v>
      </c>
      <c r="M7" s="708">
        <v>26.707484123859754</v>
      </c>
    </row>
    <row r="8" spans="1:13" ht="14.1" customHeight="1">
      <c r="A8" s="710" t="s">
        <v>1131</v>
      </c>
      <c r="B8" s="711">
        <v>340.44690848399995</v>
      </c>
      <c r="C8" s="711">
        <v>4.440463601930734</v>
      </c>
      <c r="D8" s="711">
        <v>302.19836365600003</v>
      </c>
      <c r="E8" s="711">
        <v>3.8677060591699277</v>
      </c>
      <c r="F8" s="711">
        <v>233.31533966399999</v>
      </c>
      <c r="G8" s="711">
        <v>2.9236140705247196</v>
      </c>
      <c r="H8" s="711">
        <v>133.45253682022988</v>
      </c>
      <c r="I8" s="711">
        <v>1.5934176035506751</v>
      </c>
      <c r="J8" s="711">
        <v>182.2483432927605</v>
      </c>
      <c r="K8" s="711">
        <v>2.2605451816127333</v>
      </c>
      <c r="L8" s="711">
        <v>102.23418900519472</v>
      </c>
      <c r="M8" s="711">
        <v>1.1299602075678226</v>
      </c>
    </row>
    <row r="9" spans="1:13" ht="14.1" customHeight="1">
      <c r="A9" s="934" t="s">
        <v>1132</v>
      </c>
      <c r="B9" s="711">
        <v>652.375</v>
      </c>
      <c r="C9" s="711">
        <v>8.508955053253791</v>
      </c>
      <c r="D9" s="711">
        <v>636.16600000000017</v>
      </c>
      <c r="E9" s="711">
        <v>8.1420132891214099</v>
      </c>
      <c r="F9" s="711">
        <v>720.26900000000001</v>
      </c>
      <c r="G9" s="711">
        <v>9.025504221005523</v>
      </c>
      <c r="H9" s="711">
        <v>749.38</v>
      </c>
      <c r="I9" s="711">
        <v>8.9475652707697098</v>
      </c>
      <c r="J9" s="711">
        <v>711.16099999999994</v>
      </c>
      <c r="K9" s="711">
        <v>8.8209941602511819</v>
      </c>
      <c r="L9" s="711">
        <v>808.57500000000005</v>
      </c>
      <c r="M9" s="711">
        <v>8.9369083251369794</v>
      </c>
    </row>
    <row r="10" spans="1:13" ht="14.1" customHeight="1">
      <c r="A10" s="934" t="s">
        <v>1133</v>
      </c>
      <c r="B10" s="711">
        <v>44.408000000000001</v>
      </c>
      <c r="C10" s="711">
        <v>0.57921544511192857</v>
      </c>
      <c r="D10" s="711">
        <v>48.3</v>
      </c>
      <c r="E10" s="711">
        <v>0.61817079483116666</v>
      </c>
      <c r="F10" s="711">
        <v>63.289000000000001</v>
      </c>
      <c r="G10" s="711">
        <v>0.79305806114551447</v>
      </c>
      <c r="H10" s="711">
        <v>57.558999999999997</v>
      </c>
      <c r="I10" s="711">
        <v>0.68725200755322224</v>
      </c>
      <c r="J10" s="711">
        <v>58.639000000000003</v>
      </c>
      <c r="K10" s="711">
        <v>0.7273377991242056</v>
      </c>
      <c r="L10" s="711">
        <v>59.460999999999999</v>
      </c>
      <c r="M10" s="711">
        <v>0.65720249317746648</v>
      </c>
    </row>
    <row r="11" spans="1:13" ht="14.1" customHeight="1">
      <c r="A11" s="934" t="s">
        <v>1134</v>
      </c>
      <c r="B11" s="711">
        <v>68.721999999999994</v>
      </c>
      <c r="C11" s="711">
        <v>0.89634398799725168</v>
      </c>
      <c r="D11" s="711">
        <v>165.739</v>
      </c>
      <c r="E11" s="711">
        <v>2.1212217259735557</v>
      </c>
      <c r="F11" s="711">
        <v>260.19299999999998</v>
      </c>
      <c r="G11" s="711">
        <v>3.2604110683315395</v>
      </c>
      <c r="H11" s="711">
        <v>260.15300000000002</v>
      </c>
      <c r="I11" s="711">
        <v>3.1062157355234361</v>
      </c>
      <c r="J11" s="711">
        <v>260.82799999999997</v>
      </c>
      <c r="K11" s="711">
        <v>3.2352199640165806</v>
      </c>
      <c r="L11" s="711">
        <v>254.71899999999999</v>
      </c>
      <c r="M11" s="711">
        <v>2.8153236887988946</v>
      </c>
    </row>
    <row r="12" spans="1:13" ht="14.1" customHeight="1">
      <c r="A12" s="934" t="s">
        <v>1135</v>
      </c>
      <c r="B12" s="711">
        <v>16.965</v>
      </c>
      <c r="C12" s="711">
        <v>0.22127522127373148</v>
      </c>
      <c r="D12" s="711">
        <v>15.933</v>
      </c>
      <c r="E12" s="711">
        <v>0.20391957089120039</v>
      </c>
      <c r="F12" s="711">
        <v>16.529</v>
      </c>
      <c r="G12" s="711">
        <v>0.20712061642108753</v>
      </c>
      <c r="H12" s="711">
        <v>15.618</v>
      </c>
      <c r="I12" s="711">
        <v>0.18647825455560774</v>
      </c>
      <c r="J12" s="711">
        <v>16.045000000000002</v>
      </c>
      <c r="K12" s="711">
        <v>0.19901660988331793</v>
      </c>
      <c r="L12" s="711">
        <v>17.564</v>
      </c>
      <c r="M12" s="711">
        <v>0.19412900203778985</v>
      </c>
    </row>
    <row r="13" spans="1:13" ht="14.1" customHeight="1">
      <c r="A13" s="934" t="s">
        <v>1136</v>
      </c>
      <c r="B13" s="711">
        <v>668.46900000000005</v>
      </c>
      <c r="C13" s="711">
        <v>8.7188697842399083</v>
      </c>
      <c r="D13" s="711">
        <v>705.05100000000004</v>
      </c>
      <c r="E13" s="711">
        <v>9.0236425893687144</v>
      </c>
      <c r="F13" s="711">
        <v>723.29700000000003</v>
      </c>
      <c r="G13" s="711">
        <v>9.0634473044662922</v>
      </c>
      <c r="H13" s="711">
        <v>764.46100000000001</v>
      </c>
      <c r="I13" s="711">
        <v>9.1276317682055623</v>
      </c>
      <c r="J13" s="711">
        <v>710.59500000000003</v>
      </c>
      <c r="K13" s="711">
        <v>8.8139736927414329</v>
      </c>
      <c r="L13" s="711">
        <v>796.41100000000006</v>
      </c>
      <c r="M13" s="711">
        <v>8.802463712247679</v>
      </c>
    </row>
    <row r="14" spans="1:13" ht="14.1" customHeight="1">
      <c r="A14" s="935" t="s">
        <v>1137</v>
      </c>
      <c r="B14" s="711">
        <v>56.55</v>
      </c>
      <c r="C14" s="711">
        <v>0.73758407091243827</v>
      </c>
      <c r="D14" s="711">
        <v>54.171999999999997</v>
      </c>
      <c r="E14" s="711">
        <v>0.69332398131664519</v>
      </c>
      <c r="F14" s="711">
        <v>78.515000000000001</v>
      </c>
      <c r="G14" s="711">
        <v>0.98385112216720216</v>
      </c>
      <c r="H14" s="711">
        <v>76.789000000000001</v>
      </c>
      <c r="I14" s="711">
        <v>0.91685738821043439</v>
      </c>
      <c r="J14" s="711">
        <v>78.89</v>
      </c>
      <c r="K14" s="711">
        <v>0.97852417286973825</v>
      </c>
      <c r="L14" s="711">
        <v>89.225999999999999</v>
      </c>
      <c r="M14" s="711">
        <v>0.98618505669687062</v>
      </c>
    </row>
    <row r="15" spans="1:13" ht="14.1" customHeight="1">
      <c r="A15" s="936" t="s">
        <v>1138</v>
      </c>
      <c r="B15" s="711">
        <v>3.1280000000000001</v>
      </c>
      <c r="C15" s="711">
        <v>4.0798637910063787E-2</v>
      </c>
      <c r="D15" s="711">
        <v>10.246</v>
      </c>
      <c r="E15" s="711">
        <v>0.13113411933416427</v>
      </c>
      <c r="F15" s="711">
        <v>26.048999999999999</v>
      </c>
      <c r="G15" s="711">
        <v>0.3264132698380367</v>
      </c>
      <c r="H15" s="711">
        <v>46.167000000000002</v>
      </c>
      <c r="I15" s="711">
        <v>0.5512320129381959</v>
      </c>
      <c r="J15" s="711">
        <v>35.758000000000003</v>
      </c>
      <c r="K15" s="711">
        <v>0.44352981839873362</v>
      </c>
      <c r="L15" s="711">
        <v>50</v>
      </c>
      <c r="M15" s="711">
        <v>0.55263323285638188</v>
      </c>
    </row>
    <row r="16" spans="1:13" ht="14.1" customHeight="1">
      <c r="A16" s="934" t="s">
        <v>1139</v>
      </c>
      <c r="B16" s="711">
        <v>156.81</v>
      </c>
      <c r="C16" s="711">
        <v>2.0452795430553392</v>
      </c>
      <c r="D16" s="711">
        <v>166.52600000000001</v>
      </c>
      <c r="E16" s="711">
        <v>2.1312941983448215</v>
      </c>
      <c r="F16" s="711">
        <v>172.86600000000001</v>
      </c>
      <c r="G16" s="711">
        <v>2.1661390573082291</v>
      </c>
      <c r="H16" s="711">
        <v>190.10499999999999</v>
      </c>
      <c r="I16" s="711">
        <v>2.2698456000956466</v>
      </c>
      <c r="J16" s="711">
        <v>171.20599999999999</v>
      </c>
      <c r="K16" s="711">
        <v>2.1235797888241397</v>
      </c>
      <c r="L16" s="711">
        <v>198.20099999999999</v>
      </c>
      <c r="M16" s="711">
        <v>2.1906491877073551</v>
      </c>
    </row>
    <row r="17" spans="1:13" ht="14.1" customHeight="1">
      <c r="A17" s="934" t="s">
        <v>1140</v>
      </c>
      <c r="B17" s="711">
        <v>28.327000000000002</v>
      </c>
      <c r="C17" s="711">
        <v>0.36947027368234553</v>
      </c>
      <c r="D17" s="711">
        <v>28.38</v>
      </c>
      <c r="E17" s="711">
        <v>0.36322333659023831</v>
      </c>
      <c r="F17" s="711">
        <v>30.187999999999999</v>
      </c>
      <c r="G17" s="711">
        <v>0.37827800644441828</v>
      </c>
      <c r="H17" s="711">
        <v>29.257999999999999</v>
      </c>
      <c r="I17" s="711">
        <v>0.34933927338890836</v>
      </c>
      <c r="J17" s="711">
        <v>29.823</v>
      </c>
      <c r="K17" s="711">
        <v>0.36991413876909873</v>
      </c>
      <c r="L17" s="711">
        <v>30.349</v>
      </c>
      <c r="M17" s="711">
        <v>0.33543731967916668</v>
      </c>
    </row>
    <row r="18" spans="1:13" ht="14.1" customHeight="1">
      <c r="A18" s="935" t="s">
        <v>332</v>
      </c>
      <c r="B18" s="711">
        <v>4.109</v>
      </c>
      <c r="C18" s="711">
        <v>5.3593862906794139E-2</v>
      </c>
      <c r="D18" s="711">
        <v>3.6850000000000001</v>
      </c>
      <c r="E18" s="711">
        <v>4.7162720061135602E-2</v>
      </c>
      <c r="F18" s="711">
        <v>3.2090000000000001</v>
      </c>
      <c r="G18" s="711">
        <v>4.0211147564599786E-2</v>
      </c>
      <c r="H18" s="711">
        <v>4.7329999999999997</v>
      </c>
      <c r="I18" s="711">
        <v>5.6511818338563925E-2</v>
      </c>
      <c r="J18" s="711">
        <v>3.9729999999999999</v>
      </c>
      <c r="K18" s="711">
        <v>4.9279712749543285E-2</v>
      </c>
      <c r="L18" s="711">
        <v>6.8040000000000003</v>
      </c>
      <c r="M18" s="711">
        <v>7.5202330327096459E-2</v>
      </c>
    </row>
    <row r="19" spans="1:13" ht="14.1" customHeight="1">
      <c r="A19" s="934" t="s">
        <v>1141</v>
      </c>
      <c r="B19" s="711">
        <v>3.5430000000000001</v>
      </c>
      <c r="C19" s="711">
        <v>4.6211500676264707E-2</v>
      </c>
      <c r="D19" s="711">
        <v>3.113</v>
      </c>
      <c r="E19" s="711">
        <v>3.9841939633735446E-2</v>
      </c>
      <c r="F19" s="711">
        <v>3.0070000000000001</v>
      </c>
      <c r="G19" s="711">
        <v>3.7679937901761162E-2</v>
      </c>
      <c r="H19" s="711">
        <v>2.6309999999999998</v>
      </c>
      <c r="I19" s="711">
        <v>3.1414027899590469E-2</v>
      </c>
      <c r="J19" s="711">
        <v>2.8109999999999999</v>
      </c>
      <c r="K19" s="711">
        <v>3.4866668144718393E-2</v>
      </c>
      <c r="L19" s="711">
        <v>2.84</v>
      </c>
      <c r="M19" s="711">
        <v>3.1389567626242489E-2</v>
      </c>
    </row>
    <row r="20" spans="1:13" s="686" customFormat="1" ht="14.1" customHeight="1">
      <c r="A20" s="709" t="s">
        <v>1142</v>
      </c>
      <c r="B20" s="708">
        <v>2254.4450000000006</v>
      </c>
      <c r="C20" s="708">
        <v>29.404822648067064</v>
      </c>
      <c r="D20" s="708">
        <v>2191.8740000000003</v>
      </c>
      <c r="E20" s="708">
        <v>28.052846640781965</v>
      </c>
      <c r="F20" s="708">
        <v>2093.6259999999997</v>
      </c>
      <c r="G20" s="708">
        <v>26.23468495826824</v>
      </c>
      <c r="H20" s="708">
        <v>2019.2549999999997</v>
      </c>
      <c r="I20" s="708">
        <v>24.109818664533464</v>
      </c>
      <c r="J20" s="708">
        <v>2016.0420000000004</v>
      </c>
      <c r="K20" s="708">
        <v>25.006285087091555</v>
      </c>
      <c r="L20" s="708">
        <v>1971.499</v>
      </c>
      <c r="M20" s="708">
        <v>21.790317318862481</v>
      </c>
    </row>
    <row r="21" spans="1:13" s="686" customFormat="1" ht="14.1" customHeight="1">
      <c r="A21" s="712" t="s">
        <v>1064</v>
      </c>
      <c r="B21" s="708">
        <v>2254.4450000000006</v>
      </c>
      <c r="C21" s="708">
        <v>29.404822648067064</v>
      </c>
      <c r="D21" s="708">
        <v>2191.8740000000003</v>
      </c>
      <c r="E21" s="708">
        <v>28.052846640781965</v>
      </c>
      <c r="F21" s="708">
        <v>2093.6259999999997</v>
      </c>
      <c r="G21" s="708">
        <v>26.23468495826824</v>
      </c>
      <c r="H21" s="708">
        <v>2019.2549999999997</v>
      </c>
      <c r="I21" s="708">
        <v>24.109818664533464</v>
      </c>
      <c r="J21" s="708">
        <v>2016.0420000000004</v>
      </c>
      <c r="K21" s="708">
        <v>25.006285087091555</v>
      </c>
      <c r="L21" s="708">
        <v>1971.499</v>
      </c>
      <c r="M21" s="708">
        <v>21.790317318862481</v>
      </c>
    </row>
    <row r="22" spans="1:13" ht="14.1" customHeight="1">
      <c r="A22" s="713" t="s">
        <v>627</v>
      </c>
      <c r="B22" s="711">
        <v>82.138000000000005</v>
      </c>
      <c r="C22" s="711">
        <v>1.0713294503378579</v>
      </c>
      <c r="D22" s="711">
        <v>74.676000000000002</v>
      </c>
      <c r="E22" s="711">
        <v>0.95574580279114296</v>
      </c>
      <c r="F22" s="711">
        <v>66.456000000000003</v>
      </c>
      <c r="G22" s="711">
        <v>0.8327429175920984</v>
      </c>
      <c r="H22" s="711">
        <v>58.235999999999997</v>
      </c>
      <c r="I22" s="711">
        <v>0.69533535870792496</v>
      </c>
      <c r="J22" s="711">
        <v>62.345999999999997</v>
      </c>
      <c r="K22" s="711">
        <v>0.77331814021722256</v>
      </c>
      <c r="L22" s="711">
        <v>54.125999999999998</v>
      </c>
      <c r="M22" s="711">
        <v>0.59823652723169052</v>
      </c>
    </row>
    <row r="23" spans="1:13" ht="14.1" customHeight="1">
      <c r="A23" s="713" t="s">
        <v>334</v>
      </c>
      <c r="B23" s="711">
        <v>217.19900000000001</v>
      </c>
      <c r="C23" s="711">
        <v>2.832935855315839</v>
      </c>
      <c r="D23" s="711">
        <v>179.49299999999999</v>
      </c>
      <c r="E23" s="711">
        <v>2.2972532189778594</v>
      </c>
      <c r="F23" s="711">
        <v>159.501</v>
      </c>
      <c r="G23" s="711">
        <v>1.9986657051110097</v>
      </c>
      <c r="H23" s="711">
        <v>135.94900000000001</v>
      </c>
      <c r="I23" s="711">
        <v>1.6232252675490024</v>
      </c>
      <c r="J23" s="711">
        <v>137.00200000000001</v>
      </c>
      <c r="K23" s="711">
        <v>1.6993252469451117</v>
      </c>
      <c r="L23" s="711">
        <v>144.29599999999999</v>
      </c>
      <c r="M23" s="711">
        <v>1.5948552993648897</v>
      </c>
    </row>
    <row r="24" spans="1:13" ht="14.1" customHeight="1">
      <c r="A24" s="713" t="s">
        <v>335</v>
      </c>
      <c r="B24" s="711">
        <v>78.817999999999998</v>
      </c>
      <c r="C24" s="711">
        <v>1.0280265482082505</v>
      </c>
      <c r="D24" s="711">
        <v>70.805999999999997</v>
      </c>
      <c r="E24" s="711">
        <v>0.90621534780156499</v>
      </c>
      <c r="F24" s="711">
        <v>69.61699999999999</v>
      </c>
      <c r="G24" s="711">
        <v>0.87235258959325113</v>
      </c>
      <c r="H24" s="711">
        <v>62.056999999999995</v>
      </c>
      <c r="I24" s="711">
        <v>0.74095793590455561</v>
      </c>
      <c r="J24" s="711">
        <v>65.680000000000007</v>
      </c>
      <c r="K24" s="711">
        <v>0.81467191879939682</v>
      </c>
      <c r="L24" s="711">
        <v>67.657000000000011</v>
      </c>
      <c r="M24" s="711">
        <v>0.74779013270728478</v>
      </c>
    </row>
    <row r="25" spans="1:13" ht="14.1" customHeight="1">
      <c r="A25" s="713" t="s">
        <v>634</v>
      </c>
      <c r="B25" s="711">
        <v>1797.76</v>
      </c>
      <c r="C25" s="711">
        <v>23.448260642326176</v>
      </c>
      <c r="D25" s="711">
        <v>1782.2270000000001</v>
      </c>
      <c r="E25" s="711">
        <v>22.809951990881281</v>
      </c>
      <c r="F25" s="711">
        <v>1708.1659999999999</v>
      </c>
      <c r="G25" s="711">
        <v>21.404585568972312</v>
      </c>
      <c r="H25" s="711">
        <v>1654.2909999999999</v>
      </c>
      <c r="I25" s="711">
        <v>19.752164054747784</v>
      </c>
      <c r="J25" s="711">
        <v>1660.6420000000001</v>
      </c>
      <c r="K25" s="711">
        <v>20.59802686630432</v>
      </c>
      <c r="L25" s="711">
        <v>1587.914</v>
      </c>
      <c r="M25" s="711">
        <v>17.550680946358177</v>
      </c>
    </row>
    <row r="26" spans="1:13" ht="14.1" customHeight="1">
      <c r="A26" s="713" t="s">
        <v>336</v>
      </c>
      <c r="B26" s="711">
        <v>4.492</v>
      </c>
      <c r="C26" s="711">
        <v>5.858934830307113E-2</v>
      </c>
      <c r="D26" s="711">
        <v>4.0339999999999998</v>
      </c>
      <c r="E26" s="711">
        <v>5.1629420007224147E-2</v>
      </c>
      <c r="F26" s="711">
        <v>3.964</v>
      </c>
      <c r="G26" s="711">
        <v>4.9671856947981784E-2</v>
      </c>
      <c r="H26" s="711">
        <v>3.5329999999999999</v>
      </c>
      <c r="I26" s="711">
        <v>4.2183869467599062E-2</v>
      </c>
      <c r="J26" s="711">
        <v>3.7389999999999999</v>
      </c>
      <c r="K26" s="711">
        <v>4.6377257984027767E-2</v>
      </c>
      <c r="L26" s="711">
        <v>3.8519999999999999</v>
      </c>
      <c r="M26" s="711">
        <v>4.2574864259255656E-2</v>
      </c>
    </row>
    <row r="27" spans="1:13" ht="14.1" customHeight="1">
      <c r="A27" s="713" t="s">
        <v>333</v>
      </c>
      <c r="B27" s="711">
        <v>8.0709999999999997</v>
      </c>
      <c r="C27" s="711">
        <v>0.10527039852050026</v>
      </c>
      <c r="D27" s="711">
        <v>8.0670000000000002</v>
      </c>
      <c r="E27" s="711">
        <v>0.10324604144726754</v>
      </c>
      <c r="F27" s="711">
        <v>7.3319999999999999</v>
      </c>
      <c r="G27" s="711">
        <v>9.1875392316499091E-2</v>
      </c>
      <c r="H27" s="711">
        <v>11.917</v>
      </c>
      <c r="I27" s="711">
        <v>0.14228847224607358</v>
      </c>
      <c r="J27" s="711">
        <v>6.9729999999999999</v>
      </c>
      <c r="K27" s="711">
        <v>8.6490671281793427E-2</v>
      </c>
      <c r="L27" s="711">
        <v>15.526999999999999</v>
      </c>
      <c r="M27" s="711">
        <v>0.17161472413122081</v>
      </c>
    </row>
    <row r="28" spans="1:13" ht="14.1" customHeight="1">
      <c r="A28" s="713" t="s">
        <v>636</v>
      </c>
      <c r="B28" s="711">
        <v>13.273</v>
      </c>
      <c r="C28" s="711">
        <v>0.17312030721875851</v>
      </c>
      <c r="D28" s="711">
        <v>11.816000000000001</v>
      </c>
      <c r="E28" s="711">
        <v>0.1512278698079724</v>
      </c>
      <c r="F28" s="711">
        <v>11.010999999999999</v>
      </c>
      <c r="G28" s="711">
        <v>0.13797598810651548</v>
      </c>
      <c r="H28" s="711">
        <v>9.24</v>
      </c>
      <c r="I28" s="711">
        <v>0.11032520630642947</v>
      </c>
      <c r="J28" s="711">
        <v>10.151</v>
      </c>
      <c r="K28" s="711">
        <v>0.12590948002029043</v>
      </c>
      <c r="L28" s="711">
        <v>9.7490000000000006</v>
      </c>
      <c r="M28" s="711">
        <v>0.10775242774233734</v>
      </c>
    </row>
    <row r="29" spans="1:13" ht="14.1" customHeight="1">
      <c r="A29" s="713" t="s">
        <v>337</v>
      </c>
      <c r="B29" s="711">
        <v>2.5099999999999998</v>
      </c>
      <c r="C29" s="711">
        <v>3.2738037453407962E-2</v>
      </c>
      <c r="D29" s="711">
        <v>2.274</v>
      </c>
      <c r="E29" s="711">
        <v>2.9103941769069837E-2</v>
      </c>
      <c r="F29" s="711">
        <v>1.9710000000000001</v>
      </c>
      <c r="G29" s="711">
        <v>2.4698090324034336E-2</v>
      </c>
      <c r="H29" s="711">
        <v>1.6259999999999999</v>
      </c>
      <c r="I29" s="711">
        <v>1.9414370720157396E-2</v>
      </c>
      <c r="J29" s="711">
        <v>1.804</v>
      </c>
      <c r="K29" s="711">
        <v>2.2376189730726425E-2</v>
      </c>
      <c r="L29" s="711">
        <v>1.4359999999999999</v>
      </c>
      <c r="M29" s="711">
        <v>1.5871626447635286E-2</v>
      </c>
    </row>
    <row r="30" spans="1:13" ht="14.1" customHeight="1">
      <c r="A30" s="713" t="s">
        <v>1143</v>
      </c>
      <c r="B30" s="711">
        <v>41.984999999999999</v>
      </c>
      <c r="C30" s="711">
        <v>0.54761215238300132</v>
      </c>
      <c r="D30" s="711">
        <v>49.661000000000001</v>
      </c>
      <c r="E30" s="711">
        <v>0.63558964476419411</v>
      </c>
      <c r="F30" s="711">
        <v>57.768000000000001</v>
      </c>
      <c r="G30" s="711">
        <v>0.72387584060822696</v>
      </c>
      <c r="H30" s="711">
        <v>75.584000000000003</v>
      </c>
      <c r="I30" s="711">
        <v>0.90246973955250709</v>
      </c>
      <c r="J30" s="711">
        <v>60.381999999999998</v>
      </c>
      <c r="K30" s="711">
        <v>0.74895736603144281</v>
      </c>
      <c r="L30" s="711">
        <v>80.617999999999995</v>
      </c>
      <c r="M30" s="711">
        <v>0.89104371932831583</v>
      </c>
    </row>
    <row r="31" spans="1:13" ht="14.1" customHeight="1">
      <c r="A31" s="713" t="s">
        <v>629</v>
      </c>
      <c r="B31" s="711">
        <v>8.1989999999999998</v>
      </c>
      <c r="C31" s="711">
        <v>0.10693990800019597</v>
      </c>
      <c r="D31" s="711">
        <v>8.82</v>
      </c>
      <c r="E31" s="711">
        <v>0.11288336253438697</v>
      </c>
      <c r="F31" s="711">
        <v>7.84</v>
      </c>
      <c r="G31" s="711">
        <v>9.8241008696311097E-2</v>
      </c>
      <c r="H31" s="711">
        <v>6.8220000000000001</v>
      </c>
      <c r="I31" s="711">
        <v>8.145438933143527E-2</v>
      </c>
      <c r="J31" s="711">
        <v>7.3230000000000004</v>
      </c>
      <c r="K31" s="711">
        <v>9.0831949777222615E-2</v>
      </c>
      <c r="L31" s="711">
        <v>6.3239999999999998</v>
      </c>
      <c r="M31" s="711">
        <v>6.9897051291675172E-2</v>
      </c>
    </row>
    <row r="32" spans="1:13" s="676" customFormat="1" ht="14.1" customHeight="1">
      <c r="A32" s="714" t="s">
        <v>1144</v>
      </c>
      <c r="B32" s="708" t="s">
        <v>255</v>
      </c>
      <c r="C32" s="708" t="s">
        <v>255</v>
      </c>
      <c r="D32" s="708" t="s">
        <v>255</v>
      </c>
      <c r="E32" s="708" t="s">
        <v>255</v>
      </c>
      <c r="F32" s="708" t="s">
        <v>255</v>
      </c>
      <c r="G32" s="708" t="s">
        <v>255</v>
      </c>
      <c r="H32" s="708" t="s">
        <v>255</v>
      </c>
      <c r="I32" s="708" t="s">
        <v>255</v>
      </c>
      <c r="J32" s="708" t="s">
        <v>255</v>
      </c>
      <c r="K32" s="708" t="s">
        <v>255</v>
      </c>
      <c r="L32" s="715">
        <v>700</v>
      </c>
      <c r="M32" s="715">
        <v>7.7368652599893464</v>
      </c>
    </row>
    <row r="33" spans="1:13" s="686" customFormat="1" ht="14.1" customHeight="1">
      <c r="A33" s="714" t="s">
        <v>1145</v>
      </c>
      <c r="B33" s="708" t="s">
        <v>255</v>
      </c>
      <c r="C33" s="708" t="s">
        <v>255</v>
      </c>
      <c r="D33" s="708">
        <v>151.49654270436</v>
      </c>
      <c r="E33" s="708">
        <v>1.9389386794560666</v>
      </c>
      <c r="F33" s="708">
        <v>228.38123151370996</v>
      </c>
      <c r="G33" s="708">
        <v>2.8617860396954868</v>
      </c>
      <c r="H33" s="708">
        <v>184.99241520257416</v>
      </c>
      <c r="I33" s="708">
        <v>2.2088015554489888</v>
      </c>
      <c r="J33" s="708">
        <v>223.84319133644766</v>
      </c>
      <c r="K33" s="708">
        <v>2.7764732368490299</v>
      </c>
      <c r="L33" s="708">
        <v>155.88916609154037</v>
      </c>
      <c r="M33" s="708">
        <v>1.7229906764890686</v>
      </c>
    </row>
    <row r="34" spans="1:13" s="676" customFormat="1" ht="14.1" customHeight="1">
      <c r="A34" s="717" t="s">
        <v>1146</v>
      </c>
      <c r="B34" s="718">
        <v>3368.6247149999999</v>
      </c>
      <c r="C34" s="718">
        <v>43.937116368982352</v>
      </c>
      <c r="D34" s="718">
        <v>3330.4947149999998</v>
      </c>
      <c r="E34" s="718">
        <v>42.625560355125259</v>
      </c>
      <c r="F34" s="718">
        <v>3327.6405149999991</v>
      </c>
      <c r="G34" s="718">
        <v>41.697801118917354</v>
      </c>
      <c r="H34" s="718">
        <v>3840.6853149999997</v>
      </c>
      <c r="I34" s="718">
        <v>45.857619018987997</v>
      </c>
      <c r="J34" s="718">
        <v>3560.2786149999997</v>
      </c>
      <c r="K34" s="718">
        <v>44.160459968673997</v>
      </c>
      <c r="L34" s="718">
        <v>3803.8196149999994</v>
      </c>
      <c r="M34" s="718">
        <v>42.042342620799353</v>
      </c>
    </row>
    <row r="35" spans="1:13" ht="14.25" customHeight="1">
      <c r="A35" s="716" t="s">
        <v>1147</v>
      </c>
    </row>
    <row r="36" spans="1:13" ht="15.75" customHeight="1">
      <c r="A36" s="716" t="s">
        <v>1148</v>
      </c>
    </row>
    <row r="37" spans="1:13" ht="12" customHeight="1">
      <c r="A37" s="687"/>
    </row>
    <row r="38" spans="1:13" ht="12" customHeight="1">
      <c r="A38" s="687"/>
    </row>
    <row r="39" spans="1:13" ht="12" customHeight="1"/>
    <row r="40" spans="1:13" ht="12" customHeight="1"/>
    <row r="41" spans="1:13" ht="12" customHeight="1"/>
    <row r="42" spans="1:13" ht="12" customHeight="1">
      <c r="B42" s="688"/>
      <c r="C42" s="688"/>
      <c r="D42" s="688"/>
      <c r="E42" s="688"/>
    </row>
    <row r="43" spans="1:13" ht="12" customHeight="1">
      <c r="B43" s="688"/>
      <c r="C43" s="688"/>
      <c r="D43" s="688"/>
      <c r="E43" s="688"/>
    </row>
    <row r="44" spans="1:13" ht="12" customHeight="1"/>
    <row r="45" spans="1:13" ht="12" customHeight="1"/>
    <row r="46" spans="1:13" ht="12" customHeight="1"/>
    <row r="47" spans="1:13" ht="12" customHeight="1"/>
    <row r="48" spans="1:13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</sheetData>
  <sheetProtection selectLockedCells="1" selectUnlockedCells="1"/>
  <mergeCells count="7">
    <mergeCell ref="A3:A4"/>
    <mergeCell ref="H3:I3"/>
    <mergeCell ref="J3:K3"/>
    <mergeCell ref="L3:M3"/>
    <mergeCell ref="B3:C3"/>
    <mergeCell ref="D3:E3"/>
    <mergeCell ref="F3:G3"/>
  </mergeCells>
  <pageMargins left="0.75" right="0.75" top="1" bottom="1" header="0.5" footer="0.5"/>
  <pageSetup paperSize="9" scale="71" orientation="landscape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tabColor theme="3"/>
  </sheetPr>
  <dimension ref="A1:L47"/>
  <sheetViews>
    <sheetView showGridLines="0" zoomScaleNormal="100" workbookViewId="0">
      <pane xSplit="2" ySplit="4" topLeftCell="C5" activePane="bottomRight" state="frozen"/>
      <selection activeCell="H51" sqref="H51"/>
      <selection pane="topRight" activeCell="H51" sqref="H51"/>
      <selection pane="bottomLeft" activeCell="H51" sqref="H51"/>
      <selection pane="bottomRight" activeCell="B1" sqref="B1"/>
    </sheetView>
  </sheetViews>
  <sheetFormatPr defaultColWidth="37.33203125" defaultRowHeight="12.75"/>
  <cols>
    <col min="1" max="1" width="8" style="859" hidden="1" customWidth="1"/>
    <col min="2" max="2" width="95.83203125" style="859" customWidth="1"/>
    <col min="3" max="3" width="17.1640625" style="875" customWidth="1"/>
    <col min="4" max="4" width="17.6640625" style="859" customWidth="1"/>
    <col min="5" max="5" width="15.83203125" style="876" customWidth="1"/>
    <col min="6" max="7" width="15.83203125" style="859" customWidth="1"/>
    <col min="8" max="8" width="15.83203125" style="875" customWidth="1"/>
    <col min="9" max="11" width="15.5" style="859" customWidth="1"/>
    <col min="12" max="16384" width="37.33203125" style="859"/>
  </cols>
  <sheetData>
    <row r="1" spans="1:12" s="720" customFormat="1" ht="15" customHeight="1">
      <c r="A1" s="845" t="s">
        <v>374</v>
      </c>
      <c r="B1" s="882" t="s">
        <v>1149</v>
      </c>
      <c r="C1" s="719"/>
      <c r="E1" s="846"/>
      <c r="G1" s="719"/>
    </row>
    <row r="2" spans="1:12" s="721" customFormat="1" ht="15" customHeight="1">
      <c r="A2" s="847" t="s">
        <v>375</v>
      </c>
      <c r="B2" s="561" t="s">
        <v>1150</v>
      </c>
      <c r="C2" s="603"/>
      <c r="D2" s="563"/>
      <c r="E2" s="563"/>
      <c r="F2" s="563"/>
      <c r="G2" s="563"/>
      <c r="H2" s="563"/>
    </row>
    <row r="3" spans="1:12" s="848" customFormat="1" ht="41.25" customHeight="1">
      <c r="A3" s="849"/>
      <c r="B3" s="854" t="s">
        <v>614</v>
      </c>
      <c r="C3" s="880" t="s">
        <v>1151</v>
      </c>
      <c r="D3" s="880" t="s">
        <v>1152</v>
      </c>
      <c r="E3" s="881" t="s">
        <v>1153</v>
      </c>
      <c r="F3" s="880" t="s">
        <v>1154</v>
      </c>
      <c r="G3" s="880" t="s">
        <v>1155</v>
      </c>
      <c r="H3" s="880" t="s">
        <v>1156</v>
      </c>
    </row>
    <row r="4" spans="1:12" s="848" customFormat="1" ht="15" customHeight="1">
      <c r="A4" s="849"/>
      <c r="B4" s="851" t="s">
        <v>287</v>
      </c>
      <c r="C4" s="852">
        <v>1</v>
      </c>
      <c r="D4" s="852">
        <v>2</v>
      </c>
      <c r="E4" s="853">
        <v>3</v>
      </c>
      <c r="F4" s="852">
        <v>4</v>
      </c>
      <c r="G4" s="852">
        <v>5</v>
      </c>
      <c r="H4" s="852">
        <v>6</v>
      </c>
    </row>
    <row r="5" spans="1:12" ht="15" customHeight="1">
      <c r="A5" s="858" t="s">
        <v>376</v>
      </c>
      <c r="B5" s="855" t="s">
        <v>1157</v>
      </c>
      <c r="C5" s="840">
        <f>C6+C9+C11+C23+C10</f>
        <v>10356.188058833519</v>
      </c>
      <c r="D5" s="840">
        <f>D6+D9+D10+D11+D23</f>
        <v>465.26118664403253</v>
      </c>
      <c r="E5" s="840">
        <f>E6+E9+E10+E11+E23</f>
        <v>234.23071417</v>
      </c>
      <c r="F5" s="840">
        <f>F6+F9+F10+F11+F23</f>
        <v>60.272674560447797</v>
      </c>
      <c r="G5" s="840">
        <f>G7+G9+G10+G11+G23</f>
        <v>474.04580375999984</v>
      </c>
      <c r="H5" s="840">
        <f>H6+H9+H11+H23+H10</f>
        <v>11589.998437967999</v>
      </c>
      <c r="J5" s="860"/>
    </row>
    <row r="6" spans="1:12" ht="15" customHeight="1">
      <c r="A6" s="859" t="s">
        <v>377</v>
      </c>
      <c r="B6" s="937" t="s">
        <v>1159</v>
      </c>
      <c r="C6" s="861">
        <v>339.2738872159141</v>
      </c>
      <c r="D6" s="861">
        <f>D7+D8</f>
        <v>0.42859999999999998</v>
      </c>
      <c r="E6" s="861">
        <f>E7+E8</f>
        <v>0</v>
      </c>
      <c r="F6" s="861">
        <f>F7+F8</f>
        <v>-7.669999999999999E-2</v>
      </c>
      <c r="G6" s="861">
        <v>0</v>
      </c>
      <c r="H6" s="861">
        <v>339.60708721591408</v>
      </c>
      <c r="J6" s="860"/>
      <c r="L6" s="862"/>
    </row>
    <row r="7" spans="1:12" ht="15" customHeight="1">
      <c r="A7" s="859" t="s">
        <v>378</v>
      </c>
      <c r="B7" s="938" t="s">
        <v>1160</v>
      </c>
      <c r="C7" s="861">
        <v>339.27088721591412</v>
      </c>
      <c r="D7" s="861">
        <v>0.42859999999999998</v>
      </c>
      <c r="E7" s="861">
        <v>0</v>
      </c>
      <c r="F7" s="861">
        <v>-7.669999999999999E-2</v>
      </c>
      <c r="G7" s="861">
        <v>-1.8699999999999998E-2</v>
      </c>
      <c r="H7" s="861">
        <v>339.60408721591409</v>
      </c>
      <c r="J7" s="860"/>
      <c r="L7" s="863"/>
    </row>
    <row r="8" spans="1:12" ht="15" customHeight="1">
      <c r="A8" s="864" t="s">
        <v>379</v>
      </c>
      <c r="B8" s="938" t="s">
        <v>510</v>
      </c>
      <c r="C8" s="861">
        <v>2.9999999999859028E-3</v>
      </c>
      <c r="D8" s="861">
        <v>0</v>
      </c>
      <c r="E8" s="861">
        <v>0</v>
      </c>
      <c r="F8" s="861">
        <v>0</v>
      </c>
      <c r="G8" s="861">
        <v>0</v>
      </c>
      <c r="H8" s="861">
        <v>2.9999999999859028E-3</v>
      </c>
      <c r="I8" s="860"/>
      <c r="J8" s="860"/>
    </row>
    <row r="9" spans="1:12" ht="15" customHeight="1">
      <c r="A9" s="864" t="s">
        <v>380</v>
      </c>
      <c r="B9" s="937" t="s">
        <v>512</v>
      </c>
      <c r="C9" s="861">
        <v>155.07140668166059</v>
      </c>
      <c r="D9" s="861">
        <v>0</v>
      </c>
      <c r="E9" s="861">
        <v>0</v>
      </c>
      <c r="F9" s="861">
        <v>0</v>
      </c>
      <c r="G9" s="861">
        <v>0</v>
      </c>
      <c r="H9" s="861">
        <v>155.07140668166059</v>
      </c>
      <c r="J9" s="860"/>
    </row>
    <row r="10" spans="1:12" ht="15" customHeight="1">
      <c r="A10" s="859" t="s">
        <v>381</v>
      </c>
      <c r="B10" s="937" t="s">
        <v>1161</v>
      </c>
      <c r="C10" s="861">
        <v>6.4999999999999929</v>
      </c>
      <c r="D10" s="861">
        <v>0</v>
      </c>
      <c r="E10" s="861">
        <v>0</v>
      </c>
      <c r="F10" s="861">
        <v>0</v>
      </c>
      <c r="G10" s="861">
        <v>0</v>
      </c>
      <c r="H10" s="861">
        <v>6.4999999999999929</v>
      </c>
      <c r="J10" s="860"/>
    </row>
    <row r="11" spans="1:12" ht="15" customHeight="1">
      <c r="A11" s="859" t="s">
        <v>382</v>
      </c>
      <c r="B11" s="937" t="s">
        <v>48</v>
      </c>
      <c r="C11" s="861">
        <v>4568.8074752543107</v>
      </c>
      <c r="D11" s="861">
        <v>147.59414872403269</v>
      </c>
      <c r="E11" s="861">
        <v>0</v>
      </c>
      <c r="F11" s="861">
        <v>35.725919760447795</v>
      </c>
      <c r="G11" s="861">
        <v>-3.7695999999999068</v>
      </c>
      <c r="H11" s="861">
        <v>4748.3579437387907</v>
      </c>
      <c r="I11" s="859" t="s">
        <v>251</v>
      </c>
      <c r="J11" s="860"/>
    </row>
    <row r="12" spans="1:12" ht="15" customHeight="1">
      <c r="A12" s="859" t="s">
        <v>383</v>
      </c>
      <c r="B12" s="939" t="s">
        <v>1162</v>
      </c>
      <c r="C12" s="861">
        <v>2586.5993600010265</v>
      </c>
      <c r="D12" s="861">
        <v>55.766115894912737</v>
      </c>
      <c r="E12" s="861">
        <v>0</v>
      </c>
      <c r="F12" s="861">
        <v>49.183768922190602</v>
      </c>
      <c r="G12" s="861">
        <v>0</v>
      </c>
      <c r="H12" s="861">
        <v>2691.5492448181299</v>
      </c>
      <c r="J12" s="860"/>
    </row>
    <row r="13" spans="1:12" ht="15" customHeight="1">
      <c r="B13" s="940" t="s">
        <v>1163</v>
      </c>
      <c r="C13" s="861">
        <v>162.31392243025138</v>
      </c>
      <c r="D13" s="861">
        <v>3.9742172499999886</v>
      </c>
      <c r="E13" s="865"/>
      <c r="F13" s="861">
        <v>1.6799648100000115</v>
      </c>
      <c r="G13" s="861">
        <v>0</v>
      </c>
      <c r="H13" s="861">
        <v>167.96810449025136</v>
      </c>
      <c r="J13" s="860"/>
    </row>
    <row r="14" spans="1:12" ht="15" customHeight="1">
      <c r="A14" s="859" t="s">
        <v>384</v>
      </c>
      <c r="B14" s="940" t="s">
        <v>1164</v>
      </c>
      <c r="C14" s="861">
        <v>2209.3380671008281</v>
      </c>
      <c r="D14" s="861">
        <v>50.427798644912748</v>
      </c>
      <c r="E14" s="861">
        <v>0</v>
      </c>
      <c r="F14" s="856">
        <f>H14-C14-D14-E14-G14</f>
        <v>43.439864375276208</v>
      </c>
      <c r="G14" s="861">
        <v>0</v>
      </c>
      <c r="H14" s="861">
        <v>2303.205730121017</v>
      </c>
      <c r="I14" s="866"/>
      <c r="J14" s="860"/>
    </row>
    <row r="15" spans="1:12" ht="15" customHeight="1">
      <c r="A15" s="859" t="s">
        <v>385</v>
      </c>
      <c r="B15" s="940" t="s">
        <v>1165</v>
      </c>
      <c r="C15" s="861">
        <v>214.94737046994712</v>
      </c>
      <c r="D15" s="861">
        <v>1.3640999999999988</v>
      </c>
      <c r="E15" s="861">
        <v>0</v>
      </c>
      <c r="F15" s="856">
        <f>H15-C15-D15-G15-E15</f>
        <v>4.0639397369143442</v>
      </c>
      <c r="G15" s="861">
        <v>0</v>
      </c>
      <c r="H15" s="861">
        <v>220.37541020686146</v>
      </c>
      <c r="J15" s="860"/>
    </row>
    <row r="16" spans="1:12" ht="15" customHeight="1">
      <c r="A16" s="859" t="s">
        <v>386</v>
      </c>
      <c r="B16" s="939" t="s">
        <v>1166</v>
      </c>
      <c r="C16" s="861">
        <v>101.22379999999966</v>
      </c>
      <c r="D16" s="861">
        <v>-17.970567170880003</v>
      </c>
      <c r="E16" s="861">
        <v>0</v>
      </c>
      <c r="F16" s="861">
        <v>0</v>
      </c>
      <c r="G16" s="861">
        <f>H16-C16-D16-F16</f>
        <v>-2.5599999999997181E-2</v>
      </c>
      <c r="H16" s="861">
        <v>83.227632829119656</v>
      </c>
      <c r="J16" s="860"/>
    </row>
    <row r="17" spans="1:12" ht="15" customHeight="1">
      <c r="A17" s="859" t="s">
        <v>387</v>
      </c>
      <c r="B17" s="941" t="s">
        <v>1163</v>
      </c>
      <c r="C17" s="861">
        <v>0</v>
      </c>
      <c r="D17" s="861">
        <v>0</v>
      </c>
      <c r="E17" s="861">
        <v>0</v>
      </c>
      <c r="F17" s="861">
        <v>0</v>
      </c>
      <c r="G17" s="861">
        <v>0</v>
      </c>
      <c r="H17" s="861">
        <v>0</v>
      </c>
      <c r="J17" s="860"/>
    </row>
    <row r="18" spans="1:12" ht="15" customHeight="1">
      <c r="A18" s="859" t="s">
        <v>388</v>
      </c>
      <c r="B18" s="941" t="s">
        <v>1167</v>
      </c>
      <c r="C18" s="861">
        <v>0</v>
      </c>
      <c r="D18" s="861">
        <v>0</v>
      </c>
      <c r="E18" s="861">
        <v>0</v>
      </c>
      <c r="F18" s="861">
        <v>0</v>
      </c>
      <c r="G18" s="861">
        <v>0</v>
      </c>
      <c r="H18" s="861">
        <v>0</v>
      </c>
      <c r="J18" s="860"/>
    </row>
    <row r="19" spans="1:12" ht="15" customHeight="1">
      <c r="A19" s="859" t="s">
        <v>389</v>
      </c>
      <c r="B19" s="941" t="s">
        <v>1168</v>
      </c>
      <c r="C19" s="861">
        <v>62.075762698723324</v>
      </c>
      <c r="D19" s="861">
        <v>-18.609141411334157</v>
      </c>
      <c r="E19" s="861">
        <v>0</v>
      </c>
      <c r="F19" s="861">
        <v>-7.116330284514305E-2</v>
      </c>
      <c r="G19" s="861">
        <v>0</v>
      </c>
      <c r="H19" s="861">
        <v>43.395457984544024</v>
      </c>
      <c r="J19" s="860"/>
    </row>
    <row r="20" spans="1:12" ht="15" customHeight="1">
      <c r="A20" s="859" t="s">
        <v>390</v>
      </c>
      <c r="B20" s="941" t="s">
        <v>522</v>
      </c>
      <c r="C20" s="861">
        <v>39.148037301276332</v>
      </c>
      <c r="D20" s="861">
        <v>0.63857424045415456</v>
      </c>
      <c r="E20" s="861">
        <v>0</v>
      </c>
      <c r="F20" s="861">
        <v>4.5563302845143067E-2</v>
      </c>
      <c r="G20" s="861">
        <v>0</v>
      </c>
      <c r="H20" s="861">
        <v>39.832174844575633</v>
      </c>
      <c r="J20" s="860"/>
    </row>
    <row r="21" spans="1:12" ht="15" customHeight="1">
      <c r="A21" s="859" t="s">
        <v>391</v>
      </c>
      <c r="B21" s="942" t="s">
        <v>1169</v>
      </c>
      <c r="C21" s="861">
        <v>1711.683700000001</v>
      </c>
      <c r="D21" s="861">
        <v>109.79859999999996</v>
      </c>
      <c r="E21" s="861">
        <v>0</v>
      </c>
      <c r="F21" s="861">
        <v>-2.0799999999999999E-2</v>
      </c>
      <c r="G21" s="861">
        <v>-3.7695999999999068</v>
      </c>
      <c r="H21" s="861">
        <v>1817.6919000000007</v>
      </c>
      <c r="J21" s="860"/>
    </row>
    <row r="22" spans="1:12" ht="15" customHeight="1">
      <c r="A22" s="859" t="s">
        <v>392</v>
      </c>
      <c r="B22" s="939" t="s">
        <v>1170</v>
      </c>
      <c r="C22" s="861">
        <v>169.3006152532831</v>
      </c>
      <c r="D22" s="861">
        <v>0</v>
      </c>
      <c r="E22" s="861">
        <v>0</v>
      </c>
      <c r="F22" s="861">
        <v>-13.411449161742809</v>
      </c>
      <c r="G22" s="861">
        <v>0</v>
      </c>
      <c r="H22" s="861">
        <v>155.88916609154029</v>
      </c>
      <c r="J22" s="860"/>
    </row>
    <row r="23" spans="1:12" ht="15" customHeight="1">
      <c r="A23" s="859" t="s">
        <v>393</v>
      </c>
      <c r="B23" s="937" t="s">
        <v>1171</v>
      </c>
      <c r="C23" s="861">
        <v>5286.5352896816339</v>
      </c>
      <c r="D23" s="861">
        <v>317.23843791999985</v>
      </c>
      <c r="E23" s="861">
        <v>234.23071417</v>
      </c>
      <c r="F23" s="861">
        <v>24.623454800000008</v>
      </c>
      <c r="G23" s="861">
        <v>477.83410375999972</v>
      </c>
      <c r="H23" s="861">
        <v>6340.4620003316331</v>
      </c>
      <c r="J23" s="860"/>
    </row>
    <row r="24" spans="1:12" ht="15" customHeight="1">
      <c r="A24" s="859" t="s">
        <v>394</v>
      </c>
      <c r="B24" s="941" t="s">
        <v>536</v>
      </c>
      <c r="C24" s="861">
        <v>3384.7171229200003</v>
      </c>
      <c r="D24" s="861">
        <v>0</v>
      </c>
      <c r="E24" s="861">
        <v>234.23071417</v>
      </c>
      <c r="F24" s="861">
        <v>0</v>
      </c>
      <c r="G24" s="861">
        <v>477.83410375999966</v>
      </c>
      <c r="H24" s="861">
        <v>4096.78194085</v>
      </c>
      <c r="J24" s="860"/>
    </row>
    <row r="25" spans="1:12" ht="15" customHeight="1">
      <c r="A25" s="859" t="s">
        <v>395</v>
      </c>
      <c r="B25" s="941" t="s">
        <v>1172</v>
      </c>
      <c r="C25" s="861">
        <v>209.78571403000001</v>
      </c>
      <c r="D25" s="861">
        <v>0.33126482999999823</v>
      </c>
      <c r="E25" s="861">
        <v>0</v>
      </c>
      <c r="F25" s="861">
        <v>7.5634601600000018</v>
      </c>
      <c r="G25" s="861">
        <v>0</v>
      </c>
      <c r="H25" s="861">
        <v>217.68043902000002</v>
      </c>
      <c r="I25" s="866"/>
      <c r="J25" s="860"/>
    </row>
    <row r="26" spans="1:12" ht="15" customHeight="1">
      <c r="A26" s="867" t="s">
        <v>396</v>
      </c>
      <c r="B26" s="941" t="s">
        <v>538</v>
      </c>
      <c r="C26" s="861">
        <v>0</v>
      </c>
      <c r="D26" s="861">
        <v>0</v>
      </c>
      <c r="E26" s="861">
        <v>0</v>
      </c>
      <c r="F26" s="861">
        <v>0</v>
      </c>
      <c r="G26" s="861">
        <v>0</v>
      </c>
      <c r="H26" s="861">
        <v>0</v>
      </c>
      <c r="J26" s="860"/>
    </row>
    <row r="27" spans="1:12" ht="15" customHeight="1">
      <c r="A27" s="868" t="s">
        <v>397</v>
      </c>
      <c r="B27" s="941" t="s">
        <v>1173</v>
      </c>
      <c r="C27" s="861">
        <v>1692.0248401873118</v>
      </c>
      <c r="D27" s="861">
        <v>316.90717308999984</v>
      </c>
      <c r="E27" s="861">
        <v>0</v>
      </c>
      <c r="F27" s="861">
        <v>17.059994640000006</v>
      </c>
      <c r="G27" s="861">
        <v>0</v>
      </c>
      <c r="H27" s="861">
        <v>2025.9920079173119</v>
      </c>
      <c r="J27" s="860"/>
    </row>
    <row r="28" spans="1:12" ht="15" customHeight="1">
      <c r="A28" s="858" t="s">
        <v>398</v>
      </c>
      <c r="B28" s="855" t="s">
        <v>1158</v>
      </c>
      <c r="C28" s="869">
        <f>C29+C32+C34+C33</f>
        <v>16670.322906294627</v>
      </c>
      <c r="D28" s="869">
        <f>D29+D32+D34+D42</f>
        <v>601.23523766596441</v>
      </c>
      <c r="E28" s="869">
        <v>-4.3E-3</v>
      </c>
      <c r="F28" s="869">
        <f>F29+F32+F33+F34</f>
        <v>800.95409072231314</v>
      </c>
      <c r="G28" s="869">
        <f>G29+G32+G33+G34+G42-0.295645595957467</f>
        <v>-90.380000987410966</v>
      </c>
      <c r="H28" s="869">
        <f>H29+H32+H34+H33</f>
        <v>17982.127933695494</v>
      </c>
      <c r="J28" s="866"/>
      <c r="K28" s="866"/>
      <c r="L28" s="866"/>
    </row>
    <row r="29" spans="1:12" ht="15" customHeight="1">
      <c r="A29" s="859" t="s">
        <v>399</v>
      </c>
      <c r="B29" s="943" t="s">
        <v>1174</v>
      </c>
      <c r="C29" s="861">
        <v>6220.5224304000021</v>
      </c>
      <c r="D29" s="861">
        <v>171.03110000000004</v>
      </c>
      <c r="E29" s="861">
        <v>-4.3E-3</v>
      </c>
      <c r="F29" s="861">
        <v>-1.5726000000000009</v>
      </c>
      <c r="G29" s="861">
        <v>-40.788199999999961</v>
      </c>
      <c r="H29" s="861">
        <v>6349.1884304000014</v>
      </c>
      <c r="J29" s="866"/>
      <c r="K29" s="866"/>
    </row>
    <row r="30" spans="1:12" ht="15" customHeight="1">
      <c r="A30" s="859" t="s">
        <v>378</v>
      </c>
      <c r="B30" s="938" t="s">
        <v>1160</v>
      </c>
      <c r="C30" s="861">
        <v>4386.6088304000014</v>
      </c>
      <c r="D30" s="861">
        <v>135.91380000000004</v>
      </c>
      <c r="E30" s="861">
        <v>-1.4596000000001399</v>
      </c>
      <c r="F30" s="861">
        <v>-1.5726000000000009</v>
      </c>
      <c r="G30" s="861">
        <v>0.40020000000012806</v>
      </c>
      <c r="H30" s="861">
        <v>4519.8906304000011</v>
      </c>
      <c r="J30" s="866"/>
      <c r="K30" s="866"/>
      <c r="L30" s="866"/>
    </row>
    <row r="31" spans="1:12" ht="15" customHeight="1">
      <c r="A31" s="864" t="s">
        <v>379</v>
      </c>
      <c r="B31" s="938" t="s">
        <v>510</v>
      </c>
      <c r="C31" s="861">
        <v>1833.9136000000003</v>
      </c>
      <c r="D31" s="861">
        <v>35.1173</v>
      </c>
      <c r="E31" s="861">
        <f>E29-E30</f>
        <v>1.4553000000001399</v>
      </c>
      <c r="F31" s="861">
        <f>F29-F30</f>
        <v>0</v>
      </c>
      <c r="G31" s="861">
        <f>G29-G30</f>
        <v>-41.188400000000087</v>
      </c>
      <c r="H31" s="861">
        <v>1829.2978000000005</v>
      </c>
      <c r="J31" s="866"/>
      <c r="K31" s="866"/>
    </row>
    <row r="32" spans="1:12" ht="15" customHeight="1">
      <c r="A32" s="864" t="s">
        <v>380</v>
      </c>
      <c r="B32" s="937" t="s">
        <v>1175</v>
      </c>
      <c r="C32" s="861">
        <v>3.2903879629629071</v>
      </c>
      <c r="D32" s="861">
        <v>700.07092393078062</v>
      </c>
      <c r="E32" s="861">
        <v>0</v>
      </c>
      <c r="F32" s="861">
        <v>0.11824645037015991</v>
      </c>
      <c r="G32" s="861">
        <v>-0.22401495211889799</v>
      </c>
      <c r="H32" s="861">
        <v>703.25554339199482</v>
      </c>
      <c r="J32" s="866"/>
      <c r="K32" s="866"/>
    </row>
    <row r="33" spans="1:12" ht="15" customHeight="1">
      <c r="A33" s="859" t="s">
        <v>381</v>
      </c>
      <c r="B33" s="937" t="s">
        <v>1161</v>
      </c>
      <c r="C33" s="861">
        <v>6.9407148120425903</v>
      </c>
      <c r="D33" s="861">
        <v>0</v>
      </c>
      <c r="E33" s="861">
        <v>0</v>
      </c>
      <c r="F33" s="861">
        <v>-0.11824645037015991</v>
      </c>
      <c r="G33" s="861">
        <v>0</v>
      </c>
      <c r="H33" s="861">
        <v>6.8224683616724304</v>
      </c>
      <c r="J33" s="866"/>
      <c r="K33" s="866"/>
    </row>
    <row r="34" spans="1:12" ht="15" customHeight="1">
      <c r="A34" s="859" t="s">
        <v>382</v>
      </c>
      <c r="B34" s="937" t="s">
        <v>1176</v>
      </c>
      <c r="C34" s="861">
        <v>10439.569373119621</v>
      </c>
      <c r="D34" s="861">
        <v>-269.86678626481626</v>
      </c>
      <c r="E34" s="861">
        <v>0</v>
      </c>
      <c r="F34" s="861">
        <v>802.52669072231311</v>
      </c>
      <c r="G34" s="861">
        <v>-49.367786035291829</v>
      </c>
      <c r="H34" s="861">
        <v>10922.861491541826</v>
      </c>
      <c r="J34" s="866"/>
      <c r="K34" s="866"/>
      <c r="L34" s="866"/>
    </row>
    <row r="35" spans="1:12" ht="15" customHeight="1">
      <c r="A35" s="859" t="s">
        <v>383</v>
      </c>
      <c r="B35" s="939" t="s">
        <v>1177</v>
      </c>
      <c r="C35" s="861">
        <v>960.61316069512213</v>
      </c>
      <c r="D35" s="861">
        <v>51.123764160114703</v>
      </c>
      <c r="E35" s="861">
        <v>0</v>
      </c>
      <c r="F35" s="861">
        <v>14.256970369857527</v>
      </c>
      <c r="G35" s="861">
        <v>0</v>
      </c>
      <c r="H35" s="861">
        <v>1025.9938952250943</v>
      </c>
      <c r="J35" s="866"/>
      <c r="K35" s="866"/>
    </row>
    <row r="36" spans="1:12" ht="15" customHeight="1">
      <c r="A36" s="859" t="s">
        <v>384</v>
      </c>
      <c r="B36" s="939" t="s">
        <v>1178</v>
      </c>
      <c r="C36" s="861">
        <v>6369.5621906060178</v>
      </c>
      <c r="D36" s="861">
        <v>56.008249575069541</v>
      </c>
      <c r="E36" s="861">
        <v>0</v>
      </c>
      <c r="F36" s="861">
        <v>776.67949545535544</v>
      </c>
      <c r="G36" s="861">
        <v>-64.8232316312492</v>
      </c>
      <c r="H36" s="861">
        <v>7137.4267040051936</v>
      </c>
      <c r="I36" s="866"/>
      <c r="J36" s="866"/>
      <c r="K36" s="866"/>
    </row>
    <row r="37" spans="1:12" ht="15" customHeight="1">
      <c r="A37" s="859" t="s">
        <v>385</v>
      </c>
      <c r="B37" s="941" t="s">
        <v>1163</v>
      </c>
      <c r="C37" s="861">
        <v>0</v>
      </c>
      <c r="D37" s="861">
        <v>0</v>
      </c>
      <c r="E37" s="861">
        <v>0</v>
      </c>
      <c r="F37" s="861">
        <v>0</v>
      </c>
      <c r="G37" s="861">
        <v>0</v>
      </c>
      <c r="H37" s="861">
        <v>0</v>
      </c>
      <c r="J37" s="866"/>
      <c r="K37" s="866"/>
    </row>
    <row r="38" spans="1:12" ht="15" customHeight="1">
      <c r="A38" s="859" t="s">
        <v>386</v>
      </c>
      <c r="B38" s="941" t="s">
        <v>494</v>
      </c>
      <c r="C38" s="861">
        <v>4323.4322756060183</v>
      </c>
      <c r="D38" s="861">
        <v>-11.956150424930474</v>
      </c>
      <c r="E38" s="861">
        <v>0</v>
      </c>
      <c r="F38" s="861">
        <v>776.40706382410644</v>
      </c>
      <c r="G38" s="861">
        <v>0</v>
      </c>
      <c r="H38" s="861">
        <v>5087.8831890051943</v>
      </c>
      <c r="J38" s="866"/>
      <c r="K38" s="866"/>
    </row>
    <row r="39" spans="1:12" ht="15" customHeight="1">
      <c r="A39" s="859" t="s">
        <v>387</v>
      </c>
      <c r="B39" s="941" t="s">
        <v>1168</v>
      </c>
      <c r="C39" s="861">
        <v>55.594268435953396</v>
      </c>
      <c r="D39" s="861">
        <v>-4.5987182676106073</v>
      </c>
      <c r="E39" s="861">
        <v>0</v>
      </c>
      <c r="F39" s="861">
        <v>-1.2435683687509993</v>
      </c>
      <c r="G39" s="861">
        <v>9.1758820591802035</v>
      </c>
      <c r="H39" s="861">
        <v>58.927863858771993</v>
      </c>
      <c r="I39" s="866"/>
      <c r="J39" s="866"/>
      <c r="K39" s="866"/>
      <c r="L39" s="866"/>
    </row>
    <row r="40" spans="1:12" ht="15" customHeight="1">
      <c r="A40" s="859" t="s">
        <v>388</v>
      </c>
      <c r="B40" s="941" t="s">
        <v>522</v>
      </c>
      <c r="C40" s="861">
        <v>1990.5356465640461</v>
      </c>
      <c r="D40" s="861">
        <v>72.563118267610619</v>
      </c>
      <c r="E40" s="861">
        <v>0</v>
      </c>
      <c r="F40" s="861">
        <v>1.516</v>
      </c>
      <c r="G40" s="861">
        <v>-73.999113690429596</v>
      </c>
      <c r="H40" s="861">
        <v>1990.6156511412273</v>
      </c>
      <c r="J40" s="866"/>
      <c r="K40" s="866"/>
      <c r="L40" s="866"/>
    </row>
    <row r="41" spans="1:12" ht="15" customHeight="1">
      <c r="A41" s="859" t="s">
        <v>389</v>
      </c>
      <c r="B41" s="939" t="s">
        <v>1179</v>
      </c>
      <c r="C41" s="861">
        <v>2770.9599999999982</v>
      </c>
      <c r="D41" s="861">
        <v>-376.99880000000047</v>
      </c>
      <c r="E41" s="861">
        <v>0</v>
      </c>
      <c r="F41" s="861">
        <v>4.0600000000000025E-2</v>
      </c>
      <c r="G41" s="861">
        <v>15.159799999999906</v>
      </c>
      <c r="H41" s="861">
        <v>2409.1615999999976</v>
      </c>
      <c r="J41" s="866"/>
      <c r="K41" s="866"/>
      <c r="L41" s="870"/>
    </row>
    <row r="42" spans="1:12" ht="15" customHeight="1">
      <c r="A42" s="859" t="s">
        <v>400</v>
      </c>
      <c r="B42" s="939" t="s">
        <v>1180</v>
      </c>
      <c r="C42" s="861">
        <v>338.43402181848319</v>
      </c>
      <c r="D42" s="861">
        <v>0</v>
      </c>
      <c r="E42" s="861">
        <v>0</v>
      </c>
      <c r="F42" s="861">
        <v>11.549624897100045</v>
      </c>
      <c r="G42" s="861">
        <v>0.29564559595718265</v>
      </c>
      <c r="H42" s="861">
        <v>350.27929231154042</v>
      </c>
      <c r="I42" s="860"/>
      <c r="J42" s="866"/>
      <c r="K42" s="866"/>
    </row>
    <row r="43" spans="1:12" ht="15" customHeight="1">
      <c r="A43" s="858" t="s">
        <v>401</v>
      </c>
      <c r="B43" s="850" t="s">
        <v>1181</v>
      </c>
      <c r="C43" s="731"/>
      <c r="D43" s="731"/>
      <c r="E43" s="731"/>
      <c r="F43" s="731"/>
      <c r="G43" s="731"/>
      <c r="H43" s="731"/>
      <c r="J43" s="866"/>
      <c r="K43" s="866"/>
    </row>
    <row r="44" spans="1:12" ht="15" customHeight="1">
      <c r="A44" s="858" t="s">
        <v>402</v>
      </c>
      <c r="B44" s="857" t="s">
        <v>1182</v>
      </c>
      <c r="C44" s="871">
        <f t="shared" ref="C44:H44" si="0">C5-C28</f>
        <v>-6314.1348474611077</v>
      </c>
      <c r="D44" s="871">
        <f t="shared" si="0"/>
        <v>-135.97405102193187</v>
      </c>
      <c r="E44" s="871">
        <f t="shared" si="0"/>
        <v>234.23501417</v>
      </c>
      <c r="F44" s="871">
        <f t="shared" si="0"/>
        <v>-740.6814161618654</v>
      </c>
      <c r="G44" s="871">
        <f t="shared" si="0"/>
        <v>564.42580474741078</v>
      </c>
      <c r="H44" s="871">
        <f t="shared" si="0"/>
        <v>-6392.1294957274949</v>
      </c>
      <c r="J44" s="866"/>
      <c r="K44" s="866"/>
    </row>
    <row r="45" spans="1:12" ht="18.75" customHeight="1">
      <c r="A45" s="872" t="s">
        <v>403</v>
      </c>
      <c r="B45" s="872" t="s">
        <v>1234</v>
      </c>
      <c r="C45" s="873"/>
      <c r="D45" s="873"/>
      <c r="E45" s="1080"/>
      <c r="F45" s="1081"/>
      <c r="G45" s="1081"/>
      <c r="H45" s="1081"/>
    </row>
    <row r="46" spans="1:12" ht="15" customHeight="1">
      <c r="B46" s="874" t="s">
        <v>1183</v>
      </c>
      <c r="G46" s="877"/>
      <c r="H46" s="878"/>
    </row>
    <row r="47" spans="1:12" ht="13.5" customHeight="1">
      <c r="B47" s="879"/>
      <c r="G47" s="877"/>
      <c r="H47" s="878"/>
    </row>
  </sheetData>
  <mergeCells count="1">
    <mergeCell ref="E45:H45"/>
  </mergeCells>
  <conditionalFormatting sqref="C2:H2">
    <cfRule type="containsErrors" dxfId="8" priority="2">
      <formula>ISERROR(C2)</formula>
    </cfRule>
  </conditionalFormatting>
  <conditionalFormatting sqref="B2">
    <cfRule type="containsErrors" dxfId="7" priority="1">
      <formula>ISERROR(B2)</formula>
    </cfRule>
  </conditionalFormatting>
  <pageMargins left="0.98425196850393704" right="0.98425196850393704" top="0.78740157480314965" bottom="0.59055118110236227" header="0.15748031496062992" footer="0.15748031496062992"/>
  <pageSetup paperSize="9" scale="76" pageOrder="overThenDown" orientation="portrait" horizontalDpi="300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tabColor theme="3"/>
  </sheetPr>
  <dimension ref="A1:I60"/>
  <sheetViews>
    <sheetView showGridLines="0" zoomScaleNormal="100" workbookViewId="0">
      <pane xSplit="1" ySplit="3" topLeftCell="B4" activePane="bottomRight" state="frozen"/>
      <selection activeCell="H51" sqref="H51"/>
      <selection pane="topRight" activeCell="H51" sqref="H51"/>
      <selection pane="bottomLeft" activeCell="H51" sqref="H51"/>
      <selection pane="bottomRight"/>
    </sheetView>
  </sheetViews>
  <sheetFormatPr defaultColWidth="9.33203125" defaultRowHeight="15.75"/>
  <cols>
    <col min="1" max="1" width="60.83203125" style="720" customWidth="1"/>
    <col min="2" max="6" width="13.83203125" style="720" customWidth="1"/>
    <col min="7" max="16384" width="9.33203125" style="720"/>
  </cols>
  <sheetData>
    <row r="1" spans="1:7" s="719" customFormat="1" ht="15.95" customHeight="1">
      <c r="A1" s="733" t="s">
        <v>1184</v>
      </c>
    </row>
    <row r="2" spans="1:7" s="721" customFormat="1" ht="15" customHeight="1">
      <c r="A2" s="561" t="s">
        <v>1150</v>
      </c>
      <c r="B2" s="603"/>
      <c r="C2" s="563"/>
      <c r="D2" s="563"/>
      <c r="E2" s="563"/>
      <c r="F2" s="563"/>
      <c r="G2" s="563"/>
    </row>
    <row r="3" spans="1:7" s="721" customFormat="1" ht="40.5" customHeight="1">
      <c r="A3" s="728"/>
      <c r="B3" s="729" t="s">
        <v>1188</v>
      </c>
      <c r="C3" s="729" t="s">
        <v>1185</v>
      </c>
      <c r="D3" s="729" t="s">
        <v>1186</v>
      </c>
      <c r="E3" s="729" t="s">
        <v>1187</v>
      </c>
      <c r="F3" s="729" t="s">
        <v>1189</v>
      </c>
    </row>
    <row r="4" spans="1:7" s="721" customFormat="1" ht="15" customHeight="1">
      <c r="A4" s="722" t="s">
        <v>1157</v>
      </c>
      <c r="B4" s="730">
        <v>5747.2673536277835</v>
      </c>
      <c r="C4" s="730">
        <v>5572.264394059428</v>
      </c>
      <c r="D4" s="730">
        <v>6866.6666691855353</v>
      </c>
      <c r="E4" s="730">
        <v>9887.9845593265454</v>
      </c>
      <c r="F4" s="730">
        <v>11589.998437967999</v>
      </c>
    </row>
    <row r="5" spans="1:7" s="721" customFormat="1" ht="15" customHeight="1">
      <c r="A5" s="937" t="s">
        <v>1190</v>
      </c>
      <c r="B5" s="731">
        <v>893.26798721591422</v>
      </c>
      <c r="C5" s="731">
        <v>310.34338721591416</v>
      </c>
      <c r="D5" s="731">
        <v>317.58218721591408</v>
      </c>
      <c r="E5" s="731">
        <v>334.37728721591412</v>
      </c>
      <c r="F5" s="731">
        <v>339.60708721591408</v>
      </c>
    </row>
    <row r="6" spans="1:7" s="721" customFormat="1" ht="15" customHeight="1">
      <c r="A6" s="939" t="s">
        <v>1191</v>
      </c>
      <c r="B6" s="731">
        <v>893.26498721591429</v>
      </c>
      <c r="C6" s="731">
        <v>310.34038721591418</v>
      </c>
      <c r="D6" s="731">
        <v>317.57918721591409</v>
      </c>
      <c r="E6" s="731">
        <v>334.37428721591414</v>
      </c>
      <c r="F6" s="731">
        <v>339.60408721591409</v>
      </c>
    </row>
    <row r="7" spans="1:7" s="721" customFormat="1" ht="15" customHeight="1">
      <c r="A7" s="939" t="s">
        <v>1192</v>
      </c>
      <c r="B7" s="731" t="s">
        <v>255</v>
      </c>
      <c r="C7" s="731" t="s">
        <v>255</v>
      </c>
      <c r="D7" s="731" t="s">
        <v>255</v>
      </c>
      <c r="E7" s="731" t="s">
        <v>255</v>
      </c>
      <c r="F7" s="731" t="s">
        <v>255</v>
      </c>
    </row>
    <row r="8" spans="1:7" s="721" customFormat="1" ht="15" customHeight="1">
      <c r="A8" s="937" t="s">
        <v>512</v>
      </c>
      <c r="B8" s="731">
        <v>155.07140668166059</v>
      </c>
      <c r="C8" s="731">
        <v>155.07140668166059</v>
      </c>
      <c r="D8" s="731">
        <v>155.07140668166059</v>
      </c>
      <c r="E8" s="731">
        <v>155.07140668166059</v>
      </c>
      <c r="F8" s="731">
        <v>155.07140668166059</v>
      </c>
    </row>
    <row r="9" spans="1:7" s="721" customFormat="1" ht="15" customHeight="1">
      <c r="A9" s="937" t="s">
        <v>1161</v>
      </c>
      <c r="B9" s="731">
        <v>4.1415782608336604</v>
      </c>
      <c r="C9" s="731">
        <v>6.9999999999999929</v>
      </c>
      <c r="D9" s="731">
        <v>9.9999999999999929</v>
      </c>
      <c r="E9" s="731">
        <v>8.3154918309781412</v>
      </c>
      <c r="F9" s="731">
        <v>6.4999999999999929</v>
      </c>
    </row>
    <row r="10" spans="1:7" s="721" customFormat="1" ht="15" customHeight="1">
      <c r="A10" s="937" t="s">
        <v>48</v>
      </c>
      <c r="B10" s="731">
        <v>1915.6966374377421</v>
      </c>
      <c r="C10" s="731">
        <v>2467.0388162002205</v>
      </c>
      <c r="D10" s="731">
        <v>3340.5329350563275</v>
      </c>
      <c r="E10" s="731">
        <v>4467.1479839963586</v>
      </c>
      <c r="F10" s="731">
        <v>4748.3579437387907</v>
      </c>
    </row>
    <row r="11" spans="1:7" s="721" customFormat="1" ht="15" customHeight="1">
      <c r="A11" s="939" t="s">
        <v>1162</v>
      </c>
      <c r="B11" s="731">
        <v>1362.7203156985754</v>
      </c>
      <c r="C11" s="731">
        <v>1803.4078734958605</v>
      </c>
      <c r="D11" s="731">
        <v>2161.6425035426164</v>
      </c>
      <c r="E11" s="731">
        <v>2698.9868606247624</v>
      </c>
      <c r="F11" s="731">
        <v>2691.5492448181299</v>
      </c>
    </row>
    <row r="12" spans="1:7" s="721" customFormat="1" ht="15" customHeight="1">
      <c r="A12" s="941" t="s">
        <v>1164</v>
      </c>
      <c r="B12" s="731">
        <v>910.66043666523171</v>
      </c>
      <c r="C12" s="731">
        <v>1406.8633494101507</v>
      </c>
      <c r="D12" s="731">
        <v>1772.4278068125441</v>
      </c>
      <c r="E12" s="731">
        <v>2319.8803262240358</v>
      </c>
      <c r="F12" s="731">
        <v>2303.205730121017</v>
      </c>
    </row>
    <row r="13" spans="1:7" s="721" customFormat="1" ht="15" customHeight="1">
      <c r="A13" s="941" t="s">
        <v>522</v>
      </c>
      <c r="B13" s="731">
        <v>253.57820140309246</v>
      </c>
      <c r="C13" s="731">
        <v>231.26090353545857</v>
      </c>
      <c r="D13" s="731">
        <v>196.20246775982102</v>
      </c>
      <c r="E13" s="731">
        <v>214.08692465047528</v>
      </c>
      <c r="F13" s="731">
        <v>220.37541020686146</v>
      </c>
    </row>
    <row r="14" spans="1:7" s="721" customFormat="1" ht="15" customHeight="1">
      <c r="A14" s="939" t="s">
        <v>1193</v>
      </c>
      <c r="B14" s="731">
        <v>11.473899999999766</v>
      </c>
      <c r="C14" s="731">
        <v>10.207599999999765</v>
      </c>
      <c r="D14" s="731">
        <v>57.706799999999717</v>
      </c>
      <c r="E14" s="731">
        <v>99.950199999999654</v>
      </c>
      <c r="F14" s="731">
        <v>83.227632829119656</v>
      </c>
    </row>
    <row r="15" spans="1:7" s="721" customFormat="1" ht="15" customHeight="1">
      <c r="A15" s="941" t="s">
        <v>1163</v>
      </c>
      <c r="B15" s="731" t="s">
        <v>255</v>
      </c>
      <c r="C15" s="731" t="s">
        <v>255</v>
      </c>
      <c r="D15" s="731" t="s">
        <v>255</v>
      </c>
      <c r="E15" s="731" t="s">
        <v>255</v>
      </c>
      <c r="F15" s="731" t="s">
        <v>255</v>
      </c>
    </row>
    <row r="16" spans="1:7" s="721" customFormat="1" ht="15" customHeight="1">
      <c r="A16" s="941" t="s">
        <v>494</v>
      </c>
      <c r="B16" s="731" t="s">
        <v>255</v>
      </c>
      <c r="C16" s="731" t="s">
        <v>255</v>
      </c>
      <c r="D16" s="731" t="s">
        <v>255</v>
      </c>
      <c r="E16" s="731" t="s">
        <v>255</v>
      </c>
      <c r="F16" s="731" t="s">
        <v>255</v>
      </c>
    </row>
    <row r="17" spans="1:9" s="721" customFormat="1" ht="15" customHeight="1">
      <c r="A17" s="941" t="s">
        <v>1164</v>
      </c>
      <c r="B17" s="731">
        <v>6.0715868914513571</v>
      </c>
      <c r="C17" s="731">
        <v>5.6498311875396903</v>
      </c>
      <c r="D17" s="731">
        <v>32.591305328514593</v>
      </c>
      <c r="E17" s="731">
        <v>61.039542344424568</v>
      </c>
      <c r="F17" s="731">
        <v>43.395457984544024</v>
      </c>
    </row>
    <row r="18" spans="1:9" s="721" customFormat="1" ht="15" customHeight="1">
      <c r="A18" s="941" t="s">
        <v>1165</v>
      </c>
      <c r="B18" s="731">
        <v>5.4023131085484088</v>
      </c>
      <c r="C18" s="731">
        <v>4.5577688124600755</v>
      </c>
      <c r="D18" s="731">
        <v>25.115494671485123</v>
      </c>
      <c r="E18" s="731">
        <v>38.910657655575093</v>
      </c>
      <c r="F18" s="731">
        <v>39.832174844575633</v>
      </c>
    </row>
    <row r="19" spans="1:9" s="721" customFormat="1" ht="15" customHeight="1">
      <c r="A19" s="939" t="s">
        <v>1194</v>
      </c>
      <c r="B19" s="731">
        <v>541.50240000000076</v>
      </c>
      <c r="C19" s="731">
        <v>501.88010000000065</v>
      </c>
      <c r="D19" s="731">
        <v>892.80240000000128</v>
      </c>
      <c r="E19" s="731">
        <v>1483.534000000001</v>
      </c>
      <c r="F19" s="731">
        <v>1817.6919000000007</v>
      </c>
    </row>
    <row r="20" spans="1:9" s="721" customFormat="1" ht="15" customHeight="1">
      <c r="A20" s="939" t="s">
        <v>1195</v>
      </c>
      <c r="B20" s="731" t="s">
        <v>255</v>
      </c>
      <c r="C20" s="731">
        <v>151.54324270435981</v>
      </c>
      <c r="D20" s="731">
        <v>228.38123151370979</v>
      </c>
      <c r="E20" s="731">
        <v>184.67692337159593</v>
      </c>
      <c r="F20" s="731">
        <v>155.88916609154029</v>
      </c>
    </row>
    <row r="21" spans="1:9" s="721" customFormat="1" ht="15" customHeight="1">
      <c r="A21" s="937" t="s">
        <v>1196</v>
      </c>
      <c r="B21" s="731">
        <v>2779.0897440316326</v>
      </c>
      <c r="C21" s="731">
        <v>2632.8107839616328</v>
      </c>
      <c r="D21" s="731">
        <v>3043.4801402316334</v>
      </c>
      <c r="E21" s="731">
        <v>4923.0723896016334</v>
      </c>
      <c r="F21" s="731">
        <v>6340.4620003316331</v>
      </c>
    </row>
    <row r="22" spans="1:9" s="721" customFormat="1" ht="15" customHeight="1">
      <c r="A22" s="941" t="s">
        <v>1197</v>
      </c>
      <c r="B22" s="731">
        <v>591.7879613599996</v>
      </c>
      <c r="C22" s="731">
        <v>955.1099942999997</v>
      </c>
      <c r="D22" s="731">
        <v>1430.2428376799999</v>
      </c>
      <c r="E22" s="731">
        <v>3198.4049419500002</v>
      </c>
      <c r="F22" s="731">
        <v>4096.78194085</v>
      </c>
    </row>
    <row r="23" spans="1:9" s="721" customFormat="1" ht="15" customHeight="1">
      <c r="A23" s="941" t="s">
        <v>1198</v>
      </c>
      <c r="B23" s="731">
        <v>375.11164878000005</v>
      </c>
      <c r="C23" s="731">
        <v>228.59706411000005</v>
      </c>
      <c r="D23" s="731">
        <v>176.12805356000001</v>
      </c>
      <c r="E23" s="731">
        <v>208.40056724000002</v>
      </c>
      <c r="F23" s="731">
        <v>217.68043902000002</v>
      </c>
    </row>
    <row r="24" spans="1:9" s="721" customFormat="1" ht="15" customHeight="1">
      <c r="A24" s="941" t="s">
        <v>1199</v>
      </c>
      <c r="B24" s="731" t="s">
        <v>255</v>
      </c>
      <c r="C24" s="731" t="s">
        <v>255</v>
      </c>
      <c r="D24" s="731" t="s">
        <v>255</v>
      </c>
      <c r="E24" s="731" t="s">
        <v>255</v>
      </c>
      <c r="F24" s="731" t="s">
        <v>255</v>
      </c>
    </row>
    <row r="25" spans="1:9" s="721" customFormat="1" ht="15" customHeight="1">
      <c r="A25" s="941" t="s">
        <v>1200</v>
      </c>
      <c r="B25" s="731">
        <v>1812.1825213473116</v>
      </c>
      <c r="C25" s="731">
        <v>1449.0961130073117</v>
      </c>
      <c r="D25" s="731">
        <v>1437.1016364473121</v>
      </c>
      <c r="E25" s="731">
        <v>1516.2592678673118</v>
      </c>
      <c r="F25" s="731">
        <v>2025.9920079173119</v>
      </c>
      <c r="I25" s="721" t="s">
        <v>251</v>
      </c>
    </row>
    <row r="26" spans="1:9" s="721" customFormat="1" ht="19.5" customHeight="1">
      <c r="A26" s="722" t="s">
        <v>1201</v>
      </c>
      <c r="B26" s="730">
        <v>13073.821925711927</v>
      </c>
      <c r="C26" s="730">
        <v>13693.215469240053</v>
      </c>
      <c r="D26" s="730">
        <v>14416.99300686515</v>
      </c>
      <c r="E26" s="730">
        <v>16637.299011592957</v>
      </c>
      <c r="F26" s="730">
        <v>17982.127933695494</v>
      </c>
    </row>
    <row r="27" spans="1:9" s="721" customFormat="1" ht="15" customHeight="1">
      <c r="A27" s="937" t="s">
        <v>1202</v>
      </c>
      <c r="B27" s="731">
        <v>5637.1699304000003</v>
      </c>
      <c r="C27" s="731">
        <v>5855.931030400001</v>
      </c>
      <c r="D27" s="731">
        <v>5940.8583304000013</v>
      </c>
      <c r="E27" s="731">
        <v>6116.037630400001</v>
      </c>
      <c r="F27" s="731">
        <v>6349.1884304000014</v>
      </c>
    </row>
    <row r="28" spans="1:9" s="721" customFormat="1" ht="15" customHeight="1">
      <c r="A28" s="939" t="s">
        <v>1203</v>
      </c>
      <c r="B28" s="731">
        <v>3820.0125304000003</v>
      </c>
      <c r="C28" s="731">
        <v>3940.5599304000007</v>
      </c>
      <c r="D28" s="731">
        <v>4034.3686304000012</v>
      </c>
      <c r="E28" s="731">
        <v>4240.416230400001</v>
      </c>
      <c r="F28" s="731">
        <v>4519.8906304000011</v>
      </c>
    </row>
    <row r="29" spans="1:9" s="721" customFormat="1" ht="15" customHeight="1">
      <c r="A29" s="939" t="s">
        <v>510</v>
      </c>
      <c r="B29" s="731">
        <v>1817.1574000000001</v>
      </c>
      <c r="C29" s="731">
        <v>1915.3710999999998</v>
      </c>
      <c r="D29" s="731">
        <v>1906.4896999999999</v>
      </c>
      <c r="E29" s="731">
        <v>1875.6214</v>
      </c>
      <c r="F29" s="731">
        <v>1829.2978000000005</v>
      </c>
    </row>
    <row r="30" spans="1:9" s="721" customFormat="1" ht="15" customHeight="1">
      <c r="A30" s="937" t="s">
        <v>512</v>
      </c>
      <c r="B30" s="731">
        <v>3.3497161406629568</v>
      </c>
      <c r="C30" s="731">
        <v>3.3161323996264613</v>
      </c>
      <c r="D30" s="731">
        <v>3.1980421690222185</v>
      </c>
      <c r="E30" s="731">
        <v>3.2692597701148873</v>
      </c>
      <c r="F30" s="731">
        <v>703.25554339199482</v>
      </c>
    </row>
    <row r="31" spans="1:9" s="721" customFormat="1" ht="15" customHeight="1">
      <c r="A31" s="937" t="s">
        <v>1161</v>
      </c>
      <c r="B31" s="731">
        <v>4.0770680215869293</v>
      </c>
      <c r="C31" s="731">
        <v>7.2639239028944917</v>
      </c>
      <c r="D31" s="731">
        <v>10.1689055321136</v>
      </c>
      <c r="E31" s="731">
        <v>8.3154918309781412</v>
      </c>
      <c r="F31" s="731">
        <v>6.8224683616724304</v>
      </c>
    </row>
    <row r="32" spans="1:9" s="721" customFormat="1" ht="15" customHeight="1">
      <c r="A32" s="937" t="s">
        <v>48</v>
      </c>
      <c r="B32" s="731">
        <v>7429.2252111496764</v>
      </c>
      <c r="C32" s="731">
        <v>7826.7043825375304</v>
      </c>
      <c r="D32" s="731">
        <v>8462.7677287640126</v>
      </c>
      <c r="E32" s="731">
        <v>10509.676629591864</v>
      </c>
      <c r="F32" s="731">
        <v>10922.861491541826</v>
      </c>
    </row>
    <row r="33" spans="1:6" s="721" customFormat="1" ht="15" customHeight="1">
      <c r="A33" s="939" t="s">
        <v>1177</v>
      </c>
      <c r="B33" s="731">
        <v>224.70688971274677</v>
      </c>
      <c r="C33" s="731">
        <v>629.55009134165152</v>
      </c>
      <c r="D33" s="731">
        <v>689.16175984632582</v>
      </c>
      <c r="E33" s="731">
        <v>913.32088897700316</v>
      </c>
      <c r="F33" s="731">
        <v>1025.9938952250943</v>
      </c>
    </row>
    <row r="34" spans="1:6" s="721" customFormat="1" ht="15" customHeight="1">
      <c r="A34" s="939" t="s">
        <v>1166</v>
      </c>
      <c r="B34" s="731">
        <v>5896.2930234839987</v>
      </c>
      <c r="C34" s="731">
        <v>5817.5238786560012</v>
      </c>
      <c r="D34" s="731">
        <v>5944.4828546639992</v>
      </c>
      <c r="E34" s="731">
        <v>6392.8159518202292</v>
      </c>
      <c r="F34" s="731">
        <v>7137.4267040051936</v>
      </c>
    </row>
    <row r="35" spans="1:6" s="721" customFormat="1" ht="15" customHeight="1">
      <c r="A35" s="941" t="s">
        <v>1163</v>
      </c>
      <c r="B35" s="731" t="s">
        <v>255</v>
      </c>
      <c r="C35" s="731" t="s">
        <v>255</v>
      </c>
      <c r="D35" s="731" t="s">
        <v>255</v>
      </c>
      <c r="E35" s="731" t="s">
        <v>255</v>
      </c>
      <c r="F35" s="731" t="s">
        <v>255</v>
      </c>
    </row>
    <row r="36" spans="1:6" s="721" customFormat="1" ht="15" customHeight="1">
      <c r="A36" s="941" t="s">
        <v>494</v>
      </c>
      <c r="B36" s="731">
        <v>4298.297908483999</v>
      </c>
      <c r="C36" s="731">
        <v>4331.3833636560012</v>
      </c>
      <c r="D36" s="731">
        <v>4424.3523396639994</v>
      </c>
      <c r="E36" s="731">
        <v>4349.5615368202298</v>
      </c>
      <c r="F36" s="731">
        <v>5087.8831890051943</v>
      </c>
    </row>
    <row r="37" spans="1:6" s="721" customFormat="1" ht="15" customHeight="1">
      <c r="A37" s="941" t="s">
        <v>1164</v>
      </c>
      <c r="B37" s="731">
        <v>97.214544635003179</v>
      </c>
      <c r="C37" s="731">
        <v>55.99139535710934</v>
      </c>
      <c r="D37" s="731">
        <v>53.225334497256746</v>
      </c>
      <c r="E37" s="731">
        <v>57.968445433267263</v>
      </c>
      <c r="F37" s="731">
        <v>58.927863858771993</v>
      </c>
    </row>
    <row r="38" spans="1:6" s="721" customFormat="1" ht="15" customHeight="1">
      <c r="A38" s="941" t="s">
        <v>1165</v>
      </c>
      <c r="B38" s="731">
        <v>1500.7805703649967</v>
      </c>
      <c r="C38" s="731">
        <v>1430.1491196428908</v>
      </c>
      <c r="D38" s="731">
        <v>1466.905180502743</v>
      </c>
      <c r="E38" s="731">
        <v>1985.2859695667323</v>
      </c>
      <c r="F38" s="731">
        <v>1990.6156511412273</v>
      </c>
    </row>
    <row r="39" spans="1:6" s="721" customFormat="1" ht="15" customHeight="1">
      <c r="A39" s="939" t="s">
        <v>1204</v>
      </c>
      <c r="B39" s="731">
        <v>951.25779999999804</v>
      </c>
      <c r="C39" s="731">
        <v>1040.3212999999978</v>
      </c>
      <c r="D39" s="731">
        <v>1487.0527999999979</v>
      </c>
      <c r="E39" s="731">
        <v>2871.0407999999984</v>
      </c>
      <c r="F39" s="731">
        <v>2409.1615999999976</v>
      </c>
    </row>
    <row r="40" spans="1:6" s="721" customFormat="1" ht="15" customHeight="1">
      <c r="A40" s="939" t="s">
        <v>1205</v>
      </c>
      <c r="B40" s="731">
        <v>356.9674979529334</v>
      </c>
      <c r="C40" s="731">
        <v>339.30911253987995</v>
      </c>
      <c r="D40" s="731">
        <v>342.07031425368996</v>
      </c>
      <c r="E40" s="731">
        <v>332.49898879463422</v>
      </c>
      <c r="F40" s="731">
        <v>350.27929231154042</v>
      </c>
    </row>
    <row r="41" spans="1:6" s="721" customFormat="1" ht="34.5" customHeight="1">
      <c r="A41" s="944" t="s">
        <v>1206</v>
      </c>
      <c r="B41" s="732">
        <v>-7326.5545720841437</v>
      </c>
      <c r="C41" s="732">
        <v>-8120.9510751806247</v>
      </c>
      <c r="D41" s="732">
        <v>-7550.3263376796149</v>
      </c>
      <c r="E41" s="732">
        <v>-6749.3144522664115</v>
      </c>
      <c r="F41" s="732">
        <v>-6392.1294957274949</v>
      </c>
    </row>
    <row r="42" spans="1:6" s="721" customFormat="1">
      <c r="A42" s="1082" t="s">
        <v>1207</v>
      </c>
      <c r="B42" s="1083"/>
      <c r="C42" s="1083"/>
      <c r="D42" s="1083"/>
      <c r="E42" s="1083"/>
      <c r="F42" s="1083"/>
    </row>
    <row r="43" spans="1:6" s="721" customFormat="1" ht="15.75" customHeight="1">
      <c r="A43" s="1084" t="s">
        <v>1208</v>
      </c>
      <c r="B43" s="1085"/>
      <c r="C43" s="1085"/>
      <c r="D43" s="1085"/>
      <c r="E43" s="1085"/>
      <c r="F43" s="1085"/>
    </row>
    <row r="44" spans="1:6" ht="10.5" customHeight="1">
      <c r="A44" s="723"/>
      <c r="B44" s="724"/>
      <c r="C44" s="724"/>
      <c r="D44" s="719"/>
      <c r="E44" s="719"/>
      <c r="F44" s="719"/>
    </row>
    <row r="45" spans="1:6" ht="10.5" customHeight="1">
      <c r="A45" s="723"/>
    </row>
    <row r="46" spans="1:6">
      <c r="A46" s="725"/>
      <c r="B46" s="726"/>
      <c r="C46" s="726"/>
    </row>
    <row r="47" spans="1:6">
      <c r="A47" s="725"/>
      <c r="B47" s="726"/>
      <c r="C47" s="726"/>
    </row>
    <row r="48" spans="1:6">
      <c r="B48" s="727"/>
      <c r="C48" s="727"/>
    </row>
    <row r="49" spans="2:3">
      <c r="B49" s="727"/>
      <c r="C49" s="727"/>
    </row>
    <row r="50" spans="2:3">
      <c r="B50" s="727"/>
      <c r="C50" s="727"/>
    </row>
    <row r="51" spans="2:3">
      <c r="B51" s="727"/>
      <c r="C51" s="727"/>
    </row>
    <row r="52" spans="2:3">
      <c r="B52" s="727"/>
      <c r="C52" s="727"/>
    </row>
    <row r="53" spans="2:3">
      <c r="B53" s="727"/>
      <c r="C53" s="727"/>
    </row>
    <row r="54" spans="2:3">
      <c r="B54" s="727"/>
      <c r="C54" s="727"/>
    </row>
    <row r="55" spans="2:3">
      <c r="B55" s="727"/>
      <c r="C55" s="727"/>
    </row>
    <row r="56" spans="2:3">
      <c r="B56" s="727"/>
      <c r="C56" s="727"/>
    </row>
    <row r="58" spans="2:3">
      <c r="B58" s="727"/>
      <c r="C58" s="727"/>
    </row>
    <row r="59" spans="2:3">
      <c r="B59" s="727"/>
      <c r="C59" s="727"/>
    </row>
    <row r="60" spans="2:3">
      <c r="B60" s="727"/>
      <c r="C60" s="727"/>
    </row>
  </sheetData>
  <mergeCells count="2">
    <mergeCell ref="A42:F42"/>
    <mergeCell ref="A43:F43"/>
  </mergeCells>
  <conditionalFormatting sqref="B58:C60">
    <cfRule type="cellIs" dxfId="6" priority="7" stopIfTrue="1" operator="equal">
      <formula>FALSE</formula>
    </cfRule>
  </conditionalFormatting>
  <conditionalFormatting sqref="B46:B56">
    <cfRule type="cellIs" dxfId="5" priority="6" stopIfTrue="1" operator="equal">
      <formula>FALSE</formula>
    </cfRule>
  </conditionalFormatting>
  <conditionalFormatting sqref="B44">
    <cfRule type="cellIs" dxfId="4" priority="5" stopIfTrue="1" operator="equal">
      <formula>FALSE</formula>
    </cfRule>
  </conditionalFormatting>
  <conditionalFormatting sqref="C46:C56">
    <cfRule type="cellIs" dxfId="3" priority="4" stopIfTrue="1" operator="equal">
      <formula>FALSE</formula>
    </cfRule>
  </conditionalFormatting>
  <conditionalFormatting sqref="C44">
    <cfRule type="cellIs" dxfId="2" priority="3" stopIfTrue="1" operator="equal">
      <formula>FALSE</formula>
    </cfRule>
  </conditionalFormatting>
  <conditionalFormatting sqref="B2:G2">
    <cfRule type="containsErrors" dxfId="1" priority="2">
      <formula>ISERROR(B2)</formula>
    </cfRule>
  </conditionalFormatting>
  <conditionalFormatting sqref="A2">
    <cfRule type="containsErrors" dxfId="0" priority="1">
      <formula>ISERROR(A2)</formula>
    </cfRule>
  </conditionalFormatting>
  <pageMargins left="0.98425196850393704" right="0.98425196850393704" top="0.78740157480314965" bottom="0.59055118110236227" header="0.15748031496062992" footer="0.15748031496062992"/>
  <pageSetup paperSize="9" scale="83" pageOrder="overThenDown" orientation="portrait" horizontalDpi="300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rgb="FF00B050"/>
  </sheetPr>
  <dimension ref="A1:BC40"/>
  <sheetViews>
    <sheetView showGridLines="0" zoomScale="115" zoomScaleNormal="115" workbookViewId="0">
      <selection activeCell="B14" sqref="B14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18" width="9.33203125" style="162" customWidth="1"/>
    <col min="19" max="19" width="9.33203125" style="162" hidden="1" customWidth="1"/>
    <col min="20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253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e">
        <f>#REF!</f>
        <v>#REF!</v>
      </c>
      <c r="M6" s="172" t="e">
        <f>#REF!</f>
        <v>#REF!</v>
      </c>
      <c r="N6" s="172" t="e">
        <f>#REF!</f>
        <v>#REF!</v>
      </c>
      <c r="O6" s="172" t="e">
        <f>#REF!</f>
        <v>#REF!</v>
      </c>
      <c r="P6" s="172" t="e">
        <f>#REF!</f>
        <v>#REF!</v>
      </c>
      <c r="Q6" s="172" t="e">
        <f>#REF!</f>
        <v>#REF!</v>
      </c>
      <c r="R6" s="172" t="e">
        <f>#REF!</f>
        <v>#REF!</v>
      </c>
      <c r="S6" s="172" t="e">
        <f>#REF!</f>
        <v>#REF!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254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</sheetPr>
  <dimension ref="A1:BC40"/>
  <sheetViews>
    <sheetView showGridLines="0" zoomScale="115" zoomScaleNormal="115" workbookViewId="0">
      <selection activeCell="B13" sqref="B13:B25"/>
    </sheetView>
  </sheetViews>
  <sheetFormatPr defaultRowHeight="15.75"/>
  <cols>
    <col min="1" max="1" width="3.5" style="162" customWidth="1"/>
    <col min="2" max="2" width="50.83203125" style="162" customWidth="1"/>
    <col min="3" max="3" width="55.83203125" style="162" hidden="1" customWidth="1"/>
    <col min="4" max="4" width="8.1640625" style="162" hidden="1" customWidth="1"/>
    <col min="5" max="5" width="9.33203125" style="162" hidden="1" customWidth="1"/>
    <col min="6" max="6" width="12" style="162" hidden="1" customWidth="1"/>
    <col min="7" max="7" width="20.33203125" style="162" hidden="1" customWidth="1"/>
    <col min="8" max="11" width="9.83203125" style="162" hidden="1" customWidth="1"/>
    <col min="12" max="12" width="10.6640625" style="162" hidden="1" customWidth="1"/>
    <col min="13" max="13" width="11" style="162" hidden="1" customWidth="1"/>
    <col min="14" max="14" width="12" style="162" customWidth="1"/>
    <col min="15" max="15" width="11.33203125" style="162" bestFit="1" customWidth="1"/>
    <col min="16" max="16" width="9.6640625" style="162" bestFit="1" customWidth="1"/>
    <col min="17" max="17" width="11.33203125" style="162" bestFit="1" customWidth="1"/>
    <col min="18" max="22" width="9.33203125" style="162" customWidth="1"/>
    <col min="23" max="24" width="9.33203125" style="162" hidden="1" customWidth="1"/>
    <col min="25" max="28" width="0" style="162" hidden="1" customWidth="1"/>
    <col min="29" max="16384" width="9.33203125" style="162"/>
  </cols>
  <sheetData>
    <row r="1" spans="1:23" s="159" customFormat="1">
      <c r="A1" s="158"/>
      <c r="B1" s="158" t="s">
        <v>252</v>
      </c>
      <c r="C1" s="158"/>
    </row>
    <row r="2" spans="1:23" hidden="1">
      <c r="A2" s="160"/>
      <c r="B2" s="161"/>
      <c r="C2" s="161"/>
    </row>
    <row r="3" spans="1:23" s="165" customFormat="1" ht="12">
      <c r="A3" s="163"/>
      <c r="B3" s="164" t="s">
        <v>236</v>
      </c>
      <c r="C3" s="164"/>
    </row>
    <row r="4" spans="1:23" s="165" customFormat="1" ht="3.75" customHeight="1">
      <c r="A4" s="166"/>
      <c r="B4" s="166"/>
      <c r="C4" s="166"/>
      <c r="E4" s="167"/>
    </row>
    <row r="5" spans="1:23" s="165" customFormat="1" ht="3.75" customHeight="1">
      <c r="A5" s="166"/>
      <c r="B5" s="166"/>
      <c r="C5" s="166"/>
      <c r="E5" s="168"/>
    </row>
    <row r="6" spans="1:23" s="173" customFormat="1" ht="11.25">
      <c r="A6" s="169"/>
      <c r="B6" s="169"/>
      <c r="C6" s="169"/>
      <c r="D6" s="170" t="s">
        <v>237</v>
      </c>
      <c r="E6" s="171">
        <v>2006</v>
      </c>
      <c r="F6" s="170" t="s">
        <v>238</v>
      </c>
      <c r="G6" s="170" t="s">
        <v>239</v>
      </c>
      <c r="H6" s="170" t="s">
        <v>77</v>
      </c>
      <c r="I6" s="170" t="s">
        <v>78</v>
      </c>
      <c r="J6" s="170" t="s">
        <v>79</v>
      </c>
      <c r="K6" s="170" t="s">
        <v>240</v>
      </c>
      <c r="L6" s="172" t="s">
        <v>101</v>
      </c>
      <c r="M6" s="172">
        <v>2014</v>
      </c>
      <c r="N6" s="172">
        <v>2015</v>
      </c>
      <c r="O6" s="172">
        <v>2016</v>
      </c>
      <c r="P6" s="172">
        <v>2017</v>
      </c>
      <c r="Q6" s="172">
        <v>2018</v>
      </c>
      <c r="R6" s="172">
        <v>2019</v>
      </c>
      <c r="S6" s="172">
        <v>2020</v>
      </c>
    </row>
    <row r="7" spans="1:23" s="165" customFormat="1" ht="12">
      <c r="A7" s="174"/>
      <c r="B7" s="175" t="s">
        <v>241</v>
      </c>
      <c r="C7" s="175" t="s">
        <v>242</v>
      </c>
      <c r="D7" s="176" t="e">
        <v>#REF!</v>
      </c>
      <c r="E7" s="176" t="e">
        <v>#REF!</v>
      </c>
      <c r="F7" s="176" t="e">
        <v>#REF!</v>
      </c>
      <c r="G7" s="176" t="e">
        <v>#REF!</v>
      </c>
      <c r="H7" s="176" t="e">
        <v>#REF!</v>
      </c>
      <c r="I7" s="176" t="e">
        <v>#REF!</v>
      </c>
      <c r="J7" s="176" t="e">
        <v>#REF!</v>
      </c>
      <c r="K7" s="177" t="e">
        <v>#REF!</v>
      </c>
      <c r="L7" s="177" t="e">
        <v>#REF!</v>
      </c>
      <c r="M7" s="177" t="e">
        <v>#REF!</v>
      </c>
      <c r="N7" s="177" t="e">
        <v>#REF!</v>
      </c>
      <c r="O7" s="178" t="e">
        <v>#REF!</v>
      </c>
      <c r="P7" s="178" t="e">
        <v>#REF!</v>
      </c>
      <c r="Q7" s="178" t="e">
        <v>#REF!</v>
      </c>
      <c r="R7" s="178" t="e">
        <v>#REF!</v>
      </c>
      <c r="S7" s="178" t="e">
        <v>#REF!</v>
      </c>
      <c r="T7" s="165" t="e">
        <f>Q7/P7*100-100</f>
        <v>#REF!</v>
      </c>
    </row>
    <row r="8" spans="1:23" s="165" customFormat="1" ht="12">
      <c r="A8" s="174"/>
      <c r="B8" s="175" t="s">
        <v>243</v>
      </c>
      <c r="C8" s="175" t="s">
        <v>244</v>
      </c>
      <c r="D8" s="179" t="e">
        <v>#REF!</v>
      </c>
      <c r="E8" s="179" t="e">
        <v>#REF!</v>
      </c>
      <c r="F8" s="179" t="e">
        <v>#REF!</v>
      </c>
      <c r="G8" s="176" t="e">
        <v>#REF!</v>
      </c>
      <c r="H8" s="176" t="e">
        <v>#REF!</v>
      </c>
      <c r="I8" s="176" t="e">
        <v>#REF!</v>
      </c>
      <c r="J8" s="176" t="e">
        <v>#REF!</v>
      </c>
      <c r="K8" s="177" t="e">
        <v>#REF!</v>
      </c>
      <c r="L8" s="177" t="e">
        <v>#REF!</v>
      </c>
      <c r="M8" s="177" t="e">
        <v>#REF!</v>
      </c>
      <c r="N8" s="177" t="e">
        <v>#REF!</v>
      </c>
      <c r="O8" s="177" t="e">
        <v>#REF!</v>
      </c>
      <c r="P8" s="177" t="e">
        <v>#REF!</v>
      </c>
      <c r="Q8" s="177" t="e">
        <v>#REF!</v>
      </c>
      <c r="R8" s="177" t="e">
        <v>#REF!</v>
      </c>
      <c r="S8" s="177" t="e">
        <v>#REF!</v>
      </c>
      <c r="T8" s="165" t="e">
        <f>Q8/P8*100-100</f>
        <v>#REF!</v>
      </c>
    </row>
    <row r="9" spans="1:23" s="165" customFormat="1" ht="12">
      <c r="A9" s="180"/>
      <c r="B9" s="175" t="s">
        <v>245</v>
      </c>
      <c r="C9" s="175" t="s">
        <v>246</v>
      </c>
      <c r="D9" s="179" t="e">
        <f t="shared" ref="D9:R9" si="0">D7+D8</f>
        <v>#REF!</v>
      </c>
      <c r="E9" s="181" t="e">
        <f t="shared" si="0"/>
        <v>#REF!</v>
      </c>
      <c r="F9" s="179" t="e">
        <f t="shared" si="0"/>
        <v>#REF!</v>
      </c>
      <c r="G9" s="179" t="e">
        <f t="shared" si="0"/>
        <v>#REF!</v>
      </c>
      <c r="H9" s="179" t="e">
        <f t="shared" si="0"/>
        <v>#REF!</v>
      </c>
      <c r="I9" s="179" t="e">
        <f t="shared" si="0"/>
        <v>#REF!</v>
      </c>
      <c r="J9" s="179" t="e">
        <f t="shared" si="0"/>
        <v>#REF!</v>
      </c>
      <c r="K9" s="181" t="e">
        <f t="shared" si="0"/>
        <v>#REF!</v>
      </c>
      <c r="L9" s="181" t="e">
        <f t="shared" si="0"/>
        <v>#REF!</v>
      </c>
      <c r="M9" s="181" t="e">
        <f t="shared" si="0"/>
        <v>#REF!</v>
      </c>
      <c r="N9" s="181" t="e">
        <f t="shared" si="0"/>
        <v>#REF!</v>
      </c>
      <c r="O9" s="181" t="e">
        <f t="shared" si="0"/>
        <v>#REF!</v>
      </c>
      <c r="P9" s="181" t="e">
        <f t="shared" si="0"/>
        <v>#REF!</v>
      </c>
      <c r="Q9" s="181" t="e">
        <f t="shared" si="0"/>
        <v>#REF!</v>
      </c>
      <c r="R9" s="181" t="e">
        <f t="shared" si="0"/>
        <v>#REF!</v>
      </c>
      <c r="S9" s="181" t="e">
        <f>S7+S8</f>
        <v>#REF!</v>
      </c>
    </row>
    <row r="10" spans="1:23" s="165" customFormat="1" ht="3" customHeight="1">
      <c r="A10" s="182"/>
      <c r="B10" s="182"/>
      <c r="C10" s="182"/>
      <c r="D10" s="183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</row>
    <row r="11" spans="1:23">
      <c r="A11" s="184"/>
      <c r="C11" s="185" t="s">
        <v>247</v>
      </c>
      <c r="F11" s="186" t="e">
        <v>#REF!</v>
      </c>
      <c r="G11" s="186" t="e">
        <v>#REF!</v>
      </c>
      <c r="H11" s="186" t="e">
        <v>#REF!</v>
      </c>
      <c r="I11" s="186" t="e">
        <v>#REF!</v>
      </c>
      <c r="J11" s="186" t="e">
        <v>#REF!</v>
      </c>
      <c r="K11" s="186" t="e">
        <v>#REF!</v>
      </c>
      <c r="L11" s="186" t="e">
        <v>#REF!</v>
      </c>
      <c r="M11" s="186" t="e">
        <v>#REF!</v>
      </c>
      <c r="N11" s="186" t="e">
        <v>#REF!</v>
      </c>
      <c r="O11" s="186" t="e">
        <v>#REF!</v>
      </c>
      <c r="P11" s="187" t="e">
        <v>#REF!</v>
      </c>
      <c r="Q11" s="187" t="e">
        <v>#REF!</v>
      </c>
      <c r="R11" s="187" t="e">
        <v>#REF!</v>
      </c>
      <c r="S11" s="187" t="e">
        <v>#REF!</v>
      </c>
    </row>
    <row r="12" spans="1:23" s="159" customFormat="1">
      <c r="B12" s="188"/>
      <c r="C12" s="189" t="s">
        <v>248</v>
      </c>
      <c r="E12" s="190"/>
      <c r="W12" s="191" t="s">
        <v>249</v>
      </c>
    </row>
    <row r="13" spans="1:23" s="193" customFormat="1" ht="12.75" customHeight="1">
      <c r="A13" s="159"/>
      <c r="B13" s="191" t="s">
        <v>249</v>
      </c>
      <c r="C13" s="192"/>
      <c r="W13" s="194" t="s">
        <v>250</v>
      </c>
    </row>
    <row r="14" spans="1:23" s="159" customFormat="1" ht="12.75" customHeight="1">
      <c r="B14" s="194" t="s">
        <v>250</v>
      </c>
    </row>
    <row r="15" spans="1:23" s="159" customFormat="1" ht="3.75" customHeight="1">
      <c r="B15" s="193"/>
      <c r="D15" s="192"/>
      <c r="E15" s="192"/>
    </row>
    <row r="16" spans="1:23" s="159" customFormat="1" ht="12" customHeight="1"/>
    <row r="17" spans="1:55" s="159" customFormat="1"/>
    <row r="18" spans="1:55" s="159" customFormat="1"/>
    <row r="19" spans="1:55" s="159" customFormat="1">
      <c r="M19" s="195"/>
    </row>
    <row r="20" spans="1:55" s="159" customFormat="1"/>
    <row r="21" spans="1:55" s="159" customFormat="1"/>
    <row r="22" spans="1:55" s="159" customFormat="1">
      <c r="B22" s="159" t="s">
        <v>251</v>
      </c>
      <c r="C22" s="188"/>
    </row>
    <row r="23" spans="1:55" s="159" customFormat="1"/>
    <row r="24" spans="1:55" s="159" customFormat="1"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</row>
    <row r="25" spans="1:55" ht="6" customHeight="1">
      <c r="A25" s="159"/>
      <c r="B25" s="188"/>
      <c r="C25" s="188"/>
      <c r="D25" s="188"/>
      <c r="E25" s="188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</row>
    <row r="26" spans="1:55"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</row>
    <row r="27" spans="1:55">
      <c r="B27" s="190"/>
      <c r="C27" s="190"/>
    </row>
    <row r="28" spans="1:55">
      <c r="B28" s="190"/>
      <c r="C28" s="190"/>
    </row>
    <row r="29" spans="1:55">
      <c r="B29" s="190"/>
      <c r="C29" s="190"/>
    </row>
    <row r="30" spans="1:55">
      <c r="B30" s="190"/>
      <c r="C30" s="190"/>
    </row>
    <row r="31" spans="1:55">
      <c r="B31" s="190"/>
      <c r="C31" s="190"/>
    </row>
    <row r="32" spans="1:55">
      <c r="B32" s="190"/>
      <c r="C32" s="190"/>
    </row>
    <row r="33" spans="2:3">
      <c r="B33" s="190"/>
      <c r="C33" s="190"/>
    </row>
    <row r="34" spans="2:3">
      <c r="B34" s="190"/>
      <c r="C34" s="190"/>
    </row>
    <row r="35" spans="2:3">
      <c r="B35" s="190"/>
      <c r="C35" s="190"/>
    </row>
    <row r="36" spans="2:3">
      <c r="B36" s="190"/>
      <c r="C36" s="190"/>
    </row>
    <row r="37" spans="2:3">
      <c r="B37" s="190"/>
      <c r="C37" s="190"/>
    </row>
    <row r="38" spans="2:3">
      <c r="B38" s="190"/>
      <c r="C38" s="190"/>
    </row>
    <row r="39" spans="2:3">
      <c r="B39" s="190"/>
      <c r="C39" s="190"/>
    </row>
    <row r="40" spans="2:3">
      <c r="B40" s="190"/>
      <c r="C40" s="190"/>
    </row>
  </sheetData>
  <pageMargins left="0.98425196850393704" right="0.98425196850393704" top="0.78740157480314965" bottom="0.59055118110236227" header="0.15748031496062992" footer="0.15748031496062992"/>
  <pageSetup paperSize="9" pageOrder="overThenDown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48</vt:i4>
      </vt:variant>
      <vt:variant>
        <vt:lpstr>Именованные диапазоны</vt:lpstr>
      </vt:variant>
      <vt:variant>
        <vt:i4>24</vt:i4>
      </vt:variant>
    </vt:vector>
  </HeadingPairs>
  <TitlesOfParts>
    <vt:vector size="72" baseType="lpstr">
      <vt:lpstr>tabl12_bop_pbl 6</vt:lpstr>
      <vt:lpstr>bop_dt 6</vt:lpstr>
      <vt:lpstr>dt_dgr 6</vt:lpstr>
      <vt:lpstr>КРТТ_маалыматтар</vt:lpstr>
      <vt:lpstr>Мазмуну</vt:lpstr>
      <vt:lpstr>КРТТ (нейтралдуу берүүдө)</vt:lpstr>
      <vt:lpstr>I.2.</vt:lpstr>
      <vt:lpstr>I.3.</vt:lpstr>
      <vt:lpstr>I.4.</vt:lpstr>
      <vt:lpstr>I.5.</vt:lpstr>
      <vt:lpstr>I.6.</vt:lpstr>
      <vt:lpstr>I.7.</vt:lpstr>
      <vt:lpstr>I.8.</vt:lpstr>
      <vt:lpstr>I.9.</vt:lpstr>
      <vt:lpstr>I.10.</vt:lpstr>
      <vt:lpstr>I.11.</vt:lpstr>
      <vt:lpstr>I.12.</vt:lpstr>
      <vt:lpstr>I.13.</vt:lpstr>
      <vt:lpstr>I.14.</vt:lpstr>
      <vt:lpstr>I.15.</vt:lpstr>
      <vt:lpstr>I.16.</vt:lpstr>
      <vt:lpstr>I.17.</vt:lpstr>
      <vt:lpstr>I.18.</vt:lpstr>
      <vt:lpstr>I.19.</vt:lpstr>
      <vt:lpstr>I.20.</vt:lpstr>
      <vt:lpstr>I.21.</vt:lpstr>
      <vt:lpstr>I.22.</vt:lpstr>
      <vt:lpstr>I.23.</vt:lpstr>
      <vt:lpstr>I.24.</vt:lpstr>
      <vt:lpstr>I.25.</vt:lpstr>
      <vt:lpstr>I.26.</vt:lpstr>
      <vt:lpstr>I.27.</vt:lpstr>
      <vt:lpstr>I.28.</vt:lpstr>
      <vt:lpstr>I.29.</vt:lpstr>
      <vt:lpstr>I.30.</vt:lpstr>
      <vt:lpstr>I.31.</vt:lpstr>
      <vt:lpstr>I.32.</vt:lpstr>
      <vt:lpstr>I.33.</vt:lpstr>
      <vt:lpstr>I.34.</vt:lpstr>
      <vt:lpstr>I.35.</vt:lpstr>
      <vt:lpstr>I.36.</vt:lpstr>
      <vt:lpstr>I.37.</vt:lpstr>
      <vt:lpstr>I.38.</vt:lpstr>
      <vt:lpstr>I.39.</vt:lpstr>
      <vt:lpstr>I.40.</vt:lpstr>
      <vt:lpstr>I.41.</vt:lpstr>
      <vt:lpstr>dgr_МИП (2)</vt:lpstr>
      <vt:lpstr>dgr_МИП</vt:lpstr>
      <vt:lpstr>I.10.!База_данных</vt:lpstr>
      <vt:lpstr>I.2.!База_данных</vt:lpstr>
      <vt:lpstr>I.3.!База_данных</vt:lpstr>
      <vt:lpstr>I.4.!База_данных</vt:lpstr>
      <vt:lpstr>I.33.!Заголовки_для_печати</vt:lpstr>
      <vt:lpstr>I.10.!Область_печати</vt:lpstr>
      <vt:lpstr>I.11.!Область_печати</vt:lpstr>
      <vt:lpstr>I.13.!Область_печати</vt:lpstr>
      <vt:lpstr>I.2.!Область_печати</vt:lpstr>
      <vt:lpstr>I.3.!Область_печати</vt:lpstr>
      <vt:lpstr>I.33.!Область_печати</vt:lpstr>
      <vt:lpstr>I.34.!Область_печати</vt:lpstr>
      <vt:lpstr>I.35.!Область_печати</vt:lpstr>
      <vt:lpstr>I.37.!Область_печати</vt:lpstr>
      <vt:lpstr>I.38.!Область_печати</vt:lpstr>
      <vt:lpstr>I.39.!Область_печати</vt:lpstr>
      <vt:lpstr>I.4.!Область_печати</vt:lpstr>
      <vt:lpstr>I.40.!Область_печати</vt:lpstr>
      <vt:lpstr>I.41.!Область_печати</vt:lpstr>
      <vt:lpstr>I.5.!Область_печати</vt:lpstr>
      <vt:lpstr>I.6.!Область_печати</vt:lpstr>
      <vt:lpstr>I.7.!Область_печати</vt:lpstr>
      <vt:lpstr>I.8.!Область_печати</vt:lpstr>
      <vt:lpstr>I.9.!Область_печати</vt:lpstr>
    </vt:vector>
  </TitlesOfParts>
  <Company>Elcom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Дамир Эсеналиев</dc:creator>
  <cp:lastModifiedBy>Кулубекова Ибарат Нуркалиевна</cp:lastModifiedBy>
  <cp:lastPrinted>2023-01-31T11:09:05Z</cp:lastPrinted>
  <dcterms:created xsi:type="dcterms:W3CDTF">1997-10-06T04:03:56Z</dcterms:created>
  <dcterms:modified xsi:type="dcterms:W3CDTF">2026-10-19T07:44:14Z</dcterms:modified>
</cp:coreProperties>
</file>