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808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'ГКВ-МБКР'!$A$1:$H$60</definedName>
    <definedName name="_xlnm.Print_Area" localSheetId="3">'Деп-Кред'!$A$36:$H$72</definedName>
    <definedName name="_xlnm.Print_Area" localSheetId="0">'Макро-экон'!$A$1:$N$40</definedName>
    <definedName name="_xlnm.Print_Area" localSheetId="1">'Операции НБКР'!$A$31:$H$84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4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40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<sst xmlns="http://schemas.openxmlformats.org/spreadsheetml/2006/main" count="642" uniqueCount="113">
  <si>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</si>
  <si>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</si>
  <si>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</si>
  <si>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</si>
  <si>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</si>
  <si>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</si>
  <si>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</si>
  <si>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</si>
  <si>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</si>
  <si>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</si>
  <si>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</si>
  <si>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</si>
  <si>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</si>
  <si>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</si>
  <si>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</si>
  <si>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</si>
  <si>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</si>
  <si>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</si>
  <si>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</si>
  <si>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</si>
  <si>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</si>
  <si>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</si>
  <si>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</si>
  <si>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</si>
  <si>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</si>
  <si>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</si>
  <si>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</si>
  <si>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</si>
  <si>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</si>
  <si>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</si>
  <si>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</si>
  <si>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</si>
  <si>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</si>
  <si>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</si>
  <si>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</si>
  <si>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</si>
  <si>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</si>
  <si>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</si>
  <si>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</si>
  <si>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</si>
  <si>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Операции своп</t>
  </si>
  <si>
    <t>Кредиты "овернайт"</t>
  </si>
  <si>
    <t>Операции репо</t>
  </si>
  <si>
    <t>Репо-покупка</t>
  </si>
  <si>
    <t>(млн.долл. / сом/доллар)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</si>
  <si>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</si>
  <si>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</si>
  <si>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</si>
  <si>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</si>
  <si>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</si>
  <si>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</si>
  <si>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</si>
  <si>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</si>
  <si>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</si>
  <si>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</si>
  <si>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</si>
  <si>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</si>
  <si>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</si>
  <si>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</si>
  <si>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</si>
  <si>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</si>
  <si>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</si>
  <si>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</si>
  <si>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</si>
  <si>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</si>
  <si>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</si>
  <si>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</si>
  <si>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</si>
  <si>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</si>
  <si>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</si>
  <si>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</si>
  <si>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</si>
  <si>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</si>
  <si>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</si>
  <si>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</si>
  <si>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</si>
  <si>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</si>
  <si>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</si>
  <si>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</si>
  <si>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(проценты)</t>
  </si>
  <si>
    <t>(млн.сом )</t>
  </si>
  <si>
    <t>Чистая покупка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</si>
  <si>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</si>
  <si>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</si>
  <si>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</si>
  <si>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</si>
  <si>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</si>
  <si>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</si>
  <si>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</si>
  <si>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</si>
  <si>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</si>
  <si>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</si>
  <si>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6. Операции НБКР на открытом рынке (за период)</t>
  </si>
  <si>
    <t>Таблица 5. Операции НБКР на валютном рынке (за период)</t>
  </si>
  <si>
    <t>Таблица 7. Аукционы нот НБКР (за период)</t>
  </si>
  <si>
    <t>Таблица 4. Валютный курс (на конец периода)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</si>
  <si>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</si>
  <si>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</si>
  <si>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</si>
  <si>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* СФРБ - Специализированный фонд рефинансирования банков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</si>
  <si>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</si>
  <si>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</si>
  <si>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</si>
  <si>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</si>
  <si>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</si>
  <si>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</si>
  <si>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2011 год</t>
  </si>
  <si>
    <t>Официальный курс доллара США к сому (сом/долл.)</t>
  </si>
  <si>
    <t>2012 год</t>
  </si>
  <si>
    <t>свыше 360 дней</t>
  </si>
  <si>
    <t>Февраль 2013</t>
  </si>
  <si>
    <t>янв.-фев.12</t>
  </si>
  <si>
    <t>янв.-фев.13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</si>
</sst>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  <numFmt numFmtId="206" formatCode="#,##0.0000000000000_ ;[Red]\-#,##0.0000000000000\ 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name val="Tahoma"/>
      <family val="2"/>
    </font>
    <font>
      <sz val="8"/>
      <color indexed="10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.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10" fillId="0" borderId="0">
      <alignment/>
      <protection/>
    </xf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5" fillId="0" borderId="0" xfId="0" applyFont="1" applyBorder="1" applyAlignment="1">
      <alignment horizontal="left" vertical="center" wrapText="1" indent="1"/>
    </xf>
    <xf numFmtId="168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21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 vertical="center" wrapText="1"/>
    </xf>
    <xf numFmtId="177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188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168" fontId="7" fillId="0" borderId="0" xfId="0" applyNumberFormat="1" applyFont="1" applyFill="1" applyAlignment="1">
      <alignment horizontal="right" vertical="center"/>
    </xf>
    <xf numFmtId="177" fontId="13" fillId="0" borderId="0" xfId="53" applyNumberFormat="1" applyFont="1">
      <alignment/>
      <protection/>
    </xf>
    <xf numFmtId="181" fontId="12" fillId="0" borderId="0" xfId="53" applyNumberFormat="1" applyFont="1">
      <alignment/>
      <protection/>
    </xf>
    <xf numFmtId="166" fontId="3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166" fontId="12" fillId="0" borderId="0" xfId="53" applyNumberFormat="1" applyFont="1">
      <alignment/>
      <protection/>
    </xf>
    <xf numFmtId="10" fontId="6" fillId="0" borderId="0" xfId="58" applyNumberFormat="1" applyFont="1" applyFill="1" applyAlignment="1">
      <alignment horizontal="right" vertical="center"/>
    </xf>
    <xf numFmtId="172" fontId="13" fillId="0" borderId="0" xfId="53" applyNumberFormat="1" applyFont="1" applyFill="1">
      <alignment/>
      <protection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8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Alignment="1">
      <alignment/>
    </xf>
    <xf numFmtId="164" fontId="3" fillId="0" borderId="0" xfId="0" applyNumberFormat="1" applyFont="1" applyAlignment="1">
      <alignment horizontal="right"/>
    </xf>
    <xf numFmtId="2" fontId="29" fillId="0" borderId="0" xfId="0" applyNumberFormat="1" applyFont="1" applyAlignment="1">
      <alignment/>
    </xf>
    <xf numFmtId="164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3" fillId="33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168" fontId="3" fillId="0" borderId="0" xfId="0" applyNumberFormat="1" applyFont="1" applyFill="1" applyAlignment="1">
      <alignment horizontal="right"/>
    </xf>
    <xf numFmtId="185" fontId="3" fillId="0" borderId="0" xfId="0" applyNumberFormat="1" applyFont="1" applyAlignment="1">
      <alignment/>
    </xf>
    <xf numFmtId="2" fontId="3" fillId="0" borderId="0" xfId="0" applyNumberFormat="1" applyFont="1" applyFill="1" applyAlignment="1">
      <alignment/>
    </xf>
    <xf numFmtId="0" fontId="17" fillId="0" borderId="0" xfId="53" applyFont="1" applyAlignment="1">
      <alignment/>
      <protection/>
    </xf>
    <xf numFmtId="49" fontId="17" fillId="0" borderId="0" xfId="53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167" fontId="3" fillId="0" borderId="0" xfId="0" applyNumberFormat="1" applyFont="1" applyAlignment="1">
      <alignment horizontal="right"/>
    </xf>
    <xf numFmtId="167" fontId="5" fillId="0" borderId="0" xfId="0" applyNumberFormat="1" applyFont="1" applyFill="1" applyAlignment="1">
      <alignment horizontal="right" vertical="center"/>
    </xf>
    <xf numFmtId="167" fontId="3" fillId="0" borderId="0" xfId="0" applyNumberFormat="1" applyFont="1" applyFill="1" applyAlignment="1">
      <alignment horizontal="right" vertical="center"/>
    </xf>
    <xf numFmtId="167" fontId="3" fillId="0" borderId="0" xfId="0" applyNumberFormat="1" applyFont="1" applyFill="1" applyAlignment="1">
      <alignment horizontal="right"/>
    </xf>
    <xf numFmtId="167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Border="1" applyAlignment="1">
      <alignment/>
    </xf>
    <xf numFmtId="183" fontId="3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17" fontId="5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6770562"/>
        <c:axId val="41173011"/>
      </c:lineChart>
      <c:catAx>
        <c:axId val="56770562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73011"/>
        <c:crosses val="autoZero"/>
        <c:auto val="0"/>
        <c:lblOffset val="100"/>
        <c:tickLblSkip val="1"/>
        <c:noMultiLvlLbl val="0"/>
      </c:catAx>
      <c:valAx>
        <c:axId val="41173011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770562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17698118"/>
        <c:axId val="25065335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24261424"/>
        <c:axId val="17026225"/>
      </c:lineChart>
      <c:catAx>
        <c:axId val="1769811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5065335"/>
        <c:crosses val="autoZero"/>
        <c:auto val="0"/>
        <c:lblOffset val="100"/>
        <c:tickLblSkip val="5"/>
        <c:noMultiLvlLbl val="0"/>
      </c:catAx>
      <c:valAx>
        <c:axId val="25065335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98118"/>
        <c:crossesAt val="1"/>
        <c:crossBetween val="between"/>
        <c:dispUnits/>
        <c:majorUnit val="2000"/>
        <c:minorUnit val="100"/>
      </c:valAx>
      <c:catAx>
        <c:axId val="24261424"/>
        <c:scaling>
          <c:orientation val="minMax"/>
        </c:scaling>
        <c:axPos val="b"/>
        <c:delete val="1"/>
        <c:majorTickMark val="out"/>
        <c:minorTickMark val="none"/>
        <c:tickLblPos val="nextTo"/>
        <c:crossAx val="17026225"/>
        <c:crossesAt val="39"/>
        <c:auto val="0"/>
        <c:lblOffset val="100"/>
        <c:tickLblSkip val="1"/>
        <c:noMultiLvlLbl val="0"/>
      </c:catAx>
      <c:valAx>
        <c:axId val="17026225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261424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19018298"/>
        <c:axId val="36946955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9018298"/>
        <c:axId val="36946955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4087140"/>
        <c:axId val="39913349"/>
      </c:lineChart>
      <c:catAx>
        <c:axId val="19018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946955"/>
        <c:crosses val="autoZero"/>
        <c:auto val="0"/>
        <c:lblOffset val="100"/>
        <c:tickLblSkip val="1"/>
        <c:noMultiLvlLbl val="0"/>
      </c:catAx>
      <c:valAx>
        <c:axId val="36946955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018298"/>
        <c:crossesAt val="1"/>
        <c:crossBetween val="between"/>
        <c:dispUnits/>
        <c:majorUnit val="1"/>
      </c:valAx>
      <c:catAx>
        <c:axId val="64087140"/>
        <c:scaling>
          <c:orientation val="minMax"/>
        </c:scaling>
        <c:axPos val="b"/>
        <c:delete val="1"/>
        <c:majorTickMark val="out"/>
        <c:minorTickMark val="none"/>
        <c:tickLblPos val="nextTo"/>
        <c:crossAx val="39913349"/>
        <c:crosses val="autoZero"/>
        <c:auto val="0"/>
        <c:lblOffset val="100"/>
        <c:tickLblSkip val="1"/>
        <c:noMultiLvlLbl val="0"/>
      </c:catAx>
      <c:valAx>
        <c:axId val="39913349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087140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23675822"/>
        <c:axId val="11755807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3675822"/>
        <c:axId val="11755807"/>
      </c:lineChart>
      <c:catAx>
        <c:axId val="2367582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755807"/>
        <c:crosses val="autoZero"/>
        <c:auto val="1"/>
        <c:lblOffset val="100"/>
        <c:tickLblSkip val="1"/>
        <c:noMultiLvlLbl val="0"/>
      </c:catAx>
      <c:valAx>
        <c:axId val="1175580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67582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35012780"/>
        <c:axId val="46679565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5012780"/>
        <c:axId val="46679565"/>
      </c:lineChart>
      <c:catAx>
        <c:axId val="3501278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679565"/>
        <c:crosses val="autoZero"/>
        <c:auto val="1"/>
        <c:lblOffset val="100"/>
        <c:tickLblSkip val="1"/>
        <c:noMultiLvlLbl val="0"/>
      </c:catAx>
      <c:valAx>
        <c:axId val="4667956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01278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7462902"/>
        <c:axId val="22948391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208928"/>
        <c:axId val="46880353"/>
      </c:lineChart>
      <c:catAx>
        <c:axId val="17462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948391"/>
        <c:crosses val="autoZero"/>
        <c:auto val="1"/>
        <c:lblOffset val="100"/>
        <c:tickLblSkip val="1"/>
        <c:noMultiLvlLbl val="0"/>
      </c:catAx>
      <c:valAx>
        <c:axId val="22948391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462902"/>
        <c:crossesAt val="1"/>
        <c:crossBetween val="between"/>
        <c:dispUnits/>
        <c:majorUnit val="400"/>
      </c:valAx>
      <c:catAx>
        <c:axId val="5208928"/>
        <c:scaling>
          <c:orientation val="minMax"/>
        </c:scaling>
        <c:axPos val="b"/>
        <c:delete val="1"/>
        <c:majorTickMark val="out"/>
        <c:minorTickMark val="none"/>
        <c:tickLblPos val="nextTo"/>
        <c:crossAx val="46880353"/>
        <c:crosses val="autoZero"/>
        <c:auto val="1"/>
        <c:lblOffset val="100"/>
        <c:tickLblSkip val="1"/>
        <c:noMultiLvlLbl val="0"/>
      </c:catAx>
      <c:valAx>
        <c:axId val="46880353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08928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9269994"/>
        <c:axId val="3921221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9269994"/>
        <c:axId val="39212219"/>
      </c:lineChart>
      <c:catAx>
        <c:axId val="1926999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212219"/>
        <c:crosses val="autoZero"/>
        <c:auto val="1"/>
        <c:lblOffset val="100"/>
        <c:tickLblSkip val="1"/>
        <c:noMultiLvlLbl val="0"/>
      </c:catAx>
      <c:valAx>
        <c:axId val="3921221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26999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7365652"/>
        <c:axId val="2207314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7365652"/>
        <c:axId val="22073141"/>
      </c:lineChart>
      <c:catAx>
        <c:axId val="1736565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073141"/>
        <c:crosses val="autoZero"/>
        <c:auto val="1"/>
        <c:lblOffset val="100"/>
        <c:tickLblSkip val="1"/>
        <c:noMultiLvlLbl val="0"/>
      </c:catAx>
      <c:valAx>
        <c:axId val="2207314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36565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4440542"/>
        <c:axId val="4309396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4440542"/>
        <c:axId val="43093967"/>
      </c:lineChart>
      <c:catAx>
        <c:axId val="6444054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093967"/>
        <c:crosses val="autoZero"/>
        <c:auto val="1"/>
        <c:lblOffset val="100"/>
        <c:tickLblSkip val="1"/>
        <c:noMultiLvlLbl val="0"/>
      </c:catAx>
      <c:valAx>
        <c:axId val="4309396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44054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2301384"/>
        <c:axId val="95040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2301384"/>
        <c:axId val="950409"/>
      </c:lineChart>
      <c:catAx>
        <c:axId val="5230138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50409"/>
        <c:crosses val="autoZero"/>
        <c:auto val="1"/>
        <c:lblOffset val="100"/>
        <c:tickLblSkip val="1"/>
        <c:noMultiLvlLbl val="0"/>
      </c:catAx>
      <c:valAx>
        <c:axId val="95040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30138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8553682"/>
        <c:axId val="9874275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8553682"/>
        <c:axId val="9874275"/>
      </c:lineChart>
      <c:catAx>
        <c:axId val="855368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874275"/>
        <c:crosses val="autoZero"/>
        <c:auto val="1"/>
        <c:lblOffset val="100"/>
        <c:tickLblSkip val="1"/>
        <c:noMultiLvlLbl val="0"/>
      </c:catAx>
      <c:valAx>
        <c:axId val="987427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55368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1759612"/>
        <c:axId val="61618781"/>
      </c:lineChart>
      <c:catAx>
        <c:axId val="21759612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18781"/>
        <c:crosses val="autoZero"/>
        <c:auto val="0"/>
        <c:lblOffset val="100"/>
        <c:tickLblSkip val="1"/>
        <c:noMultiLvlLbl val="0"/>
      </c:catAx>
      <c:valAx>
        <c:axId val="61618781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59612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8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0</xdr:row>
      <xdr:rowOff>0</xdr:rowOff>
    </xdr:from>
    <xdr:to>
      <xdr:col>36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5967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829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9</xdr:row>
      <xdr:rowOff>0</xdr:rowOff>
    </xdr:from>
    <xdr:to>
      <xdr:col>33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73700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1817370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438150</xdr:colOff>
      <xdr:row>30</xdr:row>
      <xdr:rowOff>0</xdr:rowOff>
    </xdr:from>
    <xdr:to>
      <xdr:col>33</xdr:col>
      <xdr:colOff>47625</xdr:colOff>
      <xdr:row>30</xdr:row>
      <xdr:rowOff>133350</xdr:rowOff>
    </xdr:to>
    <xdr:graphicFrame>
      <xdr:nvGraphicFramePr>
        <xdr:cNvPr id="6" name="Chart 11"/>
        <xdr:cNvGraphicFramePr/>
      </xdr:nvGraphicFramePr>
      <xdr:xfrm>
        <a:off x="18173700" y="6257925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438150</xdr:colOff>
      <xdr:row>28</xdr:row>
      <xdr:rowOff>0</xdr:rowOff>
    </xdr:from>
    <xdr:to>
      <xdr:col>37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964525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376362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85035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"/>
  <sheetViews>
    <sheetView tabSelected="1" zoomScalePageLayoutView="0" workbookViewId="0" topLeftCell="A1">
      <pane xSplit="1" ySplit="2" topLeftCell="B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46" sqref="I46"/>
    </sheetView>
  </sheetViews>
  <sheetFormatPr defaultColWidth="8.00390625" defaultRowHeight="12.75"/>
  <cols>
    <col min="1" max="1" width="24.75390625" style="19" customWidth="1"/>
    <col min="2" max="5" width="10.75390625" style="19" customWidth="1"/>
    <col min="6" max="8" width="10.75390625" style="20" customWidth="1"/>
    <col min="9" max="9" width="10.75390625" style="21" customWidth="1"/>
    <col min="10" max="18" width="10.75390625" style="19" customWidth="1"/>
    <col min="19" max="22" width="9.75390625" style="19" customWidth="1"/>
    <col min="23" max="24" width="8.375" style="19" bestFit="1" customWidth="1"/>
    <col min="25" max="16384" width="8.00390625" style="19" customWidth="1"/>
  </cols>
  <sheetData>
    <row r="1" spans="1:22" ht="15.75">
      <c r="A1" s="148" t="s">
        <v>18</v>
      </c>
      <c r="B1" s="148"/>
      <c r="C1" s="148"/>
      <c r="D1" s="148"/>
      <c r="E1" s="148"/>
      <c r="F1" s="148"/>
      <c r="G1" s="148"/>
      <c r="H1" s="135"/>
      <c r="I1" s="135"/>
      <c r="J1" s="135"/>
      <c r="K1" s="135"/>
      <c r="L1" s="135"/>
      <c r="M1" s="135"/>
      <c r="N1" s="135"/>
      <c r="O1" s="52"/>
      <c r="P1" s="52"/>
      <c r="Q1" s="52"/>
      <c r="R1" s="52"/>
      <c r="S1" s="52"/>
      <c r="T1" s="52"/>
      <c r="U1" s="52"/>
      <c r="V1" s="52"/>
    </row>
    <row r="2" spans="1:22" ht="15.75">
      <c r="A2" s="149" t="s">
        <v>110</v>
      </c>
      <c r="B2" s="149"/>
      <c r="C2" s="149"/>
      <c r="D2" s="149"/>
      <c r="E2" s="149"/>
      <c r="F2" s="149"/>
      <c r="G2" s="149"/>
      <c r="H2" s="136"/>
      <c r="I2" s="136"/>
      <c r="J2" s="136"/>
      <c r="K2" s="136"/>
      <c r="L2" s="136"/>
      <c r="M2" s="136"/>
      <c r="N2" s="136"/>
      <c r="O2" s="86"/>
      <c r="P2" s="86"/>
      <c r="Q2" s="86"/>
      <c r="R2" s="86"/>
      <c r="S2" s="86"/>
      <c r="T2" s="86"/>
      <c r="U2" s="86"/>
      <c r="V2" s="86"/>
    </row>
    <row r="3" spans="1:22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</row>
    <row r="4" spans="1:4" ht="15" customHeight="1">
      <c r="A4" s="41" t="s">
        <v>91</v>
      </c>
      <c r="B4" s="18"/>
      <c r="C4" s="18"/>
      <c r="D4" s="18"/>
    </row>
    <row r="5" spans="1:8" ht="15" customHeight="1">
      <c r="A5" s="13" t="s">
        <v>47</v>
      </c>
      <c r="B5" s="22"/>
      <c r="C5" s="22"/>
      <c r="D5" s="22"/>
      <c r="E5" s="23"/>
      <c r="F5" s="24"/>
      <c r="G5" s="24"/>
      <c r="H5" s="24"/>
    </row>
    <row r="6" spans="1:5" s="27" customFormat="1" ht="26.25" customHeight="1">
      <c r="A6" s="53"/>
      <c r="B6" s="54" t="s">
        <v>106</v>
      </c>
      <c r="C6" s="54" t="s">
        <v>108</v>
      </c>
      <c r="D6" s="54">
        <v>41275</v>
      </c>
      <c r="E6" s="54">
        <v>41306</v>
      </c>
    </row>
    <row r="7" spans="1:9" ht="26.25" customHeight="1">
      <c r="A7" s="29" t="s">
        <v>84</v>
      </c>
      <c r="B7" s="108">
        <v>6</v>
      </c>
      <c r="C7" s="108">
        <v>-0.9000000000000057</v>
      </c>
      <c r="D7" s="108">
        <v>6.5</v>
      </c>
      <c r="E7" s="108">
        <v>8</v>
      </c>
      <c r="F7" s="19"/>
      <c r="G7" s="19"/>
      <c r="H7" s="19"/>
      <c r="I7" s="19"/>
    </row>
    <row r="8" spans="1:9" ht="26.25" customHeight="1">
      <c r="A8" s="29" t="s">
        <v>85</v>
      </c>
      <c r="B8" s="71">
        <v>105.7</v>
      </c>
      <c r="C8" s="71">
        <v>107.5</v>
      </c>
      <c r="D8" s="71">
        <v>100.8</v>
      </c>
      <c r="E8" s="71">
        <v>101.2</v>
      </c>
      <c r="F8" s="19"/>
      <c r="G8" s="19"/>
      <c r="H8" s="19"/>
      <c r="I8" s="19"/>
    </row>
    <row r="9" spans="1:9" ht="26.25" customHeight="1">
      <c r="A9" s="29" t="s">
        <v>86</v>
      </c>
      <c r="B9" s="72" t="s">
        <v>1</v>
      </c>
      <c r="C9" s="72" t="s">
        <v>1</v>
      </c>
      <c r="D9" s="71">
        <v>100.8</v>
      </c>
      <c r="E9" s="71">
        <v>100.39</v>
      </c>
      <c r="F9" s="19"/>
      <c r="G9" s="19"/>
      <c r="H9" s="19"/>
      <c r="I9" s="19"/>
    </row>
    <row r="10" spans="1:9" ht="26.25" customHeight="1">
      <c r="A10" s="29" t="s">
        <v>8</v>
      </c>
      <c r="B10" s="72">
        <v>13.61</v>
      </c>
      <c r="C10" s="72">
        <v>2.64</v>
      </c>
      <c r="D10" s="72">
        <v>3.05</v>
      </c>
      <c r="E10" s="72">
        <v>2.83</v>
      </c>
      <c r="F10" s="19"/>
      <c r="G10" s="19"/>
      <c r="H10" s="19"/>
      <c r="I10" s="19"/>
    </row>
    <row r="11" spans="1:9" ht="26.25" customHeight="1">
      <c r="A11" s="29" t="s">
        <v>9</v>
      </c>
      <c r="B11" s="109">
        <v>46.4847</v>
      </c>
      <c r="C11" s="109">
        <v>47.4012</v>
      </c>
      <c r="D11" s="109">
        <v>47.7696</v>
      </c>
      <c r="E11" s="109">
        <v>47.5676</v>
      </c>
      <c r="F11" s="19"/>
      <c r="G11" s="19"/>
      <c r="H11" s="19"/>
      <c r="I11" s="19"/>
    </row>
    <row r="12" spans="1:5" s="25" customFormat="1" ht="26.25" customHeight="1">
      <c r="A12" s="29" t="s">
        <v>87</v>
      </c>
      <c r="B12" s="110">
        <v>-1.3046930733430884</v>
      </c>
      <c r="C12" s="110">
        <f>C11/B11*100-100</f>
        <v>1.9716164673537975</v>
      </c>
      <c r="D12" s="110">
        <f>D11/C11*100-100</f>
        <v>0.777195514037615</v>
      </c>
      <c r="E12" s="110">
        <f>E11/C11*100-100</f>
        <v>0.3510459650810418</v>
      </c>
    </row>
    <row r="13" spans="1:5" s="25" customFormat="1" ht="26.25" customHeight="1">
      <c r="A13" s="29" t="s">
        <v>88</v>
      </c>
      <c r="B13" s="110" t="s">
        <v>1</v>
      </c>
      <c r="C13" s="110" t="s">
        <v>1</v>
      </c>
      <c r="D13" s="110">
        <f>D11/C11*100-100</f>
        <v>0.777195514037615</v>
      </c>
      <c r="E13" s="110">
        <f>E11/D11*100-100</f>
        <v>-0.42286307609859364</v>
      </c>
    </row>
    <row r="14" spans="1:22" s="25" customFormat="1" ht="15" customHeight="1">
      <c r="A14" s="30"/>
      <c r="B14" s="49"/>
      <c r="C14" s="79"/>
      <c r="D14" s="79"/>
      <c r="E14" s="87"/>
      <c r="F14" s="84"/>
      <c r="G14" s="84"/>
      <c r="H14" s="84"/>
      <c r="I14" s="84"/>
      <c r="N14" s="26"/>
      <c r="O14" s="26"/>
      <c r="P14" s="26"/>
      <c r="Q14" s="26"/>
      <c r="R14" s="26"/>
      <c r="S14" s="26"/>
      <c r="T14" s="26"/>
      <c r="U14" s="26"/>
      <c r="V14" s="26"/>
    </row>
    <row r="15" spans="1:25" s="25" customFormat="1" ht="15" customHeight="1">
      <c r="A15" s="41" t="s">
        <v>89</v>
      </c>
      <c r="B15" s="49"/>
      <c r="C15" s="49"/>
      <c r="D15" s="49"/>
      <c r="E15" s="49"/>
      <c r="F15" s="49"/>
      <c r="G15" s="49"/>
      <c r="H15" s="49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88"/>
      <c r="X15" s="88"/>
      <c r="Y15" s="88"/>
    </row>
    <row r="16" spans="1:22" s="25" customFormat="1" ht="12.75" customHeight="1">
      <c r="A16" s="13" t="s">
        <v>7</v>
      </c>
      <c r="B16" s="49"/>
      <c r="C16" s="49"/>
      <c r="D16" s="49"/>
      <c r="E16" s="49"/>
      <c r="F16" s="49"/>
      <c r="G16" s="49"/>
      <c r="H16" s="49"/>
      <c r="I16" s="21"/>
      <c r="N16" s="26"/>
      <c r="O16" s="26"/>
      <c r="P16" s="26"/>
      <c r="Q16" s="26"/>
      <c r="R16" s="26"/>
      <c r="S16" s="26"/>
      <c r="T16" s="26"/>
      <c r="U16" s="26"/>
      <c r="V16" s="26"/>
    </row>
    <row r="17" spans="1:20" s="25" customFormat="1" ht="31.5">
      <c r="A17" s="55"/>
      <c r="B17" s="57" t="s">
        <v>106</v>
      </c>
      <c r="C17" s="54">
        <v>40909</v>
      </c>
      <c r="D17" s="54">
        <v>40940</v>
      </c>
      <c r="E17" s="54" t="s">
        <v>108</v>
      </c>
      <c r="F17" s="54">
        <v>41275</v>
      </c>
      <c r="G17" s="54">
        <v>41306</v>
      </c>
      <c r="H17" s="58" t="s">
        <v>2</v>
      </c>
      <c r="I17" s="58" t="s">
        <v>46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</row>
    <row r="18" spans="1:20" s="25" customFormat="1" ht="13.5" customHeight="1">
      <c r="A18" s="29" t="s">
        <v>4</v>
      </c>
      <c r="B18" s="72">
        <v>49866.9363</v>
      </c>
      <c r="C18" s="72">
        <v>46097.8508</v>
      </c>
      <c r="D18" s="72">
        <v>46782.9848</v>
      </c>
      <c r="E18" s="72">
        <v>58252.1681</v>
      </c>
      <c r="F18" s="72">
        <v>54724.7683</v>
      </c>
      <c r="G18" s="72">
        <v>55525.9263</v>
      </c>
      <c r="H18" s="75">
        <f>G18-F18</f>
        <v>801.1579999999958</v>
      </c>
      <c r="I18" s="75">
        <f>G18-E18</f>
        <v>-2726.2418000000034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</row>
    <row r="19" spans="1:20" s="25" customFormat="1" ht="13.5" customHeight="1">
      <c r="A19" s="29" t="s">
        <v>82</v>
      </c>
      <c r="B19" s="72">
        <v>54803.2258</v>
      </c>
      <c r="C19" s="72">
        <v>50961.3907</v>
      </c>
      <c r="D19" s="72">
        <v>51958.7379</v>
      </c>
      <c r="E19" s="72">
        <v>64488.814</v>
      </c>
      <c r="F19" s="72">
        <v>62574.4443</v>
      </c>
      <c r="G19" s="72">
        <v>62117.174</v>
      </c>
      <c r="H19" s="75">
        <f>G19-F19</f>
        <v>-457.2703000000038</v>
      </c>
      <c r="I19" s="75">
        <f>G19-E19</f>
        <v>-2371.6399999999994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</row>
    <row r="20" spans="1:20" s="25" customFormat="1" ht="13.5" customHeight="1">
      <c r="A20" s="29" t="s">
        <v>5</v>
      </c>
      <c r="B20" s="72">
        <v>79527.79675902</v>
      </c>
      <c r="C20" s="72">
        <v>77116.66978312</v>
      </c>
      <c r="D20" s="72">
        <v>77930.76388416</v>
      </c>
      <c r="E20" s="72">
        <v>98482.85660418001</v>
      </c>
      <c r="F20" s="72">
        <v>98145.31192302</v>
      </c>
      <c r="G20" s="72">
        <v>97564.20363517001</v>
      </c>
      <c r="H20" s="75">
        <f>G20-F20</f>
        <v>-581.1082878499874</v>
      </c>
      <c r="I20" s="75">
        <f>G20-E20</f>
        <v>-918.6529690099997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</row>
    <row r="21" spans="1:20" s="25" customFormat="1" ht="13.5" customHeight="1">
      <c r="A21" s="60" t="s">
        <v>6</v>
      </c>
      <c r="B21" s="101">
        <v>25.3410994995494</v>
      </c>
      <c r="C21" s="101">
        <v>26.954182772088064</v>
      </c>
      <c r="D21" s="101">
        <v>27.201093041233186</v>
      </c>
      <c r="E21" s="101">
        <v>29.001936721205286</v>
      </c>
      <c r="F21" s="101">
        <v>29.470360735364864</v>
      </c>
      <c r="G21" s="101">
        <v>29.770568779910345</v>
      </c>
      <c r="H21" s="93"/>
      <c r="I21" s="93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</row>
    <row r="22" spans="1:22" s="25" customFormat="1" ht="6" customHeight="1">
      <c r="A22" s="60"/>
      <c r="B22" s="101"/>
      <c r="C22" s="101"/>
      <c r="D22" s="101"/>
      <c r="E22" s="101"/>
      <c r="F22" s="101"/>
      <c r="G22" s="101"/>
      <c r="H22" s="101"/>
      <c r="I22" s="101"/>
      <c r="J22" s="98"/>
      <c r="K22" s="98"/>
      <c r="L22" s="98"/>
      <c r="M22" s="98"/>
      <c r="N22" s="98"/>
      <c r="O22" s="27"/>
      <c r="P22" s="27"/>
      <c r="Q22" s="27"/>
      <c r="R22" s="27"/>
      <c r="S22" s="27"/>
      <c r="T22" s="27"/>
      <c r="U22" s="27"/>
      <c r="V22" s="27"/>
    </row>
    <row r="23" spans="1:22" s="25" customFormat="1" ht="15" customHeight="1">
      <c r="A23" s="147" t="s">
        <v>83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27"/>
      <c r="P23" s="27"/>
      <c r="Q23" s="27"/>
      <c r="R23" s="27"/>
      <c r="S23" s="27"/>
      <c r="T23" s="27"/>
      <c r="U23" s="27"/>
      <c r="V23" s="27"/>
    </row>
    <row r="24" spans="5:9" ht="15.75" customHeight="1">
      <c r="E24" s="106"/>
      <c r="F24" s="105"/>
      <c r="G24" s="105"/>
      <c r="I24" s="113"/>
    </row>
    <row r="25" spans="1:8" s="36" customFormat="1" ht="15" customHeight="1">
      <c r="A25" s="35" t="s">
        <v>90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48</v>
      </c>
      <c r="B26" s="39"/>
      <c r="C26" s="40"/>
      <c r="D26" s="40"/>
      <c r="E26" s="40"/>
      <c r="F26" s="47"/>
      <c r="G26" s="47"/>
      <c r="H26" s="48"/>
    </row>
    <row r="27" spans="1:20" s="36" customFormat="1" ht="31.5">
      <c r="A27" s="55"/>
      <c r="B27" s="57" t="s">
        <v>106</v>
      </c>
      <c r="C27" s="54">
        <v>40909</v>
      </c>
      <c r="D27" s="54">
        <v>40940</v>
      </c>
      <c r="E27" s="54" t="s">
        <v>108</v>
      </c>
      <c r="F27" s="54">
        <v>41275</v>
      </c>
      <c r="G27" s="54">
        <v>41306</v>
      </c>
      <c r="H27" s="58" t="s">
        <v>2</v>
      </c>
      <c r="I27" s="58" t="s">
        <v>46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</row>
    <row r="28" spans="1:20" s="37" customFormat="1" ht="26.25" customHeight="1">
      <c r="A28" s="29" t="s">
        <v>25</v>
      </c>
      <c r="B28" s="97">
        <v>1834.50460655215</v>
      </c>
      <c r="C28" s="97">
        <v>1846.64378708731</v>
      </c>
      <c r="D28" s="97">
        <v>1898.34651342714</v>
      </c>
      <c r="E28" s="97">
        <v>2066.5862063271197</v>
      </c>
      <c r="F28" s="97">
        <v>2070.052303780345</v>
      </c>
      <c r="G28" s="97">
        <v>2058.62497641816</v>
      </c>
      <c r="H28" s="75">
        <f>G28-F28</f>
        <v>-11.427327362185224</v>
      </c>
      <c r="I28" s="75">
        <f>G28-E28</f>
        <v>-7.961229908959922</v>
      </c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</row>
    <row r="30" spans="1:2" s="2" customFormat="1" ht="15.75" customHeight="1">
      <c r="A30" s="42" t="s">
        <v>95</v>
      </c>
      <c r="B30" s="1"/>
    </row>
    <row r="31" spans="2:4" s="2" customFormat="1" ht="12.75" customHeight="1">
      <c r="B31" s="19"/>
      <c r="C31" s="19"/>
      <c r="D31" s="19"/>
    </row>
    <row r="32" spans="1:20" s="2" customFormat="1" ht="31.5">
      <c r="A32" s="59"/>
      <c r="B32" s="57" t="s">
        <v>106</v>
      </c>
      <c r="C32" s="54">
        <v>40909</v>
      </c>
      <c r="D32" s="54">
        <v>40940</v>
      </c>
      <c r="E32" s="54" t="s">
        <v>108</v>
      </c>
      <c r="F32" s="54">
        <v>41275</v>
      </c>
      <c r="G32" s="54">
        <v>41306</v>
      </c>
      <c r="H32" s="58" t="s">
        <v>2</v>
      </c>
      <c r="I32" s="58" t="s">
        <v>46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</row>
    <row r="33" spans="1:22" s="2" customFormat="1" ht="26.25" customHeight="1">
      <c r="A33" s="3" t="s">
        <v>107</v>
      </c>
      <c r="B33" s="107">
        <v>46.4847</v>
      </c>
      <c r="C33" s="107">
        <v>46.7757</v>
      </c>
      <c r="D33" s="107">
        <v>46.49</v>
      </c>
      <c r="E33" s="107">
        <v>47.4012</v>
      </c>
      <c r="F33" s="107">
        <v>47.7696</v>
      </c>
      <c r="G33" s="107">
        <v>47.5676</v>
      </c>
      <c r="H33" s="112">
        <f>G33/F33-1</f>
        <v>-0.004228630760986007</v>
      </c>
      <c r="I33" s="112">
        <f>G33/E33-1</f>
        <v>0.003510459650810427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9"/>
      <c r="V33" s="9"/>
    </row>
    <row r="34" spans="1:22" s="2" customFormat="1" ht="26.25" customHeight="1">
      <c r="A34" s="3" t="s">
        <v>54</v>
      </c>
      <c r="B34" s="107">
        <v>46.4847</v>
      </c>
      <c r="C34" s="107">
        <v>46.8544</v>
      </c>
      <c r="D34" s="107">
        <v>46.5485</v>
      </c>
      <c r="E34" s="107">
        <v>47.3868</v>
      </c>
      <c r="F34" s="107">
        <v>47.7948</v>
      </c>
      <c r="G34" s="107">
        <v>47.54</v>
      </c>
      <c r="H34" s="112">
        <f aca="true" t="shared" si="0" ref="H34:H40">G34/F34-1</f>
        <v>-0.005331123887954425</v>
      </c>
      <c r="I34" s="112">
        <f aca="true" t="shared" si="1" ref="I34:I40">G34/E34-1</f>
        <v>0.0032329678307039256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9"/>
      <c r="V34" s="9"/>
    </row>
    <row r="35" spans="1:22" s="2" customFormat="1" ht="26.25" customHeight="1">
      <c r="A35" s="3" t="s">
        <v>55</v>
      </c>
      <c r="B35" s="107">
        <v>1.2945</v>
      </c>
      <c r="C35" s="107">
        <v>1.3078</v>
      </c>
      <c r="D35" s="107">
        <v>1.3324</v>
      </c>
      <c r="E35" s="107">
        <v>1.3194</v>
      </c>
      <c r="F35" s="107">
        <v>1.3578</v>
      </c>
      <c r="G35" s="107">
        <v>1.3056</v>
      </c>
      <c r="H35" s="112">
        <f t="shared" si="0"/>
        <v>-0.03844454264250985</v>
      </c>
      <c r="I35" s="112">
        <f>G35/E35-1</f>
        <v>-0.010459299681673362</v>
      </c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9"/>
      <c r="V35" s="9"/>
    </row>
    <row r="36" spans="1:22" s="2" customFormat="1" ht="26.25" customHeight="1">
      <c r="A36" s="3" t="s">
        <v>49</v>
      </c>
      <c r="B36" s="107"/>
      <c r="C36" s="107"/>
      <c r="D36" s="107"/>
      <c r="E36" s="107"/>
      <c r="F36" s="107"/>
      <c r="G36" s="107"/>
      <c r="H36" s="112"/>
      <c r="I36" s="112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9"/>
      <c r="V36" s="9"/>
    </row>
    <row r="37" spans="1:22" s="2" customFormat="1" ht="13.5" customHeight="1">
      <c r="A37" s="61" t="s">
        <v>50</v>
      </c>
      <c r="B37" s="107">
        <v>46.697159628858174</v>
      </c>
      <c r="C37" s="107">
        <v>46.6626</v>
      </c>
      <c r="D37" s="107">
        <v>46.5211</v>
      </c>
      <c r="E37" s="107">
        <v>47.378133029014464</v>
      </c>
      <c r="F37" s="107">
        <v>47.70739611841459</v>
      </c>
      <c r="G37" s="107">
        <v>47.57851692439099</v>
      </c>
      <c r="H37" s="112">
        <f t="shared" si="0"/>
        <v>-0.0027014510224727672</v>
      </c>
      <c r="I37" s="112">
        <f>G37/E37-1</f>
        <v>0.004229459511496891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9"/>
      <c r="V37" s="9"/>
    </row>
    <row r="38" spans="1:22" s="2" customFormat="1" ht="13.5" customHeight="1">
      <c r="A38" s="61" t="s">
        <v>51</v>
      </c>
      <c r="B38" s="107">
        <v>59.8</v>
      </c>
      <c r="C38" s="107">
        <v>61.5399</v>
      </c>
      <c r="D38" s="107">
        <v>62.5681</v>
      </c>
      <c r="E38" s="107">
        <v>61.948312627701185</v>
      </c>
      <c r="F38" s="107">
        <v>64.61904538271024</v>
      </c>
      <c r="G38" s="107">
        <v>62.76700392566782</v>
      </c>
      <c r="H38" s="112">
        <f t="shared" si="0"/>
        <v>-0.028660922582089965</v>
      </c>
      <c r="I38" s="112">
        <f t="shared" si="1"/>
        <v>0.013215715864398625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9"/>
      <c r="V38" s="9"/>
    </row>
    <row r="39" spans="1:22" s="2" customFormat="1" ht="13.5" customHeight="1">
      <c r="A39" s="61" t="s">
        <v>52</v>
      </c>
      <c r="B39" s="107">
        <v>1.435</v>
      </c>
      <c r="C39" s="107">
        <v>1.54</v>
      </c>
      <c r="D39" s="107">
        <v>1.5964</v>
      </c>
      <c r="E39" s="107">
        <v>1.5313211447755914</v>
      </c>
      <c r="F39" s="107">
        <v>1.58617497277589</v>
      </c>
      <c r="G39" s="107">
        <v>1.5569437143022822</v>
      </c>
      <c r="H39" s="112">
        <f t="shared" si="0"/>
        <v>-0.018428772976068042</v>
      </c>
      <c r="I39" s="112">
        <f t="shared" si="1"/>
        <v>0.016732329213964947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9"/>
      <c r="V39" s="9"/>
    </row>
    <row r="40" spans="1:22" s="2" customFormat="1" ht="13.5" customHeight="1">
      <c r="A40" s="61" t="s">
        <v>53</v>
      </c>
      <c r="B40" s="107">
        <v>0.308</v>
      </c>
      <c r="C40" s="107">
        <v>0.3133</v>
      </c>
      <c r="D40" s="107">
        <v>0.314</v>
      </c>
      <c r="E40" s="107">
        <v>0.31162380801661327</v>
      </c>
      <c r="F40" s="107">
        <v>0.31588345642642424</v>
      </c>
      <c r="G40" s="107">
        <v>0.3158091855098661</v>
      </c>
      <c r="H40" s="112">
        <f t="shared" si="0"/>
        <v>-0.00023512126085478702</v>
      </c>
      <c r="I40" s="112">
        <f t="shared" si="1"/>
        <v>0.013430865632158895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0"/>
      <c r="V40" s="10"/>
    </row>
    <row r="41" ht="15">
      <c r="F41" s="21"/>
    </row>
    <row r="42" spans="3:5" ht="15">
      <c r="C42" s="111"/>
      <c r="D42" s="111"/>
      <c r="E42" s="111"/>
    </row>
    <row r="43" spans="3:5" ht="15">
      <c r="C43" s="111"/>
      <c r="D43" s="111"/>
      <c r="E43" s="111"/>
    </row>
    <row r="44" spans="3:5" ht="15">
      <c r="C44" s="111"/>
      <c r="D44" s="111"/>
      <c r="E44" s="111"/>
    </row>
    <row r="45" spans="3:5" ht="15">
      <c r="C45" s="111"/>
      <c r="D45" s="111"/>
      <c r="E45" s="111"/>
    </row>
  </sheetData>
  <sheetProtection/>
  <mergeCells count="3">
    <mergeCell ref="A23:N23"/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4"/>
  <sheetViews>
    <sheetView zoomScalePageLayoutView="0" workbookViewId="0" topLeftCell="A1">
      <selection activeCell="K21" sqref="K21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93</v>
      </c>
      <c r="B1" s="1"/>
    </row>
    <row r="2" spans="1:7" s="6" customFormat="1" ht="12.75" customHeight="1">
      <c r="A2" s="5" t="s">
        <v>44</v>
      </c>
      <c r="B2" s="5"/>
      <c r="C2" s="7"/>
      <c r="D2" s="7"/>
      <c r="E2" s="7"/>
      <c r="F2" s="7"/>
      <c r="G2" s="7"/>
    </row>
    <row r="3" spans="1:10" ht="26.25" customHeight="1">
      <c r="A3" s="56"/>
      <c r="B3" s="54" t="s">
        <v>108</v>
      </c>
      <c r="C3" s="54" t="s">
        <v>111</v>
      </c>
      <c r="D3" s="54" t="s">
        <v>112</v>
      </c>
      <c r="E3" s="54">
        <v>41275</v>
      </c>
      <c r="F3" s="54">
        <v>41306</v>
      </c>
      <c r="G3" s="58" t="s">
        <v>2</v>
      </c>
      <c r="H3" s="58" t="s">
        <v>3</v>
      </c>
      <c r="J3" s="78"/>
    </row>
    <row r="4" spans="1:9" ht="13.5" customHeight="1">
      <c r="A4" s="8" t="s">
        <v>22</v>
      </c>
      <c r="B4" s="74">
        <f>B6+B7</f>
        <v>47.849999999999994</v>
      </c>
      <c r="C4" s="74">
        <v>39.849999999999994</v>
      </c>
      <c r="D4" s="74">
        <f>D6+D7</f>
        <v>0</v>
      </c>
      <c r="E4" s="74">
        <f>E6+E7</f>
        <v>0</v>
      </c>
      <c r="F4" s="74">
        <f>F6+F7</f>
        <v>0</v>
      </c>
      <c r="G4" s="75">
        <f>F4-E4</f>
        <v>0</v>
      </c>
      <c r="H4" s="75">
        <f>D4-C4</f>
        <v>-39.849999999999994</v>
      </c>
      <c r="I4" s="74"/>
    </row>
    <row r="5" spans="1:10" ht="13.5" customHeight="1">
      <c r="A5" s="46" t="s">
        <v>81</v>
      </c>
      <c r="B5" s="71">
        <f>B6-B7</f>
        <v>-38.25</v>
      </c>
      <c r="C5" s="71">
        <v>-30.249999999999996</v>
      </c>
      <c r="D5" s="71">
        <f>D6-D7</f>
        <v>0</v>
      </c>
      <c r="E5" s="71">
        <f>E6-E7</f>
        <v>0</v>
      </c>
      <c r="F5" s="71">
        <f>F6-F7</f>
        <v>0</v>
      </c>
      <c r="G5" s="75">
        <f>F5-E5</f>
        <v>0</v>
      </c>
      <c r="H5" s="75">
        <f>D5-C5</f>
        <v>30.249999999999996</v>
      </c>
      <c r="I5" s="71"/>
      <c r="J5" s="100"/>
    </row>
    <row r="6" spans="1:9" ht="13.5" customHeight="1">
      <c r="A6" s="51" t="s">
        <v>23</v>
      </c>
      <c r="B6" s="72">
        <v>4.8</v>
      </c>
      <c r="C6" s="72">
        <v>4.8</v>
      </c>
      <c r="D6" s="72">
        <v>0</v>
      </c>
      <c r="E6" s="72">
        <v>0</v>
      </c>
      <c r="F6" s="72">
        <v>0</v>
      </c>
      <c r="G6" s="75">
        <f>F6-E6</f>
        <v>0</v>
      </c>
      <c r="H6" s="75">
        <f>D6-C6</f>
        <v>-4.8</v>
      </c>
      <c r="I6" s="96"/>
    </row>
    <row r="7" spans="1:9" ht="13.5" customHeight="1">
      <c r="A7" s="51" t="s">
        <v>24</v>
      </c>
      <c r="B7" s="72">
        <v>43.05</v>
      </c>
      <c r="C7" s="72">
        <v>35.05</v>
      </c>
      <c r="D7" s="72">
        <v>0</v>
      </c>
      <c r="E7" s="72">
        <v>0</v>
      </c>
      <c r="F7" s="72">
        <v>0</v>
      </c>
      <c r="G7" s="75">
        <f>F7-E7</f>
        <v>0</v>
      </c>
      <c r="H7" s="75">
        <f>D7-C7</f>
        <v>-35.05</v>
      </c>
      <c r="I7" s="96"/>
    </row>
    <row r="8" spans="1:10" ht="13.5" customHeight="1">
      <c r="A8" s="46" t="s">
        <v>40</v>
      </c>
      <c r="B8" s="96" t="s">
        <v>1</v>
      </c>
      <c r="C8" s="96" t="s">
        <v>1</v>
      </c>
      <c r="D8" s="96" t="s">
        <v>1</v>
      </c>
      <c r="E8" s="96" t="s">
        <v>1</v>
      </c>
      <c r="F8" s="96" t="s">
        <v>1</v>
      </c>
      <c r="G8" s="96" t="s">
        <v>1</v>
      </c>
      <c r="H8" s="96" t="s">
        <v>1</v>
      </c>
      <c r="I8" s="96"/>
      <c r="J8" s="96"/>
    </row>
    <row r="9" spans="3:4" ht="15" customHeight="1">
      <c r="C9" s="77"/>
      <c r="D9" s="77"/>
    </row>
    <row r="10" spans="1:2" s="9" customFormat="1" ht="15" customHeight="1">
      <c r="A10" s="102" t="s">
        <v>92</v>
      </c>
      <c r="B10" s="103"/>
    </row>
    <row r="11" spans="1:10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</row>
    <row r="12" spans="1:8" ht="26.25" customHeight="1">
      <c r="A12" s="56"/>
      <c r="B12" s="54" t="s">
        <v>108</v>
      </c>
      <c r="C12" s="54" t="s">
        <v>111</v>
      </c>
      <c r="D12" s="54" t="s">
        <v>112</v>
      </c>
      <c r="E12" s="54">
        <v>41275</v>
      </c>
      <c r="F12" s="54">
        <v>41306</v>
      </c>
      <c r="G12" s="58" t="s">
        <v>2</v>
      </c>
      <c r="H12" s="58" t="s">
        <v>3</v>
      </c>
    </row>
    <row r="13" spans="1:9" ht="12.75" customHeight="1">
      <c r="A13" s="8" t="s">
        <v>20</v>
      </c>
      <c r="B13" s="74">
        <f>+B14+B19+B21+B18</f>
        <v>63511.314351173</v>
      </c>
      <c r="C13" s="74">
        <v>1376.2822605099998</v>
      </c>
      <c r="D13" s="74">
        <f>+D14+D19+D21</f>
        <v>4832.81431712</v>
      </c>
      <c r="E13" s="74">
        <f>+E14+E19+E21</f>
        <v>2554.42808112</v>
      </c>
      <c r="F13" s="74">
        <f>+F14+F19+F21</f>
        <v>2278.3862360000003</v>
      </c>
      <c r="G13" s="75">
        <f>F13-E13</f>
        <v>-276.04184511999983</v>
      </c>
      <c r="H13" s="75">
        <f>D13-C13</f>
        <v>3456.53205661</v>
      </c>
      <c r="I13" s="75"/>
    </row>
    <row r="14" spans="1:10" ht="12.75" customHeight="1">
      <c r="A14" s="46" t="s">
        <v>42</v>
      </c>
      <c r="B14" s="72">
        <f>+B16</f>
        <v>7676.308371173</v>
      </c>
      <c r="C14" s="72">
        <v>1177.45945051</v>
      </c>
      <c r="D14" s="72">
        <f>+D16</f>
        <v>1456.28701712</v>
      </c>
      <c r="E14" s="72">
        <f>+E16</f>
        <v>798.32518112</v>
      </c>
      <c r="F14" s="72">
        <f>+F16</f>
        <v>657.961836</v>
      </c>
      <c r="G14" s="75">
        <f>F14-E14</f>
        <v>-140.36334512000008</v>
      </c>
      <c r="H14" s="75">
        <f>D14-C14</f>
        <v>278.8275666100001</v>
      </c>
      <c r="I14" s="93"/>
      <c r="J14" s="9"/>
    </row>
    <row r="15" spans="1:10" ht="12.75" customHeight="1">
      <c r="A15" s="51" t="s">
        <v>23</v>
      </c>
      <c r="B15" s="96" t="s">
        <v>1</v>
      </c>
      <c r="C15" s="96" t="s">
        <v>1</v>
      </c>
      <c r="D15" s="72"/>
      <c r="E15" s="72" t="s">
        <v>1</v>
      </c>
      <c r="F15" s="72" t="s">
        <v>1</v>
      </c>
      <c r="G15" s="72" t="s">
        <v>1</v>
      </c>
      <c r="H15" s="72" t="s">
        <v>1</v>
      </c>
      <c r="I15" s="93"/>
      <c r="J15" s="9"/>
    </row>
    <row r="16" spans="1:10" ht="12.75" customHeight="1">
      <c r="A16" s="51" t="s">
        <v>24</v>
      </c>
      <c r="B16" s="96">
        <v>7676.308371173</v>
      </c>
      <c r="C16" s="96">
        <v>1177.45945051</v>
      </c>
      <c r="D16" s="96">
        <v>1456.28701712</v>
      </c>
      <c r="E16" s="96">
        <v>798.32518112</v>
      </c>
      <c r="F16" s="96">
        <v>657.961836</v>
      </c>
      <c r="G16" s="75">
        <f>F16-E16</f>
        <v>-140.36334512000008</v>
      </c>
      <c r="H16" s="75">
        <f>D16-C16</f>
        <v>278.8275666100001</v>
      </c>
      <c r="I16" s="93"/>
      <c r="J16" s="9"/>
    </row>
    <row r="17" spans="1:10" ht="12.75" customHeight="1">
      <c r="A17" s="115" t="s">
        <v>105</v>
      </c>
      <c r="B17" s="96" t="s">
        <v>1</v>
      </c>
      <c r="C17" s="96" t="s">
        <v>1</v>
      </c>
      <c r="D17" s="96" t="s">
        <v>1</v>
      </c>
      <c r="E17" s="96" t="s">
        <v>1</v>
      </c>
      <c r="F17" s="96" t="s">
        <v>1</v>
      </c>
      <c r="G17" s="96" t="s">
        <v>1</v>
      </c>
      <c r="H17" s="96" t="s">
        <v>1</v>
      </c>
      <c r="I17" s="93"/>
      <c r="J17" s="9"/>
    </row>
    <row r="18" spans="1:10" ht="12.75" customHeight="1">
      <c r="A18" s="46" t="s">
        <v>103</v>
      </c>
      <c r="B18" s="96">
        <v>680</v>
      </c>
      <c r="C18" s="96" t="s">
        <v>1</v>
      </c>
      <c r="D18" s="96" t="s">
        <v>1</v>
      </c>
      <c r="E18" s="96" t="s">
        <v>1</v>
      </c>
      <c r="F18" s="96" t="s">
        <v>1</v>
      </c>
      <c r="G18" s="96" t="s">
        <v>1</v>
      </c>
      <c r="H18" s="96" t="s">
        <v>1</v>
      </c>
      <c r="I18" s="93"/>
      <c r="J18" s="9"/>
    </row>
    <row r="19" spans="1:10" ht="12.75" customHeight="1">
      <c r="A19" s="46" t="s">
        <v>41</v>
      </c>
      <c r="B19" s="96">
        <v>4912.2</v>
      </c>
      <c r="C19" s="96">
        <v>147.5</v>
      </c>
      <c r="D19" s="96">
        <v>255.2</v>
      </c>
      <c r="E19" s="96">
        <v>164</v>
      </c>
      <c r="F19" s="96">
        <v>91.2</v>
      </c>
      <c r="G19" s="75">
        <f>F19-E19</f>
        <v>-72.8</v>
      </c>
      <c r="H19" s="75">
        <f>D19-C19</f>
        <v>107.69999999999999</v>
      </c>
      <c r="I19" s="73"/>
      <c r="J19" s="11"/>
    </row>
    <row r="20" spans="1:10" s="9" customFormat="1" ht="27" customHeight="1">
      <c r="A20" s="114" t="s">
        <v>101</v>
      </c>
      <c r="B20" s="31" t="s">
        <v>1</v>
      </c>
      <c r="C20" s="31" t="s">
        <v>1</v>
      </c>
      <c r="D20" s="31" t="s">
        <v>1</v>
      </c>
      <c r="E20" s="31" t="s">
        <v>1</v>
      </c>
      <c r="F20" s="31" t="s">
        <v>1</v>
      </c>
      <c r="G20" s="31" t="s">
        <v>1</v>
      </c>
      <c r="H20" s="31" t="s">
        <v>1</v>
      </c>
      <c r="J20" s="11"/>
    </row>
    <row r="21" spans="1:10" ht="25.5" customHeight="1">
      <c r="A21" s="46" t="s">
        <v>102</v>
      </c>
      <c r="B21" s="96">
        <v>50242.80598</v>
      </c>
      <c r="C21" s="96">
        <v>51.32281</v>
      </c>
      <c r="D21" s="72">
        <v>3121.3273</v>
      </c>
      <c r="E21" s="72">
        <v>1592.1029</v>
      </c>
      <c r="F21" s="72">
        <v>1529.2244</v>
      </c>
      <c r="G21" s="75">
        <f>F21-E21</f>
        <v>-62.87850000000003</v>
      </c>
      <c r="H21" s="75">
        <f>D21-C21</f>
        <v>3070.00449</v>
      </c>
      <c r="J21" s="11"/>
    </row>
    <row r="22" spans="1:10" ht="12.75" customHeight="1">
      <c r="A22" s="8" t="s">
        <v>39</v>
      </c>
      <c r="B22" s="31"/>
      <c r="C22" s="31"/>
      <c r="D22" s="31"/>
      <c r="E22" s="31"/>
      <c r="F22" s="31"/>
      <c r="G22" s="75"/>
      <c r="H22" s="75"/>
      <c r="I22" s="104"/>
      <c r="J22" s="11"/>
    </row>
    <row r="23" spans="1:10" ht="26.25" customHeight="1">
      <c r="A23" s="46" t="s">
        <v>72</v>
      </c>
      <c r="B23" s="31">
        <v>2.64</v>
      </c>
      <c r="C23" s="31">
        <v>10.41</v>
      </c>
      <c r="D23" s="31">
        <v>2.83</v>
      </c>
      <c r="E23" s="31">
        <v>3.05</v>
      </c>
      <c r="F23" s="31">
        <v>2.83</v>
      </c>
      <c r="G23" s="75">
        <f>F23-E23</f>
        <v>-0.21999999999999975</v>
      </c>
      <c r="H23" s="75">
        <f>D23-C23</f>
        <v>-7.58</v>
      </c>
      <c r="I23" s="104"/>
      <c r="J23" s="11"/>
    </row>
    <row r="24" spans="1:10" ht="12.75" customHeight="1">
      <c r="A24" s="46" t="s">
        <v>43</v>
      </c>
      <c r="B24" s="31" t="s">
        <v>1</v>
      </c>
      <c r="C24" s="31" t="s">
        <v>1</v>
      </c>
      <c r="D24" s="31" t="s">
        <v>1</v>
      </c>
      <c r="E24" s="31" t="s">
        <v>1</v>
      </c>
      <c r="F24" s="31" t="s">
        <v>1</v>
      </c>
      <c r="G24" s="31" t="s">
        <v>1</v>
      </c>
      <c r="H24" s="31" t="s">
        <v>1</v>
      </c>
      <c r="I24" s="32"/>
      <c r="J24" s="11"/>
    </row>
    <row r="25" spans="1:10" ht="12.75" customHeight="1">
      <c r="A25" s="46" t="s">
        <v>21</v>
      </c>
      <c r="B25" s="31">
        <v>7.53726173752973</v>
      </c>
      <c r="C25" s="31">
        <v>11.988808088529183</v>
      </c>
      <c r="D25" s="31">
        <v>3.6595667141720747</v>
      </c>
      <c r="E25" s="31">
        <v>3.997281749539636</v>
      </c>
      <c r="F25" s="31">
        <v>3.321851678804513</v>
      </c>
      <c r="G25" s="75">
        <f>F25-E25</f>
        <v>-0.6754300707351231</v>
      </c>
      <c r="H25" s="75">
        <f>D25-C25</f>
        <v>-8.329241374357109</v>
      </c>
      <c r="I25" s="32"/>
      <c r="J25" s="11"/>
    </row>
    <row r="26" spans="1:13" ht="12.75" customHeight="1">
      <c r="A26" s="46" t="s">
        <v>104</v>
      </c>
      <c r="B26" s="31" t="s">
        <v>1</v>
      </c>
      <c r="C26" s="31" t="s">
        <v>1</v>
      </c>
      <c r="D26" s="31" t="s">
        <v>1</v>
      </c>
      <c r="E26" s="31" t="s">
        <v>1</v>
      </c>
      <c r="F26" s="31" t="s">
        <v>1</v>
      </c>
      <c r="G26" s="31" t="s">
        <v>1</v>
      </c>
      <c r="H26" s="31" t="s">
        <v>1</v>
      </c>
      <c r="I26" s="32"/>
      <c r="J26" s="11"/>
      <c r="M26" s="77"/>
    </row>
    <row r="27" spans="1:10" ht="26.25" customHeight="1">
      <c r="A27" s="46" t="s">
        <v>73</v>
      </c>
      <c r="B27" s="31">
        <v>8.517239206743652</v>
      </c>
      <c r="C27" s="31">
        <v>14.429139698446264</v>
      </c>
      <c r="D27" s="31">
        <v>3.457277492511767</v>
      </c>
      <c r="E27" s="31">
        <v>3.3834146341463414</v>
      </c>
      <c r="F27" s="31">
        <v>3.531140350877193</v>
      </c>
      <c r="G27" s="75">
        <f>F27-E27</f>
        <v>0.14772571673085144</v>
      </c>
      <c r="H27" s="75">
        <f>D27-C27</f>
        <v>-10.971862205934496</v>
      </c>
      <c r="I27" s="32"/>
      <c r="J27" s="11"/>
    </row>
    <row r="28" spans="1:10" ht="27" customHeight="1">
      <c r="A28" s="46" t="s">
        <v>101</v>
      </c>
      <c r="B28" s="31" t="s">
        <v>1</v>
      </c>
      <c r="C28" s="31" t="s">
        <v>1</v>
      </c>
      <c r="D28" s="31" t="s">
        <v>1</v>
      </c>
      <c r="E28" s="31" t="s">
        <v>1</v>
      </c>
      <c r="F28" s="31" t="s">
        <v>1</v>
      </c>
      <c r="G28" s="31" t="s">
        <v>1</v>
      </c>
      <c r="H28" s="31" t="s">
        <v>1</v>
      </c>
      <c r="J28" s="11"/>
    </row>
    <row r="29" spans="1:5" ht="15" customHeight="1">
      <c r="A29" s="2" t="s">
        <v>99</v>
      </c>
      <c r="E29" s="9"/>
    </row>
    <row r="30" ht="15" customHeight="1"/>
    <row r="31" spans="1:2" ht="15" customHeight="1">
      <c r="A31" s="42" t="s">
        <v>94</v>
      </c>
      <c r="B31" s="1"/>
    </row>
    <row r="32" spans="1:7" s="6" customFormat="1" ht="12.75" customHeight="1">
      <c r="A32" s="5" t="s">
        <v>0</v>
      </c>
      <c r="B32" s="5"/>
      <c r="C32" s="7"/>
      <c r="D32" s="7"/>
      <c r="E32" s="7"/>
      <c r="F32" s="7"/>
      <c r="G32" s="7"/>
    </row>
    <row r="33" spans="1:8" ht="26.25" customHeight="1">
      <c r="A33" s="56"/>
      <c r="B33" s="54" t="s">
        <v>108</v>
      </c>
      <c r="C33" s="54" t="s">
        <v>111</v>
      </c>
      <c r="D33" s="54" t="s">
        <v>112</v>
      </c>
      <c r="E33" s="54">
        <v>41275</v>
      </c>
      <c r="F33" s="54">
        <v>41306</v>
      </c>
      <c r="G33" s="58" t="s">
        <v>2</v>
      </c>
      <c r="H33" s="58" t="s">
        <v>3</v>
      </c>
    </row>
    <row r="34" spans="1:9" ht="23.25" customHeight="1">
      <c r="A34" s="8" t="s">
        <v>13</v>
      </c>
      <c r="B34" s="123">
        <v>31200</v>
      </c>
      <c r="C34" s="123">
        <v>5850</v>
      </c>
      <c r="D34" s="123">
        <f>SUM(D35:D37)</f>
        <v>7500</v>
      </c>
      <c r="E34" s="123">
        <f>SUM(E35:E37)</f>
        <v>3900</v>
      </c>
      <c r="F34" s="123">
        <v>3600</v>
      </c>
      <c r="G34" s="75">
        <f>F34-E34</f>
        <v>-300</v>
      </c>
      <c r="H34" s="75">
        <f>D34-C34</f>
        <v>1650</v>
      </c>
      <c r="I34" s="9"/>
    </row>
    <row r="35" spans="1:11" ht="12.75" customHeight="1">
      <c r="A35" s="50" t="s">
        <v>31</v>
      </c>
      <c r="B35" s="120">
        <v>2050</v>
      </c>
      <c r="C35" s="120">
        <v>800</v>
      </c>
      <c r="D35" s="120" t="s">
        <v>1</v>
      </c>
      <c r="E35" s="120" t="s">
        <v>1</v>
      </c>
      <c r="F35" s="120" t="s">
        <v>1</v>
      </c>
      <c r="G35" s="75" t="s">
        <v>1</v>
      </c>
      <c r="H35" s="75">
        <f>-C35</f>
        <v>-800</v>
      </c>
      <c r="I35" s="9"/>
      <c r="K35" s="94"/>
    </row>
    <row r="36" spans="1:11" ht="12.75" customHeight="1">
      <c r="A36" s="50" t="s">
        <v>32</v>
      </c>
      <c r="B36" s="120">
        <v>3650</v>
      </c>
      <c r="C36" s="120">
        <v>1800</v>
      </c>
      <c r="D36" s="120" t="s">
        <v>1</v>
      </c>
      <c r="E36" s="120" t="s">
        <v>1</v>
      </c>
      <c r="F36" s="120" t="s">
        <v>1</v>
      </c>
      <c r="G36" s="75" t="s">
        <v>1</v>
      </c>
      <c r="H36" s="75">
        <f>-C36</f>
        <v>-1800</v>
      </c>
      <c r="I36" s="9"/>
      <c r="K36" s="94"/>
    </row>
    <row r="37" spans="1:11" ht="12.75" customHeight="1">
      <c r="A37" s="50" t="s">
        <v>33</v>
      </c>
      <c r="B37" s="120">
        <v>25500</v>
      </c>
      <c r="C37" s="120">
        <v>3250</v>
      </c>
      <c r="D37" s="120">
        <v>7500</v>
      </c>
      <c r="E37" s="120">
        <v>3900</v>
      </c>
      <c r="F37" s="120">
        <v>3600</v>
      </c>
      <c r="G37" s="75">
        <f>F37-E37</f>
        <v>-300</v>
      </c>
      <c r="H37" s="75">
        <f>D37-C37</f>
        <v>4250</v>
      </c>
      <c r="I37" s="9"/>
      <c r="K37" s="94"/>
    </row>
    <row r="38" spans="1:11" ht="12.75" customHeight="1" hidden="1">
      <c r="A38" s="50" t="s">
        <v>34</v>
      </c>
      <c r="B38" s="129"/>
      <c r="C38" s="129"/>
      <c r="D38" s="120"/>
      <c r="E38" s="120"/>
      <c r="F38" s="120"/>
      <c r="G38" s="75">
        <f>F38-E38</f>
        <v>0</v>
      </c>
      <c r="H38" s="75">
        <f>D38-C38</f>
        <v>0</v>
      </c>
      <c r="I38" s="9"/>
      <c r="K38" s="94"/>
    </row>
    <row r="39" spans="1:11" ht="12.75" customHeight="1" hidden="1">
      <c r="A39" s="50" t="s">
        <v>35</v>
      </c>
      <c r="B39" s="129"/>
      <c r="C39" s="129"/>
      <c r="D39" s="128"/>
      <c r="E39" s="128"/>
      <c r="F39" s="128"/>
      <c r="G39" s="75">
        <f>F39-E39</f>
        <v>0</v>
      </c>
      <c r="H39" s="75">
        <f>D39-C39</f>
        <v>0</v>
      </c>
      <c r="I39" s="9"/>
      <c r="K39" s="94"/>
    </row>
    <row r="40" spans="1:11" ht="12.75" customHeight="1">
      <c r="A40" s="8" t="s">
        <v>12</v>
      </c>
      <c r="B40" s="123">
        <v>41137.08</v>
      </c>
      <c r="C40" s="123">
        <v>7645.66</v>
      </c>
      <c r="D40" s="123">
        <f>SUM(D41:D43)</f>
        <v>8467.9</v>
      </c>
      <c r="E40" s="123">
        <f>SUM(E41:E43)</f>
        <v>3558.3</v>
      </c>
      <c r="F40" s="123">
        <v>4909.6</v>
      </c>
      <c r="G40" s="75">
        <f>F40-E40</f>
        <v>1351.3000000000002</v>
      </c>
      <c r="H40" s="75">
        <f>D40-C40</f>
        <v>822.2399999999998</v>
      </c>
      <c r="I40" s="9"/>
      <c r="K40" s="94"/>
    </row>
    <row r="41" spans="1:11" ht="12.75" customHeight="1">
      <c r="A41" s="50" t="s">
        <v>31</v>
      </c>
      <c r="B41" s="120">
        <v>1691.65</v>
      </c>
      <c r="C41" s="120">
        <v>949.65</v>
      </c>
      <c r="D41" s="120" t="s">
        <v>1</v>
      </c>
      <c r="E41" s="120" t="s">
        <v>1</v>
      </c>
      <c r="F41" s="120" t="s">
        <v>1</v>
      </c>
      <c r="G41" s="75" t="s">
        <v>1</v>
      </c>
      <c r="H41" s="75">
        <f>-C41</f>
        <v>-949.65</v>
      </c>
      <c r="I41" s="9"/>
      <c r="K41" s="94"/>
    </row>
    <row r="42" spans="1:11" ht="12.75" customHeight="1">
      <c r="A42" s="50" t="s">
        <v>32</v>
      </c>
      <c r="B42" s="120">
        <v>3413.92</v>
      </c>
      <c r="C42" s="120">
        <v>1534.2</v>
      </c>
      <c r="D42" s="120" t="s">
        <v>1</v>
      </c>
      <c r="E42" s="120" t="s">
        <v>1</v>
      </c>
      <c r="F42" s="120" t="s">
        <v>1</v>
      </c>
      <c r="G42" s="75" t="s">
        <v>1</v>
      </c>
      <c r="H42" s="75">
        <f>-C42</f>
        <v>-1534.2</v>
      </c>
      <c r="I42" s="9"/>
      <c r="K42" s="94"/>
    </row>
    <row r="43" spans="1:11" ht="12.75" customHeight="1">
      <c r="A43" s="50" t="s">
        <v>33</v>
      </c>
      <c r="B43" s="120">
        <v>36031.51</v>
      </c>
      <c r="C43" s="120">
        <v>5161.81</v>
      </c>
      <c r="D43" s="120">
        <v>8467.9</v>
      </c>
      <c r="E43" s="120">
        <v>3558.3</v>
      </c>
      <c r="F43" s="120">
        <v>4909.6</v>
      </c>
      <c r="G43" s="75">
        <f>F43-E43</f>
        <v>1351.3000000000002</v>
      </c>
      <c r="H43" s="75">
        <f>D43-C43</f>
        <v>3306.0899999999992</v>
      </c>
      <c r="I43" s="9"/>
      <c r="K43" s="94"/>
    </row>
    <row r="44" spans="1:11" ht="12.75" customHeight="1" hidden="1">
      <c r="A44" s="50" t="s">
        <v>34</v>
      </c>
      <c r="B44" s="129"/>
      <c r="C44" s="129"/>
      <c r="D44" s="128"/>
      <c r="E44" s="128"/>
      <c r="F44" s="128"/>
      <c r="G44" s="75">
        <f>F44-E44</f>
        <v>0</v>
      </c>
      <c r="H44" s="75">
        <f>D44-C44</f>
        <v>0</v>
      </c>
      <c r="I44" s="9"/>
      <c r="J44" s="2">
        <v>7421</v>
      </c>
      <c r="K44" s="94"/>
    </row>
    <row r="45" spans="1:11" ht="12.75" customHeight="1" hidden="1">
      <c r="A45" s="50" t="s">
        <v>35</v>
      </c>
      <c r="B45" s="129"/>
      <c r="C45" s="129"/>
      <c r="D45" s="128"/>
      <c r="E45" s="128"/>
      <c r="F45" s="128"/>
      <c r="G45" s="75">
        <f>F45-E45</f>
        <v>0</v>
      </c>
      <c r="H45" s="75">
        <f>D45-C45</f>
        <v>0</v>
      </c>
      <c r="I45" s="9"/>
      <c r="K45" s="94"/>
    </row>
    <row r="46" spans="1:11" ht="12.75" customHeight="1">
      <c r="A46" s="8" t="s">
        <v>14</v>
      </c>
      <c r="B46" s="123">
        <v>28547.71</v>
      </c>
      <c r="C46" s="123">
        <v>6027.93</v>
      </c>
      <c r="D46" s="123">
        <f>SUM(D48:D49)</f>
        <v>6979.5</v>
      </c>
      <c r="E46" s="123">
        <f>SUM(E48:E49)</f>
        <v>3379.5</v>
      </c>
      <c r="F46" s="123">
        <v>3600</v>
      </c>
      <c r="G46" s="75">
        <f>F46-E46</f>
        <v>220.5</v>
      </c>
      <c r="H46" s="75">
        <f>D46-C46</f>
        <v>951.5699999999997</v>
      </c>
      <c r="K46" s="94"/>
    </row>
    <row r="47" spans="1:11" ht="12.75" customHeight="1">
      <c r="A47" s="50" t="s">
        <v>31</v>
      </c>
      <c r="B47" s="120">
        <v>1347.8</v>
      </c>
      <c r="C47" s="120">
        <v>724.2</v>
      </c>
      <c r="D47" s="120" t="s">
        <v>1</v>
      </c>
      <c r="E47" s="120" t="s">
        <v>1</v>
      </c>
      <c r="F47" s="120" t="s">
        <v>1</v>
      </c>
      <c r="G47" s="75" t="s">
        <v>1</v>
      </c>
      <c r="H47" s="75">
        <f>-C47</f>
        <v>-724.2</v>
      </c>
      <c r="K47" s="94"/>
    </row>
    <row r="48" spans="1:11" ht="12.75" customHeight="1">
      <c r="A48" s="50" t="s">
        <v>32</v>
      </c>
      <c r="B48" s="120">
        <v>2608.81</v>
      </c>
      <c r="C48" s="120">
        <v>1314.8</v>
      </c>
      <c r="D48" s="120" t="s">
        <v>1</v>
      </c>
      <c r="E48" s="120" t="s">
        <v>1</v>
      </c>
      <c r="F48" s="120" t="s">
        <v>1</v>
      </c>
      <c r="G48" s="75" t="s">
        <v>1</v>
      </c>
      <c r="H48" s="75">
        <f>-C48</f>
        <v>-1314.8</v>
      </c>
      <c r="K48" s="94"/>
    </row>
    <row r="49" spans="1:11" ht="12.75" customHeight="1">
      <c r="A49" s="50" t="s">
        <v>33</v>
      </c>
      <c r="B49" s="120">
        <v>24591.1</v>
      </c>
      <c r="C49" s="120">
        <v>3988.93</v>
      </c>
      <c r="D49" s="120">
        <v>6979.5</v>
      </c>
      <c r="E49" s="120">
        <v>3379.5</v>
      </c>
      <c r="F49" s="120">
        <v>3600</v>
      </c>
      <c r="G49" s="75">
        <f>F49-E49</f>
        <v>220.5</v>
      </c>
      <c r="H49" s="75">
        <f>D49-C49</f>
        <v>2990.57</v>
      </c>
      <c r="K49" s="94"/>
    </row>
    <row r="50" spans="1:11" ht="12.75" customHeight="1" hidden="1">
      <c r="A50" s="50" t="s">
        <v>34</v>
      </c>
      <c r="B50" s="129"/>
      <c r="C50" s="129"/>
      <c r="D50" s="128"/>
      <c r="E50" s="128"/>
      <c r="F50" s="128"/>
      <c r="G50" s="75">
        <f>F50-E50</f>
        <v>0</v>
      </c>
      <c r="H50" s="75">
        <f>D50-C50</f>
        <v>0</v>
      </c>
      <c r="K50" s="94"/>
    </row>
    <row r="51" spans="1:11" ht="12.75" customHeight="1" hidden="1">
      <c r="A51" s="50" t="s">
        <v>35</v>
      </c>
      <c r="B51" s="129"/>
      <c r="C51" s="129"/>
      <c r="D51" s="128"/>
      <c r="E51" s="128"/>
      <c r="F51" s="128"/>
      <c r="G51" s="75">
        <f>F51-E51</f>
        <v>0</v>
      </c>
      <c r="H51" s="75">
        <f>D51-C51</f>
        <v>0</v>
      </c>
      <c r="K51" s="94"/>
    </row>
    <row r="52" spans="1:11" ht="23.25" customHeight="1">
      <c r="A52" s="8" t="s">
        <v>15</v>
      </c>
      <c r="B52" s="123">
        <v>6.31</v>
      </c>
      <c r="C52" s="123">
        <v>9.51</v>
      </c>
      <c r="D52" s="123">
        <v>2.94</v>
      </c>
      <c r="E52" s="123">
        <v>3.05</v>
      </c>
      <c r="F52" s="123">
        <v>2.83</v>
      </c>
      <c r="G52" s="75">
        <f>F52-E52</f>
        <v>-0.21999999999999975</v>
      </c>
      <c r="H52" s="75">
        <f>D52-C52</f>
        <v>-6.57</v>
      </c>
      <c r="J52" s="66"/>
      <c r="K52" s="94"/>
    </row>
    <row r="53" spans="1:11" ht="12" customHeight="1">
      <c r="A53" s="50" t="s">
        <v>31</v>
      </c>
      <c r="B53" s="128">
        <v>5.57</v>
      </c>
      <c r="C53" s="128">
        <v>6.24</v>
      </c>
      <c r="D53" s="120" t="s">
        <v>1</v>
      </c>
      <c r="E53" s="120" t="s">
        <v>1</v>
      </c>
      <c r="F53" s="120" t="s">
        <v>1</v>
      </c>
      <c r="G53" s="75" t="s">
        <v>1</v>
      </c>
      <c r="H53" s="75">
        <f>-C53</f>
        <v>-6.24</v>
      </c>
      <c r="J53" s="66"/>
      <c r="K53" s="94"/>
    </row>
    <row r="54" spans="1:11" ht="12" customHeight="1">
      <c r="A54" s="50" t="s">
        <v>32</v>
      </c>
      <c r="B54" s="128">
        <v>6.25</v>
      </c>
      <c r="C54" s="128">
        <v>7.76</v>
      </c>
      <c r="D54" s="128" t="s">
        <v>1</v>
      </c>
      <c r="E54" s="120" t="s">
        <v>1</v>
      </c>
      <c r="F54" s="120" t="s">
        <v>1</v>
      </c>
      <c r="G54" s="75" t="s">
        <v>1</v>
      </c>
      <c r="H54" s="75">
        <f>-C54</f>
        <v>-7.76</v>
      </c>
      <c r="J54" s="66"/>
      <c r="K54" s="94"/>
    </row>
    <row r="55" spans="1:11" ht="12" customHeight="1">
      <c r="A55" s="50" t="s">
        <v>33</v>
      </c>
      <c r="B55" s="120">
        <v>6.65</v>
      </c>
      <c r="C55" s="120">
        <v>10.96</v>
      </c>
      <c r="D55" s="120">
        <v>2.94</v>
      </c>
      <c r="E55" s="120">
        <v>3.05</v>
      </c>
      <c r="F55" s="120">
        <v>2.83</v>
      </c>
      <c r="G55" s="75">
        <f>F55-E55</f>
        <v>-0.21999999999999975</v>
      </c>
      <c r="H55" s="75">
        <f>D55-C55</f>
        <v>-8.020000000000001</v>
      </c>
      <c r="J55" s="66"/>
      <c r="K55" s="94"/>
    </row>
    <row r="56" spans="1:11" ht="12" customHeight="1" hidden="1">
      <c r="A56" s="50" t="s">
        <v>34</v>
      </c>
      <c r="B56" s="90">
        <v>0</v>
      </c>
      <c r="C56" s="90">
        <v>0</v>
      </c>
      <c r="D56" s="90">
        <v>0</v>
      </c>
      <c r="E56" s="90">
        <v>0</v>
      </c>
      <c r="F56" s="90">
        <v>0</v>
      </c>
      <c r="G56" s="75">
        <f>F56-E56</f>
        <v>0</v>
      </c>
      <c r="H56" s="75">
        <f>G56-F56</f>
        <v>0</v>
      </c>
      <c r="J56" s="66"/>
      <c r="K56" s="94"/>
    </row>
    <row r="57" spans="1:8" ht="12" customHeight="1" hidden="1">
      <c r="A57" s="50" t="s">
        <v>35</v>
      </c>
      <c r="B57" s="90">
        <v>0</v>
      </c>
      <c r="C57" s="90">
        <v>0</v>
      </c>
      <c r="D57" s="90">
        <v>0</v>
      </c>
      <c r="E57" s="90">
        <v>0</v>
      </c>
      <c r="F57" s="90">
        <v>0</v>
      </c>
      <c r="G57" s="75">
        <f>F57-E57</f>
        <v>0</v>
      </c>
      <c r="H57" s="75">
        <f>G57-F57</f>
        <v>0</v>
      </c>
    </row>
    <row r="58" ht="13.5" customHeight="1">
      <c r="E58" s="9"/>
    </row>
    <row r="60" spans="1:2" ht="12.75">
      <c r="A60" s="42"/>
      <c r="B60" s="1"/>
    </row>
    <row r="61" spans="1:8" ht="11.25">
      <c r="A61" s="5"/>
      <c r="B61" s="5"/>
      <c r="C61" s="7"/>
      <c r="D61" s="7"/>
      <c r="E61" s="7"/>
      <c r="F61" s="7"/>
      <c r="G61" s="7"/>
      <c r="H61" s="6"/>
    </row>
    <row r="62" spans="1:8" s="4" customFormat="1" ht="11.25">
      <c r="A62" s="145"/>
      <c r="B62" s="146"/>
      <c r="C62" s="146"/>
      <c r="D62" s="146"/>
      <c r="E62" s="146"/>
      <c r="F62" s="146"/>
      <c r="G62" s="44"/>
      <c r="H62" s="44"/>
    </row>
    <row r="63" spans="1:8" ht="11.25">
      <c r="A63" s="64"/>
      <c r="B63" s="123"/>
      <c r="C63" s="123"/>
      <c r="D63" s="123"/>
      <c r="E63" s="123"/>
      <c r="F63" s="123"/>
      <c r="G63" s="75"/>
      <c r="H63" s="75"/>
    </row>
    <row r="64" spans="1:8" ht="11.25">
      <c r="A64" s="65"/>
      <c r="B64" s="120"/>
      <c r="C64" s="120"/>
      <c r="D64" s="120"/>
      <c r="E64" s="120"/>
      <c r="F64" s="120"/>
      <c r="G64" s="75"/>
      <c r="H64" s="75"/>
    </row>
    <row r="65" spans="1:8" ht="11.25">
      <c r="A65" s="65"/>
      <c r="B65" s="120"/>
      <c r="C65" s="120"/>
      <c r="D65" s="120"/>
      <c r="E65" s="120"/>
      <c r="F65" s="120"/>
      <c r="G65" s="75"/>
      <c r="H65" s="75"/>
    </row>
    <row r="66" spans="1:8" ht="11.25">
      <c r="A66" s="65"/>
      <c r="B66" s="120"/>
      <c r="C66" s="120"/>
      <c r="D66" s="120"/>
      <c r="E66" s="120"/>
      <c r="F66" s="120"/>
      <c r="G66" s="75"/>
      <c r="H66" s="75"/>
    </row>
    <row r="67" spans="1:8" ht="11.25">
      <c r="A67" s="65"/>
      <c r="B67" s="120"/>
      <c r="C67" s="120"/>
      <c r="D67" s="120"/>
      <c r="E67" s="120"/>
      <c r="F67" s="120"/>
      <c r="G67" s="75"/>
      <c r="H67" s="75"/>
    </row>
    <row r="68" spans="1:8" ht="11.25">
      <c r="A68" s="65"/>
      <c r="B68" s="120"/>
      <c r="C68" s="120"/>
      <c r="D68" s="120"/>
      <c r="E68" s="120"/>
      <c r="F68" s="120"/>
      <c r="G68" s="75"/>
      <c r="H68" s="75"/>
    </row>
    <row r="69" spans="1:8" ht="11.25">
      <c r="A69" s="64"/>
      <c r="B69" s="123"/>
      <c r="C69" s="123"/>
      <c r="D69" s="123"/>
      <c r="E69" s="123"/>
      <c r="F69" s="123"/>
      <c r="G69" s="75"/>
      <c r="H69" s="75"/>
    </row>
    <row r="70" spans="1:8" ht="11.25">
      <c r="A70" s="65"/>
      <c r="B70" s="120"/>
      <c r="C70" s="120"/>
      <c r="D70" s="120"/>
      <c r="E70" s="120"/>
      <c r="F70" s="120"/>
      <c r="G70" s="75"/>
      <c r="H70" s="75"/>
    </row>
    <row r="71" spans="1:8" ht="11.25">
      <c r="A71" s="65"/>
      <c r="B71" s="120"/>
      <c r="C71" s="120"/>
      <c r="D71" s="120"/>
      <c r="E71" s="120"/>
      <c r="F71" s="120"/>
      <c r="G71" s="75"/>
      <c r="H71" s="75"/>
    </row>
    <row r="72" spans="1:8" ht="11.25">
      <c r="A72" s="137"/>
      <c r="B72" s="120"/>
      <c r="C72" s="120"/>
      <c r="D72" s="120"/>
      <c r="E72" s="120"/>
      <c r="F72" s="120"/>
      <c r="G72" s="75"/>
      <c r="H72" s="75"/>
    </row>
    <row r="73" spans="1:8" ht="11.25">
      <c r="A73" s="137"/>
      <c r="B73" s="120"/>
      <c r="C73" s="120"/>
      <c r="D73" s="120"/>
      <c r="E73" s="120"/>
      <c r="F73" s="120"/>
      <c r="G73" s="75"/>
      <c r="H73" s="75"/>
    </row>
    <row r="74" spans="1:8" ht="11.25">
      <c r="A74" s="137"/>
      <c r="B74" s="120"/>
      <c r="C74" s="120"/>
      <c r="D74" s="120"/>
      <c r="E74" s="120"/>
      <c r="F74" s="120"/>
      <c r="G74" s="75"/>
      <c r="H74" s="75"/>
    </row>
    <row r="75" spans="1:8" ht="11.25">
      <c r="A75" s="121"/>
      <c r="B75" s="123"/>
      <c r="C75" s="123"/>
      <c r="D75" s="123"/>
      <c r="E75" s="123"/>
      <c r="F75" s="123"/>
      <c r="G75" s="75"/>
      <c r="H75" s="75"/>
    </row>
    <row r="76" spans="1:8" ht="11.25">
      <c r="A76" s="65"/>
      <c r="B76" s="120"/>
      <c r="C76" s="120"/>
      <c r="D76" s="120"/>
      <c r="E76" s="120"/>
      <c r="F76" s="120"/>
      <c r="G76" s="75"/>
      <c r="H76" s="75"/>
    </row>
    <row r="77" spans="1:8" ht="11.25">
      <c r="A77" s="65"/>
      <c r="B77" s="120"/>
      <c r="C77" s="120"/>
      <c r="D77" s="120"/>
      <c r="E77" s="120"/>
      <c r="F77" s="120"/>
      <c r="G77" s="75"/>
      <c r="H77" s="75"/>
    </row>
    <row r="78" spans="1:8" ht="11.25">
      <c r="A78" s="137"/>
      <c r="B78" s="120"/>
      <c r="C78" s="120"/>
      <c r="D78" s="120"/>
      <c r="E78" s="120"/>
      <c r="F78" s="120"/>
      <c r="G78" s="75"/>
      <c r="H78" s="75"/>
    </row>
    <row r="79" spans="1:8" ht="11.25">
      <c r="A79" s="137"/>
      <c r="B79" s="120"/>
      <c r="C79" s="120"/>
      <c r="D79" s="120"/>
      <c r="E79" s="120"/>
      <c r="F79" s="120"/>
      <c r="G79" s="75"/>
      <c r="H79" s="75"/>
    </row>
    <row r="80" spans="1:8" ht="11.25">
      <c r="A80" s="137"/>
      <c r="B80" s="120"/>
      <c r="C80" s="120"/>
      <c r="D80" s="120"/>
      <c r="E80" s="120"/>
      <c r="F80" s="120"/>
      <c r="G80" s="75"/>
      <c r="H80" s="75"/>
    </row>
    <row r="81" spans="1:8" ht="11.25">
      <c r="A81" s="121"/>
      <c r="B81" s="123"/>
      <c r="C81" s="123"/>
      <c r="D81" s="123"/>
      <c r="E81" s="123"/>
      <c r="F81" s="123"/>
      <c r="G81" s="75"/>
      <c r="H81" s="75"/>
    </row>
    <row r="82" spans="1:8" ht="11.25">
      <c r="A82" s="65"/>
      <c r="B82" s="120"/>
      <c r="C82" s="120"/>
      <c r="D82" s="120"/>
      <c r="E82" s="120"/>
      <c r="F82" s="120"/>
      <c r="G82" s="75"/>
      <c r="H82" s="75"/>
    </row>
    <row r="83" spans="1:8" ht="11.25">
      <c r="A83" s="65"/>
      <c r="B83" s="120"/>
      <c r="C83" s="120"/>
      <c r="D83" s="120"/>
      <c r="E83" s="120"/>
      <c r="F83" s="120"/>
      <c r="G83" s="75"/>
      <c r="H83" s="75"/>
    </row>
    <row r="84" spans="1:8" ht="11.25">
      <c r="A84" s="65"/>
      <c r="B84" s="120"/>
      <c r="C84" s="120"/>
      <c r="D84" s="120"/>
      <c r="E84" s="120"/>
      <c r="F84" s="120"/>
      <c r="G84" s="75"/>
      <c r="H84" s="75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selection activeCell="J16" sqref="J16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96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8" ht="26.25" customHeight="1">
      <c r="A3" s="56"/>
      <c r="B3" s="54" t="s">
        <v>108</v>
      </c>
      <c r="C3" s="54" t="s">
        <v>111</v>
      </c>
      <c r="D3" s="54" t="s">
        <v>112</v>
      </c>
      <c r="E3" s="54">
        <v>41275</v>
      </c>
      <c r="F3" s="54">
        <v>41306</v>
      </c>
      <c r="G3" s="58" t="s">
        <v>2</v>
      </c>
      <c r="H3" s="58" t="s">
        <v>3</v>
      </c>
    </row>
    <row r="4" spans="1:14" ht="12.75" customHeight="1">
      <c r="A4" s="64" t="s">
        <v>65</v>
      </c>
      <c r="B4" s="123">
        <v>4883</v>
      </c>
      <c r="C4" s="123">
        <f>SUM(C5:C7)</f>
        <v>705</v>
      </c>
      <c r="D4" s="123">
        <v>982.5</v>
      </c>
      <c r="E4" s="123">
        <f>SUM(E5:E7)</f>
        <v>482.5</v>
      </c>
      <c r="F4" s="123">
        <v>500</v>
      </c>
      <c r="G4" s="75">
        <f>F4-E4</f>
        <v>17.5</v>
      </c>
      <c r="H4" s="75">
        <f>+D4-C4</f>
        <v>277.5</v>
      </c>
      <c r="I4" s="9"/>
      <c r="L4" s="95"/>
      <c r="M4" s="95"/>
      <c r="N4" s="95"/>
    </row>
    <row r="5" spans="1:14" ht="12.75" customHeight="1">
      <c r="A5" s="65" t="s">
        <v>10</v>
      </c>
      <c r="B5" s="120">
        <v>495</v>
      </c>
      <c r="C5" s="120">
        <v>102</v>
      </c>
      <c r="D5" s="120">
        <v>40</v>
      </c>
      <c r="E5" s="120">
        <v>20</v>
      </c>
      <c r="F5" s="120">
        <v>20</v>
      </c>
      <c r="G5" s="75">
        <f aca="true" t="shared" si="0" ref="G5:G27">F5-E5</f>
        <v>0</v>
      </c>
      <c r="H5" s="75">
        <f aca="true" t="shared" si="1" ref="H5:H25">+D5-C5</f>
        <v>-62</v>
      </c>
      <c r="I5" s="124"/>
      <c r="L5" s="95"/>
      <c r="M5" s="95"/>
      <c r="N5" s="95"/>
    </row>
    <row r="6" spans="1:14" ht="12.75" customHeight="1">
      <c r="A6" s="65" t="s">
        <v>36</v>
      </c>
      <c r="B6" s="120">
        <v>1225</v>
      </c>
      <c r="C6" s="120">
        <v>160</v>
      </c>
      <c r="D6" s="120">
        <v>322.5</v>
      </c>
      <c r="E6" s="120">
        <v>142.5</v>
      </c>
      <c r="F6" s="120">
        <v>180</v>
      </c>
      <c r="G6" s="75">
        <f t="shared" si="0"/>
        <v>37.5</v>
      </c>
      <c r="H6" s="75">
        <f t="shared" si="1"/>
        <v>162.5</v>
      </c>
      <c r="I6" s="124"/>
      <c r="L6" s="95"/>
      <c r="M6" s="95"/>
      <c r="N6" s="95"/>
    </row>
    <row r="7" spans="1:14" ht="12.75" customHeight="1">
      <c r="A7" s="65" t="s">
        <v>11</v>
      </c>
      <c r="B7" s="120">
        <v>3163</v>
      </c>
      <c r="C7" s="120">
        <v>443</v>
      </c>
      <c r="D7" s="120">
        <v>620</v>
      </c>
      <c r="E7" s="120">
        <v>320</v>
      </c>
      <c r="F7" s="120">
        <v>300</v>
      </c>
      <c r="G7" s="75">
        <f t="shared" si="0"/>
        <v>-20</v>
      </c>
      <c r="H7" s="75">
        <f t="shared" si="1"/>
        <v>177</v>
      </c>
      <c r="I7" s="124"/>
      <c r="L7" s="95"/>
      <c r="M7" s="95"/>
      <c r="N7" s="95"/>
    </row>
    <row r="8" spans="1:14" ht="13.5" customHeight="1" hidden="1">
      <c r="A8" s="65" t="s">
        <v>37</v>
      </c>
      <c r="B8" s="120"/>
      <c r="C8" s="120"/>
      <c r="D8" s="120"/>
      <c r="E8" s="120"/>
      <c r="F8" s="120"/>
      <c r="G8" s="75">
        <f t="shared" si="0"/>
        <v>0</v>
      </c>
      <c r="H8" s="75">
        <f t="shared" si="1"/>
        <v>0</v>
      </c>
      <c r="I8" s="124"/>
      <c r="L8" s="95"/>
      <c r="M8" s="95"/>
      <c r="N8" s="95"/>
    </row>
    <row r="9" spans="1:14" ht="12.75" customHeight="1" hidden="1">
      <c r="A9" s="65" t="s">
        <v>38</v>
      </c>
      <c r="B9" s="120"/>
      <c r="C9" s="120"/>
      <c r="D9" s="120"/>
      <c r="E9" s="120"/>
      <c r="F9" s="120"/>
      <c r="G9" s="75">
        <f t="shared" si="0"/>
        <v>0</v>
      </c>
      <c r="H9" s="75">
        <f t="shared" si="1"/>
        <v>0</v>
      </c>
      <c r="I9" s="124"/>
      <c r="L9" s="95"/>
      <c r="M9" s="95"/>
      <c r="N9" s="95"/>
    </row>
    <row r="10" spans="1:14" ht="12.75" customHeight="1">
      <c r="A10" s="64" t="s">
        <v>67</v>
      </c>
      <c r="B10" s="123">
        <v>9850.766</v>
      </c>
      <c r="C10" s="123">
        <v>1841.075</v>
      </c>
      <c r="D10" s="123">
        <v>1627.54</v>
      </c>
      <c r="E10" s="123">
        <f>SUM(E11:E13)</f>
        <v>758.1</v>
      </c>
      <c r="F10" s="123">
        <v>869.44</v>
      </c>
      <c r="G10" s="75">
        <f t="shared" si="0"/>
        <v>111.34000000000003</v>
      </c>
      <c r="H10" s="75">
        <f t="shared" si="1"/>
        <v>-213.53500000000008</v>
      </c>
      <c r="L10" s="95"/>
      <c r="M10" s="95"/>
      <c r="N10" s="95"/>
    </row>
    <row r="11" spans="1:14" ht="12.75" customHeight="1">
      <c r="A11" s="65" t="s">
        <v>10</v>
      </c>
      <c r="B11" s="120">
        <v>447.224</v>
      </c>
      <c r="C11" s="120">
        <v>134.649</v>
      </c>
      <c r="D11" s="120">
        <v>68.1</v>
      </c>
      <c r="E11" s="120">
        <v>31.1</v>
      </c>
      <c r="F11" s="120">
        <v>37</v>
      </c>
      <c r="G11" s="75">
        <f t="shared" si="0"/>
        <v>5.899999999999999</v>
      </c>
      <c r="H11" s="75">
        <f t="shared" si="1"/>
        <v>-66.549</v>
      </c>
      <c r="I11" s="9"/>
      <c r="L11" s="95"/>
      <c r="M11" s="95"/>
      <c r="N11" s="95"/>
    </row>
    <row r="12" spans="1:14" ht="12.75" customHeight="1">
      <c r="A12" s="65" t="s">
        <v>36</v>
      </c>
      <c r="B12" s="120">
        <v>2817.152</v>
      </c>
      <c r="C12" s="120">
        <v>550.782</v>
      </c>
      <c r="D12" s="120">
        <v>451.14</v>
      </c>
      <c r="E12" s="120">
        <v>189.14</v>
      </c>
      <c r="F12" s="120">
        <v>262</v>
      </c>
      <c r="G12" s="75">
        <f t="shared" si="0"/>
        <v>72.86000000000001</v>
      </c>
      <c r="H12" s="75">
        <f t="shared" si="1"/>
        <v>-99.64200000000005</v>
      </c>
      <c r="I12" s="9"/>
      <c r="L12" s="95"/>
      <c r="M12" s="95"/>
      <c r="N12" s="95"/>
    </row>
    <row r="13" spans="1:14" ht="12.75" customHeight="1">
      <c r="A13" s="137" t="s">
        <v>11</v>
      </c>
      <c r="B13" s="120">
        <v>6586.39</v>
      </c>
      <c r="C13" s="120">
        <v>1155.644</v>
      </c>
      <c r="D13" s="120">
        <v>1108</v>
      </c>
      <c r="E13" s="120">
        <v>537.86</v>
      </c>
      <c r="F13" s="120">
        <v>570.44</v>
      </c>
      <c r="G13" s="75">
        <f t="shared" si="0"/>
        <v>32.58000000000004</v>
      </c>
      <c r="H13" s="75">
        <f t="shared" si="1"/>
        <v>-47.644000000000005</v>
      </c>
      <c r="I13" s="9"/>
      <c r="L13" s="95"/>
      <c r="M13" s="95"/>
      <c r="N13" s="95"/>
    </row>
    <row r="14" spans="1:14" ht="12.75" customHeight="1" hidden="1">
      <c r="A14" s="137" t="s">
        <v>37</v>
      </c>
      <c r="B14" s="120"/>
      <c r="C14" s="120"/>
      <c r="D14" s="120"/>
      <c r="E14" s="120"/>
      <c r="F14" s="120"/>
      <c r="G14" s="75">
        <f t="shared" si="0"/>
        <v>0</v>
      </c>
      <c r="H14" s="75">
        <f t="shared" si="1"/>
        <v>0</v>
      </c>
      <c r="I14" s="9"/>
      <c r="L14" s="95"/>
      <c r="M14" s="95"/>
      <c r="N14" s="95"/>
    </row>
    <row r="15" spans="1:14" ht="12.75" customHeight="1" hidden="1">
      <c r="A15" s="137" t="s">
        <v>38</v>
      </c>
      <c r="B15" s="120"/>
      <c r="C15" s="120"/>
      <c r="D15" s="120"/>
      <c r="E15" s="120"/>
      <c r="F15" s="120"/>
      <c r="G15" s="75">
        <f t="shared" si="0"/>
        <v>0</v>
      </c>
      <c r="H15" s="75">
        <f t="shared" si="1"/>
        <v>0</v>
      </c>
      <c r="I15" s="9"/>
      <c r="L15" s="95"/>
      <c r="M15" s="95"/>
      <c r="N15" s="95"/>
    </row>
    <row r="16" spans="1:14" ht="12.75" customHeight="1">
      <c r="A16" s="121" t="s">
        <v>68</v>
      </c>
      <c r="B16" s="123">
        <v>4762.715</v>
      </c>
      <c r="C16" s="123">
        <v>607.565</v>
      </c>
      <c r="D16" s="123">
        <v>1040.58</v>
      </c>
      <c r="E16" s="123">
        <f>SUM(E17:E19)</f>
        <v>448.08000000000004</v>
      </c>
      <c r="F16" s="123">
        <v>592.5</v>
      </c>
      <c r="G16" s="75">
        <f t="shared" si="0"/>
        <v>144.41999999999996</v>
      </c>
      <c r="H16" s="75">
        <f t="shared" si="1"/>
        <v>433.0149999999999</v>
      </c>
      <c r="L16" s="95"/>
      <c r="M16" s="95"/>
      <c r="N16" s="95"/>
    </row>
    <row r="17" spans="1:14" ht="12.75" customHeight="1">
      <c r="A17" s="65" t="s">
        <v>10</v>
      </c>
      <c r="B17" s="120">
        <v>225.915</v>
      </c>
      <c r="C17" s="120">
        <v>83.315</v>
      </c>
      <c r="D17" s="120">
        <v>32.5</v>
      </c>
      <c r="E17" s="120">
        <v>20</v>
      </c>
      <c r="F17" s="120">
        <v>12.5</v>
      </c>
      <c r="G17" s="75">
        <f t="shared" si="0"/>
        <v>-7.5</v>
      </c>
      <c r="H17" s="75">
        <f t="shared" si="1"/>
        <v>-50.815</v>
      </c>
      <c r="L17" s="95"/>
      <c r="M17" s="95"/>
      <c r="N17" s="95"/>
    </row>
    <row r="18" spans="1:14" ht="12.75" customHeight="1">
      <c r="A18" s="65" t="s">
        <v>36</v>
      </c>
      <c r="B18" s="120">
        <v>1226.01</v>
      </c>
      <c r="C18" s="120">
        <v>160</v>
      </c>
      <c r="D18" s="120">
        <v>337.58</v>
      </c>
      <c r="E18" s="120">
        <v>132.58</v>
      </c>
      <c r="F18" s="120">
        <v>205</v>
      </c>
      <c r="G18" s="75">
        <f t="shared" si="0"/>
        <v>72.41999999999999</v>
      </c>
      <c r="H18" s="75">
        <f t="shared" si="1"/>
        <v>177.57999999999998</v>
      </c>
      <c r="J18" s="133"/>
      <c r="L18" s="95"/>
      <c r="M18" s="95"/>
      <c r="N18" s="95"/>
    </row>
    <row r="19" spans="1:14" ht="12.75" customHeight="1">
      <c r="A19" s="137" t="s">
        <v>11</v>
      </c>
      <c r="B19" s="120">
        <v>3310.79</v>
      </c>
      <c r="C19" s="120">
        <v>364.25</v>
      </c>
      <c r="D19" s="120">
        <v>670.5</v>
      </c>
      <c r="E19" s="120">
        <v>295.5</v>
      </c>
      <c r="F19" s="120">
        <v>375</v>
      </c>
      <c r="G19" s="75">
        <f t="shared" si="0"/>
        <v>79.5</v>
      </c>
      <c r="H19" s="75">
        <f t="shared" si="1"/>
        <v>306.25</v>
      </c>
      <c r="L19" s="95"/>
      <c r="M19" s="95"/>
      <c r="N19" s="95"/>
    </row>
    <row r="20" spans="1:14" ht="12.75" customHeight="1" hidden="1">
      <c r="A20" s="137" t="s">
        <v>37</v>
      </c>
      <c r="B20" s="120"/>
      <c r="C20" s="120"/>
      <c r="D20" s="120"/>
      <c r="E20" s="120"/>
      <c r="F20" s="120"/>
      <c r="G20" s="75">
        <f t="shared" si="0"/>
        <v>0</v>
      </c>
      <c r="H20" s="75">
        <f t="shared" si="1"/>
        <v>0</v>
      </c>
      <c r="L20" s="95"/>
      <c r="M20" s="95"/>
      <c r="N20" s="95"/>
    </row>
    <row r="21" spans="1:14" ht="12.75" customHeight="1" hidden="1">
      <c r="A21" s="137" t="s">
        <v>38</v>
      </c>
      <c r="B21" s="120"/>
      <c r="C21" s="120"/>
      <c r="D21" s="120"/>
      <c r="E21" s="120"/>
      <c r="F21" s="120"/>
      <c r="G21" s="75">
        <f t="shared" si="0"/>
        <v>0</v>
      </c>
      <c r="H21" s="75">
        <f t="shared" si="1"/>
        <v>0</v>
      </c>
      <c r="L21" s="95"/>
      <c r="M21" s="95"/>
      <c r="N21" s="95"/>
    </row>
    <row r="22" spans="1:14" ht="12.75" customHeight="1">
      <c r="A22" s="121" t="s">
        <v>66</v>
      </c>
      <c r="B22" s="123">
        <v>9.91</v>
      </c>
      <c r="C22" s="123">
        <v>12.31</v>
      </c>
      <c r="D22" s="123">
        <v>8.49</v>
      </c>
      <c r="E22" s="123">
        <v>8.63</v>
      </c>
      <c r="F22" s="123">
        <v>8.36</v>
      </c>
      <c r="G22" s="75">
        <f t="shared" si="0"/>
        <v>-0.27000000000000135</v>
      </c>
      <c r="H22" s="75">
        <f t="shared" si="1"/>
        <v>-3.8200000000000003</v>
      </c>
      <c r="I22" s="66"/>
      <c r="K22" s="66"/>
      <c r="L22" s="95"/>
      <c r="M22" s="95"/>
      <c r="N22" s="95"/>
    </row>
    <row r="23" spans="1:14" ht="12.75" customHeight="1">
      <c r="A23" s="65" t="s">
        <v>10</v>
      </c>
      <c r="B23" s="120">
        <v>6.14</v>
      </c>
      <c r="C23" s="120">
        <v>6.46</v>
      </c>
      <c r="D23" s="120">
        <v>5.44</v>
      </c>
      <c r="E23" s="120">
        <v>5.56</v>
      </c>
      <c r="F23" s="120">
        <v>5.33</v>
      </c>
      <c r="G23" s="75">
        <f t="shared" si="0"/>
        <v>-0.22999999999999954</v>
      </c>
      <c r="H23" s="75">
        <f t="shared" si="1"/>
        <v>-1.0199999999999996</v>
      </c>
      <c r="I23" s="66"/>
      <c r="K23" s="66"/>
      <c r="L23" s="95"/>
      <c r="M23" s="95"/>
      <c r="N23" s="95"/>
    </row>
    <row r="24" spans="1:14" ht="12.75" customHeight="1">
      <c r="A24" s="65" t="s">
        <v>36</v>
      </c>
      <c r="B24" s="120">
        <v>8.47</v>
      </c>
      <c r="C24" s="120">
        <v>11.91</v>
      </c>
      <c r="D24" s="120">
        <v>6.59</v>
      </c>
      <c r="E24" s="120">
        <v>6.74</v>
      </c>
      <c r="F24" s="120">
        <v>6.45</v>
      </c>
      <c r="G24" s="75">
        <f t="shared" si="0"/>
        <v>-0.29000000000000004</v>
      </c>
      <c r="H24" s="75">
        <f t="shared" si="1"/>
        <v>-5.32</v>
      </c>
      <c r="I24" s="66"/>
      <c r="K24" s="66"/>
      <c r="L24" s="95"/>
      <c r="M24" s="95"/>
      <c r="N24" s="95"/>
    </row>
    <row r="25" spans="1:14" ht="12.75" customHeight="1">
      <c r="A25" s="65" t="s">
        <v>11</v>
      </c>
      <c r="B25" s="120">
        <v>10.81</v>
      </c>
      <c r="C25" s="120">
        <v>13.84</v>
      </c>
      <c r="D25" s="120">
        <v>9.59</v>
      </c>
      <c r="E25" s="120">
        <v>9.68</v>
      </c>
      <c r="F25" s="120">
        <v>9.51</v>
      </c>
      <c r="G25" s="75">
        <f t="shared" si="0"/>
        <v>-0.16999999999999993</v>
      </c>
      <c r="H25" s="75">
        <f t="shared" si="1"/>
        <v>-4.25</v>
      </c>
      <c r="I25" s="66"/>
      <c r="K25" s="66"/>
      <c r="L25" s="95"/>
      <c r="M25" s="95"/>
      <c r="N25" s="95"/>
    </row>
    <row r="26" spans="1:15" ht="12.75" customHeight="1" hidden="1">
      <c r="A26" s="65" t="s">
        <v>37</v>
      </c>
      <c r="B26" s="91">
        <v>0</v>
      </c>
      <c r="C26" s="89">
        <v>0</v>
      </c>
      <c r="D26" s="91">
        <v>0</v>
      </c>
      <c r="E26" s="91">
        <v>0</v>
      </c>
      <c r="F26" s="91">
        <v>0</v>
      </c>
      <c r="G26" s="75">
        <f t="shared" si="0"/>
        <v>0</v>
      </c>
      <c r="H26" s="75">
        <f>+D26-C26</f>
        <v>0</v>
      </c>
      <c r="I26"/>
      <c r="K26" s="2" t="b">
        <f>B26=C26</f>
        <v>1</v>
      </c>
      <c r="M26" s="95"/>
      <c r="N26" s="95"/>
      <c r="O26" s="95"/>
    </row>
    <row r="27" spans="1:15" ht="12.75" customHeight="1" hidden="1">
      <c r="A27" s="65" t="s">
        <v>38</v>
      </c>
      <c r="B27" s="91">
        <v>0</v>
      </c>
      <c r="C27" s="89">
        <v>0</v>
      </c>
      <c r="D27" s="91">
        <v>0</v>
      </c>
      <c r="E27" s="91">
        <v>0</v>
      </c>
      <c r="F27" s="91">
        <v>0</v>
      </c>
      <c r="G27" s="75">
        <f t="shared" si="0"/>
        <v>0</v>
      </c>
      <c r="H27" s="75">
        <f>+D27-C27</f>
        <v>0</v>
      </c>
      <c r="I27"/>
      <c r="K27" s="2" t="b">
        <f>B27=C27</f>
        <v>1</v>
      </c>
      <c r="M27" s="95"/>
      <c r="N27" s="95"/>
      <c r="O27" s="95"/>
    </row>
    <row r="28" ht="15" customHeight="1">
      <c r="C28" s="9"/>
    </row>
    <row r="29" spans="1:10" ht="15" customHeight="1">
      <c r="A29" s="42" t="s">
        <v>97</v>
      </c>
      <c r="B29" s="1"/>
      <c r="J29"/>
    </row>
    <row r="30" spans="1:7" s="6" customFormat="1" ht="12.75" customHeight="1">
      <c r="A30" s="5" t="s">
        <v>79</v>
      </c>
      <c r="B30" s="5"/>
      <c r="C30" s="7"/>
      <c r="D30" s="7"/>
      <c r="E30" s="7"/>
      <c r="F30" s="7"/>
      <c r="G30" s="7"/>
    </row>
    <row r="31" spans="1:9" ht="26.25" customHeight="1">
      <c r="A31" s="56"/>
      <c r="B31" s="54" t="s">
        <v>108</v>
      </c>
      <c r="C31" s="54" t="s">
        <v>111</v>
      </c>
      <c r="D31" s="54" t="s">
        <v>112</v>
      </c>
      <c r="E31" s="54">
        <v>41275</v>
      </c>
      <c r="F31" s="54">
        <v>41306</v>
      </c>
      <c r="G31" s="58" t="s">
        <v>2</v>
      </c>
      <c r="H31" s="58" t="s">
        <v>3</v>
      </c>
      <c r="I31" s="66"/>
    </row>
    <row r="32" spans="1:13" ht="12.75" customHeight="1">
      <c r="A32" s="121" t="s">
        <v>42</v>
      </c>
      <c r="B32" s="70">
        <v>7.704581067274826</v>
      </c>
      <c r="C32" s="70">
        <v>10.83511789702305</v>
      </c>
      <c r="D32" s="70">
        <v>3.2961301792473003</v>
      </c>
      <c r="E32" s="70">
        <v>3.3341397442853107</v>
      </c>
      <c r="F32" s="70">
        <v>3.25812061420929</v>
      </c>
      <c r="G32" s="75">
        <f>F32-E32</f>
        <v>-0.07601913007602068</v>
      </c>
      <c r="H32" s="75">
        <f>+D32-C32</f>
        <v>-7.53898771777575</v>
      </c>
      <c r="I32" s="138"/>
      <c r="J32" s="139"/>
      <c r="L32" s="70"/>
      <c r="M32" s="118"/>
    </row>
    <row r="33" spans="1:14" ht="12.75" customHeight="1">
      <c r="A33" s="62" t="s">
        <v>26</v>
      </c>
      <c r="B33" s="31">
        <v>8.148250269996286</v>
      </c>
      <c r="C33" s="31">
        <v>11.17501093865145</v>
      </c>
      <c r="D33" s="31" t="s">
        <v>1</v>
      </c>
      <c r="E33" s="31" t="s">
        <v>1</v>
      </c>
      <c r="F33" s="31" t="s">
        <v>1</v>
      </c>
      <c r="G33" s="75" t="s">
        <v>1</v>
      </c>
      <c r="H33" s="75">
        <f>-C33</f>
        <v>-11.17501093865145</v>
      </c>
      <c r="I33" s="138"/>
      <c r="J33" s="140"/>
      <c r="L33" s="31"/>
      <c r="M33" s="118"/>
      <c r="N33" s="118"/>
    </row>
    <row r="34" spans="1:13" ht="12.75" customHeight="1">
      <c r="A34" s="62" t="s">
        <v>27</v>
      </c>
      <c r="B34" s="31">
        <v>7.682264914089533</v>
      </c>
      <c r="C34" s="31">
        <v>10.7017591385421</v>
      </c>
      <c r="D34" s="31">
        <v>3.286934377650895</v>
      </c>
      <c r="E34" s="31">
        <v>3.3157481410925</v>
      </c>
      <c r="F34" s="31">
        <v>3.25812061420929</v>
      </c>
      <c r="G34" s="75">
        <f>F34-E34</f>
        <v>-0.057627526883210045</v>
      </c>
      <c r="H34" s="75">
        <f>+D34-C34</f>
        <v>-7.414824760891205</v>
      </c>
      <c r="I34" s="138"/>
      <c r="J34" s="140"/>
      <c r="L34" s="31"/>
      <c r="M34" s="118"/>
    </row>
    <row r="35" spans="1:13" ht="12.75" customHeight="1">
      <c r="A35" s="62" t="s">
        <v>28</v>
      </c>
      <c r="B35" s="132">
        <v>7.5</v>
      </c>
      <c r="C35" s="132">
        <v>11</v>
      </c>
      <c r="D35" s="31">
        <v>3.5</v>
      </c>
      <c r="E35" s="31">
        <v>3.5</v>
      </c>
      <c r="F35" s="31" t="s">
        <v>1</v>
      </c>
      <c r="G35" s="75">
        <f>-E35</f>
        <v>-3.5</v>
      </c>
      <c r="H35" s="75">
        <f>+D35-C35</f>
        <v>-7.5</v>
      </c>
      <c r="I35" s="138"/>
      <c r="J35" s="141"/>
      <c r="L35" s="116"/>
      <c r="M35" s="118"/>
    </row>
    <row r="36" spans="1:13" ht="12.75" customHeight="1">
      <c r="A36" s="62" t="s">
        <v>29</v>
      </c>
      <c r="B36" s="117" t="s">
        <v>1</v>
      </c>
      <c r="C36" s="117" t="s">
        <v>1</v>
      </c>
      <c r="D36" s="117" t="s">
        <v>1</v>
      </c>
      <c r="E36" s="117" t="s">
        <v>1</v>
      </c>
      <c r="F36" s="117" t="s">
        <v>1</v>
      </c>
      <c r="G36" s="75" t="s">
        <v>1</v>
      </c>
      <c r="H36" s="75" t="s">
        <v>1</v>
      </c>
      <c r="I36" s="141"/>
      <c r="J36" s="141"/>
      <c r="L36" s="116"/>
      <c r="M36" s="118"/>
    </row>
    <row r="37" spans="1:13" ht="12.75" customHeight="1">
      <c r="A37" s="62" t="s">
        <v>30</v>
      </c>
      <c r="B37" s="117" t="s">
        <v>1</v>
      </c>
      <c r="C37" s="117" t="s">
        <v>1</v>
      </c>
      <c r="D37" s="117" t="s">
        <v>1</v>
      </c>
      <c r="E37" s="117" t="s">
        <v>1</v>
      </c>
      <c r="F37" s="117" t="s">
        <v>1</v>
      </c>
      <c r="G37" s="75" t="s">
        <v>1</v>
      </c>
      <c r="H37" s="75" t="s">
        <v>1</v>
      </c>
      <c r="I37" s="141"/>
      <c r="J37" s="141"/>
      <c r="K37" s="117"/>
      <c r="L37" s="118"/>
      <c r="M37" s="118"/>
    </row>
    <row r="38" spans="1:13" ht="12.75" customHeight="1">
      <c r="A38" s="62" t="s">
        <v>69</v>
      </c>
      <c r="B38" s="117" t="s">
        <v>1</v>
      </c>
      <c r="C38" s="117" t="s">
        <v>1</v>
      </c>
      <c r="D38" s="117" t="s">
        <v>1</v>
      </c>
      <c r="E38" s="117" t="s">
        <v>1</v>
      </c>
      <c r="F38" s="117" t="s">
        <v>1</v>
      </c>
      <c r="G38" s="75" t="s">
        <v>1</v>
      </c>
      <c r="H38" s="75" t="s">
        <v>1</v>
      </c>
      <c r="I38" s="141"/>
      <c r="J38" s="141"/>
      <c r="K38" s="117"/>
      <c r="L38" s="118"/>
      <c r="M38" s="118"/>
    </row>
    <row r="39" spans="1:13" ht="12.75" customHeight="1">
      <c r="A39" s="62" t="s">
        <v>70</v>
      </c>
      <c r="B39" s="117" t="s">
        <v>1</v>
      </c>
      <c r="C39" s="117" t="s">
        <v>1</v>
      </c>
      <c r="D39" s="117" t="s">
        <v>1</v>
      </c>
      <c r="E39" s="117" t="s">
        <v>1</v>
      </c>
      <c r="F39" s="117" t="s">
        <v>1</v>
      </c>
      <c r="G39" s="75" t="s">
        <v>1</v>
      </c>
      <c r="H39" s="75" t="s">
        <v>1</v>
      </c>
      <c r="I39" s="141"/>
      <c r="J39" s="141"/>
      <c r="K39" s="117"/>
      <c r="L39" s="118"/>
      <c r="M39" s="118"/>
    </row>
    <row r="40" spans="1:13" ht="12.75" customHeight="1">
      <c r="A40" s="62" t="s">
        <v>71</v>
      </c>
      <c r="B40" s="117" t="s">
        <v>1</v>
      </c>
      <c r="C40" s="117" t="s">
        <v>1</v>
      </c>
      <c r="D40" s="117" t="s">
        <v>1</v>
      </c>
      <c r="E40" s="117" t="s">
        <v>1</v>
      </c>
      <c r="F40" s="117" t="s">
        <v>1</v>
      </c>
      <c r="G40" s="75" t="s">
        <v>1</v>
      </c>
      <c r="H40" s="75" t="s">
        <v>1</v>
      </c>
      <c r="I40" s="141"/>
      <c r="J40" s="141"/>
      <c r="K40" s="117"/>
      <c r="L40" s="118"/>
      <c r="M40" s="118"/>
    </row>
    <row r="41" spans="1:13" ht="12.75" customHeight="1">
      <c r="A41" s="62" t="s">
        <v>109</v>
      </c>
      <c r="B41" s="117" t="s">
        <v>1</v>
      </c>
      <c r="C41" s="117" t="s">
        <v>1</v>
      </c>
      <c r="D41" s="117" t="s">
        <v>1</v>
      </c>
      <c r="E41" s="117" t="s">
        <v>1</v>
      </c>
      <c r="F41" s="117" t="s">
        <v>1</v>
      </c>
      <c r="G41" s="75" t="s">
        <v>1</v>
      </c>
      <c r="H41" s="75" t="s">
        <v>1</v>
      </c>
      <c r="I41" s="138"/>
      <c r="J41" s="141"/>
      <c r="K41" s="117"/>
      <c r="L41" s="118"/>
      <c r="M41" s="118"/>
    </row>
    <row r="42" spans="1:13" ht="12.75" customHeight="1">
      <c r="A42" s="121" t="s">
        <v>74</v>
      </c>
      <c r="B42" s="99">
        <v>7.739781899202364</v>
      </c>
      <c r="C42" s="99">
        <v>10</v>
      </c>
      <c r="D42" s="99">
        <v>9.225727523032255</v>
      </c>
      <c r="E42" s="99">
        <v>7.16576972159721</v>
      </c>
      <c r="F42" s="99">
        <v>11.2856853244673</v>
      </c>
      <c r="G42" s="75">
        <f>F42-E42</f>
        <v>4.1199156028700905</v>
      </c>
      <c r="H42" s="75">
        <f>+D42-C42</f>
        <v>-0.7742724769677451</v>
      </c>
      <c r="I42" s="138"/>
      <c r="J42" s="138"/>
      <c r="K42" s="118"/>
      <c r="L42" s="118"/>
      <c r="M42" s="118"/>
    </row>
    <row r="43" spans="1:13" ht="12.75" customHeight="1">
      <c r="A43" s="62" t="s">
        <v>26</v>
      </c>
      <c r="B43" s="31">
        <v>5</v>
      </c>
      <c r="C43" s="31" t="s">
        <v>1</v>
      </c>
      <c r="D43" s="31" t="s">
        <v>1</v>
      </c>
      <c r="E43" s="31" t="s">
        <v>1</v>
      </c>
      <c r="F43" s="31" t="s">
        <v>1</v>
      </c>
      <c r="G43" s="75" t="s">
        <v>1</v>
      </c>
      <c r="H43" s="75" t="s">
        <v>1</v>
      </c>
      <c r="I43" s="140"/>
      <c r="J43" s="138"/>
      <c r="K43" s="118"/>
      <c r="L43" s="118"/>
      <c r="M43" s="118"/>
    </row>
    <row r="44" spans="1:13" ht="12.75" customHeight="1">
      <c r="A44" s="62" t="s">
        <v>27</v>
      </c>
      <c r="B44" s="31">
        <v>7.324561403508771</v>
      </c>
      <c r="C44" s="31">
        <v>10</v>
      </c>
      <c r="D44" s="31" t="s">
        <v>1</v>
      </c>
      <c r="E44" s="31" t="s">
        <v>1</v>
      </c>
      <c r="F44" s="31" t="s">
        <v>1</v>
      </c>
      <c r="G44" s="75" t="s">
        <v>1</v>
      </c>
      <c r="H44" s="75">
        <f>-C44</f>
        <v>-10</v>
      </c>
      <c r="I44" s="140"/>
      <c r="J44" s="140"/>
      <c r="K44" s="31"/>
      <c r="L44" s="118"/>
      <c r="M44" s="118"/>
    </row>
    <row r="45" spans="1:13" ht="12.75" customHeight="1">
      <c r="A45" s="62" t="s">
        <v>28</v>
      </c>
      <c r="B45" s="31">
        <v>8.333333333333334</v>
      </c>
      <c r="C45" s="31" t="s">
        <v>1</v>
      </c>
      <c r="D45" s="31" t="s">
        <v>1</v>
      </c>
      <c r="E45" s="31" t="s">
        <v>1</v>
      </c>
      <c r="F45" s="31" t="s">
        <v>1</v>
      </c>
      <c r="G45" s="75" t="s">
        <v>1</v>
      </c>
      <c r="H45" s="75" t="s">
        <v>1</v>
      </c>
      <c r="I45" s="140"/>
      <c r="J45" s="138"/>
      <c r="K45" s="31"/>
      <c r="L45" s="118"/>
      <c r="M45" s="118"/>
    </row>
    <row r="46" spans="1:13" ht="12.75" customHeight="1">
      <c r="A46" s="62" t="s">
        <v>29</v>
      </c>
      <c r="B46" s="116">
        <v>9</v>
      </c>
      <c r="C46" s="116" t="s">
        <v>1</v>
      </c>
      <c r="D46" s="116" t="s">
        <v>1</v>
      </c>
      <c r="E46" s="116" t="s">
        <v>1</v>
      </c>
      <c r="F46" s="116" t="s">
        <v>1</v>
      </c>
      <c r="G46" s="75" t="s">
        <v>1</v>
      </c>
      <c r="H46" s="75" t="s">
        <v>1</v>
      </c>
      <c r="I46" s="141"/>
      <c r="J46" s="141"/>
      <c r="K46" s="116"/>
      <c r="L46" s="118"/>
      <c r="M46" s="118"/>
    </row>
    <row r="47" spans="1:13" ht="12.75" customHeight="1">
      <c r="A47" s="62" t="s">
        <v>30</v>
      </c>
      <c r="B47" s="116">
        <v>10.134180192397299</v>
      </c>
      <c r="C47" s="116" t="s">
        <v>1</v>
      </c>
      <c r="D47" s="116" t="s">
        <v>1</v>
      </c>
      <c r="E47" s="116" t="s">
        <v>1</v>
      </c>
      <c r="F47" s="116" t="s">
        <v>1</v>
      </c>
      <c r="G47" s="75" t="s">
        <v>1</v>
      </c>
      <c r="H47" s="75" t="s">
        <v>1</v>
      </c>
      <c r="I47" s="141"/>
      <c r="J47" s="141"/>
      <c r="K47" s="116"/>
      <c r="L47" s="118"/>
      <c r="M47" s="118"/>
    </row>
    <row r="48" spans="1:13" ht="12.75" customHeight="1">
      <c r="A48" s="62" t="s">
        <v>69</v>
      </c>
      <c r="B48" s="116" t="s">
        <v>1</v>
      </c>
      <c r="C48" s="116" t="s">
        <v>1</v>
      </c>
      <c r="D48" s="116" t="s">
        <v>1</v>
      </c>
      <c r="E48" s="116" t="s">
        <v>1</v>
      </c>
      <c r="F48" s="116" t="s">
        <v>1</v>
      </c>
      <c r="G48" s="75" t="s">
        <v>1</v>
      </c>
      <c r="H48" s="75" t="s">
        <v>1</v>
      </c>
      <c r="I48" s="141"/>
      <c r="J48" s="141"/>
      <c r="K48" s="117"/>
      <c r="L48" s="118"/>
      <c r="M48" s="118"/>
    </row>
    <row r="49" spans="1:13" ht="12.75" customHeight="1">
      <c r="A49" s="62" t="s">
        <v>70</v>
      </c>
      <c r="B49" s="116">
        <v>9.62493439276259</v>
      </c>
      <c r="C49" s="116" t="s">
        <v>1</v>
      </c>
      <c r="D49" s="116">
        <v>7.082884860798605</v>
      </c>
      <c r="E49" s="116">
        <v>7.16576972159721</v>
      </c>
      <c r="F49" s="116">
        <v>7</v>
      </c>
      <c r="G49" s="75">
        <f>F49-E49</f>
        <v>-0.1657697215972096</v>
      </c>
      <c r="H49" s="75">
        <f>D49</f>
        <v>7.082884860798605</v>
      </c>
      <c r="I49" s="141"/>
      <c r="J49" s="141"/>
      <c r="K49" s="117"/>
      <c r="L49" s="118"/>
      <c r="M49" s="118"/>
    </row>
    <row r="50" spans="1:13" ht="12.75" customHeight="1">
      <c r="A50" s="62" t="s">
        <v>71</v>
      </c>
      <c r="B50" s="116">
        <v>6.5</v>
      </c>
      <c r="C50" s="116" t="s">
        <v>1</v>
      </c>
      <c r="D50" s="116">
        <v>7</v>
      </c>
      <c r="E50" s="116" t="s">
        <v>1</v>
      </c>
      <c r="F50" s="116">
        <v>7</v>
      </c>
      <c r="G50" s="75">
        <f>F50</f>
        <v>7</v>
      </c>
      <c r="H50" s="75">
        <f>D50</f>
        <v>7</v>
      </c>
      <c r="I50" s="141"/>
      <c r="J50" s="141"/>
      <c r="K50" s="117"/>
      <c r="L50" s="118"/>
      <c r="M50" s="118"/>
    </row>
    <row r="51" spans="1:13" ht="12.75" customHeight="1">
      <c r="A51" s="62" t="s">
        <v>109</v>
      </c>
      <c r="B51" s="116">
        <v>6.5</v>
      </c>
      <c r="C51" s="116" t="s">
        <v>1</v>
      </c>
      <c r="D51" s="116">
        <v>14</v>
      </c>
      <c r="E51" s="116" t="s">
        <v>1</v>
      </c>
      <c r="F51" s="116">
        <v>14</v>
      </c>
      <c r="G51" s="75">
        <f>F51</f>
        <v>14</v>
      </c>
      <c r="H51" s="75">
        <f>D51</f>
        <v>14</v>
      </c>
      <c r="I51" s="142"/>
      <c r="J51" s="141"/>
      <c r="K51" s="117"/>
      <c r="L51" s="118"/>
      <c r="M51" s="118"/>
    </row>
    <row r="52" spans="1:13" ht="12.75" customHeight="1">
      <c r="A52" s="121" t="s">
        <v>75</v>
      </c>
      <c r="B52" s="99">
        <v>1.571691238490684</v>
      </c>
      <c r="C52" s="99">
        <v>3</v>
      </c>
      <c r="D52" s="99" t="s">
        <v>1</v>
      </c>
      <c r="E52" s="99" t="s">
        <v>1</v>
      </c>
      <c r="F52" s="99" t="s">
        <v>1</v>
      </c>
      <c r="G52" s="75" t="s">
        <v>1</v>
      </c>
      <c r="H52" s="75">
        <f>-C52</f>
        <v>-3</v>
      </c>
      <c r="I52" s="141"/>
      <c r="J52" s="142"/>
      <c r="K52" s="99"/>
      <c r="L52" s="118"/>
      <c r="M52" s="118"/>
    </row>
    <row r="53" spans="1:13" ht="12.75" customHeight="1">
      <c r="A53" s="62" t="s">
        <v>26</v>
      </c>
      <c r="B53" s="132">
        <v>3</v>
      </c>
      <c r="C53" s="132">
        <v>3</v>
      </c>
      <c r="D53" s="122" t="s">
        <v>1</v>
      </c>
      <c r="E53" s="122" t="s">
        <v>1</v>
      </c>
      <c r="F53" s="122" t="s">
        <v>1</v>
      </c>
      <c r="G53" s="75" t="s">
        <v>1</v>
      </c>
      <c r="H53" s="75">
        <f>-C53</f>
        <v>-3</v>
      </c>
      <c r="I53" s="140"/>
      <c r="J53" s="141"/>
      <c r="K53" s="117"/>
      <c r="L53" s="118"/>
      <c r="M53" s="118"/>
    </row>
    <row r="54" spans="1:13" ht="12.75" customHeight="1">
      <c r="A54" s="62" t="s">
        <v>27</v>
      </c>
      <c r="B54" s="31">
        <v>1.1665577346151528</v>
      </c>
      <c r="C54" s="31" t="s">
        <v>1</v>
      </c>
      <c r="D54" s="122" t="s">
        <v>1</v>
      </c>
      <c r="E54" s="122" t="s">
        <v>1</v>
      </c>
      <c r="F54" s="122" t="s">
        <v>1</v>
      </c>
      <c r="G54" s="75" t="s">
        <v>1</v>
      </c>
      <c r="H54" s="75" t="s">
        <v>1</v>
      </c>
      <c r="J54" s="31"/>
      <c r="K54" s="31"/>
      <c r="L54" s="118"/>
      <c r="M54" s="118"/>
    </row>
    <row r="55" spans="1:13" ht="12.75" customHeight="1">
      <c r="A55" s="62" t="s">
        <v>28</v>
      </c>
      <c r="B55" s="132">
        <v>0</v>
      </c>
      <c r="C55" s="132" t="s">
        <v>1</v>
      </c>
      <c r="D55" s="122" t="s">
        <v>1</v>
      </c>
      <c r="E55" s="122" t="s">
        <v>1</v>
      </c>
      <c r="F55" s="122" t="s">
        <v>1</v>
      </c>
      <c r="G55" s="75" t="s">
        <v>1</v>
      </c>
      <c r="H55" s="75" t="s">
        <v>1</v>
      </c>
      <c r="I55" s="117"/>
      <c r="J55" s="117"/>
      <c r="K55" s="117"/>
      <c r="L55" s="118"/>
      <c r="M55" s="118"/>
    </row>
    <row r="56" spans="1:13" ht="12.75" customHeight="1">
      <c r="A56" s="62" t="s">
        <v>29</v>
      </c>
      <c r="B56" s="132">
        <v>0</v>
      </c>
      <c r="C56" s="132" t="s">
        <v>1</v>
      </c>
      <c r="D56" s="122" t="s">
        <v>1</v>
      </c>
      <c r="E56" s="122" t="s">
        <v>1</v>
      </c>
      <c r="F56" s="122" t="s">
        <v>1</v>
      </c>
      <c r="G56" s="75" t="s">
        <v>1</v>
      </c>
      <c r="H56" s="75" t="s">
        <v>1</v>
      </c>
      <c r="I56" s="117"/>
      <c r="J56" s="117"/>
      <c r="K56" s="117"/>
      <c r="L56" s="118"/>
      <c r="M56" s="118"/>
    </row>
    <row r="57" spans="1:13" ht="12.75" customHeight="1">
      <c r="A57" s="62" t="s">
        <v>30</v>
      </c>
      <c r="B57" s="116" t="s">
        <v>1</v>
      </c>
      <c r="C57" s="116" t="s">
        <v>1</v>
      </c>
      <c r="D57" s="116" t="s">
        <v>1</v>
      </c>
      <c r="E57" s="116" t="s">
        <v>1</v>
      </c>
      <c r="F57" s="116" t="s">
        <v>1</v>
      </c>
      <c r="G57" s="75" t="s">
        <v>1</v>
      </c>
      <c r="H57" s="75" t="s">
        <v>1</v>
      </c>
      <c r="I57" s="117"/>
      <c r="J57" s="117"/>
      <c r="K57" s="117"/>
      <c r="L57" s="118"/>
      <c r="M57" s="118"/>
    </row>
    <row r="58" spans="1:13" ht="12.75" customHeight="1">
      <c r="A58" s="62" t="s">
        <v>69</v>
      </c>
      <c r="B58" s="117" t="s">
        <v>1</v>
      </c>
      <c r="C58" s="117" t="s">
        <v>1</v>
      </c>
      <c r="D58" s="117" t="s">
        <v>1</v>
      </c>
      <c r="E58" s="117" t="s">
        <v>1</v>
      </c>
      <c r="F58" s="117" t="s">
        <v>1</v>
      </c>
      <c r="G58" s="75" t="s">
        <v>1</v>
      </c>
      <c r="H58" s="75" t="s">
        <v>1</v>
      </c>
      <c r="I58" s="117"/>
      <c r="J58" s="117"/>
      <c r="K58" s="117"/>
      <c r="L58" s="118"/>
      <c r="M58" s="118"/>
    </row>
    <row r="59" spans="1:13" ht="12.75" customHeight="1">
      <c r="A59" s="62" t="s">
        <v>70</v>
      </c>
      <c r="B59" s="116" t="s">
        <v>1</v>
      </c>
      <c r="C59" s="116" t="s">
        <v>1</v>
      </c>
      <c r="D59" s="116" t="s">
        <v>1</v>
      </c>
      <c r="E59" s="116" t="s">
        <v>1</v>
      </c>
      <c r="F59" s="116" t="s">
        <v>1</v>
      </c>
      <c r="G59" s="75" t="s">
        <v>1</v>
      </c>
      <c r="H59" s="75" t="s">
        <v>1</v>
      </c>
      <c r="I59" s="116"/>
      <c r="J59" s="116"/>
      <c r="K59" s="116"/>
      <c r="L59" s="118"/>
      <c r="M59" s="118"/>
    </row>
    <row r="60" spans="1:13" ht="12.75" customHeight="1">
      <c r="A60" s="62" t="s">
        <v>71</v>
      </c>
      <c r="B60" s="117" t="s">
        <v>1</v>
      </c>
      <c r="C60" s="117" t="s">
        <v>1</v>
      </c>
      <c r="D60" s="117" t="s">
        <v>1</v>
      </c>
      <c r="E60" s="117" t="s">
        <v>1</v>
      </c>
      <c r="F60" s="117" t="s">
        <v>1</v>
      </c>
      <c r="G60" s="75" t="s">
        <v>1</v>
      </c>
      <c r="H60" s="75" t="s">
        <v>1</v>
      </c>
      <c r="I60" s="117"/>
      <c r="J60" s="117"/>
      <c r="K60" s="117"/>
      <c r="L60" s="118"/>
      <c r="M60" s="118"/>
    </row>
    <row r="61" spans="1:13" ht="12.75" customHeight="1">
      <c r="A61" s="62" t="s">
        <v>109</v>
      </c>
      <c r="B61" s="117" t="s">
        <v>1</v>
      </c>
      <c r="C61" s="117" t="s">
        <v>1</v>
      </c>
      <c r="D61" s="117" t="s">
        <v>1</v>
      </c>
      <c r="E61" s="117" t="s">
        <v>1</v>
      </c>
      <c r="F61" s="117" t="s">
        <v>1</v>
      </c>
      <c r="G61" s="75" t="s">
        <v>1</v>
      </c>
      <c r="H61" s="75" t="s">
        <v>1</v>
      </c>
      <c r="I61" s="117"/>
      <c r="J61" s="117"/>
      <c r="K61" s="117"/>
      <c r="L61" s="118"/>
      <c r="M61" s="11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zoomScalePageLayoutView="0" workbookViewId="0" topLeftCell="A1">
      <selection activeCell="I68" sqref="I68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1.75390625" style="0" bestFit="1" customWidth="1"/>
    <col min="10" max="10" width="10.125" style="2" customWidth="1"/>
    <col min="11" max="11" width="11.75390625" style="2" customWidth="1"/>
    <col min="12" max="14" width="14.375" style="2" bestFit="1" customWidth="1"/>
    <col min="15" max="15" width="10.00390625" style="2" bestFit="1" customWidth="1"/>
    <col min="16" max="16384" width="9.125" style="2" customWidth="1"/>
  </cols>
  <sheetData>
    <row r="1" spans="1:2" ht="15" customHeight="1">
      <c r="A1" s="42" t="s">
        <v>98</v>
      </c>
      <c r="B1" s="1"/>
    </row>
    <row r="2" spans="1:6" s="6" customFormat="1" ht="12.75" customHeight="1">
      <c r="A2" s="5" t="s">
        <v>80</v>
      </c>
      <c r="B2" s="5"/>
      <c r="C2" s="7"/>
      <c r="D2" s="7"/>
      <c r="E2" s="7"/>
      <c r="F2" s="7"/>
    </row>
    <row r="3" spans="1:9" ht="26.25" customHeight="1">
      <c r="A3" s="56"/>
      <c r="B3" s="54" t="s">
        <v>108</v>
      </c>
      <c r="C3" s="54" t="s">
        <v>111</v>
      </c>
      <c r="D3" s="54" t="s">
        <v>112</v>
      </c>
      <c r="E3" s="54">
        <v>41275</v>
      </c>
      <c r="F3" s="54">
        <v>41306</v>
      </c>
      <c r="G3" s="58" t="s">
        <v>2</v>
      </c>
      <c r="H3" s="58" t="s">
        <v>3</v>
      </c>
      <c r="I3" s="2"/>
    </row>
    <row r="4" spans="1:9" ht="12.75" customHeight="1">
      <c r="A4" s="64" t="s">
        <v>76</v>
      </c>
      <c r="B4" s="17">
        <v>7690.7753</v>
      </c>
      <c r="C4" s="17">
        <v>797.7086999999999</v>
      </c>
      <c r="D4" s="17">
        <v>926.0843</v>
      </c>
      <c r="E4" s="17">
        <v>450.3287</v>
      </c>
      <c r="F4" s="17">
        <v>475.75559999999996</v>
      </c>
      <c r="G4" s="75">
        <f>F4-E4</f>
        <v>25.426899999999932</v>
      </c>
      <c r="H4" s="75">
        <f>+D4-C4</f>
        <v>128.37560000000008</v>
      </c>
      <c r="I4" s="12"/>
    </row>
    <row r="5" spans="1:11" ht="12.75" customHeight="1">
      <c r="A5" s="69" t="s">
        <v>45</v>
      </c>
      <c r="B5" s="123">
        <v>5941.9587</v>
      </c>
      <c r="C5" s="123">
        <v>778.0017</v>
      </c>
      <c r="D5" s="123">
        <v>560.3413</v>
      </c>
      <c r="E5" s="123">
        <v>331.2207</v>
      </c>
      <c r="F5" s="123">
        <v>229.1206</v>
      </c>
      <c r="G5" s="75">
        <f>F5-E5</f>
        <v>-102.10010000000003</v>
      </c>
      <c r="H5" s="75">
        <f>+D5-C5</f>
        <v>-217.66039999999998</v>
      </c>
      <c r="I5" s="12"/>
      <c r="J5" s="125"/>
      <c r="K5" s="125"/>
    </row>
    <row r="6" spans="1:11" ht="12.75" customHeight="1">
      <c r="A6" s="34" t="s">
        <v>26</v>
      </c>
      <c r="B6" s="120">
        <v>1120.9799</v>
      </c>
      <c r="C6" s="120">
        <v>246.37570000000002</v>
      </c>
      <c r="D6" s="76" t="s">
        <v>1</v>
      </c>
      <c r="E6" s="76" t="s">
        <v>1</v>
      </c>
      <c r="F6" s="76" t="s">
        <v>1</v>
      </c>
      <c r="G6" s="75" t="s">
        <v>1</v>
      </c>
      <c r="H6" s="75">
        <f>-C6</f>
        <v>-246.37570000000002</v>
      </c>
      <c r="I6" s="12"/>
      <c r="J6" s="125"/>
      <c r="K6" s="125"/>
    </row>
    <row r="7" spans="1:11" ht="12.75" customHeight="1">
      <c r="A7" s="34" t="s">
        <v>27</v>
      </c>
      <c r="B7" s="120">
        <v>4718.0192</v>
      </c>
      <c r="C7" s="120">
        <v>506.6338</v>
      </c>
      <c r="D7" s="120">
        <v>527.2796</v>
      </c>
      <c r="E7" s="120">
        <v>298.159</v>
      </c>
      <c r="F7" s="120">
        <v>229.1206</v>
      </c>
      <c r="G7" s="75">
        <f>F7-E7</f>
        <v>-69.0384</v>
      </c>
      <c r="H7" s="75">
        <f>+D7-C7</f>
        <v>20.64579999999995</v>
      </c>
      <c r="I7" s="12"/>
      <c r="J7" s="125"/>
      <c r="K7" s="125"/>
    </row>
    <row r="8" spans="1:11" ht="12.75" customHeight="1">
      <c r="A8" s="34" t="s">
        <v>28</v>
      </c>
      <c r="B8" s="120">
        <v>102.9596</v>
      </c>
      <c r="C8" s="120">
        <v>24.9922</v>
      </c>
      <c r="D8" s="120">
        <v>33.0617</v>
      </c>
      <c r="E8" s="120">
        <v>33.0617</v>
      </c>
      <c r="F8" s="120" t="s">
        <v>1</v>
      </c>
      <c r="G8" s="75">
        <f>-E8</f>
        <v>-33.0617</v>
      </c>
      <c r="H8" s="75">
        <f>+D8-C8</f>
        <v>8.069500000000001</v>
      </c>
      <c r="I8" s="12"/>
      <c r="J8" s="125"/>
      <c r="K8" s="125"/>
    </row>
    <row r="9" spans="1:11" ht="12.75" customHeight="1">
      <c r="A9" s="34" t="s">
        <v>29</v>
      </c>
      <c r="B9" s="120" t="s">
        <v>1</v>
      </c>
      <c r="C9" s="120" t="s">
        <v>1</v>
      </c>
      <c r="D9" s="120" t="s">
        <v>1</v>
      </c>
      <c r="E9" s="120" t="s">
        <v>1</v>
      </c>
      <c r="F9" s="120" t="s">
        <v>1</v>
      </c>
      <c r="G9" s="75" t="s">
        <v>1</v>
      </c>
      <c r="H9" s="75" t="s">
        <v>1</v>
      </c>
      <c r="I9" s="12"/>
      <c r="J9" s="125"/>
      <c r="K9" s="125"/>
    </row>
    <row r="10" spans="1:11" ht="12.75" customHeight="1">
      <c r="A10" s="34" t="s">
        <v>30</v>
      </c>
      <c r="B10" s="76" t="s">
        <v>1</v>
      </c>
      <c r="C10" s="76" t="s">
        <v>1</v>
      </c>
      <c r="D10" s="76" t="s">
        <v>1</v>
      </c>
      <c r="E10" s="76" t="s">
        <v>1</v>
      </c>
      <c r="F10" s="76" t="s">
        <v>1</v>
      </c>
      <c r="G10" s="75" t="s">
        <v>1</v>
      </c>
      <c r="H10" s="75" t="s">
        <v>1</v>
      </c>
      <c r="J10" s="125"/>
      <c r="K10" s="125"/>
    </row>
    <row r="11" spans="1:11" ht="12.75" customHeight="1">
      <c r="A11" s="34" t="s">
        <v>69</v>
      </c>
      <c r="B11" s="76" t="s">
        <v>1</v>
      </c>
      <c r="C11" s="76" t="s">
        <v>1</v>
      </c>
      <c r="D11" s="76" t="s">
        <v>1</v>
      </c>
      <c r="E11" s="76" t="s">
        <v>1</v>
      </c>
      <c r="F11" s="76" t="s">
        <v>1</v>
      </c>
      <c r="G11" s="75" t="s">
        <v>1</v>
      </c>
      <c r="H11" s="75" t="s">
        <v>1</v>
      </c>
      <c r="J11" s="125"/>
      <c r="K11" s="125"/>
    </row>
    <row r="12" spans="1:11" ht="12.75" customHeight="1">
      <c r="A12" s="34" t="s">
        <v>70</v>
      </c>
      <c r="B12" s="76" t="s">
        <v>1</v>
      </c>
      <c r="C12" s="76" t="s">
        <v>1</v>
      </c>
      <c r="D12" s="76" t="s">
        <v>1</v>
      </c>
      <c r="E12" s="76" t="s">
        <v>1</v>
      </c>
      <c r="F12" s="76" t="s">
        <v>1</v>
      </c>
      <c r="G12" s="75" t="s">
        <v>1</v>
      </c>
      <c r="H12" s="75" t="s">
        <v>1</v>
      </c>
      <c r="J12" s="125"/>
      <c r="K12" s="125"/>
    </row>
    <row r="13" spans="1:11" ht="12.75" customHeight="1">
      <c r="A13" s="34" t="s">
        <v>71</v>
      </c>
      <c r="B13" s="76" t="s">
        <v>1</v>
      </c>
      <c r="C13" s="76" t="s">
        <v>1</v>
      </c>
      <c r="D13" s="76" t="s">
        <v>1</v>
      </c>
      <c r="E13" s="76" t="s">
        <v>1</v>
      </c>
      <c r="F13" s="76" t="s">
        <v>1</v>
      </c>
      <c r="G13" s="75" t="s">
        <v>1</v>
      </c>
      <c r="H13" s="75" t="s">
        <v>1</v>
      </c>
      <c r="J13" s="125"/>
      <c r="K13" s="125"/>
    </row>
    <row r="14" spans="1:11" ht="12.75" customHeight="1">
      <c r="A14" s="62" t="s">
        <v>109</v>
      </c>
      <c r="B14" s="76" t="s">
        <v>1</v>
      </c>
      <c r="C14" s="76" t="s">
        <v>1</v>
      </c>
      <c r="D14" s="76" t="s">
        <v>1</v>
      </c>
      <c r="E14" s="76" t="s">
        <v>1</v>
      </c>
      <c r="F14" s="76" t="s">
        <v>1</v>
      </c>
      <c r="G14" s="75" t="s">
        <v>1</v>
      </c>
      <c r="H14" s="75" t="s">
        <v>1</v>
      </c>
      <c r="J14" s="125"/>
      <c r="K14" s="125"/>
    </row>
    <row r="15" spans="1:11" ht="12.75" customHeight="1">
      <c r="A15" s="69" t="s">
        <v>16</v>
      </c>
      <c r="B15" s="127">
        <v>1357.6066</v>
      </c>
      <c r="C15" s="76">
        <v>40</v>
      </c>
      <c r="D15" s="127">
        <v>365.743</v>
      </c>
      <c r="E15" s="127">
        <v>119.108</v>
      </c>
      <c r="F15" s="127">
        <v>246.635</v>
      </c>
      <c r="G15" s="75">
        <f>F15-E15</f>
        <v>127.52699999999999</v>
      </c>
      <c r="H15" s="75">
        <f>+D15-C15</f>
        <v>325.743</v>
      </c>
      <c r="I15" s="12"/>
      <c r="J15" s="125"/>
      <c r="K15" s="125"/>
    </row>
    <row r="16" spans="1:11" ht="12.75" customHeight="1">
      <c r="A16" s="34" t="s">
        <v>26</v>
      </c>
      <c r="B16" s="120">
        <v>250</v>
      </c>
      <c r="C16" s="120" t="s">
        <v>1</v>
      </c>
      <c r="D16" s="120" t="s">
        <v>1</v>
      </c>
      <c r="E16" s="120" t="s">
        <v>1</v>
      </c>
      <c r="F16" s="120" t="s">
        <v>1</v>
      </c>
      <c r="G16" s="75" t="s">
        <v>1</v>
      </c>
      <c r="H16" s="75" t="s">
        <v>1</v>
      </c>
      <c r="I16" s="12"/>
      <c r="J16" s="125"/>
      <c r="K16" s="125"/>
    </row>
    <row r="17" spans="1:11" ht="12.75" customHeight="1">
      <c r="A17" s="34" t="s">
        <v>27</v>
      </c>
      <c r="B17" s="120">
        <v>602</v>
      </c>
      <c r="C17" s="120">
        <v>40</v>
      </c>
      <c r="D17" s="120" t="s">
        <v>1</v>
      </c>
      <c r="E17" s="120" t="s">
        <v>1</v>
      </c>
      <c r="F17" s="120" t="s">
        <v>1</v>
      </c>
      <c r="G17" s="75" t="s">
        <v>1</v>
      </c>
      <c r="H17" s="75">
        <f>-C17</f>
        <v>-40</v>
      </c>
      <c r="I17" s="12"/>
      <c r="J17" s="125"/>
      <c r="K17" s="125"/>
    </row>
    <row r="18" spans="1:11" ht="12.75" customHeight="1">
      <c r="A18" s="34" t="s">
        <v>28</v>
      </c>
      <c r="B18" s="120">
        <v>123.4867</v>
      </c>
      <c r="C18" s="120" t="s">
        <v>1</v>
      </c>
      <c r="D18" s="120" t="s">
        <v>1</v>
      </c>
      <c r="E18" s="120" t="s">
        <v>1</v>
      </c>
      <c r="F18" s="120" t="s">
        <v>1</v>
      </c>
      <c r="G18" s="75" t="s">
        <v>1</v>
      </c>
      <c r="H18" s="75" t="s">
        <v>1</v>
      </c>
      <c r="I18" s="12"/>
      <c r="J18" s="125"/>
      <c r="K18" s="125"/>
    </row>
    <row r="19" spans="1:11" ht="12.75" customHeight="1">
      <c r="A19" s="34" t="s">
        <v>29</v>
      </c>
      <c r="B19" s="120">
        <v>22.3955</v>
      </c>
      <c r="C19" s="120" t="s">
        <v>1</v>
      </c>
      <c r="D19" s="120" t="s">
        <v>1</v>
      </c>
      <c r="E19" s="120" t="s">
        <v>1</v>
      </c>
      <c r="F19" s="120" t="s">
        <v>1</v>
      </c>
      <c r="G19" s="75" t="s">
        <v>1</v>
      </c>
      <c r="H19" s="75" t="s">
        <v>1</v>
      </c>
      <c r="I19" s="12"/>
      <c r="J19" s="125"/>
      <c r="K19" s="125"/>
    </row>
    <row r="20" spans="1:11" ht="12.75" customHeight="1">
      <c r="A20" s="34" t="s">
        <v>30</v>
      </c>
      <c r="B20" s="120">
        <v>80.2298</v>
      </c>
      <c r="C20" s="120" t="s">
        <v>1</v>
      </c>
      <c r="D20" s="120" t="s">
        <v>1</v>
      </c>
      <c r="E20" s="120" t="s">
        <v>1</v>
      </c>
      <c r="F20" s="120" t="s">
        <v>1</v>
      </c>
      <c r="G20" s="75" t="s">
        <v>1</v>
      </c>
      <c r="H20" s="75" t="s">
        <v>1</v>
      </c>
      <c r="I20" s="12"/>
      <c r="J20" s="125"/>
      <c r="K20" s="125"/>
    </row>
    <row r="21" spans="1:11" ht="12.75" customHeight="1">
      <c r="A21" s="34" t="s">
        <v>69</v>
      </c>
      <c r="B21" s="120" t="s">
        <v>1</v>
      </c>
      <c r="C21" s="120" t="s">
        <v>1</v>
      </c>
      <c r="D21" s="120" t="s">
        <v>1</v>
      </c>
      <c r="E21" s="120" t="s">
        <v>1</v>
      </c>
      <c r="F21" s="120" t="s">
        <v>1</v>
      </c>
      <c r="G21" s="75" t="s">
        <v>1</v>
      </c>
      <c r="H21" s="75" t="s">
        <v>1</v>
      </c>
      <c r="I21" s="12"/>
      <c r="J21" s="125"/>
      <c r="K21" s="125"/>
    </row>
    <row r="22" spans="1:11" ht="12.75" customHeight="1">
      <c r="A22" s="34" t="s">
        <v>70</v>
      </c>
      <c r="B22" s="120">
        <v>120.7946</v>
      </c>
      <c r="C22" s="120" t="s">
        <v>1</v>
      </c>
      <c r="D22" s="120">
        <v>166.943</v>
      </c>
      <c r="E22" s="120">
        <v>119.108</v>
      </c>
      <c r="F22" s="120">
        <v>47.835</v>
      </c>
      <c r="G22" s="75">
        <f>F22-E22</f>
        <v>-71.273</v>
      </c>
      <c r="H22" s="75">
        <f>+D22</f>
        <v>166.943</v>
      </c>
      <c r="I22" s="12"/>
      <c r="J22" s="125"/>
      <c r="K22" s="125"/>
    </row>
    <row r="23" spans="1:11" ht="12.75" customHeight="1">
      <c r="A23" s="34" t="s">
        <v>71</v>
      </c>
      <c r="B23" s="120">
        <v>69</v>
      </c>
      <c r="C23" s="120" t="s">
        <v>1</v>
      </c>
      <c r="D23" s="120">
        <v>47.8</v>
      </c>
      <c r="E23" s="120" t="s">
        <v>1</v>
      </c>
      <c r="F23" s="120">
        <v>47.8</v>
      </c>
      <c r="G23" s="75">
        <f>F23</f>
        <v>47.8</v>
      </c>
      <c r="H23" s="75">
        <f>+D23</f>
        <v>47.8</v>
      </c>
      <c r="I23" s="12"/>
      <c r="J23" s="125"/>
      <c r="K23" s="125"/>
    </row>
    <row r="24" spans="1:11" ht="12.75" customHeight="1">
      <c r="A24" s="62" t="s">
        <v>109</v>
      </c>
      <c r="B24" s="120">
        <v>89.7</v>
      </c>
      <c r="C24" s="120" t="s">
        <v>1</v>
      </c>
      <c r="D24" s="120">
        <v>151</v>
      </c>
      <c r="E24" s="120" t="s">
        <v>1</v>
      </c>
      <c r="F24" s="120">
        <v>151</v>
      </c>
      <c r="G24" s="75">
        <f>F24</f>
        <v>151</v>
      </c>
      <c r="H24" s="75">
        <f>+D24</f>
        <v>151</v>
      </c>
      <c r="I24" s="12"/>
      <c r="J24" s="125"/>
      <c r="K24" s="125"/>
    </row>
    <row r="25" spans="1:11" ht="12.75" customHeight="1">
      <c r="A25" s="69" t="s">
        <v>17</v>
      </c>
      <c r="B25" s="127">
        <v>391.21000000000004</v>
      </c>
      <c r="C25" s="127">
        <v>9.5</v>
      </c>
      <c r="D25" s="127" t="s">
        <v>1</v>
      </c>
      <c r="E25" s="127" t="s">
        <v>1</v>
      </c>
      <c r="F25" s="127" t="s">
        <v>1</v>
      </c>
      <c r="G25" s="127" t="s">
        <v>1</v>
      </c>
      <c r="H25" s="75">
        <f>-C25</f>
        <v>-9.5</v>
      </c>
      <c r="I25" s="119"/>
      <c r="J25" s="125"/>
      <c r="K25" s="125"/>
    </row>
    <row r="26" spans="1:11" ht="12.75" customHeight="1">
      <c r="A26" s="34" t="s">
        <v>26</v>
      </c>
      <c r="B26" s="120">
        <v>64.86670000000001</v>
      </c>
      <c r="C26" s="120">
        <v>9.5</v>
      </c>
      <c r="D26" s="120" t="s">
        <v>1</v>
      </c>
      <c r="E26" s="120" t="s">
        <v>1</v>
      </c>
      <c r="F26" s="120" t="s">
        <v>1</v>
      </c>
      <c r="G26" s="120" t="s">
        <v>1</v>
      </c>
      <c r="H26" s="75">
        <f>-C26</f>
        <v>-9.5</v>
      </c>
      <c r="I26" s="119"/>
      <c r="J26" s="125"/>
      <c r="K26" s="125"/>
    </row>
    <row r="27" spans="1:11" ht="12.75" customHeight="1">
      <c r="A27" s="34" t="s">
        <v>27</v>
      </c>
      <c r="B27" s="120">
        <v>256.1882</v>
      </c>
      <c r="C27" s="120" t="s">
        <v>1</v>
      </c>
      <c r="D27" s="120" t="s">
        <v>1</v>
      </c>
      <c r="E27" s="120" t="s">
        <v>1</v>
      </c>
      <c r="F27" s="120" t="s">
        <v>1</v>
      </c>
      <c r="G27" s="120" t="s">
        <v>1</v>
      </c>
      <c r="H27" s="75" t="s">
        <v>1</v>
      </c>
      <c r="I27" s="119"/>
      <c r="J27" s="125"/>
      <c r="K27" s="125"/>
    </row>
    <row r="28" spans="1:11" ht="12.75" customHeight="1">
      <c r="A28" s="34" t="s">
        <v>28</v>
      </c>
      <c r="B28" s="120">
        <v>46.8051</v>
      </c>
      <c r="C28" s="120" t="s">
        <v>1</v>
      </c>
      <c r="D28" s="120" t="s">
        <v>1</v>
      </c>
      <c r="E28" s="120" t="s">
        <v>1</v>
      </c>
      <c r="F28" s="120" t="s">
        <v>1</v>
      </c>
      <c r="G28" s="120" t="s">
        <v>1</v>
      </c>
      <c r="H28" s="75" t="s">
        <v>1</v>
      </c>
      <c r="I28" s="119"/>
      <c r="J28" s="125"/>
      <c r="K28" s="125"/>
    </row>
    <row r="29" spans="1:11" ht="12.75" customHeight="1">
      <c r="A29" s="34" t="s">
        <v>29</v>
      </c>
      <c r="B29" s="120">
        <v>23.35</v>
      </c>
      <c r="C29" s="120" t="s">
        <v>1</v>
      </c>
      <c r="D29" s="120" t="s">
        <v>1</v>
      </c>
      <c r="E29" s="120" t="s">
        <v>1</v>
      </c>
      <c r="F29" s="120" t="s">
        <v>1</v>
      </c>
      <c r="G29" s="120" t="s">
        <v>1</v>
      </c>
      <c r="H29" s="75" t="s">
        <v>1</v>
      </c>
      <c r="I29" s="119"/>
      <c r="J29" s="125"/>
      <c r="K29" s="125"/>
    </row>
    <row r="30" spans="1:11" ht="12.75" customHeight="1">
      <c r="A30" s="34" t="s">
        <v>30</v>
      </c>
      <c r="B30" s="120" t="s">
        <v>1</v>
      </c>
      <c r="C30" s="120" t="s">
        <v>1</v>
      </c>
      <c r="D30" s="120" t="s">
        <v>1</v>
      </c>
      <c r="E30" s="120" t="s">
        <v>1</v>
      </c>
      <c r="F30" s="120" t="s">
        <v>1</v>
      </c>
      <c r="G30" s="120" t="s">
        <v>1</v>
      </c>
      <c r="H30" s="75" t="s">
        <v>1</v>
      </c>
      <c r="I30" s="119"/>
      <c r="J30" s="125"/>
      <c r="K30" s="125"/>
    </row>
    <row r="31" spans="1:11" ht="12.75" customHeight="1">
      <c r="A31" s="34" t="s">
        <v>69</v>
      </c>
      <c r="B31" s="120" t="s">
        <v>1</v>
      </c>
      <c r="C31" s="120" t="s">
        <v>1</v>
      </c>
      <c r="D31" s="120" t="s">
        <v>1</v>
      </c>
      <c r="E31" s="120" t="s">
        <v>1</v>
      </c>
      <c r="F31" s="120" t="s">
        <v>1</v>
      </c>
      <c r="G31" s="120" t="s">
        <v>1</v>
      </c>
      <c r="H31" s="75" t="s">
        <v>1</v>
      </c>
      <c r="I31" s="119"/>
      <c r="J31" s="125"/>
      <c r="K31" s="125"/>
    </row>
    <row r="32" spans="1:11" ht="12.75" customHeight="1">
      <c r="A32" s="34" t="s">
        <v>70</v>
      </c>
      <c r="B32" s="120" t="s">
        <v>1</v>
      </c>
      <c r="C32" s="120" t="s">
        <v>1</v>
      </c>
      <c r="D32" s="120" t="s">
        <v>1</v>
      </c>
      <c r="E32" s="120" t="s">
        <v>1</v>
      </c>
      <c r="F32" s="120" t="s">
        <v>1</v>
      </c>
      <c r="G32" s="120" t="s">
        <v>1</v>
      </c>
      <c r="H32" s="75" t="s">
        <v>1</v>
      </c>
      <c r="I32" s="119"/>
      <c r="J32" s="125"/>
      <c r="K32" s="125"/>
    </row>
    <row r="33" spans="1:11" ht="12.75" customHeight="1">
      <c r="A33" s="34" t="s">
        <v>71</v>
      </c>
      <c r="B33" s="120" t="s">
        <v>1</v>
      </c>
      <c r="C33" s="120" t="s">
        <v>1</v>
      </c>
      <c r="D33" s="120" t="s">
        <v>1</v>
      </c>
      <c r="E33" s="120" t="s">
        <v>1</v>
      </c>
      <c r="F33" s="120" t="s">
        <v>1</v>
      </c>
      <c r="G33" s="120" t="s">
        <v>1</v>
      </c>
      <c r="H33" s="75" t="s">
        <v>1</v>
      </c>
      <c r="I33" s="119"/>
      <c r="J33" s="125"/>
      <c r="K33" s="125"/>
    </row>
    <row r="34" spans="1:11" ht="12.75" customHeight="1">
      <c r="A34" s="62" t="s">
        <v>109</v>
      </c>
      <c r="B34" s="120" t="s">
        <v>1</v>
      </c>
      <c r="C34" s="120" t="s">
        <v>1</v>
      </c>
      <c r="D34" s="120" t="s">
        <v>1</v>
      </c>
      <c r="E34" s="120" t="s">
        <v>1</v>
      </c>
      <c r="F34" s="120" t="s">
        <v>1</v>
      </c>
      <c r="G34" s="120" t="s">
        <v>1</v>
      </c>
      <c r="H34" s="75" t="s">
        <v>1</v>
      </c>
      <c r="I34" s="119"/>
      <c r="J34" s="125"/>
      <c r="K34" s="125"/>
    </row>
    <row r="35" ht="15" customHeight="1">
      <c r="F35" s="9"/>
    </row>
    <row r="36" spans="1:9" ht="15" customHeight="1">
      <c r="A36" s="42" t="s">
        <v>77</v>
      </c>
      <c r="G36" s="12"/>
      <c r="I36" s="2"/>
    </row>
    <row r="37" spans="1:9" ht="12.75" customHeight="1">
      <c r="A37" s="13" t="s">
        <v>7</v>
      </c>
      <c r="G37" s="12"/>
      <c r="I37" s="2"/>
    </row>
    <row r="38" spans="1:15" ht="31.5" customHeight="1">
      <c r="A38" s="59"/>
      <c r="B38" s="54" t="s">
        <v>106</v>
      </c>
      <c r="C38" s="54">
        <v>40909</v>
      </c>
      <c r="D38" s="54">
        <v>40940</v>
      </c>
      <c r="E38" s="54" t="s">
        <v>108</v>
      </c>
      <c r="F38" s="54">
        <v>40909</v>
      </c>
      <c r="G38" s="54">
        <v>41306</v>
      </c>
      <c r="H38" s="58" t="s">
        <v>2</v>
      </c>
      <c r="I38" s="58" t="s">
        <v>46</v>
      </c>
      <c r="K38" s="4"/>
      <c r="L38" s="4"/>
      <c r="M38" s="4"/>
      <c r="N38" s="4"/>
      <c r="O38" s="4"/>
    </row>
    <row r="39" spans="1:16" ht="12.75" customHeight="1">
      <c r="A39" s="43" t="s">
        <v>100</v>
      </c>
      <c r="B39" s="17">
        <v>38675.282</v>
      </c>
      <c r="C39" s="17">
        <v>40216.566</v>
      </c>
      <c r="D39" s="17">
        <v>40008.706</v>
      </c>
      <c r="E39" s="17">
        <v>50651.329725209995</v>
      </c>
      <c r="F39" s="17">
        <v>53081.59478894</v>
      </c>
      <c r="G39" s="17">
        <v>51840.34041553</v>
      </c>
      <c r="H39" s="16">
        <f>G39/F39-1</f>
        <v>-0.023383893764786112</v>
      </c>
      <c r="I39" s="16">
        <f>G39/E39-1</f>
        <v>0.023474422029402753</v>
      </c>
      <c r="J39" s="12"/>
      <c r="K39" s="143"/>
      <c r="L39" s="143"/>
      <c r="M39" s="144"/>
      <c r="N39" s="144"/>
      <c r="O39" s="143"/>
      <c r="P39" s="12"/>
    </row>
    <row r="40" spans="1:16" ht="12.75" customHeight="1">
      <c r="A40" s="62" t="s">
        <v>56</v>
      </c>
      <c r="B40" s="33">
        <v>16882.454</v>
      </c>
      <c r="C40" s="33">
        <v>17670.495</v>
      </c>
      <c r="D40" s="33">
        <v>17477.853</v>
      </c>
      <c r="E40" s="33">
        <v>22840.58219495</v>
      </c>
      <c r="F40" s="33">
        <v>24713.53077966</v>
      </c>
      <c r="G40" s="33">
        <v>23223.305530169997</v>
      </c>
      <c r="H40" s="16">
        <f aca="true" t="shared" si="0" ref="H40:H53">G40/F40-1</f>
        <v>-0.060299973434653986</v>
      </c>
      <c r="I40" s="16">
        <f aca="true" t="shared" si="1" ref="I40:I52">G40/E40-1</f>
        <v>0.016756286330766867</v>
      </c>
      <c r="J40" s="130"/>
      <c r="K40" s="143"/>
      <c r="L40" s="143"/>
      <c r="M40" s="144"/>
      <c r="N40" s="144"/>
      <c r="O40" s="143"/>
      <c r="P40" s="12"/>
    </row>
    <row r="41" spans="1:16" ht="12.75" customHeight="1">
      <c r="A41" s="62" t="s">
        <v>57</v>
      </c>
      <c r="B41" s="33">
        <v>15214.801</v>
      </c>
      <c r="C41" s="33">
        <v>15635.579</v>
      </c>
      <c r="D41" s="33">
        <v>15968.832</v>
      </c>
      <c r="E41" s="33">
        <v>20805.539679499998</v>
      </c>
      <c r="F41" s="33">
        <v>21674.766529940003</v>
      </c>
      <c r="G41" s="33">
        <v>22135.47813675</v>
      </c>
      <c r="H41" s="16">
        <f t="shared" si="0"/>
        <v>0.021255666406999163</v>
      </c>
      <c r="I41" s="16">
        <f t="shared" si="1"/>
        <v>0.06392232442595125</v>
      </c>
      <c r="J41" s="131"/>
      <c r="K41" s="143"/>
      <c r="L41" s="143"/>
      <c r="M41" s="144"/>
      <c r="N41" s="144"/>
      <c r="O41" s="143"/>
      <c r="P41" s="12"/>
    </row>
    <row r="42" spans="1:16" ht="12.75" customHeight="1">
      <c r="A42" s="62" t="s">
        <v>58</v>
      </c>
      <c r="B42" s="33">
        <v>4763.601</v>
      </c>
      <c r="C42" s="33">
        <v>5026.268</v>
      </c>
      <c r="D42" s="33">
        <v>4682.459</v>
      </c>
      <c r="E42" s="33">
        <v>4805.33959318</v>
      </c>
      <c r="F42" s="33">
        <v>4394.286549220001</v>
      </c>
      <c r="G42" s="33">
        <v>4200.59850398</v>
      </c>
      <c r="H42" s="16">
        <f t="shared" si="0"/>
        <v>-0.044077245093263495</v>
      </c>
      <c r="I42" s="16">
        <f t="shared" si="1"/>
        <v>-0.12584773198095744</v>
      </c>
      <c r="J42" s="131"/>
      <c r="K42" s="143"/>
      <c r="L42" s="143"/>
      <c r="M42" s="144"/>
      <c r="N42" s="144"/>
      <c r="O42" s="143"/>
      <c r="P42" s="12"/>
    </row>
    <row r="43" spans="1:16" ht="12.75" customHeight="1">
      <c r="A43" s="62" t="s">
        <v>59</v>
      </c>
      <c r="B43" s="33">
        <v>1814.426</v>
      </c>
      <c r="C43" s="33">
        <v>1884.224</v>
      </c>
      <c r="D43" s="33">
        <v>1879.562</v>
      </c>
      <c r="E43" s="33">
        <v>2199.86825758</v>
      </c>
      <c r="F43" s="33">
        <v>2299.01093012</v>
      </c>
      <c r="G43" s="33">
        <v>2280.95824463</v>
      </c>
      <c r="H43" s="16">
        <f t="shared" si="0"/>
        <v>-0.007852370449172974</v>
      </c>
      <c r="I43" s="16">
        <f t="shared" si="1"/>
        <v>0.036861292384483324</v>
      </c>
      <c r="J43" s="131"/>
      <c r="K43" s="143"/>
      <c r="L43" s="143"/>
      <c r="M43" s="144"/>
      <c r="N43" s="144"/>
      <c r="O43" s="143"/>
      <c r="P43" s="12"/>
    </row>
    <row r="44" spans="1:15" ht="12.75" customHeight="1">
      <c r="A44" s="63" t="s">
        <v>63</v>
      </c>
      <c r="B44" s="17">
        <v>19298.968</v>
      </c>
      <c r="C44" s="17">
        <v>19390.992</v>
      </c>
      <c r="D44" s="17">
        <v>19904.901</v>
      </c>
      <c r="E44" s="17">
        <v>26927.60385274</v>
      </c>
      <c r="F44" s="17">
        <v>27498.043162870003</v>
      </c>
      <c r="G44" s="17">
        <v>26407.197016410006</v>
      </c>
      <c r="H44" s="16">
        <f t="shared" si="0"/>
        <v>-0.039669955421880454</v>
      </c>
      <c r="I44" s="16">
        <f t="shared" si="1"/>
        <v>-0.01932614721963244</v>
      </c>
      <c r="J44" s="130"/>
      <c r="K44" s="143"/>
      <c r="L44" s="143"/>
      <c r="M44" s="143"/>
      <c r="N44" s="143"/>
      <c r="O44" s="4"/>
    </row>
    <row r="45" spans="1:15" ht="12.75" customHeight="1">
      <c r="A45" s="62" t="s">
        <v>56</v>
      </c>
      <c r="B45" s="33">
        <v>7373.288</v>
      </c>
      <c r="C45" s="33">
        <v>7468.089</v>
      </c>
      <c r="D45" s="33">
        <v>7933.73</v>
      </c>
      <c r="E45" s="33">
        <v>12390.061168600001</v>
      </c>
      <c r="F45" s="33">
        <v>12980.985071449999</v>
      </c>
      <c r="G45" s="33">
        <v>11441.183770169999</v>
      </c>
      <c r="H45" s="16">
        <f t="shared" si="0"/>
        <v>-0.11861975749949782</v>
      </c>
      <c r="I45" s="16">
        <f t="shared" si="1"/>
        <v>-0.07658375414923146</v>
      </c>
      <c r="J45" s="130"/>
      <c r="K45" s="143"/>
      <c r="L45" s="143"/>
      <c r="M45" s="143"/>
      <c r="N45" s="143"/>
      <c r="O45" s="4"/>
    </row>
    <row r="46" spans="1:15" ht="12.75" customHeight="1">
      <c r="A46" s="62" t="s">
        <v>57</v>
      </c>
      <c r="B46" s="33">
        <v>7404.83</v>
      </c>
      <c r="C46" s="33">
        <v>7469.657</v>
      </c>
      <c r="D46" s="33">
        <v>7728.663</v>
      </c>
      <c r="E46" s="33">
        <v>10359.23214716</v>
      </c>
      <c r="F46" s="33">
        <v>10758.97600784</v>
      </c>
      <c r="G46" s="33">
        <v>11155.98888019</v>
      </c>
      <c r="H46" s="16">
        <f t="shared" si="0"/>
        <v>0.03690061880059026</v>
      </c>
      <c r="I46" s="16">
        <f t="shared" si="1"/>
        <v>0.07691272110823677</v>
      </c>
      <c r="J46" s="130"/>
      <c r="K46" s="143"/>
      <c r="L46" s="143"/>
      <c r="M46" s="143"/>
      <c r="N46" s="143"/>
      <c r="O46" s="4"/>
    </row>
    <row r="47" spans="1:15" ht="12.75" customHeight="1">
      <c r="A47" s="62" t="s">
        <v>58</v>
      </c>
      <c r="B47" s="33">
        <v>4349.468</v>
      </c>
      <c r="C47" s="33">
        <v>4257.444</v>
      </c>
      <c r="D47" s="33">
        <v>4066.473</v>
      </c>
      <c r="E47" s="33">
        <v>3912.72758677</v>
      </c>
      <c r="F47" s="33">
        <v>3470.9885515400006</v>
      </c>
      <c r="G47" s="33">
        <v>3544.52046039</v>
      </c>
      <c r="H47" s="16">
        <f t="shared" si="0"/>
        <v>0.021184716618375177</v>
      </c>
      <c r="I47" s="16">
        <f t="shared" si="1"/>
        <v>-0.09410497363144033</v>
      </c>
      <c r="J47" s="131"/>
      <c r="K47" s="143"/>
      <c r="L47" s="143"/>
      <c r="M47" s="143"/>
      <c r="N47" s="143"/>
      <c r="O47" s="4"/>
    </row>
    <row r="48" spans="1:15" ht="12.75" customHeight="1">
      <c r="A48" s="62" t="s">
        <v>59</v>
      </c>
      <c r="B48" s="33">
        <v>171.382</v>
      </c>
      <c r="C48" s="33">
        <v>195.802</v>
      </c>
      <c r="D48" s="33">
        <v>176.035</v>
      </c>
      <c r="E48" s="33">
        <v>265.58295021</v>
      </c>
      <c r="F48" s="33">
        <v>287.09353204</v>
      </c>
      <c r="G48" s="33">
        <v>265.50390566</v>
      </c>
      <c r="H48" s="16">
        <f t="shared" si="0"/>
        <v>-0.07520067145571219</v>
      </c>
      <c r="I48" s="16">
        <f t="shared" si="1"/>
        <v>-0.00029762659815879555</v>
      </c>
      <c r="J48" s="130"/>
      <c r="K48" s="143"/>
      <c r="L48" s="143"/>
      <c r="M48" s="143"/>
      <c r="N48" s="143"/>
      <c r="O48" s="4"/>
    </row>
    <row r="49" spans="1:15" ht="12.75" customHeight="1">
      <c r="A49" s="63" t="s">
        <v>64</v>
      </c>
      <c r="B49" s="45">
        <v>19376.314</v>
      </c>
      <c r="C49" s="45">
        <v>20825.574</v>
      </c>
      <c r="D49" s="45">
        <v>20103.804999999997</v>
      </c>
      <c r="E49" s="45">
        <f aca="true" t="shared" si="2" ref="E49:G53">+E39-E44</f>
        <v>23723.725872469993</v>
      </c>
      <c r="F49" s="45">
        <f t="shared" si="2"/>
        <v>25583.551626069995</v>
      </c>
      <c r="G49" s="45">
        <f t="shared" si="2"/>
        <v>25433.143399119996</v>
      </c>
      <c r="H49" s="16">
        <f t="shared" si="0"/>
        <v>-0.005879098772069269</v>
      </c>
      <c r="I49" s="16">
        <f t="shared" si="1"/>
        <v>0.07205518795147103</v>
      </c>
      <c r="J49" s="130"/>
      <c r="K49" s="143"/>
      <c r="L49" s="143"/>
      <c r="M49" s="143"/>
      <c r="N49" s="143"/>
      <c r="O49" s="4"/>
    </row>
    <row r="50" spans="1:15" ht="12.75" customHeight="1">
      <c r="A50" s="62" t="s">
        <v>56</v>
      </c>
      <c r="B50" s="33">
        <v>9509.166000000001</v>
      </c>
      <c r="C50" s="33">
        <v>10202.405999999999</v>
      </c>
      <c r="D50" s="33">
        <v>9544.123</v>
      </c>
      <c r="E50" s="33">
        <f t="shared" si="2"/>
        <v>10450.521026349998</v>
      </c>
      <c r="F50" s="33">
        <f t="shared" si="2"/>
        <v>11732.54570821</v>
      </c>
      <c r="G50" s="33">
        <f t="shared" si="2"/>
        <v>11782.121759999998</v>
      </c>
      <c r="H50" s="16">
        <f t="shared" si="0"/>
        <v>0.004225515333411867</v>
      </c>
      <c r="I50" s="16">
        <f t="shared" si="1"/>
        <v>0.1274195545171859</v>
      </c>
      <c r="J50" s="80"/>
      <c r="K50" s="143"/>
      <c r="L50" s="143"/>
      <c r="M50" s="143"/>
      <c r="N50" s="143"/>
      <c r="O50" s="143"/>
    </row>
    <row r="51" spans="1:15" ht="12.75" customHeight="1">
      <c r="A51" s="62" t="s">
        <v>57</v>
      </c>
      <c r="B51" s="33">
        <v>7809.971</v>
      </c>
      <c r="C51" s="33">
        <v>8165.922</v>
      </c>
      <c r="D51" s="33">
        <v>8240.169000000002</v>
      </c>
      <c r="E51" s="33">
        <f t="shared" si="2"/>
        <v>10446.307532339997</v>
      </c>
      <c r="F51" s="33">
        <f t="shared" si="2"/>
        <v>10915.790522100004</v>
      </c>
      <c r="G51" s="33">
        <f t="shared" si="2"/>
        <v>10979.48925656</v>
      </c>
      <c r="H51" s="16">
        <f t="shared" si="0"/>
        <v>0.00583546691657677</v>
      </c>
      <c r="I51" s="16">
        <f t="shared" si="1"/>
        <v>0.05104020942992182</v>
      </c>
      <c r="J51" s="80"/>
      <c r="K51" s="12"/>
      <c r="L51" s="12"/>
      <c r="M51" s="12"/>
      <c r="N51" s="12"/>
      <c r="O51" s="12"/>
    </row>
    <row r="52" spans="1:14" ht="12.75" customHeight="1">
      <c r="A52" s="62" t="s">
        <v>58</v>
      </c>
      <c r="B52" s="33">
        <v>414.1329999999998</v>
      </c>
      <c r="C52" s="33">
        <v>768.8239999999996</v>
      </c>
      <c r="D52" s="33">
        <v>615.9859999999999</v>
      </c>
      <c r="E52" s="33">
        <f t="shared" si="2"/>
        <v>892.6120064099996</v>
      </c>
      <c r="F52" s="33">
        <f t="shared" si="2"/>
        <v>923.2979976800002</v>
      </c>
      <c r="G52" s="33">
        <f t="shared" si="2"/>
        <v>656.0780435899997</v>
      </c>
      <c r="H52" s="16">
        <f t="shared" si="0"/>
        <v>-0.2894189684819555</v>
      </c>
      <c r="I52" s="16">
        <f t="shared" si="1"/>
        <v>-0.26499079232791967</v>
      </c>
      <c r="J52" s="80"/>
      <c r="K52" s="12"/>
      <c r="L52" s="12"/>
      <c r="M52" s="12"/>
      <c r="N52" s="12"/>
    </row>
    <row r="53" spans="1:14" ht="12.75" customHeight="1">
      <c r="A53" s="62" t="s">
        <v>59</v>
      </c>
      <c r="B53" s="33">
        <v>1643.0439999999999</v>
      </c>
      <c r="C53" s="33">
        <v>1688.422</v>
      </c>
      <c r="D53" s="33">
        <v>1703.5269999999998</v>
      </c>
      <c r="E53" s="33">
        <f t="shared" si="2"/>
        <v>1934.2853073699998</v>
      </c>
      <c r="F53" s="33">
        <f t="shared" si="2"/>
        <v>2011.91739808</v>
      </c>
      <c r="G53" s="33">
        <f t="shared" si="2"/>
        <v>2015.4543389700002</v>
      </c>
      <c r="H53" s="16">
        <f t="shared" si="0"/>
        <v>0.0017579950813961798</v>
      </c>
      <c r="I53" s="16">
        <f>G53/E53-1</f>
        <v>0.041963319108474284</v>
      </c>
      <c r="J53" s="80"/>
      <c r="K53" s="80"/>
      <c r="M53" s="12"/>
      <c r="N53" s="12"/>
    </row>
    <row r="54" spans="1:14" ht="12.75" customHeight="1">
      <c r="A54" s="62"/>
      <c r="B54" s="33"/>
      <c r="C54" s="33"/>
      <c r="D54" s="33"/>
      <c r="E54" s="33"/>
      <c r="F54" s="33"/>
      <c r="G54" s="33"/>
      <c r="H54" s="15"/>
      <c r="I54" s="15"/>
      <c r="J54" s="33"/>
      <c r="K54" s="17"/>
      <c r="L54" s="80"/>
      <c r="M54" s="12"/>
      <c r="N54" s="12"/>
    </row>
    <row r="55" spans="1:14" ht="12.75" customHeight="1">
      <c r="A55" s="85"/>
      <c r="B55" s="83"/>
      <c r="C55" s="83"/>
      <c r="D55" s="83"/>
      <c r="E55" s="83"/>
      <c r="F55" s="83"/>
      <c r="G55" s="83"/>
      <c r="H55" s="85"/>
      <c r="I55" s="2"/>
      <c r="J55" s="82"/>
      <c r="L55" s="80"/>
      <c r="M55" s="12"/>
      <c r="N55" s="12"/>
    </row>
    <row r="56" spans="1:14" ht="12.75" customHeight="1">
      <c r="A56" s="85"/>
      <c r="B56" s="83"/>
      <c r="C56" s="83"/>
      <c r="D56" s="83"/>
      <c r="E56" s="83"/>
      <c r="F56" s="83"/>
      <c r="G56" s="83"/>
      <c r="H56" s="85"/>
      <c r="I56" s="2"/>
      <c r="J56" s="82"/>
      <c r="L56" s="80"/>
      <c r="M56" s="12"/>
      <c r="N56" s="12"/>
    </row>
    <row r="57" spans="1:14" ht="15.75" customHeight="1">
      <c r="A57" s="42" t="s">
        <v>78</v>
      </c>
      <c r="B57" s="1"/>
      <c r="C57" s="14"/>
      <c r="D57" s="14"/>
      <c r="E57" s="14"/>
      <c r="F57" s="14"/>
      <c r="G57" s="14"/>
      <c r="I57" s="2"/>
      <c r="M57" s="12"/>
      <c r="N57" s="12"/>
    </row>
    <row r="58" spans="1:14" ht="12.75" customHeight="1">
      <c r="A58" s="13" t="s">
        <v>7</v>
      </c>
      <c r="B58" s="13"/>
      <c r="C58" s="13"/>
      <c r="D58" s="13"/>
      <c r="E58" s="13"/>
      <c r="I58" s="2"/>
      <c r="M58" s="12"/>
      <c r="N58" s="12"/>
    </row>
    <row r="59" spans="1:16" s="4" customFormat="1" ht="32.25" customHeight="1">
      <c r="A59" s="59"/>
      <c r="B59" s="54" t="s">
        <v>106</v>
      </c>
      <c r="C59" s="54">
        <v>40909</v>
      </c>
      <c r="D59" s="54">
        <v>40940</v>
      </c>
      <c r="E59" s="54" t="s">
        <v>108</v>
      </c>
      <c r="F59" s="54">
        <v>41275</v>
      </c>
      <c r="G59" s="54">
        <v>41306</v>
      </c>
      <c r="H59" s="58" t="s">
        <v>2</v>
      </c>
      <c r="I59" s="58" t="s">
        <v>46</v>
      </c>
      <c r="J59" s="67"/>
      <c r="K59" s="67"/>
      <c r="L59" s="67"/>
      <c r="M59" s="67"/>
      <c r="N59" s="67"/>
      <c r="O59" s="67"/>
      <c r="P59" s="67"/>
    </row>
    <row r="60" spans="1:16" ht="12.75" customHeight="1">
      <c r="A60" s="43" t="s">
        <v>19</v>
      </c>
      <c r="B60" s="17">
        <v>31217.212</v>
      </c>
      <c r="C60" s="17">
        <v>30942.514</v>
      </c>
      <c r="D60" s="17">
        <v>31494.598</v>
      </c>
      <c r="E60" s="17">
        <v>40105.37341754</v>
      </c>
      <c r="F60" s="17">
        <v>40138.511930069995</v>
      </c>
      <c r="G60" s="17">
        <v>41024.651651629996</v>
      </c>
      <c r="H60" s="16">
        <f>G60/F60-1</f>
        <v>0.022077044687253133</v>
      </c>
      <c r="I60" s="16">
        <f>G60/E60-1</f>
        <v>0.022921572740872476</v>
      </c>
      <c r="J60" s="81"/>
      <c r="K60" s="81"/>
      <c r="L60" s="134"/>
      <c r="M60" s="92"/>
      <c r="N60" s="9"/>
      <c r="O60" s="9"/>
      <c r="P60" s="9"/>
    </row>
    <row r="61" spans="1:16" ht="12.75" customHeight="1">
      <c r="A61" s="62" t="s">
        <v>60</v>
      </c>
      <c r="B61" s="33">
        <v>19864.556</v>
      </c>
      <c r="C61" s="33">
        <v>19693.462</v>
      </c>
      <c r="D61" s="33">
        <v>20147.49</v>
      </c>
      <c r="E61" s="33">
        <v>25562.927037960002</v>
      </c>
      <c r="F61" s="33">
        <v>25617.475126259997</v>
      </c>
      <c r="G61" s="33">
        <v>26363.09797957</v>
      </c>
      <c r="H61" s="16">
        <f aca="true" t="shared" si="3" ref="H61:H71">G61/F61-1</f>
        <v>0.029106024291429167</v>
      </c>
      <c r="I61" s="16">
        <f aca="true" t="shared" si="4" ref="I61:I70">G61/E61-1</f>
        <v>0.03130200780300996</v>
      </c>
      <c r="J61" s="81"/>
      <c r="K61" s="81"/>
      <c r="L61" s="134"/>
      <c r="M61" s="92"/>
      <c r="N61" s="9"/>
      <c r="O61" s="9"/>
      <c r="P61" s="9"/>
    </row>
    <row r="62" spans="1:16" ht="12.75" customHeight="1">
      <c r="A62" s="62" t="s">
        <v>61</v>
      </c>
      <c r="B62" s="33">
        <v>11314.636</v>
      </c>
      <c r="C62" s="33">
        <v>11212.909</v>
      </c>
      <c r="D62" s="33">
        <v>11311.931</v>
      </c>
      <c r="E62" s="33">
        <v>14461.65337505</v>
      </c>
      <c r="F62" s="33">
        <v>14439.50172882</v>
      </c>
      <c r="G62" s="33">
        <v>14583.94114246</v>
      </c>
      <c r="H62" s="16">
        <f t="shared" si="3"/>
        <v>0.010003074645693166</v>
      </c>
      <c r="I62" s="16">
        <f t="shared" si="4"/>
        <v>0.00845600183039763</v>
      </c>
      <c r="J62" s="81"/>
      <c r="K62" s="81"/>
      <c r="L62" s="134"/>
      <c r="M62" s="92"/>
      <c r="N62" s="9"/>
      <c r="O62" s="9"/>
      <c r="P62" s="9"/>
    </row>
    <row r="63" spans="1:16" ht="12.75" customHeight="1">
      <c r="A63" s="62" t="s">
        <v>62</v>
      </c>
      <c r="B63" s="33">
        <v>38.021</v>
      </c>
      <c r="C63" s="33">
        <v>36.142</v>
      </c>
      <c r="D63" s="33">
        <v>35.179</v>
      </c>
      <c r="E63" s="33">
        <v>80.79300453</v>
      </c>
      <c r="F63" s="33">
        <v>81.53507499</v>
      </c>
      <c r="G63" s="33">
        <v>77.61252959999999</v>
      </c>
      <c r="H63" s="16">
        <f t="shared" si="3"/>
        <v>-0.04810868685018188</v>
      </c>
      <c r="I63" s="16">
        <f t="shared" si="4"/>
        <v>-0.039365721679765486</v>
      </c>
      <c r="J63" s="81"/>
      <c r="K63" s="81"/>
      <c r="L63" s="134"/>
      <c r="M63" s="92"/>
      <c r="N63" s="9"/>
      <c r="O63" s="9"/>
      <c r="P63" s="9"/>
    </row>
    <row r="64" spans="1:16" ht="12.75" customHeight="1">
      <c r="A64" s="63" t="s">
        <v>63</v>
      </c>
      <c r="B64" s="17">
        <v>13969.178</v>
      </c>
      <c r="C64" s="17">
        <v>13586.021</v>
      </c>
      <c r="D64" s="17">
        <v>13867.996</v>
      </c>
      <c r="E64" s="17">
        <v>18557.88985695</v>
      </c>
      <c r="F64" s="17">
        <v>18156.08036945</v>
      </c>
      <c r="G64" s="17">
        <v>18661.06141011</v>
      </c>
      <c r="H64" s="16">
        <f t="shared" si="3"/>
        <v>0.02781332921998403</v>
      </c>
      <c r="I64" s="16">
        <f t="shared" si="4"/>
        <v>0.005559444201645558</v>
      </c>
      <c r="J64" s="81"/>
      <c r="L64" s="134"/>
      <c r="M64" s="9"/>
      <c r="N64" s="9"/>
      <c r="P64" s="9"/>
    </row>
    <row r="65" spans="1:16" ht="12.75" customHeight="1">
      <c r="A65" s="62" t="s">
        <v>60</v>
      </c>
      <c r="B65" s="33">
        <v>7978.225</v>
      </c>
      <c r="C65" s="33">
        <v>7681.041</v>
      </c>
      <c r="D65" s="33">
        <v>7836.213</v>
      </c>
      <c r="E65" s="33">
        <v>10893.94829188</v>
      </c>
      <c r="F65" s="33">
        <v>10610.856760120001</v>
      </c>
      <c r="G65" s="33">
        <v>11046.697397670003</v>
      </c>
      <c r="H65" s="16">
        <f t="shared" si="3"/>
        <v>0.04107497136216853</v>
      </c>
      <c r="I65" s="16">
        <f t="shared" si="4"/>
        <v>0.01402146418336292</v>
      </c>
      <c r="J65" s="81"/>
      <c r="K65" s="81"/>
      <c r="L65" s="134"/>
      <c r="M65" s="9"/>
      <c r="N65" s="9"/>
      <c r="P65" s="9"/>
    </row>
    <row r="66" spans="1:16" ht="12.75" customHeight="1">
      <c r="A66" s="62" t="s">
        <v>61</v>
      </c>
      <c r="B66" s="33">
        <v>5988.087</v>
      </c>
      <c r="C66" s="33">
        <v>5902.04</v>
      </c>
      <c r="D66" s="33">
        <v>6028.99</v>
      </c>
      <c r="E66" s="33">
        <v>7659.897274520001</v>
      </c>
      <c r="F66" s="33">
        <v>7540.05019945</v>
      </c>
      <c r="G66" s="33">
        <v>7609.680115700001</v>
      </c>
      <c r="H66" s="16">
        <f t="shared" si="3"/>
        <v>0.009234675421004424</v>
      </c>
      <c r="I66" s="16">
        <f t="shared" si="4"/>
        <v>-0.00655585277717019</v>
      </c>
      <c r="J66" s="81"/>
      <c r="K66" s="81"/>
      <c r="L66" s="134"/>
      <c r="M66" s="92"/>
      <c r="N66" s="9"/>
      <c r="P66" s="9"/>
    </row>
    <row r="67" spans="1:16" ht="12.75" customHeight="1">
      <c r="A67" s="62" t="s">
        <v>62</v>
      </c>
      <c r="B67" s="33">
        <v>2.867</v>
      </c>
      <c r="C67" s="33">
        <v>2.936</v>
      </c>
      <c r="D67" s="33">
        <v>2.796</v>
      </c>
      <c r="E67" s="33">
        <v>4.0442905499999995</v>
      </c>
      <c r="F67" s="33">
        <v>5.17340988</v>
      </c>
      <c r="G67" s="33">
        <v>4.68389674</v>
      </c>
      <c r="H67" s="16">
        <f t="shared" si="3"/>
        <v>-0.09462098526011253</v>
      </c>
      <c r="I67" s="16">
        <f>G67/E67-1</f>
        <v>0.15815040539063152</v>
      </c>
      <c r="J67" s="81"/>
      <c r="K67" s="81"/>
      <c r="L67" s="134"/>
      <c r="M67" s="92"/>
      <c r="N67" s="9"/>
      <c r="P67" s="9"/>
    </row>
    <row r="68" spans="1:16" ht="12.75" customHeight="1">
      <c r="A68" s="63" t="s">
        <v>64</v>
      </c>
      <c r="B68" s="17">
        <v>17248.034</v>
      </c>
      <c r="C68" s="17">
        <v>17356.493</v>
      </c>
      <c r="D68" s="17">
        <v>17626.602000000003</v>
      </c>
      <c r="E68" s="17">
        <v>21547.48356059</v>
      </c>
      <c r="F68" s="17">
        <f aca="true" t="shared" si="5" ref="F68:G71">+F60-F64</f>
        <v>21982.431560619996</v>
      </c>
      <c r="G68" s="17">
        <f t="shared" si="5"/>
        <v>22363.590241519996</v>
      </c>
      <c r="H68" s="16">
        <f t="shared" si="3"/>
        <v>0.017339241104829428</v>
      </c>
      <c r="I68" s="16">
        <f t="shared" si="4"/>
        <v>0.03787480234688023</v>
      </c>
      <c r="J68" s="81"/>
      <c r="K68" s="81"/>
      <c r="L68" s="81"/>
      <c r="M68" s="92"/>
      <c r="N68" s="9"/>
      <c r="O68" s="9"/>
      <c r="P68" s="9"/>
    </row>
    <row r="69" spans="1:16" ht="12.75" customHeight="1">
      <c r="A69" s="62" t="s">
        <v>60</v>
      </c>
      <c r="B69" s="33">
        <v>11886.331</v>
      </c>
      <c r="C69" s="33">
        <v>12012.420999999998</v>
      </c>
      <c r="D69" s="33">
        <v>12311.277000000002</v>
      </c>
      <c r="E69" s="33">
        <v>14668.978746080002</v>
      </c>
      <c r="F69" s="33">
        <f t="shared" si="5"/>
        <v>15006.618366139995</v>
      </c>
      <c r="G69" s="33">
        <f t="shared" si="5"/>
        <v>15316.400581899998</v>
      </c>
      <c r="H69" s="16">
        <f t="shared" si="3"/>
        <v>0.020643039504421257</v>
      </c>
      <c r="I69" s="16">
        <f t="shared" si="4"/>
        <v>0.04413544030752692</v>
      </c>
      <c r="J69" s="81"/>
      <c r="K69" s="81"/>
      <c r="L69" s="9"/>
      <c r="M69" s="92"/>
      <c r="N69" s="9"/>
      <c r="O69" s="9"/>
      <c r="P69" s="9"/>
    </row>
    <row r="70" spans="1:16" ht="12.75" customHeight="1">
      <c r="A70" s="62" t="s">
        <v>61</v>
      </c>
      <c r="B70" s="33">
        <v>5326.549</v>
      </c>
      <c r="C70" s="33">
        <v>5310.869</v>
      </c>
      <c r="D70" s="33">
        <v>5282.941000000001</v>
      </c>
      <c r="E70" s="33">
        <v>6801.7561005299995</v>
      </c>
      <c r="F70" s="33">
        <f t="shared" si="5"/>
        <v>6899.45152937</v>
      </c>
      <c r="G70" s="33">
        <f t="shared" si="5"/>
        <v>6974.261026759999</v>
      </c>
      <c r="H70" s="16">
        <f t="shared" si="3"/>
        <v>0.010842818022787304</v>
      </c>
      <c r="I70" s="16">
        <f t="shared" si="4"/>
        <v>0.025361821811952012</v>
      </c>
      <c r="J70" s="81"/>
      <c r="K70" s="81"/>
      <c r="L70" s="9"/>
      <c r="M70" s="9"/>
      <c r="N70" s="9"/>
      <c r="O70" s="9"/>
      <c r="P70" s="9"/>
    </row>
    <row r="71" spans="1:16" ht="12.75" customHeight="1">
      <c r="A71" s="62" t="s">
        <v>62</v>
      </c>
      <c r="B71" s="33">
        <v>35.154</v>
      </c>
      <c r="C71" s="33">
        <v>33.206</v>
      </c>
      <c r="D71" s="33">
        <v>32.383</v>
      </c>
      <c r="E71" s="33">
        <v>76.74871398</v>
      </c>
      <c r="F71" s="33">
        <f t="shared" si="5"/>
        <v>76.36166511</v>
      </c>
      <c r="G71" s="33">
        <f t="shared" si="5"/>
        <v>72.92863286</v>
      </c>
      <c r="H71" s="16">
        <f t="shared" si="3"/>
        <v>-0.04495753523780133</v>
      </c>
      <c r="I71" s="16">
        <f>G71/E71-1</f>
        <v>-0.04977387791794774</v>
      </c>
      <c r="J71" s="81"/>
      <c r="K71" s="81"/>
      <c r="L71" s="9"/>
      <c r="M71" s="9"/>
      <c r="N71" s="9"/>
      <c r="O71" s="9"/>
      <c r="P71" s="9"/>
    </row>
    <row r="72" spans="2:19" ht="12" customHeight="1">
      <c r="B72" s="12"/>
      <c r="C72" s="12"/>
      <c r="D72" s="12"/>
      <c r="E72" s="12"/>
      <c r="F72" s="16"/>
      <c r="G72" s="16"/>
      <c r="H72" s="126"/>
      <c r="I72" s="85"/>
      <c r="J72"/>
      <c r="K72" s="81"/>
      <c r="L72" s="92"/>
      <c r="M72" s="81"/>
      <c r="N72" s="68"/>
      <c r="O72" s="9"/>
      <c r="P72" s="9"/>
      <c r="Q72" s="9"/>
      <c r="R72" s="9"/>
      <c r="S72" s="9"/>
    </row>
    <row r="73" spans="2:11" ht="12.75">
      <c r="B73" s="12"/>
      <c r="C73" s="12"/>
      <c r="D73" s="12"/>
      <c r="E73" s="12"/>
      <c r="F73" s="12"/>
      <c r="G73" s="12"/>
      <c r="H73" s="85"/>
      <c r="K73" s="81"/>
    </row>
    <row r="74" spans="2:9" ht="11.25">
      <c r="B74" s="12"/>
      <c r="C74" s="12"/>
      <c r="D74" s="12"/>
      <c r="E74" s="12"/>
      <c r="F74" s="12"/>
      <c r="G74" s="12"/>
      <c r="I74" s="17"/>
    </row>
    <row r="75" spans="2:9" ht="11.25">
      <c r="B75" s="17"/>
      <c r="C75" s="17"/>
      <c r="D75" s="17"/>
      <c r="E75" s="17"/>
      <c r="F75" s="17"/>
      <c r="G75" s="17"/>
      <c r="H75" s="17"/>
      <c r="I75" s="33"/>
    </row>
    <row r="76" spans="2:9" ht="11.25">
      <c r="B76" s="33"/>
      <c r="C76" s="17"/>
      <c r="D76" s="33"/>
      <c r="E76" s="33"/>
      <c r="F76" s="33"/>
      <c r="G76" s="33"/>
      <c r="H76" s="33"/>
      <c r="I76" s="33"/>
    </row>
    <row r="77" spans="2:9" ht="11.25">
      <c r="B77" s="33"/>
      <c r="C77" s="33"/>
      <c r="D77" s="33"/>
      <c r="E77" s="33"/>
      <c r="F77" s="33"/>
      <c r="G77" s="33"/>
      <c r="H77" s="33"/>
      <c r="I77" s="33"/>
    </row>
    <row r="78" spans="2:9" ht="11.25">
      <c r="B78" s="33"/>
      <c r="C78" s="33"/>
      <c r="D78" s="33"/>
      <c r="E78" s="33"/>
      <c r="F78" s="33"/>
      <c r="G78" s="33"/>
      <c r="H78" s="33"/>
      <c r="I78" s="17"/>
    </row>
    <row r="79" spans="2:9" ht="11.25">
      <c r="B79" s="17"/>
      <c r="C79" s="33"/>
      <c r="D79" s="33"/>
      <c r="E79" s="33"/>
      <c r="F79" s="33"/>
      <c r="G79" s="17"/>
      <c r="I79" s="33"/>
    </row>
    <row r="80" spans="2:9" ht="11.25">
      <c r="B80" s="33"/>
      <c r="C80" s="33"/>
      <c r="D80" s="33"/>
      <c r="E80" s="33"/>
      <c r="F80" s="33"/>
      <c r="G80" s="33"/>
      <c r="I80" s="33"/>
    </row>
    <row r="81" spans="2:9" ht="11.25">
      <c r="B81" s="33"/>
      <c r="C81" s="33"/>
      <c r="D81" s="33"/>
      <c r="E81" s="33"/>
      <c r="F81" s="33"/>
      <c r="G81" s="33"/>
      <c r="I81" s="33"/>
    </row>
    <row r="82" spans="2:9" ht="11.25">
      <c r="B82" s="33"/>
      <c r="C82" s="33"/>
      <c r="D82" s="33"/>
      <c r="E82" s="33"/>
      <c r="F82" s="33"/>
      <c r="G82" s="33"/>
      <c r="I82" s="17"/>
    </row>
    <row r="83" spans="2:9" ht="11.25">
      <c r="B83" s="17"/>
      <c r="C83" s="17"/>
      <c r="D83" s="17"/>
      <c r="F83" s="17"/>
      <c r="G83" s="17"/>
      <c r="I83" s="33"/>
    </row>
    <row r="84" spans="2:9" ht="11.25">
      <c r="B84" s="33"/>
      <c r="C84" s="33"/>
      <c r="D84" s="33"/>
      <c r="F84" s="33"/>
      <c r="G84" s="33"/>
      <c r="I84" s="33"/>
    </row>
    <row r="85" spans="2:9" ht="11.25">
      <c r="B85" s="33"/>
      <c r="C85" s="33"/>
      <c r="D85" s="33"/>
      <c r="F85" s="33"/>
      <c r="G85" s="33"/>
      <c r="I85" s="33"/>
    </row>
    <row r="86" spans="2:9" ht="11.25">
      <c r="B86" s="33"/>
      <c r="C86" s="33"/>
      <c r="D86" s="33"/>
      <c r="F86" s="33"/>
      <c r="G86" s="33"/>
      <c r="I86" s="17"/>
    </row>
    <row r="87" spans="2:9" ht="11.25">
      <c r="B87" s="66"/>
      <c r="C87" s="66"/>
      <c r="D87" s="66"/>
      <c r="E87" s="66"/>
      <c r="F87" s="66"/>
      <c r="I87" s="33"/>
    </row>
    <row r="88" spans="3:6" ht="12.75">
      <c r="C88" s="12"/>
      <c r="D88" s="12"/>
      <c r="E88" s="12"/>
      <c r="F88" s="12"/>
    </row>
    <row r="89" spans="3:6" ht="12.75">
      <c r="C89" s="12"/>
      <c r="D89" s="12"/>
      <c r="E89" s="12"/>
      <c r="F89" s="12"/>
    </row>
    <row r="90" spans="3:6" ht="12.75">
      <c r="C90" s="12"/>
      <c r="D90" s="12"/>
      <c r="E90" s="12"/>
      <c r="F90" s="12"/>
    </row>
    <row r="91" spans="3:6" ht="12.75">
      <c r="C91" s="12"/>
      <c r="D91" s="12"/>
      <c r="E91" s="12"/>
      <c r="F91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atoktoralieva</cp:lastModifiedBy>
  <cp:lastPrinted>2013-03-04T10:50:25Z</cp:lastPrinted>
  <dcterms:created xsi:type="dcterms:W3CDTF">2008-11-05T07:26:31Z</dcterms:created>
  <dcterms:modified xsi:type="dcterms:W3CDTF">2013-03-15T10:34:43Z</dcterms:modified>
  <cp:category/>
  <cp:version/>
  <cp:contentType/>
  <cp:contentStatus/>
</cp:coreProperties>
</file>