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asanbekova\Desktop\Риск радар\Риск-радар_ноябрь 2025\правки ОРГЯД\на сайт\"/>
    </mc:Choice>
  </mc:AlternateContent>
  <bookViews>
    <workbookView xWindow="0" yWindow="0" windowWidth="28800" windowHeight="12180"/>
  </bookViews>
  <sheets>
    <sheet name="Базовая оценка на уров. кредита" sheetId="1" r:id="rId1"/>
    <sheet name="Расширен.оценка на уров.кредита" sheetId="11" r:id="rId2"/>
    <sheet name="Розничная ипотека" sheetId="9" r:id="rId3"/>
    <sheet name="Автокредитование" sheetId="8" r:id="rId4"/>
    <sheet name="Dropdown-List Input" sheetId="5" state="hidden" r:id="rId5"/>
    <sheet name="Rohdaten Branchen&amp;Score" sheetId="6" state="hidden" r:id="rId6"/>
  </sheets>
  <definedNames>
    <definedName name="_xlnm.Print_Area" localSheetId="3">Автокредитование!$A$1:$G$48</definedName>
    <definedName name="_xlnm.Print_Area" localSheetId="0">'Базовая оценка на уров. кредита'!$A$1:$H$80</definedName>
    <definedName name="_xlnm.Print_Area" localSheetId="1">'Расширен.оценка на уров.кредита'!$A$4:$H$100</definedName>
    <definedName name="_xlnm.Print_Area" localSheetId="2">'Розничная ипотека'!$A$4:$G$52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9" l="1"/>
  <c r="H36" i="11" l="1"/>
  <c r="H34" i="11"/>
  <c r="H32" i="11"/>
  <c r="H30" i="11"/>
  <c r="H28" i="11"/>
  <c r="H26" i="11"/>
  <c r="H19" i="11"/>
  <c r="H17" i="11"/>
  <c r="H15" i="11"/>
  <c r="H13" i="11"/>
  <c r="H11" i="11"/>
  <c r="H9" i="11"/>
  <c r="H21" i="11"/>
  <c r="H44" i="11"/>
  <c r="H46" i="11"/>
  <c r="H48" i="11"/>
  <c r="H50" i="11"/>
  <c r="H52" i="11"/>
  <c r="H54" i="11"/>
  <c r="Q104" i="6"/>
  <c r="L104" i="6"/>
  <c r="F104" i="6"/>
  <c r="Q102" i="6"/>
  <c r="L102" i="6"/>
  <c r="F102" i="6"/>
  <c r="Q100" i="6"/>
  <c r="L100" i="6"/>
  <c r="F100" i="6"/>
  <c r="Q98" i="6"/>
  <c r="L98" i="6"/>
  <c r="F98" i="6"/>
  <c r="Q96" i="6"/>
  <c r="L96" i="6"/>
  <c r="F96" i="6"/>
  <c r="Q94" i="6"/>
  <c r="L94" i="6"/>
  <c r="F94" i="6"/>
  <c r="Q92" i="6"/>
  <c r="L92" i="6"/>
  <c r="F92" i="6"/>
  <c r="Q90" i="6"/>
  <c r="L90" i="6"/>
  <c r="F90" i="6"/>
  <c r="Q88" i="6"/>
  <c r="L88" i="6"/>
  <c r="F88" i="6"/>
  <c r="Q86" i="6"/>
  <c r="L86" i="6"/>
  <c r="F86" i="6"/>
  <c r="Q84" i="6"/>
  <c r="L84" i="6"/>
  <c r="F84" i="6"/>
  <c r="Q82" i="6"/>
  <c r="L82" i="6"/>
  <c r="F82" i="6"/>
  <c r="Q80" i="6"/>
  <c r="L80" i="6"/>
  <c r="F80" i="6"/>
  <c r="Q78" i="6"/>
  <c r="L78" i="6"/>
  <c r="F78" i="6"/>
  <c r="Q76" i="6"/>
  <c r="L76" i="6"/>
  <c r="F76" i="6"/>
  <c r="Q74" i="6"/>
  <c r="L74" i="6"/>
  <c r="F74" i="6"/>
  <c r="Q72" i="6"/>
  <c r="L72" i="6"/>
  <c r="F72" i="6"/>
  <c r="Q70" i="6"/>
  <c r="L70" i="6"/>
  <c r="F70" i="6"/>
  <c r="Q68" i="6"/>
  <c r="L68" i="6"/>
  <c r="F68" i="6"/>
  <c r="Q66" i="6"/>
  <c r="L66" i="6"/>
  <c r="F66" i="6"/>
  <c r="Q64" i="6"/>
  <c r="L64" i="6"/>
  <c r="F64" i="6"/>
  <c r="Q62" i="6"/>
  <c r="L62" i="6"/>
  <c r="F62" i="6"/>
  <c r="Q60" i="6"/>
  <c r="L60" i="6"/>
  <c r="F60" i="6"/>
  <c r="Q58" i="6"/>
  <c r="L58" i="6"/>
  <c r="F58" i="6"/>
  <c r="Q56" i="6"/>
  <c r="L56" i="6"/>
  <c r="F56" i="6"/>
  <c r="Q54" i="6"/>
  <c r="L54" i="6"/>
  <c r="F54" i="6"/>
  <c r="Q52" i="6"/>
  <c r="L52" i="6"/>
  <c r="F52" i="6"/>
  <c r="Q50" i="6"/>
  <c r="L50" i="6"/>
  <c r="F50" i="6"/>
  <c r="Q48" i="6"/>
  <c r="L48" i="6"/>
  <c r="F48" i="6"/>
  <c r="Q46" i="6"/>
  <c r="L46" i="6"/>
  <c r="F46" i="6"/>
  <c r="Q44" i="6"/>
  <c r="L44" i="6"/>
  <c r="F44" i="6"/>
  <c r="Q42" i="6"/>
  <c r="L42" i="6"/>
  <c r="F42" i="6"/>
  <c r="Q40" i="6"/>
  <c r="L40" i="6"/>
  <c r="F40" i="6"/>
  <c r="Q38" i="6"/>
  <c r="L38" i="6"/>
  <c r="F38" i="6"/>
  <c r="Q36" i="6"/>
  <c r="L36" i="6"/>
  <c r="F36" i="6"/>
  <c r="Q34" i="6"/>
  <c r="L34" i="6"/>
  <c r="F34" i="6"/>
  <c r="Q32" i="6"/>
  <c r="L32" i="6"/>
  <c r="F32" i="6"/>
  <c r="Q30" i="6"/>
  <c r="L30" i="6"/>
  <c r="F30" i="6"/>
  <c r="Q28" i="6"/>
  <c r="L28" i="6"/>
  <c r="F28" i="6"/>
  <c r="Q26" i="6"/>
  <c r="Q20" i="6" s="1"/>
  <c r="L26" i="6"/>
  <c r="F26" i="6"/>
  <c r="F20" i="6" s="1"/>
  <c r="Q24" i="6"/>
  <c r="L24" i="6"/>
  <c r="F24" i="6"/>
  <c r="Q22" i="6"/>
  <c r="L22" i="6"/>
  <c r="F22" i="6"/>
  <c r="P20" i="6"/>
  <c r="O20" i="6"/>
  <c r="N20" i="6"/>
  <c r="M20" i="6"/>
  <c r="L20" i="6"/>
  <c r="K20" i="6"/>
  <c r="J20" i="6"/>
  <c r="I20" i="6"/>
  <c r="H20" i="6"/>
  <c r="G20" i="6"/>
  <c r="E20" i="6"/>
  <c r="D20" i="6"/>
  <c r="Q18" i="6"/>
  <c r="L18" i="6"/>
  <c r="F18" i="6"/>
  <c r="Q16" i="6"/>
  <c r="L16" i="6"/>
  <c r="F16" i="6"/>
  <c r="Q14" i="6"/>
  <c r="L14" i="6"/>
  <c r="F14" i="6"/>
  <c r="Q12" i="6"/>
  <c r="L12" i="6"/>
  <c r="F12" i="6"/>
  <c r="Q10" i="6"/>
  <c r="L10" i="6"/>
  <c r="F10" i="6"/>
  <c r="Q8" i="6"/>
  <c r="L8" i="6"/>
  <c r="F8" i="6"/>
  <c r="Q6" i="6"/>
  <c r="L6" i="6"/>
  <c r="F6" i="6"/>
  <c r="H38" i="11" l="1"/>
  <c r="B14" i="5"/>
  <c r="B7" i="5"/>
  <c r="H71" i="11"/>
  <c r="H69" i="11"/>
  <c r="H67" i="11"/>
  <c r="H65" i="11"/>
  <c r="H63" i="11"/>
  <c r="H61" i="11"/>
  <c r="R104" i="6"/>
  <c r="C51" i="5" s="1"/>
  <c r="R102" i="6"/>
  <c r="C50" i="5" s="1"/>
  <c r="R100" i="6"/>
  <c r="C49" i="5" s="1"/>
  <c r="R98" i="6"/>
  <c r="C48" i="5" s="1"/>
  <c r="R96" i="6"/>
  <c r="C47" i="5" s="1"/>
  <c r="R94" i="6"/>
  <c r="C46" i="5" s="1"/>
  <c r="R92" i="6"/>
  <c r="C45" i="5" s="1"/>
  <c r="R90" i="6"/>
  <c r="C44" i="5" s="1"/>
  <c r="R88" i="6"/>
  <c r="C43" i="5" s="1"/>
  <c r="R86" i="6"/>
  <c r="C42" i="5" s="1"/>
  <c r="R84" i="6"/>
  <c r="C41" i="5" s="1"/>
  <c r="R82" i="6"/>
  <c r="C40" i="5" s="1"/>
  <c r="R80" i="6"/>
  <c r="C39" i="5" s="1"/>
  <c r="R78" i="6"/>
  <c r="C38" i="5" s="1"/>
  <c r="R76" i="6"/>
  <c r="C37" i="5" s="1"/>
  <c r="R74" i="6"/>
  <c r="C36" i="5" s="1"/>
  <c r="R72" i="6"/>
  <c r="C35" i="5" s="1"/>
  <c r="R70" i="6"/>
  <c r="C34" i="5" s="1"/>
  <c r="R68" i="6"/>
  <c r="C33" i="5" s="1"/>
  <c r="R66" i="6"/>
  <c r="C32" i="5" s="1"/>
  <c r="R64" i="6"/>
  <c r="C31" i="5" s="1"/>
  <c r="R62" i="6"/>
  <c r="C30" i="5" s="1"/>
  <c r="R60" i="6"/>
  <c r="C29" i="5" s="1"/>
  <c r="R58" i="6"/>
  <c r="C28" i="5" s="1"/>
  <c r="R56" i="6"/>
  <c r="C27" i="5" s="1"/>
  <c r="R54" i="6"/>
  <c r="C26" i="5" s="1"/>
  <c r="R52" i="6"/>
  <c r="C25" i="5" s="1"/>
  <c r="R50" i="6"/>
  <c r="C24" i="5" s="1"/>
  <c r="R48" i="6"/>
  <c r="C23" i="5" s="1"/>
  <c r="R46" i="6"/>
  <c r="C22" i="5" s="1"/>
  <c r="R44" i="6"/>
  <c r="C21" i="5" s="1"/>
  <c r="R42" i="6"/>
  <c r="C20" i="5" s="1"/>
  <c r="R40" i="6"/>
  <c r="C19" i="5" s="1"/>
  <c r="R38" i="6"/>
  <c r="C18" i="5" s="1"/>
  <c r="R36" i="6"/>
  <c r="C17" i="5" s="1"/>
  <c r="R34" i="6"/>
  <c r="C16" i="5" s="1"/>
  <c r="R32" i="6"/>
  <c r="C15" i="5" s="1"/>
  <c r="R30" i="6"/>
  <c r="C14" i="5" s="1"/>
  <c r="R28" i="6"/>
  <c r="C13" i="5" s="1"/>
  <c r="R26" i="6"/>
  <c r="C12" i="5" s="1"/>
  <c r="R24" i="6"/>
  <c r="C11" i="5" s="1"/>
  <c r="R20" i="6"/>
  <c r="R18" i="6"/>
  <c r="C9" i="5" s="1"/>
  <c r="R16" i="6"/>
  <c r="C8" i="5" s="1"/>
  <c r="R14" i="6"/>
  <c r="C7" i="5" s="1"/>
  <c r="R12" i="6"/>
  <c r="C6" i="5" s="1"/>
  <c r="R10" i="6"/>
  <c r="R8" i="6"/>
  <c r="H73" i="11" l="1"/>
  <c r="H56" i="11"/>
  <c r="D93" i="11" s="1"/>
  <c r="R22" i="6"/>
  <c r="C10" i="5" s="1"/>
  <c r="R6" i="6"/>
  <c r="D99" i="11" l="1"/>
  <c r="H53" i="1" l="1"/>
  <c r="H51" i="1"/>
  <c r="H49" i="1"/>
  <c r="H47" i="1"/>
  <c r="H45" i="1"/>
  <c r="H43" i="1"/>
  <c r="H55" i="1" l="1"/>
  <c r="H36" i="1"/>
  <c r="H34" i="1"/>
  <c r="H32" i="1"/>
  <c r="H30" i="1"/>
  <c r="H28" i="1"/>
  <c r="H26" i="1"/>
  <c r="H19" i="1"/>
  <c r="H17" i="1"/>
  <c r="H15" i="1"/>
  <c r="H13" i="1"/>
  <c r="H11" i="1"/>
  <c r="H9" i="1"/>
  <c r="C5" i="5"/>
  <c r="C4" i="5"/>
  <c r="H21" i="1" l="1"/>
  <c r="H38" i="1"/>
  <c r="F16" i="9"/>
  <c r="F18" i="9"/>
  <c r="F28" i="9" s="1"/>
  <c r="F29" i="9" s="1"/>
  <c r="F20" i="9"/>
  <c r="F22" i="9"/>
  <c r="F24" i="9"/>
  <c r="F26" i="9"/>
  <c r="F35" i="9"/>
  <c r="F47" i="9" s="1"/>
  <c r="F48" i="9" s="1"/>
  <c r="F37" i="9"/>
  <c r="F39" i="9"/>
  <c r="F41" i="9"/>
  <c r="F43" i="9"/>
  <c r="F45" i="9"/>
  <c r="D74" i="1" l="1"/>
  <c r="D80" i="1" s="1"/>
  <c r="F41" i="8"/>
  <c r="F39" i="8"/>
  <c r="F37" i="8"/>
  <c r="F35" i="8"/>
  <c r="F33" i="8"/>
  <c r="F43" i="8" s="1"/>
  <c r="F44" i="8" s="1"/>
  <c r="F31" i="8"/>
  <c r="F22" i="8"/>
  <c r="F20" i="8"/>
  <c r="F18" i="8"/>
  <c r="F16" i="8"/>
  <c r="F24" i="8" s="1"/>
  <c r="F25" i="8" s="1"/>
  <c r="F8" i="8" s="1"/>
  <c r="B48" i="5" l="1"/>
  <c r="B49" i="5"/>
  <c r="B50" i="5"/>
  <c r="B51" i="5"/>
  <c r="B4" i="5"/>
  <c r="H60" i="1" s="1"/>
  <c r="D68" i="1" s="1"/>
  <c r="D70" i="1" s="1"/>
  <c r="B5" i="5"/>
  <c r="B6" i="5"/>
  <c r="B8" i="5"/>
  <c r="B9" i="5"/>
  <c r="B10" i="5"/>
  <c r="B11" i="5"/>
  <c r="B12" i="5"/>
  <c r="B13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E80" i="1" l="1"/>
  <c r="D77" i="1"/>
  <c r="H79" i="11"/>
  <c r="D87" i="11" s="1"/>
  <c r="D89" i="11" s="1"/>
  <c r="G80" i="1"/>
  <c r="G99" i="11" l="1"/>
  <c r="E99" i="11"/>
  <c r="D96" i="11"/>
</calcChain>
</file>

<file path=xl/sharedStrings.xml><?xml version="1.0" encoding="utf-8"?>
<sst xmlns="http://schemas.openxmlformats.org/spreadsheetml/2006/main" count="496" uniqueCount="314">
  <si>
    <t>Score</t>
  </si>
  <si>
    <t>Sector</t>
  </si>
  <si>
    <t>Branche</t>
  </si>
  <si>
    <t>NACE-Code</t>
  </si>
  <si>
    <t>S</t>
  </si>
  <si>
    <t>A</t>
  </si>
  <si>
    <t>Agriculture, Forestry and Fishing</t>
  </si>
  <si>
    <t>A 1.1</t>
  </si>
  <si>
    <t>Growing of non-perennial Crops</t>
  </si>
  <si>
    <t>A 1.2</t>
  </si>
  <si>
    <t>Growing of perennial Crops</t>
  </si>
  <si>
    <t>A 1.4</t>
  </si>
  <si>
    <t>Animal Production</t>
  </si>
  <si>
    <t>A 2</t>
  </si>
  <si>
    <t>Forestry and Logging</t>
  </si>
  <si>
    <t>A 3</t>
  </si>
  <si>
    <t>Fishing and Aquaculture</t>
  </si>
  <si>
    <t>B</t>
  </si>
  <si>
    <t>Mining and Quarrying</t>
  </si>
  <si>
    <t>C</t>
  </si>
  <si>
    <t>Manufacturing</t>
  </si>
  <si>
    <t>C 10</t>
  </si>
  <si>
    <t>Manufacture of Food Products</t>
  </si>
  <si>
    <t>C 11</t>
  </si>
  <si>
    <t>Manufacture of Beverages</t>
  </si>
  <si>
    <t>C 12</t>
  </si>
  <si>
    <t>Manufacture of Tobacco Products</t>
  </si>
  <si>
    <t>C 13</t>
  </si>
  <si>
    <t>Manufacture of Textiles</t>
  </si>
  <si>
    <t>C 14</t>
  </si>
  <si>
    <t xml:space="preserve">Manufacture of wearing Apparel </t>
  </si>
  <si>
    <t>C 15</t>
  </si>
  <si>
    <t xml:space="preserve">Manufacture of Leather and related Products </t>
  </si>
  <si>
    <t>C 16</t>
  </si>
  <si>
    <t>Manufacture of Wood and of Products of Wood and Cork, except Furniture; Manufacture of Articles of Straw and Plaiting Material</t>
  </si>
  <si>
    <t>C 17</t>
  </si>
  <si>
    <t>Manufacture of Paper and Paper Products</t>
  </si>
  <si>
    <t>C 18</t>
  </si>
  <si>
    <t xml:space="preserve">Printing and Reproduction of Recorded Media </t>
  </si>
  <si>
    <t>C 19</t>
  </si>
  <si>
    <t>Manufacture of Coke and refined Petroleum Products</t>
  </si>
  <si>
    <t>C 20</t>
  </si>
  <si>
    <t>Manufacture of Chemicals and chemical Products</t>
  </si>
  <si>
    <t>C 21</t>
  </si>
  <si>
    <t xml:space="preserve">Manufacture of basic pharmaceutical Products and pharmaceutical Preparations </t>
  </si>
  <si>
    <t>C 22</t>
  </si>
  <si>
    <t>Manufacture of Rubber and plastic Products</t>
  </si>
  <si>
    <t>C 23</t>
  </si>
  <si>
    <t xml:space="preserve">Manufacture of other non-metallic mineral Products </t>
  </si>
  <si>
    <t>C 24</t>
  </si>
  <si>
    <t>Manufacture of basic Metals</t>
  </si>
  <si>
    <t>C 25</t>
  </si>
  <si>
    <t xml:space="preserve">Manufacture of fabricated metal Products, except Machinery and Equipment </t>
  </si>
  <si>
    <t>C 26</t>
  </si>
  <si>
    <t>Manufacture of Computer, electronic and optical Products</t>
  </si>
  <si>
    <t>C 27</t>
  </si>
  <si>
    <t xml:space="preserve">Manufacture of electrical Equipment </t>
  </si>
  <si>
    <t>C 28</t>
  </si>
  <si>
    <t xml:space="preserve">Manufacture of Machinery and Equipment </t>
  </si>
  <si>
    <t>C 29</t>
  </si>
  <si>
    <t xml:space="preserve">Manufacture of Motor Vehicles, Trailers and semi-Trailers </t>
  </si>
  <si>
    <t>C 30</t>
  </si>
  <si>
    <t xml:space="preserve">Manufacture of other Transport Equipment </t>
  </si>
  <si>
    <t>C 31</t>
  </si>
  <si>
    <t xml:space="preserve">Manufacture of Furniture </t>
  </si>
  <si>
    <t>C 32</t>
  </si>
  <si>
    <t xml:space="preserve">Other manufacturing </t>
  </si>
  <si>
    <t>C 33</t>
  </si>
  <si>
    <t>Repair and installation of Machinery and Equipment</t>
  </si>
  <si>
    <t>D</t>
  </si>
  <si>
    <t>Electricity, Gas, Steam and Air Conditioning Supply</t>
  </si>
  <si>
    <t>E</t>
  </si>
  <si>
    <t>Water Supply, Sewerage, Waste Management and Remediation Activities</t>
  </si>
  <si>
    <t>F</t>
  </si>
  <si>
    <t>Construction</t>
  </si>
  <si>
    <t>G</t>
  </si>
  <si>
    <t>Wholesale and Retail Trade</t>
  </si>
  <si>
    <t>H</t>
  </si>
  <si>
    <t>Transportation and Storage</t>
  </si>
  <si>
    <t>I</t>
  </si>
  <si>
    <t>Accommodation and Food Service Activities</t>
  </si>
  <si>
    <t>J</t>
  </si>
  <si>
    <t>Information and Communication</t>
  </si>
  <si>
    <t>K</t>
  </si>
  <si>
    <t>Financial and Insurance Activities</t>
  </si>
  <si>
    <t>L</t>
  </si>
  <si>
    <t>Real Estate Activities</t>
  </si>
  <si>
    <t>M</t>
  </si>
  <si>
    <t>Professional, Scientific and Technical Activities</t>
  </si>
  <si>
    <t>N</t>
  </si>
  <si>
    <t>Administrative and Support Service Activities</t>
  </si>
  <si>
    <t>O</t>
  </si>
  <si>
    <t>Public Administration and Defence, Compulsory Social Security</t>
  </si>
  <si>
    <t>P</t>
  </si>
  <si>
    <t>Education</t>
  </si>
  <si>
    <t>Q</t>
  </si>
  <si>
    <t>Human Health and Social Work Activities</t>
  </si>
  <si>
    <t>R</t>
  </si>
  <si>
    <t>Arts, Entertainment and Recreation</t>
  </si>
  <si>
    <t>Other Service Activities</t>
  </si>
  <si>
    <t>T</t>
  </si>
  <si>
    <t>Activities of Households as Employers</t>
  </si>
  <si>
    <t>U</t>
  </si>
  <si>
    <t>Activities of Extraterritorial Organisations and Bodies</t>
  </si>
  <si>
    <t>*2</t>
  </si>
  <si>
    <t>ESG-Risk Sector-Score</t>
  </si>
  <si>
    <t>Physical Climate Risk</t>
  </si>
  <si>
    <t>Transition Climate Risk</t>
  </si>
  <si>
    <t>Other ESG-Risks</t>
  </si>
  <si>
    <t>Acute</t>
  </si>
  <si>
    <t>Chronic</t>
  </si>
  <si>
    <t>GHG-Emission Contribution</t>
  </si>
  <si>
    <t>Transitional Intensity</t>
  </si>
  <si>
    <t>Loss of Biodiversity</t>
  </si>
  <si>
    <t>Other Environmental Risks</t>
  </si>
  <si>
    <t xml:space="preserve">Possible Violation of Human Rights </t>
  </si>
  <si>
    <t>Other Social Risks</t>
  </si>
  <si>
    <t>Probability of regulatory Change</t>
  </si>
  <si>
    <t>Economic Impact of regulatory Change</t>
  </si>
  <si>
    <t>Techno-logy Squeeze-out</t>
  </si>
  <si>
    <t>Customer/ Consumer Behavior</t>
  </si>
  <si>
    <t>Индивидуальная устойчивость к физическим климатическим рискам</t>
  </si>
  <si>
    <t>Показатель</t>
  </si>
  <si>
    <t>Вопрос</t>
  </si>
  <si>
    <t>Балл</t>
  </si>
  <si>
    <t xml:space="preserve">«1»  если полностью,
«0,5» если частично,
в остальных случаях «0».
</t>
  </si>
  <si>
    <t>Географическое расположение и текущий статус защиты территории</t>
  </si>
  <si>
    <t>Есть ли доказательства того, что расположение клиента обеспечивает особую защиту от климатических угроз?</t>
  </si>
  <si>
    <t>Местоположение удалено от водоёмов, подверженных наводнениям, и лесов или рощ, подверженных риску лесных пожаров; наличие противопаводковых барьеров или дренажных систем.</t>
  </si>
  <si>
    <t>Наличие естественных или искусственно высаженных ветрозащитных полос (деревья, живые изгороди, агролесомелиорация), защищающих поля от сильного ветра или эрозии почвы; применение практик для повышения качества почвы и улучшения дренажных свойств (контурное земледелие и террасирование, минимальная или нулевая обработка почвы и т.д.).</t>
  </si>
  <si>
    <t>Обеспечение устойчивости водоснабжения</t>
  </si>
  <si>
    <t>Принял ли клиент меры предосторожности для покрытия потребностей в воде и защиты от связанных с водой рисков?</t>
  </si>
  <si>
    <t>Водоснабжение (водоёмы, резервуары, системы хранения); доступ к надёжным колодцам или другим источникам чистой воды; использование водосберегающих технологий и практик; системы повторного использования воды; регулярное тестирование качества воды.</t>
  </si>
  <si>
    <t>Использование передовых методов орошения, таких как капельное орошение, спринклерные системы или автоматизированные системы с контролем влажности; мульчирование или посев покровных культур; засухоустойчивые культуры.</t>
  </si>
  <si>
    <t>Обеспечение устойчивости энерго-снабжения</t>
  </si>
  <si>
    <t>Принял ли клиент меры предосторожности для покрытия потребностей в энергии?</t>
  </si>
  <si>
    <t>Генераторы или аккумуляторные системы резервного питания для обеспечения электричеством во время отключений; производство энергии на месте с использованием возобновляемых источников (солнечные, ветровые, геотермальные установки) для снижения зависимости от электросети; меры по повышению энергоэффективности оборудования, освещения, отопления, охлаждения.</t>
  </si>
  <si>
    <t>Автономное питание насосов для орошения, освещения и охлаждения; резервные аккумуляторы для критически важного оборудования и систем; запасы топлива для техники; использование биомассы или биогаза; внедрение малозатратных по энергии или ручных методов ведения сельского хозяйства, таких как нулевая обработка почвы.</t>
  </si>
  <si>
    <t>Устойчивость цепочек поставок</t>
  </si>
  <si>
    <t>Является ли клиент в значительной степени независимым от цепочки поставок или имеет возможность переключиться на цепочку поставок в других странах/других географических регионах?</t>
  </si>
  <si>
    <t>Использование нескольких поставщиков для критически важных ресурсов; географически распределённые поставщики; стабильная, защищённая от стихийных бедствий транспортная инфраструктура; обширные и защищённые от климатических воздействий склады/хранилища для критически важных запасов.</t>
  </si>
  <si>
    <t>Доступ к нескольким поставщикам семян, удобрений, пестицидов; местные каналы продаж или снабжения; хозяйственные складские помещения для предотвращения немедленной зависимости от транспортировки; холодильное хранение или методы консервации для скоропортящихся продуктов.</t>
  </si>
  <si>
    <t>Управление информацией</t>
  </si>
  <si>
    <t>Использует ли клиент все доступные источники информации, чтобы быть своевременно проинформированным перед наступлением экстремальных погодных условий?</t>
  </si>
  <si>
    <t>Использование надёжных систем или приложений оповещения о погодных условиях, которые предоставляют предупреждения в реальном времени о случаях экстремальной погоды; регулярный просмотр прогнозов погоды из надёжных источников; автоматические уведомления и сигналы тревоги; планы по управлению кризисными ситуациями; обучение и подготовка.</t>
  </si>
  <si>
    <t>Подписка на специализированные для сельского хозяйства погодные консультационные службы; фермерские метеостанции; датчики влажности и температуры почвы; службы прогнозирования урожая и вредителей; тесное сотрудничество с сельскохозяйственными службами или консультантами.</t>
  </si>
  <si>
    <t>Адекватное страхование</t>
  </si>
  <si>
    <t>Есть ли у клиента страховые полисы, обеспечивающие финансовую компенсацию за потерю активов в случае бедствия?</t>
  </si>
  <si>
    <t>Страхование имущества; страхование от стихийных бедствий; страхование от перерывов в деятельности; комплексное страхование активов; доступ к фондам восстановления после бедствий через кооперативы или программы.</t>
  </si>
  <si>
    <t>Страхование урожая от экстремальных погодных явлений (град/засуха/наводнение); страхование скота; страхование сельскохозяйственного имущества; страхование доходов; параметрическое погодное страхование (выплаты, основанные на ключевых метеопоказателях).</t>
  </si>
  <si>
    <t>Частич. балл</t>
  </si>
  <si>
    <t>Индивидуальная устойчивость к рискам переходного периода</t>
  </si>
  <si>
    <t>Индивидуальные экологические и социальные риски</t>
  </si>
  <si>
    <t>Принял ли клиент какие-либо меры для снижения своих выбросов CO₂?</t>
  </si>
  <si>
    <t>Внедрение энергоэффективных технологий (светодиодное освещение, высокоэффективные системы отопления, вентиляции и кондиционирования, энергоэффективная техника); электрификация автопарка; строительство или модернизация зданий в соответствии со стандартами «зелёного» строительства.</t>
  </si>
  <si>
    <t>Практики секвестрации углерода в почве (посев покровных культур, минимальная обработка почвы, агролесомелиорация); улучшенное управление навозом; эффективное использование удобрений; сокращение выбросов метана в животноводстве (сокращение поголовья или использование кормовых добавок, например, водорослей, для снижения выбросов метана при пищеварении).</t>
  </si>
  <si>
    <t>Возобновляемая энергия</t>
  </si>
  <si>
    <t>Ресурсоэффективность</t>
  </si>
  <si>
    <t>Устойчивые продукты</t>
  </si>
  <si>
    <t>Цепочка поставок и распределение</t>
  </si>
  <si>
    <t>Переработка и циркулярная экономика</t>
  </si>
  <si>
    <t>Использует ли клиент возобновляемые источники энергии в какой-то степени?</t>
  </si>
  <si>
    <t>Реализовал ли клиент меры, значительно снижающие потребление ресурсов/использование материалов?</t>
  </si>
  <si>
    <t>Имеют ли производственные процессы или продукция клиента явную связь с устойчивым развитием?</t>
  </si>
  <si>
    <t>Учитывает ли клиент факторы ESG в цепочке поставок и обращает ли внимание на устойчивость при распределении продукции?</t>
  </si>
  <si>
    <t>Интегрирует ли клиент практики предотвращения образования отходов и переработки в свои производственные процессы и продукцию?</t>
  </si>
  <si>
    <t>Установка солнечных панелей, ветряных турбин или геотермальных систем на территории предприятия для прямого обеспечения энергией; соглашения о покупке «зелёной» энергии; аккумуляторы и другие системы хранения энергии; внедрение электромобилей, работающих на возобновляемых источниках энергии.</t>
  </si>
  <si>
    <t>Сокращение количества отходов (минимизация упаковки, переработка, повторное использование материалов); замена традиционных материалов на устойчивые альтернативы (биоразлагаемые, переработанные или лёгкие материалы); переработка дизайна продукции для повышения эффективности; безбумажный документооборот; вовлечение сотрудников.</t>
  </si>
  <si>
    <t>Разработка продукции с уменьшенным воздействием на окружающую среду или с усиленным акцентом на экологические цели «зелёной» таксономии; принципы циркулярной экономики (программы возврата продукции, восстановление, переработка); продление жизненного цикла продукции.</t>
  </si>
  <si>
    <t>Тщательная оценка поставщиков для обеспечения соответствия стандартам ESG с акцентом на экологическое воздействие, трудовые практики и корпоративное управление; установление закупочной политики, отдающей приоритет поставщикам с устойчивыми практиками; локальные закупки.</t>
  </si>
  <si>
    <t>Оптимизация производства для сокращения отходов, включая уменьшение производственных обрезков, оптимизацию использования материалов, повторное использование побочных продуктов; переработка и повторное использование материалов; сортировка отходов; экологичная упаковка; обучение сотрудников методам сокращения отходов.</t>
  </si>
  <si>
    <t>Использование навоза или остатков урожая в анаэробных установках для производства биогаза для отопления или выработки электроэнергии; установка солнечных панелей над посевами или пастбищами (агривольтаика); использование ветровой или солнечной энергии для поддержания температуры в контролируемых условиях (теплицы, стойла, холодильные склады).</t>
  </si>
  <si>
    <t>Применение технологий для подачи воды, удобрений и пестицидов только там, где это необходимо, с целью сокращения их использования (точное земледелие); компостирование и переработка на месте; управление качеством почвы (севооборот, покровные культуры); сорта растений, устойчивые к засухе и вредителям; местные корма для скота.</t>
  </si>
  <si>
    <t>Наличие сертификатов, таких как органическое или восстановительное сельское хозяйство; устойчивые сельскохозяйственные практики, соответствующие «зелёной» таксономии; внедрение практик, благоприятных для сохранения биоразнообразия.</t>
  </si>
  <si>
    <t>Выбор поставщиков кормов для животных, семян и удобрений, использующих экологичные и устойчивые методы; обеспечение соблюдения справедливых условий труда у всех поставщиков сельскохозяйственных ресурсов; сотрудничество с поставщиками для использования органических или малотоксичных пестицидов и удобрений.</t>
  </si>
  <si>
    <t>Компостирование остатков урожая, навоза и других органических отходов для получения натуральных удобрений; управление остатками урожая вместо их сжигания; использование побочных продуктов фермерского хозяйства как кормов для животных или в биогазовых установках; отказ от использования пластика.</t>
  </si>
  <si>
    <t>Загрязнение и выбросы</t>
  </si>
  <si>
    <t>Устойчивое использование земель</t>
  </si>
  <si>
    <t>Права человека и трудовые права</t>
  </si>
  <si>
    <t>Гендерное равенство и разнообразие</t>
  </si>
  <si>
    <t>Здоровье и безопасность</t>
  </si>
  <si>
    <t>Охрана биоразно-образия</t>
  </si>
  <si>
    <t>Прилагает ли клиент активные усилия для снижения уровня загрязнения, характерного для их отрасли, и для экологически безопасной утилизации отходов, сточных вод и газов?</t>
  </si>
  <si>
    <t>Внедрил ли клиент практики устойчивого использования земель для минимизации воздействия на окружающую среду и обеспечения долгосрочной продуктивности земель?</t>
  </si>
  <si>
    <t>Принимает ли клиент меры по охране биоразнообразия на суше и в воде, существуют ли программы по восстановлению биоразнообразия в деградированных районах?</t>
  </si>
  <si>
    <t>Демонстрирует ли клиент осведомлённость о правах человека и трудовых правах в своей отрасли и предпринимает ли активные меры для их защиты?</t>
  </si>
  <si>
    <t>На стратегическом уровне рассматривает ли клиент вопросы предотвращения дискриминации и инклюзии, а на операционном/практическом уровне — активно ли внедряет антидискриминационную политику?</t>
  </si>
  <si>
    <t>На стратегическом/плановом уровне учитывает ли клиент вопросы охраны здоровья и безопасности, а на операционном/практическом уровне — активно ли внедряет меры по охране здоровья и безопасности?</t>
  </si>
  <si>
    <t>Использование фильтров, скрубберов или систем улавливания углерода для снижения выбросов загрязняющих веществ и парниковых газов, образующихся в процессе производства; установка или использование локальных очистных сооружений для сточных вод; правильное обращение с опасными отходами и их утилизация.</t>
  </si>
  <si>
    <t>Меры по предотвращению ненужной расчистки или деградации земель; эффективное планирование использования земель; повторное освоение ранее использованных или деградированных земель (браунфилдов) вместо освоения новых территорий; создание буферных зон между зонами деятельности и реками/водно-болотными угодьями; восстановление земель.</t>
  </si>
  <si>
    <t>Контроль загрязнения для защиты водного биоразнообразия; предотвращение распространения инвазивных видов; меры по защите или сохранению естественных местообитаний вокруг производственных объектов; высадка местных видов растений и создание зелёной инфраструктуры (например, зелёные крыши, зелёные зоны, городские леса).</t>
  </si>
  <si>
    <t>Чёткие, публично доступные политики, закрепляющие обязательства по соблюдению прав человека и трудовых стандартов; справедливая оплата труда и социальные льготы; безопасные условия работы; создание механизмов подачи жалоб; предотвращение детского труда.</t>
  </si>
  <si>
    <t>Определение чётких целей в области разнообразия и инклюзии (D&amp;I) на уровне руководства; инклюзивная стратегия найма и подбора персонала; сотрудничество с организациями, продвигающими разнообразие, равенство и инклюзию; регулярные аудиты и оценки; обязательные тренинги.</t>
  </si>
  <si>
    <t>Комплексная политика в области охраны здоровья и безопасности; оценка рисков и планирование мер по их снижению; регулярные тренинги по охране здоровья и безопасности; доступное защитное оборудование; инспекции и аудиты на рабочем месте; программы поддержки психического здоровья; программы укрепления здоровья и благополучия.</t>
  </si>
  <si>
    <t>Методы минимизации выбросов из почвы (минимальная обработка, посев покровных культур и т. д.); сокращение и ответственное использование удобрений и пестицидов; создание буферных зон вокруг водоёмов; надлежащее хранение и обработка навоза для предотвращения вымывания; интегрированная защита растений (IPM).</t>
  </si>
  <si>
    <t>Методы, такие как севооборот или периодическое оставление земли под паром для предотвращения истощения почвы; контурное и террасное земледелие для предотвращения эрозии почвы; агролесомелиорация, посев покровных и смешанных культур; минимизация расчистки земель.</t>
  </si>
  <si>
    <t>Создание мест обитания для опылителей (например, полос диких цветов, живых изгородей); сокращение или отказ от использования пестицидов при интегрированной защите растений (IPM); буферные зоны для защиты водоёмов; снижение использования химических удобрений; агроэкологические практики.</t>
  </si>
  <si>
    <t>Защита сезонных и мигрантских работников; обеспечение доступа к необходимым условиям, таким как чистая питьевая вода, санитарные удобства и места отдыха для сельскохозяйственных рабочих; охрана здоровья и безопасности работников на фермах.</t>
  </si>
  <si>
    <t>Обеспечение равного доступа к обучению, оборудованию и ресурсам для всех сельхозработников; специальные меры защиты от дискриминации для групп, часто подвергающихся маргинализации в сельском хозяйстве (мигранты, женщины, пожилые или молодые работники); наличие задокументированных антидискриминационных руководств.</t>
  </si>
  <si>
    <t>Практические меры безопасности для полевых работ, включая предотвращение перегрева, обеспечение питьевого режима и тени для уличных работников; безопасность работы с техникой и оборудованием; безопасность при работе с пестицидами и химикатами; безопасность при обращении с животными; первая помощь и действия в чрезвычайных ситуациях.</t>
  </si>
  <si>
    <t>ФИО клиента</t>
  </si>
  <si>
    <t>Местоположение</t>
  </si>
  <si>
    <t>Название сектора в Risk Radar (выпадающий список)</t>
  </si>
  <si>
    <t>Оценка ESG-рисков по принципу «снаружи-внутрь»</t>
  </si>
  <si>
    <t>Оценка Risk Radar для сектора составляет</t>
  </si>
  <si>
    <t>Оценка «снаружи-внутрь» для клиента составляет</t>
  </si>
  <si>
    <t>Оценка ESG-рисков по принципу «изнутри-наружу»</t>
  </si>
  <si>
    <t>Оценка «изнутри-наружу» для клиента составляет</t>
  </si>
  <si>
    <t>Общий ESG-балл для клиента составляет</t>
  </si>
  <si>
    <t>Общий балл</t>
  </si>
  <si>
    <t>Индивидуальные риски корпоративного управления</t>
  </si>
  <si>
    <t>Устойчивость водоснабжения</t>
  </si>
  <si>
    <t>Устойчивость энергоснабжения</t>
  </si>
  <si>
    <t>Есть ли доказательства того, что местоположение клиента обеспечивает особую защиту от климатических угроз?</t>
  </si>
  <si>
    <t>Является ли клиент в значительной степени независимым от цепочки поставок или имеет ли он возможность переключиться на цепочку поставок в других странах/других географических регионах?</t>
  </si>
  <si>
    <t>Выбросы парниковых газов (ПГ)</t>
  </si>
  <si>
    <t>Ресурсо-эффективность</t>
  </si>
  <si>
    <t>Практики секвестрации углерода в почве (посев покровных культур, минимальная обработка почвы, агролесомелиорация); улучшенное управление навозом; эффективное использование удобрений; сокращение выбросов метана в животноводстве (сокращение поголовья или использование кормовых добавок, например водорослей, для снижения выбросов метана при пищеварении).</t>
  </si>
  <si>
    <t>Соблюдение нормативных требований (Compliance)</t>
  </si>
  <si>
    <t>Стратегия в области ESG и устойчивого развития</t>
  </si>
  <si>
    <t>Миссия и кодекс этики</t>
  </si>
  <si>
    <t>Адекватная организационная структура</t>
  </si>
  <si>
    <t>Управление заинтересованными сторонами</t>
  </si>
  <si>
    <t>Раскрытие информации и прозрачность</t>
  </si>
  <si>
    <t>Может ли клиент продемонстрировать глубокое понимание и соблюдение всех применимых юридических требований, специфичных для их отрасли?</t>
  </si>
  <si>
    <t>Систематически ли клиент интегрирует аспекты ESG и устойчивого развития в свою деятельность, и встроены ли эти соображения в их общую бизнес-стратегию?</t>
  </si>
  <si>
    <t>Сделал ли клиент обязательство действовать ответственно (кодекс этики, миссия) и является ли это обязательство хорошо задокументированным, опубликованным, доведённым до сведения и контролируемым?</t>
  </si>
  <si>
    <t>Соответствует ли организационная структура клиента его бизнес-модели и размеру компании, и обеспечивает ли она эффективный контроль, надзор и возможности для участия сотрудников?</t>
  </si>
  <si>
    <t>Проводил ли клиент системный анализ своих групп заинтересованных сторон и имеет ли он установленный процесс для постоянного взаимодействия с ними?</t>
  </si>
  <si>
    <t>Готовит ли клиент отчёт по ESG и/или устойчивому развитию (добровольно или в обязательном порядке) и следует ли он признанным международным стандартам раскрытия информации при подготовке отчёта?</t>
  </si>
  <si>
    <t>Выделенная команда или специалист по соблюдению нормативных требований; документированные процедуры и записи; регулярные проверки и оценки соблюдения требований; обучение юридическим и нормативным вопросам; взаимодействие с отраслевыми ассоциациями.</t>
  </si>
  <si>
    <t>Наличие документированной стратегии в области ESG или устойчивого развития с конкретными целями, показателями и сроками; чёткие структуры подотчётности, такие как комитет по ESG или назначенный специалист по ESG; вовлечение заинтересованных сторон в темы ESG; интеграция ESG в контроль и отчётность.</t>
  </si>
  <si>
    <t>Подготовленный письменный документ, фиксирующий обязательство вести ответственную и этичную деятельность, часто в форме кодекса этики, заявления о ценностях или миссии; общедоступность и доступность документа; внутренние коммуникации и интеграция.</t>
  </si>
  <si>
    <t>Соответствие основной бизнес-модели, обеспечение эффективной работы и чётких обязанностей; масштабируемость и адаптивность к изменениям на рынке или требованиям отрасли; чёткие линии ответственности и подотчётности; механизмы контроля и надзора; участие сотрудников.</t>
  </si>
  <si>
    <t>Полное картирование заинтересованных сторон; определение приоритетов среди них; чётко определённая стратегия взаимодействия; регулярные механизмы взаимодействия; прозрачные коммуникации и отчётность; обратная связь и реагирование; оценка эффективности взаимодействия.</t>
  </si>
  <si>
    <t>Подготовка ежегодного или периодического отчёта по ESG или устойчивому развитию, который даёт всесторонний обзор экологических, социальных и управленческих показателей клиента; использование международных стандартов отчётности; определение существенности тем для содержания отчёта; раскрытие климатических и экологических рисков.</t>
  </si>
  <si>
    <t>Осведомлённость и соблюдение экологического законодательства, связанного с использованием земель, управлением водными ресурсами, применением пестицидов и охраной почв; соблюдение законов в области сельскохозяйственной охраны труда и техники безопасности; стандартов пищевой безопасности; стандартов по благополучию животных; ведение учётной документации.</t>
  </si>
  <si>
    <t>Интеграция устойчивых сельскохозяйственных практик (например, органическое земледелие, восстановительное сельское хозяйство, водосбережение) в качестве долгосрочной стратегии; постановка чётких целей по устойчивому землепользованию, сохранению водных ресурсов и здоровью почв для снижения воздействия сельхоздеятельности на окружающую среду.</t>
  </si>
  <si>
    <t>Включение конкретных принципов устойчивого сельского хозяйства, охраны окружающей среды и справедливого труда в миссию или кодекс этики фермы; чёткие руководства по справедливому обращению, оплате труда и условиям работы для всех работников; соблюдение экологических и зоозащитных стандартов.</t>
  </si>
  <si>
    <t>Адаптивность к сезонным и кадровым колебаниям; чёткое распределение ролей по ключевым сельскохозяйственным функциям; участие сельхозработников в принятии решений; контроль за соблюдением правил и безопасности; баланс участия членов семьи или кооператива с профессиональным менеджментом для обеспечения контроля и подотчётности.</t>
  </si>
  <si>
    <t>Специальная работа с близлежащими сообществами, особенно если сельхоздеятельность влияет на местные ресурсы, использование земель или экологию; диалог с экологическими организациями и регуляторами; работа с клиентами и потребителями; получение обратной связи от поставщиков.</t>
  </si>
  <si>
    <t>Подготовка отчётности по сельскохозяйственным ESG-показателям, включая метрики, связанные с фермерской деятельностью (здоровье почв, использование пестицидов, эффективность водопользования, воздействие на биоразнообразие, благополучие животных); раскрытие информации об устойчивом землепользовании и использовании ресурсов; отчётность о воздействии на сообщества и работников.</t>
  </si>
  <si>
    <t>Клиент</t>
  </si>
  <si>
    <t>Год постройки</t>
  </si>
  <si>
    <t>Примерные критерии для оценки</t>
  </si>
  <si>
    <t>"x" - при соответствии</t>
  </si>
  <si>
    <t>Оценка опасности</t>
  </si>
  <si>
    <t>Итого</t>
  </si>
  <si>
    <t>Оценка воздействия</t>
  </si>
  <si>
    <t>Регион</t>
  </si>
  <si>
    <t>Защита</t>
  </si>
  <si>
    <t>Энергетическая устойчивость</t>
  </si>
  <si>
    <t>Водная устойчивость</t>
  </si>
  <si>
    <t>Место-положение</t>
  </si>
  <si>
    <t>Был ли регион, в котором находится объект, свободен от климатических рисков за последние десять лет?</t>
  </si>
  <si>
    <t>Обеспечивает ли местоположение объекта повышенную защиту от природных угроз, таких как наводнения, штормы, оползни или лесные пожары?</t>
  </si>
  <si>
    <t>Были ли предприняты меры для защиты объекта от климатических рисков?</t>
  </si>
  <si>
    <t>Принял ли клиент меры для обеспечения потребностей в энергии даже в случае отключения электросети?</t>
  </si>
  <si>
    <t>Принял ли клиент меры для обеспечения потребностей в воде даже в случае перебоев с поставками?</t>
  </si>
  <si>
    <t>Есть ли у клиента страховые полисы, обеспечивающие финансовую компенсацию за потерю активов в случае стихийного бедствия?</t>
  </si>
  <si>
    <t>Отсутствие в прошлом наводнений, разрушительных штормов, лесных пожаров, оползней или экстремальных погодных явлений</t>
  </si>
  <si>
    <t>Не находится рядом с побережьем или водоёмами, не рядом с лесами или сухими землями, не на или рядом с илистыми склонами</t>
  </si>
  <si>
    <t>Защита от наводнений, предотвращение ущерба от штормов, укрепление крыши, прочная конструкция</t>
  </si>
  <si>
    <t>Децентрализованное, по возможности, возобновляемое производство энергии (солнечная, ветровая, гидроэнергия); системы хранения энергии (батареи) и т.п.</t>
  </si>
  <si>
    <t>Запас воды (бассейны, резервуары, системы хранения)</t>
  </si>
  <si>
    <t>Страхование от природных опасностей; страхование от элементарных повреждений; страхование от климатических рисков и т.п.</t>
  </si>
  <si>
    <t>Окна и двери</t>
  </si>
  <si>
    <t>Теплоизоляция</t>
  </si>
  <si>
    <t>Освещение</t>
  </si>
  <si>
    <t>Раздельный сбор отходов</t>
  </si>
  <si>
    <t>Энерго-эффективные системы отопления и охлаждения</t>
  </si>
  <si>
    <t>Использование возобновляем. источников энергии</t>
  </si>
  <si>
    <t>Окна и двери находятся в хорошем состоянии и соответствуют определённым стандартам по герметичности и теплоизоляционным свойствам?</t>
  </si>
  <si>
    <t>Есть ли теплоизоляция стен, крыши и пола для минимизации теплопотерь?</t>
  </si>
  <si>
    <t>Находятся ли котлы, тепловые насосы или системы кондиционирования воздуха в хорошем состоянии и являются ли они более энергоэффективными, чем среднерыночный уровень?</t>
  </si>
  <si>
    <t>Использует ли клиент возобновляемые источники энергии в какой-либо степени?</t>
  </si>
  <si>
    <t>Использует ли клиент энергоэффективные системы освещения и подходящие источники света?</t>
  </si>
  <si>
    <t>Применяет ли клиент практики предотвращения образования отходов и их раздельного сбора в своём домохозяйстве?</t>
  </si>
  <si>
    <t>Двойное или тройное остекление, специальные стандарты энергоэффективности, сертификаты и т.п.</t>
  </si>
  <si>
    <t>Изоляционные материалы с признанной эффективностью, наличие сертификатов и т.п.</t>
  </si>
  <si>
    <t>Сравнение энергопотребления с усреднённым показателем по рынку для аналогичного оборудования</t>
  </si>
  <si>
    <t>Солнечная энергия; ветровая энергия; гидроэнергия; биогазовые установки, использующие исключительно отходы биомассы и т.п.</t>
  </si>
  <si>
    <t>Светодиодные лампы вместо традиционных ламп накаливания или люминесцентных ламп</t>
  </si>
  <si>
    <t>Раздельный сбор отходов, компостирование в сельском хозяйстве</t>
  </si>
  <si>
    <t>Был ли регион, в котором проживает клиент, свободен от климатических рисков за последние десять лет?</t>
  </si>
  <si>
    <t>Имеет ли объект недвижимости, благодаря своему местоположению, повышенную защиту от природных опасностей, таких как наводнения, штормы, оползни или лесные пожары?</t>
  </si>
  <si>
    <t>Были ли приняты меры для защиты автомобиля от климатических рисков?</t>
  </si>
  <si>
    <t>Есть ли у клиента страховка, которая обеспечивает финансовую компенсацию за утрату или повреждение автомобиля в случае катастрофы?</t>
  </si>
  <si>
    <t>Отсутствие случаев наводнений, разрушительных штормов, лесных пожаров, оползней или экстремальных погодных явлений в прошлом.</t>
  </si>
  <si>
    <t>Не находится рядом с побережьем или водоёмами, не вблизи лесов или засушливых земель, не на или возле заболоченных холмов.</t>
  </si>
  <si>
    <t>Автомобиль имеет отдельный гараж, объект недвижимости оснащён защитой от наводнений, предотвращением ущерба от штормов, прочной конструкцией и т. д.</t>
  </si>
  <si>
    <t>Автостраховка с покрытием рисков, связанных с природными катастрофами.</t>
  </si>
  <si>
    <t>Автомобиль на газовом топливе, на водороде, гибридный автомобиль, подключаемый гибрид, электромобиль с аккумуляторным питанием и т. д.</t>
  </si>
  <si>
    <t>Солнечная энергия; энергия ветра; гидроэнергия; биогазовые установки, использующие только отходы биомассы и т. д.</t>
  </si>
  <si>
    <t>Использование возобновляемой энергии</t>
  </si>
  <si>
    <t>Пробег</t>
  </si>
  <si>
    <t>Совместное использование (шеринг)</t>
  </si>
  <si>
    <t>Энерго-эффективность I</t>
  </si>
  <si>
    <t>Энерго-эффективность II</t>
  </si>
  <si>
    <t>Энерго-эффективность III</t>
  </si>
  <si>
    <t>Это маленький автомобиль (мощностью менее 80 л. с.)?</t>
  </si>
  <si>
    <t>Это автомобиль, который не работает полностью или хотя бы частично на бензине или дизеле?</t>
  </si>
  <si>
    <t>Это полностью электрический автомобиль (на аккумуляторной батарее)?</t>
  </si>
  <si>
    <t>Если автомобиль работает на аккумуляторной батарее: использует ли клиент возобновляемые источники энергии для зарядки автомобиля?</t>
  </si>
  <si>
    <t>Годовой пробег автомобиля составляет менее 10 000 км?</t>
  </si>
  <si>
    <t>Автомобиль используется совместно как минимум тремя разными людьми или, по крайней мере, двумя людьми из разных семей?</t>
  </si>
  <si>
    <t>Базовая оценка на уровне кредита</t>
  </si>
  <si>
    <t>Специфические для сельского хозяйства                       факторы смягчения последствий</t>
  </si>
  <si>
    <r>
      <t xml:space="preserve">Общие </t>
    </r>
    <r>
      <rPr>
        <sz val="11"/>
        <color theme="1"/>
        <rFont val="Times New Roman"/>
        <family val="1"/>
        <charset val="204"/>
      </rPr>
      <t>факторы смягчения последствий</t>
    </r>
  </si>
  <si>
    <t>Расширенная оценка на уровне кредита</t>
  </si>
  <si>
    <t>Розничная ипотека</t>
  </si>
  <si>
    <t>Автокредитование</t>
  </si>
  <si>
    <t>Приложение 3 к Руководству по применению инструментов «ESG Риск-радар» и «ESG-опросник» для оценки климатических и иных ESG-рисков</t>
  </si>
  <si>
    <t>Форма ESG-опросника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</si>
</sst>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_-;\-* #,##0_-;_-* &quot;-&quot;??_-;_-@_-"/>
    <numFmt numFmtId="165" formatCode="0.0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4"/>
      <color rgb="FFFF0000"/>
      <name val="Arial"/>
      <family val="2"/>
    </font>
    <font>
      <b/>
      <sz val="10"/>
      <color rgb="FFFFFFFF"/>
      <name val="Tahoma"/>
      <family val="2"/>
    </font>
    <font>
      <sz val="11"/>
      <color rgb="FF000000"/>
      <name val="Calibri"/>
      <family val="2"/>
      <scheme val="minor"/>
    </font>
    <font>
      <b/>
      <sz val="14"/>
      <color rgb="FFFFFFFF"/>
      <name val="Arial"/>
      <family val="2"/>
    </font>
    <font>
      <sz val="12"/>
      <color rgb="FF757171"/>
      <name val="Arial"/>
      <family val="2"/>
    </font>
    <font>
      <b/>
      <sz val="12"/>
      <color rgb="FF808080"/>
      <name val="Arial"/>
      <family val="2"/>
    </font>
    <font>
      <b/>
      <sz val="12"/>
      <color rgb="FF000000"/>
      <name val="Arial"/>
      <family val="2"/>
    </font>
    <font>
      <sz val="12"/>
      <color rgb="FF808080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Arial"/>
      <family val="2"/>
    </font>
    <font>
      <sz val="11"/>
      <color indexed="8"/>
      <name val="Calibri"/>
      <family val="2"/>
      <scheme val="minor"/>
    </font>
    <font>
      <sz val="14"/>
      <color theme="2" tint="-0.499984740745262"/>
      <name val="Arial"/>
      <family val="2"/>
    </font>
    <font>
      <b/>
      <sz val="14"/>
      <color theme="0"/>
      <name val="Arial"/>
      <family val="2"/>
    </font>
    <font>
      <b/>
      <sz val="14"/>
      <color theme="9" tint="-0.499984740745262"/>
      <name val="Arial"/>
      <family val="2"/>
    </font>
    <font>
      <b/>
      <sz val="14"/>
      <color theme="0"/>
      <name val="Tahoma"/>
      <family val="2"/>
    </font>
    <font>
      <sz val="14"/>
      <color indexed="8"/>
      <name val="Calibri"/>
      <family val="2"/>
      <scheme val="minor"/>
    </font>
    <font>
      <b/>
      <sz val="10"/>
      <color theme="4" tint="-0.249977111117893"/>
      <name val="Tahoma"/>
      <family val="2"/>
    </font>
    <font>
      <sz val="11"/>
      <color theme="4" tint="-0.249977111117893"/>
      <name val="Calibri"/>
      <family val="2"/>
      <scheme val="minor"/>
    </font>
    <font>
      <b/>
      <sz val="24"/>
      <color theme="4" tint="-0.249977111117893"/>
      <name val="Symbol"/>
      <family val="1"/>
      <charset val="2"/>
    </font>
    <font>
      <sz val="24"/>
      <color theme="0"/>
      <name val="Symbol"/>
      <family val="1"/>
      <charset val="2"/>
    </font>
    <font>
      <sz val="24"/>
      <color indexed="8"/>
      <name val="Symbol"/>
      <family val="1"/>
      <charset val="2"/>
    </font>
    <font>
      <sz val="24"/>
      <color theme="0"/>
      <name val="Calibri"/>
      <family val="2"/>
      <scheme val="minor"/>
    </font>
    <font>
      <sz val="12"/>
      <color theme="2" tint="-0.499984740745262"/>
      <name val="Arial"/>
      <family val="2"/>
    </font>
    <font>
      <b/>
      <sz val="14"/>
      <color theme="2" tint="-0.499984740745262"/>
      <name val="Arial"/>
      <family val="2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3.5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203764"/>
        <bgColor rgb="FF000000"/>
      </patternFill>
    </fill>
    <fill>
      <patternFill patternType="solid">
        <fgColor rgb="FF1F4E78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4506668294322"/>
        <bgColor indexed="64"/>
      </patternFill>
    </fill>
  </fills>
  <borders count="20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</cellStyleXfs>
  <cellXfs count="117">
    <xf numFmtId="0" fontId="0" fillId="0" borderId="0" xfId="0"/>
    <xf numFmtId="0" fontId="2" fillId="4" borderId="0" xfId="0" applyFont="1" applyFill="1" applyAlignment="1">
      <alignment horizontal="center"/>
    </xf>
    <xf numFmtId="0" fontId="3" fillId="4" borderId="0" xfId="0" applyFont="1" applyFill="1"/>
    <xf numFmtId="0" fontId="5" fillId="5" borderId="0" xfId="0" applyFont="1" applyFill="1" applyAlignment="1">
      <alignment horizontal="center" vertical="center" wrapText="1"/>
    </xf>
    <xf numFmtId="1" fontId="7" fillId="7" borderId="0" xfId="0" applyNumberFormat="1" applyFont="1" applyFill="1" applyAlignment="1">
      <alignment horizontal="center" vertical="center"/>
    </xf>
    <xf numFmtId="1" fontId="8" fillId="8" borderId="0" xfId="0" applyNumberFormat="1" applyFont="1" applyFill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1" fontId="10" fillId="8" borderId="0" xfId="0" applyNumberFormat="1" applyFont="1" applyFill="1" applyAlignment="1">
      <alignment horizontal="center" vertical="center"/>
    </xf>
    <xf numFmtId="165" fontId="12" fillId="8" borderId="0" xfId="0" applyNumberFormat="1" applyFont="1" applyFill="1" applyAlignment="1">
      <alignment horizontal="center" vertical="center"/>
    </xf>
    <xf numFmtId="0" fontId="9" fillId="9" borderId="13" xfId="0" applyFont="1" applyFill="1" applyBorder="1" applyAlignment="1">
      <alignment horizontal="left" vertical="center" wrapText="1" indent="4"/>
    </xf>
    <xf numFmtId="0" fontId="9" fillId="9" borderId="14" xfId="0" applyFont="1" applyFill="1" applyBorder="1" applyAlignment="1">
      <alignment vertical="center" wrapText="1"/>
    </xf>
    <xf numFmtId="1" fontId="7" fillId="7" borderId="0" xfId="0" applyNumberFormat="1" applyFont="1" applyFill="1" applyAlignment="1">
      <alignment horizontal="left" vertical="center" indent="4"/>
    </xf>
    <xf numFmtId="0" fontId="9" fillId="0" borderId="1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1" fontId="0" fillId="0" borderId="0" xfId="0" applyNumberFormat="1" applyAlignment="1">
      <alignment vertical="center"/>
    </xf>
    <xf numFmtId="1" fontId="14" fillId="11" borderId="0" xfId="1" applyNumberFormat="1" applyFont="1" applyFill="1" applyAlignment="1">
      <alignment horizontal="center" vertical="center"/>
    </xf>
    <xf numFmtId="1" fontId="15" fillId="16" borderId="0" xfId="1" applyNumberFormat="1" applyFont="1" applyFill="1" applyAlignment="1">
      <alignment horizontal="center" vertical="center"/>
    </xf>
    <xf numFmtId="1" fontId="11" fillId="18" borderId="0" xfId="1" applyNumberFormat="1" applyFont="1" applyFill="1" applyAlignment="1">
      <alignment horizontal="center" vertical="center"/>
    </xf>
    <xf numFmtId="1" fontId="11" fillId="19" borderId="0" xfId="1" applyNumberFormat="1" applyFont="1" applyFill="1" applyAlignment="1">
      <alignment horizontal="center" vertical="center"/>
    </xf>
    <xf numFmtId="1" fontId="16" fillId="20" borderId="0" xfId="1" applyNumberFormat="1" applyFont="1" applyFill="1" applyAlignment="1">
      <alignment horizontal="center" vertical="center"/>
    </xf>
    <xf numFmtId="0" fontId="13" fillId="21" borderId="10" xfId="3" applyFill="1" applyBorder="1" applyAlignment="1">
      <alignment horizontal="center" vertical="center"/>
    </xf>
    <xf numFmtId="164" fontId="19" fillId="13" borderId="9" xfId="2" applyNumberFormat="1" applyFont="1" applyFill="1" applyBorder="1" applyAlignment="1">
      <alignment horizontal="center" wrapText="1"/>
    </xf>
    <xf numFmtId="164" fontId="19" fillId="13" borderId="17" xfId="2" applyNumberFormat="1" applyFont="1" applyFill="1" applyBorder="1" applyAlignment="1">
      <alignment horizontal="center" wrapText="1"/>
    </xf>
    <xf numFmtId="1" fontId="25" fillId="11" borderId="0" xfId="1" applyNumberFormat="1" applyFont="1" applyFill="1" applyAlignment="1">
      <alignment horizontal="center" vertical="center"/>
    </xf>
    <xf numFmtId="2" fontId="25" fillId="11" borderId="0" xfId="1" applyNumberFormat="1" applyFont="1" applyFill="1" applyAlignment="1">
      <alignment horizontal="center" vertical="center"/>
    </xf>
    <xf numFmtId="164" fontId="2" fillId="0" borderId="0" xfId="2" applyNumberFormat="1" applyFont="1" applyAlignment="1">
      <alignment horizontal="center"/>
    </xf>
    <xf numFmtId="2" fontId="2" fillId="0" borderId="0" xfId="2" applyNumberFormat="1" applyFont="1" applyAlignment="1">
      <alignment horizontal="center"/>
    </xf>
    <xf numFmtId="165" fontId="14" fillId="10" borderId="0" xfId="1" applyNumberFormat="1" applyFont="1" applyFill="1" applyAlignment="1">
      <alignment horizontal="center" vertical="center"/>
    </xf>
    <xf numFmtId="2" fontId="26" fillId="15" borderId="0" xfId="1" applyNumberFormat="1" applyFont="1" applyFill="1" applyAlignment="1">
      <alignment horizontal="center" vertical="center"/>
    </xf>
    <xf numFmtId="165" fontId="14" fillId="13" borderId="0" xfId="1" applyNumberFormat="1" applyFont="1" applyFill="1" applyAlignment="1">
      <alignment horizontal="center" vertical="center"/>
    </xf>
    <xf numFmtId="2" fontId="14" fillId="10" borderId="0" xfId="1" applyNumberFormat="1" applyFont="1" applyFill="1" applyAlignment="1">
      <alignment horizontal="center" vertical="center"/>
    </xf>
    <xf numFmtId="165" fontId="26" fillId="15" borderId="0" xfId="1" applyNumberFormat="1" applyFont="1" applyFill="1" applyAlignment="1">
      <alignment horizontal="center" vertical="center"/>
    </xf>
    <xf numFmtId="1" fontId="3" fillId="11" borderId="0" xfId="1" applyNumberFormat="1" applyFont="1" applyFill="1" applyAlignment="1">
      <alignment horizontal="center" vertical="center"/>
    </xf>
    <xf numFmtId="2" fontId="3" fillId="11" borderId="0" xfId="1" applyNumberFormat="1" applyFont="1" applyFill="1" applyAlignment="1">
      <alignment horizontal="center" vertical="center"/>
    </xf>
    <xf numFmtId="165" fontId="14" fillId="12" borderId="0" xfId="1" applyNumberFormat="1" applyFont="1" applyFill="1" applyAlignment="1">
      <alignment horizontal="center" vertical="center"/>
    </xf>
    <xf numFmtId="2" fontId="26" fillId="17" borderId="0" xfId="1" applyNumberFormat="1" applyFont="1" applyFill="1" applyAlignment="1">
      <alignment horizontal="center" vertical="center"/>
    </xf>
    <xf numFmtId="165" fontId="14" fillId="14" borderId="0" xfId="1" applyNumberFormat="1" applyFont="1" applyFill="1" applyAlignment="1">
      <alignment horizontal="center" vertical="center"/>
    </xf>
    <xf numFmtId="2" fontId="14" fillId="12" borderId="0" xfId="1" applyNumberFormat="1" applyFont="1" applyFill="1" applyAlignment="1">
      <alignment horizontal="center" vertical="center"/>
    </xf>
    <xf numFmtId="165" fontId="26" fillId="17" borderId="0" xfId="1" applyNumberFormat="1" applyFont="1" applyFill="1" applyAlignment="1">
      <alignment horizontal="center" vertical="center"/>
    </xf>
    <xf numFmtId="2" fontId="14" fillId="11" borderId="0" xfId="1" applyNumberFormat="1" applyFont="1" applyFill="1" applyAlignment="1">
      <alignment horizontal="center" vertical="center"/>
    </xf>
    <xf numFmtId="2" fontId="14" fillId="13" borderId="0" xfId="1" applyNumberFormat="1" applyFont="1" applyFill="1" applyAlignment="1">
      <alignment horizontal="center" vertical="center"/>
    </xf>
    <xf numFmtId="0" fontId="27" fillId="3" borderId="0" xfId="0" applyFont="1" applyFill="1"/>
    <xf numFmtId="0" fontId="28" fillId="3" borderId="0" xfId="0" applyFont="1" applyFill="1"/>
    <xf numFmtId="0" fontId="28" fillId="3" borderId="2" xfId="0" applyFont="1" applyFill="1" applyBorder="1"/>
    <xf numFmtId="0" fontId="27" fillId="3" borderId="2" xfId="0" applyFont="1" applyFill="1" applyBorder="1"/>
    <xf numFmtId="0" fontId="29" fillId="3" borderId="3" xfId="0" applyFont="1" applyFill="1" applyBorder="1" applyAlignment="1">
      <alignment horizontal="left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0" fontId="27" fillId="3" borderId="0" xfId="0" applyFont="1" applyFill="1" applyAlignment="1">
      <alignment horizontal="left" vertical="center" wrapText="1"/>
    </xf>
    <xf numFmtId="0" fontId="29" fillId="3" borderId="2" xfId="0" applyFont="1" applyFill="1" applyBorder="1"/>
    <xf numFmtId="0" fontId="30" fillId="3" borderId="2" xfId="0" applyFont="1" applyFill="1" applyBorder="1"/>
    <xf numFmtId="0" fontId="27" fillId="0" borderId="0" xfId="0" applyFont="1"/>
    <xf numFmtId="0" fontId="27" fillId="3" borderId="0" xfId="0" applyFont="1" applyFill="1" applyAlignment="1">
      <alignment horizontal="center"/>
    </xf>
    <xf numFmtId="0" fontId="27" fillId="3" borderId="3" xfId="0" applyFont="1" applyFill="1" applyBorder="1" applyAlignment="1">
      <alignment horizontal="left" vertical="center" wrapText="1"/>
    </xf>
    <xf numFmtId="0" fontId="31" fillId="3" borderId="0" xfId="0" applyFont="1" applyFill="1"/>
    <xf numFmtId="0" fontId="30" fillId="3" borderId="0" xfId="0" applyFont="1" applyFill="1"/>
    <xf numFmtId="0" fontId="30" fillId="3" borderId="0" xfId="0" applyFont="1" applyFill="1" applyAlignment="1">
      <alignment horizontal="right"/>
    </xf>
    <xf numFmtId="1" fontId="31" fillId="3" borderId="0" xfId="0" applyNumberFormat="1" applyFont="1" applyFill="1" applyAlignment="1">
      <alignment horizontal="left"/>
    </xf>
    <xf numFmtId="0" fontId="31" fillId="3" borderId="0" xfId="0" applyFont="1" applyFill="1" applyAlignment="1">
      <alignment horizontal="right"/>
    </xf>
    <xf numFmtId="0" fontId="27" fillId="3" borderId="0" xfId="0" applyFont="1" applyFill="1" applyAlignment="1">
      <alignment horizontal="left"/>
    </xf>
    <xf numFmtId="0" fontId="31" fillId="3" borderId="0" xfId="0" applyFont="1" applyFill="1" applyAlignment="1">
      <alignment horizontal="left"/>
    </xf>
    <xf numFmtId="165" fontId="31" fillId="3" borderId="0" xfId="0" applyNumberFormat="1" applyFont="1" applyFill="1" applyAlignment="1">
      <alignment horizontal="left"/>
    </xf>
    <xf numFmtId="0" fontId="30" fillId="3" borderId="0" xfId="0" applyFont="1" applyFill="1" applyAlignment="1">
      <alignment horizontal="left" vertical="center" readingOrder="1"/>
    </xf>
    <xf numFmtId="0" fontId="28" fillId="3" borderId="0" xfId="0" applyFont="1" applyFill="1" applyAlignment="1">
      <alignment horizontal="center"/>
    </xf>
    <xf numFmtId="0" fontId="27" fillId="3" borderId="0" xfId="0" applyFont="1" applyFill="1" applyAlignment="1">
      <alignment horizontal="center" wrapText="1"/>
    </xf>
    <xf numFmtId="0" fontId="27" fillId="3" borderId="0" xfId="0" applyFont="1" applyFill="1" applyAlignment="1">
      <alignment horizontal="center" wrapText="1" shrinkToFit="1"/>
    </xf>
    <xf numFmtId="0" fontId="32" fillId="3" borderId="1" xfId="0" applyFont="1" applyFill="1" applyBorder="1" applyAlignment="1">
      <alignment horizontal="center" vertical="center"/>
    </xf>
    <xf numFmtId="0" fontId="33" fillId="3" borderId="3" xfId="0" applyFont="1" applyFill="1" applyBorder="1" applyAlignment="1">
      <alignment horizontal="left" vertical="center" wrapText="1" readingOrder="1"/>
    </xf>
    <xf numFmtId="0" fontId="27" fillId="2" borderId="3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vertical="center" wrapText="1"/>
    </xf>
    <xf numFmtId="0" fontId="34" fillId="3" borderId="0" xfId="0" applyFont="1" applyFill="1" applyAlignment="1">
      <alignment horizontal="left" vertical="center" readingOrder="1"/>
    </xf>
    <xf numFmtId="0" fontId="27" fillId="2" borderId="5" xfId="0" applyFont="1" applyFill="1" applyBorder="1" applyAlignment="1">
      <alignment horizontal="left" vertical="center" wrapText="1"/>
    </xf>
    <xf numFmtId="1" fontId="27" fillId="2" borderId="4" xfId="0" applyNumberFormat="1" applyFont="1" applyFill="1" applyBorder="1" applyAlignment="1">
      <alignment horizontal="center" vertical="center" wrapText="1"/>
    </xf>
    <xf numFmtId="0" fontId="30" fillId="3" borderId="0" xfId="0" applyFont="1" applyFill="1" applyAlignment="1">
      <alignment horizontal="center"/>
    </xf>
    <xf numFmtId="165" fontId="30" fillId="3" borderId="0" xfId="0" applyNumberFormat="1" applyFont="1" applyFill="1" applyAlignment="1">
      <alignment horizontal="left"/>
    </xf>
    <xf numFmtId="0" fontId="34" fillId="3" borderId="0" xfId="0" applyFont="1" applyFill="1" applyAlignment="1">
      <alignment horizontal="center" vertical="center" readingOrder="1"/>
    </xf>
    <xf numFmtId="0" fontId="31" fillId="2" borderId="3" xfId="0" applyFont="1" applyFill="1" applyBorder="1" applyAlignment="1">
      <alignment horizontal="left" vertical="center" wrapText="1"/>
    </xf>
    <xf numFmtId="165" fontId="35" fillId="2" borderId="3" xfId="0" applyNumberFormat="1" applyFont="1" applyFill="1" applyBorder="1" applyAlignment="1">
      <alignment horizontal="center" vertical="center" wrapText="1"/>
    </xf>
    <xf numFmtId="0" fontId="33" fillId="3" borderId="0" xfId="0" applyFont="1" applyFill="1"/>
    <xf numFmtId="0" fontId="29" fillId="3" borderId="0" xfId="0" applyFont="1" applyFill="1" applyAlignment="1">
      <alignment horizontal="center"/>
    </xf>
    <xf numFmtId="0" fontId="31" fillId="3" borderId="0" xfId="0" applyFont="1" applyFill="1" applyAlignment="1">
      <alignment horizontal="left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0" borderId="17" xfId="0" applyFont="1" applyBorder="1"/>
    <xf numFmtId="0" fontId="34" fillId="3" borderId="0" xfId="0" applyFont="1" applyFill="1" applyAlignment="1">
      <alignment horizontal="left" vertical="center" wrapText="1" readingOrder="1"/>
    </xf>
    <xf numFmtId="0" fontId="27" fillId="0" borderId="2" xfId="0" applyFont="1" applyBorder="1" applyAlignment="1">
      <alignment wrapText="1"/>
    </xf>
    <xf numFmtId="0" fontId="6" fillId="6" borderId="11" xfId="0" applyFont="1" applyFill="1" applyBorder="1" applyAlignment="1">
      <alignment horizontal="center" vertical="center" textRotation="90"/>
    </xf>
    <xf numFmtId="0" fontId="6" fillId="6" borderId="12" xfId="0" applyFont="1" applyFill="1" applyBorder="1" applyAlignment="1">
      <alignment horizontal="center" vertical="center" textRotation="90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164" fontId="19" fillId="10" borderId="11" xfId="2" applyNumberFormat="1" applyFont="1" applyFill="1" applyBorder="1" applyAlignment="1">
      <alignment horizontal="center" vertical="center" textRotation="90" wrapText="1"/>
    </xf>
    <xf numFmtId="0" fontId="13" fillId="0" borderId="19" xfId="3" applyBorder="1" applyAlignment="1">
      <alignment horizontal="center" vertical="center" textRotation="90" wrapText="1"/>
    </xf>
    <xf numFmtId="164" fontId="21" fillId="22" borderId="11" xfId="2" applyNumberFormat="1" applyFont="1" applyFill="1" applyBorder="1" applyAlignment="1">
      <alignment horizontal="center" vertical="center" wrapText="1"/>
    </xf>
    <xf numFmtId="0" fontId="23" fillId="22" borderId="19" xfId="3" applyFont="1" applyFill="1" applyBorder="1" applyAlignment="1">
      <alignment horizontal="center" vertical="center" wrapText="1"/>
    </xf>
    <xf numFmtId="164" fontId="4" fillId="5" borderId="16" xfId="0" applyNumberFormat="1" applyFont="1" applyFill="1" applyBorder="1" applyAlignment="1">
      <alignment horizontal="center" vertical="center" wrapText="1"/>
    </xf>
    <xf numFmtId="164" fontId="17" fillId="21" borderId="6" xfId="2" applyNumberFormat="1" applyFont="1" applyFill="1" applyBorder="1" applyAlignment="1">
      <alignment horizontal="center" vertical="center"/>
    </xf>
    <xf numFmtId="164" fontId="17" fillId="21" borderId="7" xfId="2" applyNumberFormat="1" applyFont="1" applyFill="1" applyBorder="1" applyAlignment="1">
      <alignment horizontal="center" vertical="center"/>
    </xf>
    <xf numFmtId="0" fontId="18" fillId="21" borderId="7" xfId="3" applyFont="1" applyFill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18" fillId="0" borderId="18" xfId="3" applyFont="1" applyBorder="1" applyAlignment="1">
      <alignment horizontal="center" vertical="center"/>
    </xf>
    <xf numFmtId="164" fontId="4" fillId="5" borderId="0" xfId="0" applyNumberFormat="1" applyFont="1" applyFill="1" applyAlignment="1">
      <alignment horizontal="center" vertical="center" wrapText="1"/>
    </xf>
    <xf numFmtId="164" fontId="19" fillId="15" borderId="8" xfId="2" applyNumberFormat="1" applyFont="1" applyFill="1" applyBorder="1" applyAlignment="1">
      <alignment horizontal="center" vertical="center"/>
    </xf>
    <xf numFmtId="164" fontId="19" fillId="15" borderId="9" xfId="2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0" borderId="9" xfId="3" applyBorder="1" applyAlignment="1">
      <alignment horizontal="center" vertical="center"/>
    </xf>
    <xf numFmtId="0" fontId="13" fillId="0" borderId="17" xfId="3" applyBorder="1" applyAlignment="1">
      <alignment horizontal="center" vertical="center"/>
    </xf>
    <xf numFmtId="0" fontId="20" fillId="15" borderId="9" xfId="3" applyFont="1" applyFill="1" applyBorder="1" applyAlignment="1">
      <alignment horizontal="center" vertical="center"/>
    </xf>
    <xf numFmtId="164" fontId="19" fillId="10" borderId="8" xfId="2" applyNumberFormat="1" applyFont="1" applyFill="1" applyBorder="1" applyAlignment="1">
      <alignment horizontal="center" vertical="center" wrapText="1"/>
    </xf>
    <xf numFmtId="0" fontId="13" fillId="0" borderId="9" xfId="3" applyBorder="1"/>
    <xf numFmtId="0" fontId="13" fillId="0" borderId="17" xfId="3" applyBorder="1"/>
    <xf numFmtId="2" fontId="19" fillId="10" borderId="11" xfId="2" applyNumberFormat="1" applyFont="1" applyFill="1" applyBorder="1" applyAlignment="1">
      <alignment horizontal="center" vertical="center" textRotation="90" wrapText="1"/>
    </xf>
    <xf numFmtId="2" fontId="13" fillId="0" borderId="19" xfId="3" applyNumberFormat="1" applyBorder="1" applyAlignment="1">
      <alignment horizontal="center" vertical="center" textRotation="90" wrapText="1"/>
    </xf>
    <xf numFmtId="0" fontId="22" fillId="21" borderId="11" xfId="3" applyFont="1" applyFill="1" applyBorder="1" applyAlignment="1">
      <alignment horizontal="center" vertical="center"/>
    </xf>
    <xf numFmtId="0" fontId="24" fillId="0" borderId="19" xfId="3" applyFont="1" applyBorder="1" applyAlignment="1">
      <alignment horizontal="center" vertical="center"/>
    </xf>
  </cellXfs>
  <cellStyles count="4">
    <cellStyle name="Komma 2" xfId="2"/>
    <cellStyle name="Prozent 2" xfId="1"/>
    <cellStyle name="Standard 3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ESG</a:t>
            </a:r>
            <a:r>
              <a:rPr lang="ru-RU"/>
              <a:t>-риск,</a:t>
            </a:r>
            <a:r>
              <a:rPr lang="ru-RU" baseline="0"/>
              <a:t> балл</a:t>
            </a:r>
            <a:endParaRPr lang="de-DE"/>
          </a:p>
        </c:rich>
      </c:tx>
      <c:layout>
        <c:manualLayout>
          <c:xMode val="edge"/>
          <c:yMode val="edge"/>
          <c:x val="3.4298972437192682E-2"/>
          <c:y val="4.507874015748032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5.9718832020997377E-2"/>
          <c:y val="0.1428947243776886"/>
          <c:w val="0.73711123952803514"/>
          <c:h val="0.83424926546028055"/>
        </c:manualLayout>
      </c:layout>
      <c:scatterChart>
        <c:scatterStyle val="lineMarker"/>
        <c:varyColors val="0"/>
        <c:ser>
          <c:idx val="0"/>
          <c:order val="0"/>
          <c:tx>
            <c:strRef>
              <c:f>'Базовая оценка на уров. кредита'!$D$74</c:f>
              <c:strCache>
                <c:ptCount val="1"/>
                <c:pt idx="0">
                  <c:v>6,0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1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'Базовая оценка на уров. кредита'!$D$74</c:f>
              <c:numCache>
                <c:formatCode>0.0</c:formatCode>
                <c:ptCount val="1"/>
                <c:pt idx="0">
                  <c:v>6</c:v>
                </c:pt>
              </c:numCache>
            </c:numRef>
          </c:xVal>
          <c:yVal>
            <c:numRef>
              <c:f>'Базовая оценка на уров. кредита'!$D$70</c:f>
              <c:numCache>
                <c:formatCode>0</c:formatCode>
                <c:ptCount val="1"/>
                <c:pt idx="0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C0-4812-B908-DDEC5EF7C9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2893296"/>
        <c:axId val="307346512"/>
      </c:scatterChart>
      <c:valAx>
        <c:axId val="512893296"/>
        <c:scaling>
          <c:orientation val="minMax"/>
          <c:max val="6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07346512"/>
        <c:crossesAt val="3"/>
        <c:crossBetween val="midCat"/>
        <c:majorUnit val="1"/>
      </c:valAx>
      <c:valAx>
        <c:axId val="307346512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12893296"/>
        <c:crossesAt val="3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ESG</a:t>
            </a:r>
            <a:r>
              <a:rPr lang="ru-RU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-риск, балл</a:t>
            </a:r>
            <a:endParaRPr lang="de-DE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layout>
        <c:manualLayout>
          <c:xMode val="edge"/>
          <c:yMode val="edge"/>
          <c:x val="3.4298972437192682E-2"/>
          <c:y val="4.507874015748032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5.9718832020997377E-2"/>
          <c:y val="0.1428947243776886"/>
          <c:w val="0.79879283061311823"/>
          <c:h val="0.83424926546028055"/>
        </c:manualLayout>
      </c:layout>
      <c:scatterChart>
        <c:scatterStyle val="lineMarker"/>
        <c:varyColors val="0"/>
        <c:ser>
          <c:idx val="0"/>
          <c:order val="0"/>
          <c:tx>
            <c:strRef>
              <c:f>'Расширен.оценка на уров.кредита'!$D$93</c:f>
              <c:strCache>
                <c:ptCount val="1"/>
                <c:pt idx="0">
                  <c:v>6,0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1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'Расширен.оценка на уров.кредита'!$D$93</c:f>
              <c:numCache>
                <c:formatCode>0.0</c:formatCode>
                <c:ptCount val="1"/>
                <c:pt idx="0">
                  <c:v>6</c:v>
                </c:pt>
              </c:numCache>
            </c:numRef>
          </c:xVal>
          <c:yVal>
            <c:numRef>
              <c:f>'Расширен.оценка на уров.кредита'!$D$89</c:f>
              <c:numCache>
                <c:formatCode>0</c:formatCode>
                <c:ptCount val="1"/>
                <c:pt idx="0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12-4F27-9038-12C69C29A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2893296"/>
        <c:axId val="307346512"/>
      </c:scatterChart>
      <c:valAx>
        <c:axId val="512893296"/>
        <c:scaling>
          <c:orientation val="minMax"/>
          <c:max val="6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07346512"/>
        <c:crossesAt val="3"/>
        <c:crossBetween val="midCat"/>
      </c:valAx>
      <c:valAx>
        <c:axId val="307346512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12893296"/>
        <c:crossesAt val="3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1333499</xdr:colOff>
      <xdr:row>65</xdr:row>
      <xdr:rowOff>76200</xdr:rowOff>
    </xdr:from>
    <xdr:to>
      <xdr:col>4</xdr:col>
      <xdr:colOff>675972</xdr:colOff>
      <xdr:row>77</xdr:row>
      <xdr:rowOff>38100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42CBD8A-3808-478D-8148-F1BAED3AFE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632" t="18248" r="20330" b="33293"/>
        <a:stretch/>
      </xdr:blipFill>
      <xdr:spPr>
        <a:xfrm>
          <a:off x="5743574" y="27813000"/>
          <a:ext cx="2722727" cy="2819400"/>
        </a:xfrm>
        <a:prstGeom prst="rect">
          <a:avLst/>
        </a:prstGeom>
      </xdr:spPr>
    </xdr:pic>
    <xdr:clientData/>
  </xdr:twoCellAnchor>
  <xdr:twoCellAnchor>
    <xdr:from>
      <xdr:col>3</xdr:col>
      <xdr:colOff>1143001</xdr:colOff>
      <xdr:row>62</xdr:row>
      <xdr:rowOff>168087</xdr:rowOff>
    </xdr:from>
    <xdr:to>
      <xdr:col>5</xdr:col>
      <xdr:colOff>582706</xdr:colOff>
      <xdr:row>77</xdr:row>
      <xdr:rowOff>100852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C2B9FA3A-D063-4349-9BD5-F4F1C49B9B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2686050</xdr:colOff>
      <xdr:row>64</xdr:row>
      <xdr:rowOff>64995</xdr:rowOff>
    </xdr:from>
    <xdr:to>
      <xdr:col>3</xdr:col>
      <xdr:colOff>2697255</xdr:colOff>
      <xdr:row>77</xdr:row>
      <xdr:rowOff>100853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A77C105F-E49B-447B-AB24-66A1048D992D}"/>
            </a:ext>
          </a:extLst>
        </xdr:cNvPr>
        <xdr:cNvCxnSpPr/>
      </xdr:nvCxnSpPr>
      <xdr:spPr>
        <a:xfrm flipH="1" flipV="1">
          <a:off x="7101168" y="30724289"/>
          <a:ext cx="11205" cy="3050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1323975</xdr:colOff>
      <xdr:row>71</xdr:row>
      <xdr:rowOff>14005</xdr:rowOff>
    </xdr:from>
    <xdr:to>
      <xdr:col>4</xdr:col>
      <xdr:colOff>806824</xdr:colOff>
      <xdr:row>71</xdr:row>
      <xdr:rowOff>33618</xdr:rowOff>
    </xdr:to>
    <xdr:cxnSp macro="">
      <xdr:nvCxnSpPr>
        <xdr:cNvPr id="6" name="Gerade Verbindung mit Pfeil 5">
          <a:extLst>
            <a:ext uri="{FF2B5EF4-FFF2-40B4-BE49-F238E27FC236}">
              <a16:creationId xmlns:a16="http://schemas.microsoft.com/office/drawing/2014/main" id="{A92178AE-1664-4025-830B-C9A0B6317103}"/>
            </a:ext>
          </a:extLst>
        </xdr:cNvPr>
        <xdr:cNvCxnSpPr/>
      </xdr:nvCxnSpPr>
      <xdr:spPr>
        <a:xfrm>
          <a:off x="5739093" y="33250652"/>
          <a:ext cx="2867025" cy="196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1333499</xdr:colOff>
      <xdr:row>84</xdr:row>
      <xdr:rowOff>76200</xdr:rowOff>
    </xdr:from>
    <xdr:to>
      <xdr:col>4</xdr:col>
      <xdr:colOff>675971</xdr:colOff>
      <xdr:row>96</xdr:row>
      <xdr:rowOff>38099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5114284-ED28-4F1B-AACF-2DEB627643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632" t="18248" r="20330" b="33293"/>
        <a:stretch/>
      </xdr:blipFill>
      <xdr:spPr>
        <a:xfrm>
          <a:off x="5743574" y="30861000"/>
          <a:ext cx="2722727" cy="2819400"/>
        </a:xfrm>
        <a:prstGeom prst="rect">
          <a:avLst/>
        </a:prstGeom>
      </xdr:spPr>
    </xdr:pic>
    <xdr:clientData/>
  </xdr:twoCellAnchor>
  <xdr:twoCellAnchor>
    <xdr:from>
      <xdr:col>3</xdr:col>
      <xdr:colOff>1143001</xdr:colOff>
      <xdr:row>81</xdr:row>
      <xdr:rowOff>168087</xdr:rowOff>
    </xdr:from>
    <xdr:to>
      <xdr:col>5</xdr:col>
      <xdr:colOff>302559</xdr:colOff>
      <xdr:row>96</xdr:row>
      <xdr:rowOff>100852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4E5EB18-776D-49AC-9421-528E17CCC7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2686050</xdr:colOff>
      <xdr:row>83</xdr:row>
      <xdr:rowOff>64995</xdr:rowOff>
    </xdr:from>
    <xdr:to>
      <xdr:col>3</xdr:col>
      <xdr:colOff>2697255</xdr:colOff>
      <xdr:row>96</xdr:row>
      <xdr:rowOff>100853</xdr:rowOff>
    </xdr:to>
    <xdr:cxnSp macro="">
      <xdr:nvCxnSpPr>
        <xdr:cNvPr id="4" name="Gerade Verbindung mit Pfeil 3">
          <a:extLst>
            <a:ext uri="{FF2B5EF4-FFF2-40B4-BE49-F238E27FC236}">
              <a16:creationId xmlns:a16="http://schemas.microsoft.com/office/drawing/2014/main" id="{B272AB2C-101D-4572-BB01-E81CC9B0F93C}"/>
            </a:ext>
          </a:extLst>
        </xdr:cNvPr>
        <xdr:cNvCxnSpPr/>
      </xdr:nvCxnSpPr>
      <xdr:spPr>
        <a:xfrm flipH="1" flipV="1">
          <a:off x="7096125" y="30659295"/>
          <a:ext cx="11205" cy="30838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1323975</xdr:colOff>
      <xdr:row>90</xdr:row>
      <xdr:rowOff>14005</xdr:rowOff>
    </xdr:from>
    <xdr:to>
      <xdr:col>4</xdr:col>
      <xdr:colOff>818030</xdr:colOff>
      <xdr:row>90</xdr:row>
      <xdr:rowOff>33618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78039A46-E125-4C09-A554-764D50324792}"/>
            </a:ext>
          </a:extLst>
        </xdr:cNvPr>
        <xdr:cNvCxnSpPr/>
      </xdr:nvCxnSpPr>
      <xdr:spPr>
        <a:xfrm>
          <a:off x="5739093" y="43548858"/>
          <a:ext cx="2878231" cy="196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tabSelected="1" zoomScale="85" zoomScaleNormal="85" workbookViewId="0">
      <selection activeCell="B5" sqref="B5"/>
    </sheetView>
  </sheetViews>
  <sheetFormatPr defaultColWidth="11.42578125" defaultRowHeight="15" x14ac:dyDescent="0.25"/>
  <cols>
    <col min="1" max="1" width="4.7109375" style="45" customWidth="1"/>
    <col min="2" max="2" width="18.5703125" style="46" customWidth="1"/>
    <col min="3" max="3" width="49.5703125" style="45" customWidth="1"/>
    <col min="4" max="4" width="50.7109375" style="45" customWidth="1"/>
    <col min="5" max="5" width="13.85546875" style="45" customWidth="1"/>
    <col min="6" max="6" width="50.7109375" style="45" customWidth="1"/>
    <col min="7" max="7" width="12.7109375" style="45" customWidth="1"/>
    <col min="8" max="8" width="6.7109375" style="45" customWidth="1"/>
    <col min="9" max="16384" width="11.42578125" style="45"/>
  </cols>
  <sheetData>
    <row r="1" spans="1:10" ht="18.75" x14ac:dyDescent="0.25">
      <c r="B1" s="66" t="s">
        <v>312</v>
      </c>
    </row>
    <row r="2" spans="1:10" ht="18.75" x14ac:dyDescent="0.25">
      <c r="B2" s="66" t="s">
        <v>313</v>
      </c>
    </row>
    <row r="3" spans="1:10" ht="18.75" x14ac:dyDescent="0.25">
      <c r="B3" s="66"/>
    </row>
    <row r="4" spans="1:10" ht="18.75" x14ac:dyDescent="0.25">
      <c r="B4" s="66" t="s">
        <v>306</v>
      </c>
    </row>
    <row r="5" spans="1:10" ht="18.75" x14ac:dyDescent="0.25">
      <c r="B5" s="66" t="s">
        <v>121</v>
      </c>
    </row>
    <row r="6" spans="1:10" ht="6" customHeight="1" x14ac:dyDescent="0.25"/>
    <row r="7" spans="1:10" ht="105" x14ac:dyDescent="0.25">
      <c r="B7" s="67" t="s">
        <v>122</v>
      </c>
      <c r="C7" s="56" t="s">
        <v>123</v>
      </c>
      <c r="D7" s="67" t="s">
        <v>308</v>
      </c>
      <c r="E7" s="68" t="s">
        <v>125</v>
      </c>
      <c r="F7" s="69" t="s">
        <v>307</v>
      </c>
      <c r="G7" s="68" t="s">
        <v>125</v>
      </c>
      <c r="H7" s="56" t="s">
        <v>124</v>
      </c>
    </row>
    <row r="8" spans="1:10" ht="6" customHeight="1" x14ac:dyDescent="0.25">
      <c r="B8" s="47"/>
      <c r="C8" s="48"/>
      <c r="D8" s="48"/>
      <c r="E8" s="48"/>
      <c r="F8" s="48"/>
      <c r="G8" s="48"/>
      <c r="H8" s="48"/>
    </row>
    <row r="9" spans="1:10" ht="105" customHeight="1" x14ac:dyDescent="0.25">
      <c r="A9" s="70">
        <v>1</v>
      </c>
      <c r="B9" s="71" t="s">
        <v>126</v>
      </c>
      <c r="C9" s="49" t="s">
        <v>127</v>
      </c>
      <c r="D9" s="72" t="s">
        <v>128</v>
      </c>
      <c r="E9" s="50"/>
      <c r="F9" s="72" t="s">
        <v>129</v>
      </c>
      <c r="G9" s="50"/>
      <c r="H9" s="51">
        <f>(E9+G9)/2*(-1)</f>
        <v>0</v>
      </c>
      <c r="I9" s="52"/>
      <c r="J9" s="52"/>
    </row>
    <row r="10" spans="1:10" ht="6" customHeight="1" x14ac:dyDescent="0.3">
      <c r="B10" s="47"/>
      <c r="C10" s="53"/>
      <c r="D10" s="48"/>
      <c r="E10" s="54"/>
      <c r="F10" s="48"/>
      <c r="G10" s="54"/>
      <c r="H10" s="48"/>
    </row>
    <row r="11" spans="1:10" ht="105" customHeight="1" x14ac:dyDescent="0.25">
      <c r="A11" s="70">
        <v>2</v>
      </c>
      <c r="B11" s="71" t="s">
        <v>130</v>
      </c>
      <c r="C11" s="49" t="s">
        <v>131</v>
      </c>
      <c r="D11" s="72" t="s">
        <v>132</v>
      </c>
      <c r="E11" s="50"/>
      <c r="F11" s="72" t="s">
        <v>133</v>
      </c>
      <c r="G11" s="50"/>
      <c r="H11" s="51">
        <f>(E11+G11)/2*(-1)</f>
        <v>0</v>
      </c>
      <c r="I11" s="52"/>
      <c r="J11" s="52"/>
    </row>
    <row r="12" spans="1:10" ht="6" customHeight="1" x14ac:dyDescent="0.3">
      <c r="B12" s="47"/>
      <c r="C12" s="53"/>
      <c r="D12" s="48"/>
      <c r="E12" s="54"/>
      <c r="F12" s="48"/>
      <c r="G12" s="54"/>
      <c r="H12" s="48"/>
    </row>
    <row r="13" spans="1:10" ht="135" x14ac:dyDescent="0.25">
      <c r="A13" s="70">
        <v>3</v>
      </c>
      <c r="B13" s="71" t="s">
        <v>134</v>
      </c>
      <c r="C13" s="49" t="s">
        <v>135</v>
      </c>
      <c r="D13" s="72" t="s">
        <v>136</v>
      </c>
      <c r="E13" s="50"/>
      <c r="F13" s="72" t="s">
        <v>137</v>
      </c>
      <c r="G13" s="50"/>
      <c r="H13" s="51">
        <f>(E13+G13)/2*(-1)</f>
        <v>0</v>
      </c>
      <c r="I13" s="52"/>
      <c r="J13" s="52"/>
    </row>
    <row r="14" spans="1:10" ht="6" customHeight="1" x14ac:dyDescent="0.3">
      <c r="B14" s="47"/>
      <c r="C14" s="53"/>
      <c r="D14" s="48"/>
      <c r="E14" s="54"/>
      <c r="F14" s="48"/>
      <c r="G14" s="54"/>
      <c r="H14" s="48"/>
    </row>
    <row r="15" spans="1:10" ht="111" customHeight="1" x14ac:dyDescent="0.25">
      <c r="A15" s="70">
        <v>4</v>
      </c>
      <c r="B15" s="71" t="s">
        <v>138</v>
      </c>
      <c r="C15" s="49" t="s">
        <v>139</v>
      </c>
      <c r="D15" s="73" t="s">
        <v>140</v>
      </c>
      <c r="E15" s="50"/>
      <c r="F15" s="73" t="s">
        <v>141</v>
      </c>
      <c r="G15" s="50"/>
      <c r="H15" s="51">
        <f>(E15+G15)/2*(-1)</f>
        <v>0</v>
      </c>
      <c r="I15" s="52"/>
      <c r="J15" s="52"/>
    </row>
    <row r="16" spans="1:10" ht="6" customHeight="1" x14ac:dyDescent="0.3">
      <c r="B16" s="47"/>
      <c r="C16" s="53"/>
      <c r="D16" s="48"/>
      <c r="E16" s="54"/>
      <c r="F16" s="48"/>
      <c r="G16" s="54"/>
      <c r="H16" s="48"/>
    </row>
    <row r="17" spans="1:10" ht="120" x14ac:dyDescent="0.25">
      <c r="A17" s="70">
        <v>5</v>
      </c>
      <c r="B17" s="71" t="s">
        <v>142</v>
      </c>
      <c r="C17" s="49" t="s">
        <v>143</v>
      </c>
      <c r="D17" s="72" t="s">
        <v>144</v>
      </c>
      <c r="E17" s="50"/>
      <c r="F17" s="72" t="s">
        <v>145</v>
      </c>
      <c r="G17" s="50"/>
      <c r="H17" s="51">
        <f>(E17+G17)/2*(-1)</f>
        <v>0</v>
      </c>
      <c r="I17" s="52"/>
      <c r="J17" s="52"/>
    </row>
    <row r="18" spans="1:10" ht="6" customHeight="1" x14ac:dyDescent="0.3">
      <c r="B18" s="47"/>
      <c r="C18" s="53"/>
      <c r="D18" s="48"/>
      <c r="E18" s="54"/>
      <c r="F18" s="48"/>
      <c r="G18" s="54"/>
      <c r="H18" s="48"/>
    </row>
    <row r="19" spans="1:10" ht="105" customHeight="1" x14ac:dyDescent="0.25">
      <c r="A19" s="70">
        <v>6</v>
      </c>
      <c r="B19" s="71" t="s">
        <v>146</v>
      </c>
      <c r="C19" s="49" t="s">
        <v>147</v>
      </c>
      <c r="D19" s="72" t="s">
        <v>148</v>
      </c>
      <c r="E19" s="50"/>
      <c r="F19" s="72" t="s">
        <v>149</v>
      </c>
      <c r="G19" s="50"/>
      <c r="H19" s="51">
        <f>(E19+G19)/2*(-1)</f>
        <v>0</v>
      </c>
      <c r="I19" s="52"/>
      <c r="J19" s="52"/>
    </row>
    <row r="21" spans="1:10" x14ac:dyDescent="0.25">
      <c r="G21" s="55" t="s">
        <v>150</v>
      </c>
      <c r="H21" s="56">
        <f>6+SUM(H9:H19)</f>
        <v>6</v>
      </c>
    </row>
    <row r="22" spans="1:10" ht="18.75" x14ac:dyDescent="0.25">
      <c r="B22" s="66" t="s">
        <v>151</v>
      </c>
    </row>
    <row r="23" spans="1:10" ht="6" customHeight="1" x14ac:dyDescent="0.25"/>
    <row r="24" spans="1:10" ht="105" x14ac:dyDescent="0.25">
      <c r="B24" s="67" t="s">
        <v>122</v>
      </c>
      <c r="C24" s="56" t="s">
        <v>123</v>
      </c>
      <c r="D24" s="67" t="s">
        <v>308</v>
      </c>
      <c r="E24" s="68" t="s">
        <v>125</v>
      </c>
      <c r="F24" s="69" t="s">
        <v>307</v>
      </c>
      <c r="G24" s="68" t="s">
        <v>125</v>
      </c>
      <c r="H24" s="56" t="s">
        <v>124</v>
      </c>
    </row>
    <row r="25" spans="1:10" ht="6" customHeight="1" x14ac:dyDescent="0.25">
      <c r="B25" s="47"/>
      <c r="C25" s="48"/>
      <c r="D25" s="48"/>
      <c r="E25" s="48"/>
      <c r="F25" s="48"/>
      <c r="G25" s="48"/>
      <c r="H25" s="48"/>
    </row>
    <row r="26" spans="1:10" ht="120" x14ac:dyDescent="0.25">
      <c r="A26" s="70">
        <v>7</v>
      </c>
      <c r="B26" s="71" t="s">
        <v>215</v>
      </c>
      <c r="C26" s="57" t="s">
        <v>153</v>
      </c>
      <c r="D26" s="72" t="s">
        <v>154</v>
      </c>
      <c r="E26" s="50"/>
      <c r="F26" s="72" t="s">
        <v>155</v>
      </c>
      <c r="G26" s="50"/>
      <c r="H26" s="51">
        <f>(E26+G26)/2*(-1)</f>
        <v>0</v>
      </c>
      <c r="I26" s="52"/>
      <c r="J26" s="52"/>
    </row>
    <row r="27" spans="1:10" ht="6" customHeight="1" x14ac:dyDescent="0.3">
      <c r="B27" s="47"/>
      <c r="C27" s="48"/>
      <c r="D27" s="48"/>
      <c r="E27" s="54"/>
      <c r="F27" s="48"/>
      <c r="G27" s="54"/>
      <c r="H27" s="48"/>
    </row>
    <row r="28" spans="1:10" ht="120" x14ac:dyDescent="0.25">
      <c r="A28" s="70">
        <v>8</v>
      </c>
      <c r="B28" s="71" t="s">
        <v>156</v>
      </c>
      <c r="C28" s="57" t="s">
        <v>161</v>
      </c>
      <c r="D28" s="72" t="s">
        <v>166</v>
      </c>
      <c r="E28" s="50"/>
      <c r="F28" s="72" t="s">
        <v>171</v>
      </c>
      <c r="G28" s="50"/>
      <c r="H28" s="51">
        <f>(E28+G28)/2*(-1)</f>
        <v>0</v>
      </c>
      <c r="I28" s="52"/>
      <c r="J28" s="52"/>
    </row>
    <row r="29" spans="1:10" ht="6" customHeight="1" x14ac:dyDescent="0.3">
      <c r="B29" s="55"/>
      <c r="C29" s="55"/>
      <c r="D29" s="55"/>
      <c r="E29" s="54"/>
      <c r="F29" s="55"/>
      <c r="G29" s="54"/>
      <c r="H29" s="48"/>
    </row>
    <row r="30" spans="1:10" ht="120" x14ac:dyDescent="0.25">
      <c r="A30" s="70">
        <v>9</v>
      </c>
      <c r="B30" s="71" t="s">
        <v>157</v>
      </c>
      <c r="C30" s="57" t="s">
        <v>162</v>
      </c>
      <c r="D30" s="72" t="s">
        <v>167</v>
      </c>
      <c r="E30" s="50"/>
      <c r="F30" s="72" t="s">
        <v>172</v>
      </c>
      <c r="G30" s="50"/>
      <c r="H30" s="51">
        <f>(E30+G30)/2*(-1)</f>
        <v>0</v>
      </c>
      <c r="I30" s="52"/>
      <c r="J30" s="52"/>
    </row>
    <row r="31" spans="1:10" ht="6" customHeight="1" x14ac:dyDescent="0.3">
      <c r="B31" s="55"/>
      <c r="C31" s="55"/>
      <c r="D31" s="55"/>
      <c r="E31" s="54"/>
      <c r="F31" s="55"/>
      <c r="G31" s="54"/>
      <c r="H31" s="48"/>
    </row>
    <row r="32" spans="1:10" ht="105" customHeight="1" x14ac:dyDescent="0.25">
      <c r="A32" s="70">
        <v>10</v>
      </c>
      <c r="B32" s="71" t="s">
        <v>158</v>
      </c>
      <c r="C32" s="57" t="s">
        <v>163</v>
      </c>
      <c r="D32" s="72" t="s">
        <v>168</v>
      </c>
      <c r="E32" s="50"/>
      <c r="F32" s="72" t="s">
        <v>173</v>
      </c>
      <c r="G32" s="50"/>
      <c r="H32" s="51">
        <f>(E32+G32)/2*(-1)</f>
        <v>0</v>
      </c>
      <c r="I32" s="52"/>
      <c r="J32" s="52"/>
    </row>
    <row r="33" spans="1:10" ht="6" customHeight="1" x14ac:dyDescent="0.3">
      <c r="B33" s="55"/>
      <c r="C33" s="55"/>
      <c r="D33" s="55"/>
      <c r="E33" s="54"/>
      <c r="F33" s="55"/>
      <c r="G33" s="54"/>
      <c r="H33" s="48"/>
    </row>
    <row r="34" spans="1:10" ht="105" x14ac:dyDescent="0.25">
      <c r="A34" s="70">
        <v>11</v>
      </c>
      <c r="B34" s="71" t="s">
        <v>159</v>
      </c>
      <c r="C34" s="57" t="s">
        <v>164</v>
      </c>
      <c r="D34" s="72" t="s">
        <v>169</v>
      </c>
      <c r="E34" s="50"/>
      <c r="F34" s="72" t="s">
        <v>174</v>
      </c>
      <c r="G34" s="50"/>
      <c r="H34" s="51">
        <f>(E34+G34)/2*(-1)</f>
        <v>0</v>
      </c>
      <c r="I34" s="52"/>
      <c r="J34" s="52"/>
    </row>
    <row r="35" spans="1:10" ht="6" customHeight="1" x14ac:dyDescent="0.3">
      <c r="B35" s="55"/>
      <c r="C35" s="55"/>
      <c r="D35" s="55"/>
      <c r="E35" s="54"/>
      <c r="F35" s="55"/>
      <c r="G35" s="54"/>
      <c r="H35" s="48"/>
    </row>
    <row r="36" spans="1:10" ht="105" x14ac:dyDescent="0.25">
      <c r="A36" s="70">
        <v>12</v>
      </c>
      <c r="B36" s="71" t="s">
        <v>160</v>
      </c>
      <c r="C36" s="57" t="s">
        <v>165</v>
      </c>
      <c r="D36" s="72" t="s">
        <v>170</v>
      </c>
      <c r="E36" s="50"/>
      <c r="F36" s="72" t="s">
        <v>175</v>
      </c>
      <c r="G36" s="50"/>
      <c r="H36" s="51">
        <f>(E36+G36)/2*(-1)</f>
        <v>0</v>
      </c>
      <c r="I36" s="52"/>
      <c r="J36" s="52"/>
    </row>
    <row r="38" spans="1:10" x14ac:dyDescent="0.25">
      <c r="G38" s="55" t="s">
        <v>150</v>
      </c>
      <c r="H38" s="56">
        <f>6+SUM(H26:H36)</f>
        <v>6</v>
      </c>
    </row>
    <row r="39" spans="1:10" ht="18.75" x14ac:dyDescent="0.25">
      <c r="B39" s="66" t="s">
        <v>152</v>
      </c>
    </row>
    <row r="40" spans="1:10" ht="6" customHeight="1" x14ac:dyDescent="0.25"/>
    <row r="41" spans="1:10" ht="105" x14ac:dyDescent="0.25">
      <c r="B41" s="67" t="s">
        <v>122</v>
      </c>
      <c r="C41" s="56" t="s">
        <v>123</v>
      </c>
      <c r="D41" s="67" t="s">
        <v>308</v>
      </c>
      <c r="E41" s="68" t="s">
        <v>125</v>
      </c>
      <c r="F41" s="69" t="s">
        <v>307</v>
      </c>
      <c r="G41" s="68" t="s">
        <v>125</v>
      </c>
      <c r="H41" s="56" t="s">
        <v>124</v>
      </c>
    </row>
    <row r="42" spans="1:10" ht="6" customHeight="1" x14ac:dyDescent="0.25">
      <c r="B42" s="47"/>
      <c r="C42" s="48"/>
      <c r="D42" s="48"/>
      <c r="E42" s="48"/>
      <c r="F42" s="48"/>
      <c r="G42" s="48"/>
      <c r="H42" s="48"/>
    </row>
    <row r="43" spans="1:10" ht="108.75" customHeight="1" x14ac:dyDescent="0.25">
      <c r="A43" s="70">
        <v>13</v>
      </c>
      <c r="B43" s="71" t="s">
        <v>176</v>
      </c>
      <c r="C43" s="57" t="s">
        <v>182</v>
      </c>
      <c r="D43" s="72" t="s">
        <v>188</v>
      </c>
      <c r="E43" s="50"/>
      <c r="F43" s="72" t="s">
        <v>194</v>
      </c>
      <c r="G43" s="50"/>
      <c r="H43" s="51">
        <f>(E43+G43)/2*(-1)</f>
        <v>0</v>
      </c>
      <c r="I43" s="52"/>
      <c r="J43" s="52"/>
    </row>
    <row r="44" spans="1:10" ht="6" customHeight="1" x14ac:dyDescent="0.3">
      <c r="B44" s="55"/>
      <c r="C44" s="55"/>
      <c r="D44" s="55"/>
      <c r="E44" s="54"/>
      <c r="F44" s="55"/>
      <c r="G44" s="54"/>
      <c r="H44" s="48"/>
    </row>
    <row r="45" spans="1:10" ht="120" x14ac:dyDescent="0.25">
      <c r="A45" s="70">
        <v>14</v>
      </c>
      <c r="B45" s="71" t="s">
        <v>177</v>
      </c>
      <c r="C45" s="57" t="s">
        <v>183</v>
      </c>
      <c r="D45" s="72" t="s">
        <v>189</v>
      </c>
      <c r="E45" s="50"/>
      <c r="F45" s="72" t="s">
        <v>195</v>
      </c>
      <c r="G45" s="50"/>
      <c r="H45" s="51">
        <f>(E45+G45)/2*(-1)</f>
        <v>0</v>
      </c>
      <c r="I45" s="52"/>
      <c r="J45" s="52"/>
    </row>
    <row r="46" spans="1:10" ht="6" customHeight="1" x14ac:dyDescent="0.3">
      <c r="B46" s="55"/>
      <c r="C46" s="55"/>
      <c r="D46" s="55"/>
      <c r="E46" s="54"/>
      <c r="F46" s="55"/>
      <c r="G46" s="54"/>
      <c r="H46" s="48"/>
    </row>
    <row r="47" spans="1:10" ht="120" x14ac:dyDescent="0.25">
      <c r="A47" s="70">
        <v>15</v>
      </c>
      <c r="B47" s="71" t="s">
        <v>181</v>
      </c>
      <c r="C47" s="57" t="s">
        <v>184</v>
      </c>
      <c r="D47" s="72" t="s">
        <v>190</v>
      </c>
      <c r="E47" s="50"/>
      <c r="F47" s="72" t="s">
        <v>196</v>
      </c>
      <c r="G47" s="50"/>
      <c r="H47" s="51">
        <f>(E47+G47)/2*(-1)</f>
        <v>0</v>
      </c>
      <c r="I47" s="52"/>
      <c r="J47" s="52"/>
    </row>
    <row r="48" spans="1:10" ht="6" customHeight="1" x14ac:dyDescent="0.3">
      <c r="B48" s="55"/>
      <c r="C48" s="55"/>
      <c r="D48" s="55"/>
      <c r="E48" s="54"/>
      <c r="F48" s="55"/>
      <c r="G48" s="54"/>
      <c r="H48" s="48"/>
    </row>
    <row r="49" spans="1:10" ht="105" customHeight="1" x14ac:dyDescent="0.25">
      <c r="A49" s="70">
        <v>16</v>
      </c>
      <c r="B49" s="71" t="s">
        <v>178</v>
      </c>
      <c r="C49" s="57" t="s">
        <v>185</v>
      </c>
      <c r="D49" s="72" t="s">
        <v>191</v>
      </c>
      <c r="E49" s="50"/>
      <c r="F49" s="72" t="s">
        <v>197</v>
      </c>
      <c r="G49" s="50"/>
      <c r="H49" s="51">
        <f>(E49+G49)/2*(-1)</f>
        <v>0</v>
      </c>
      <c r="I49" s="52"/>
      <c r="J49" s="52"/>
    </row>
    <row r="50" spans="1:10" ht="6" customHeight="1" x14ac:dyDescent="0.3">
      <c r="B50" s="55"/>
      <c r="C50" s="55"/>
      <c r="D50" s="55"/>
      <c r="E50" s="54"/>
      <c r="F50" s="55"/>
      <c r="G50" s="54"/>
      <c r="H50" s="48"/>
    </row>
    <row r="51" spans="1:10" ht="120" x14ac:dyDescent="0.25">
      <c r="A51" s="70">
        <v>17</v>
      </c>
      <c r="B51" s="71" t="s">
        <v>179</v>
      </c>
      <c r="C51" s="57" t="s">
        <v>186</v>
      </c>
      <c r="D51" s="72" t="s">
        <v>192</v>
      </c>
      <c r="E51" s="50"/>
      <c r="F51" s="72" t="s">
        <v>198</v>
      </c>
      <c r="G51" s="50"/>
      <c r="H51" s="51">
        <f>(E51+G51)/2*(-1)</f>
        <v>0</v>
      </c>
      <c r="I51" s="52"/>
      <c r="J51" s="52"/>
    </row>
    <row r="52" spans="1:10" ht="6" customHeight="1" x14ac:dyDescent="0.3">
      <c r="B52" s="55"/>
      <c r="C52" s="55"/>
      <c r="D52" s="55"/>
      <c r="E52" s="54"/>
      <c r="F52" s="55"/>
      <c r="G52" s="54"/>
      <c r="H52" s="48"/>
    </row>
    <row r="53" spans="1:10" ht="120" x14ac:dyDescent="0.25">
      <c r="A53" s="70">
        <v>18</v>
      </c>
      <c r="B53" s="71" t="s">
        <v>180</v>
      </c>
      <c r="C53" s="57" t="s">
        <v>187</v>
      </c>
      <c r="D53" s="72" t="s">
        <v>193</v>
      </c>
      <c r="E53" s="50"/>
      <c r="F53" s="72" t="s">
        <v>199</v>
      </c>
      <c r="G53" s="50"/>
      <c r="H53" s="51">
        <f>(E53+G53)/2*(-1)</f>
        <v>0</v>
      </c>
      <c r="I53" s="52"/>
      <c r="J53" s="52"/>
    </row>
    <row r="55" spans="1:10" x14ac:dyDescent="0.25">
      <c r="E55" s="45" t="s">
        <v>247</v>
      </c>
      <c r="G55" s="55" t="s">
        <v>150</v>
      </c>
      <c r="H55" s="56">
        <f>6+SUM(H43:H53)</f>
        <v>6</v>
      </c>
    </row>
    <row r="58" spans="1:10" s="58" customFormat="1" ht="18.75" x14ac:dyDescent="0.3">
      <c r="B58" s="59"/>
      <c r="D58" s="66"/>
      <c r="E58" s="66"/>
      <c r="F58" s="66"/>
    </row>
    <row r="59" spans="1:10" ht="18.75" x14ac:dyDescent="0.25">
      <c r="C59" s="66" t="s">
        <v>200</v>
      </c>
      <c r="D59" s="66" t="s">
        <v>201</v>
      </c>
      <c r="E59" s="74"/>
      <c r="F59" s="66" t="s">
        <v>202</v>
      </c>
      <c r="G59" s="74"/>
      <c r="H59" s="66" t="s">
        <v>124</v>
      </c>
    </row>
    <row r="60" spans="1:10" ht="18.75" x14ac:dyDescent="0.3">
      <c r="C60" s="72"/>
      <c r="D60" s="72"/>
      <c r="E60" s="75"/>
      <c r="F60" s="85" t="s">
        <v>8</v>
      </c>
      <c r="G60" s="86"/>
      <c r="H60" s="76">
        <f>VLOOKUP(F60,'Dropdown-List Input'!B:C,2,FALSE)</f>
        <v>8</v>
      </c>
    </row>
    <row r="66" spans="2:7" ht="18.75" x14ac:dyDescent="0.25">
      <c r="C66" s="66" t="s">
        <v>203</v>
      </c>
    </row>
    <row r="67" spans="2:7" ht="18.75" x14ac:dyDescent="0.3">
      <c r="B67" s="45"/>
      <c r="C67" s="58"/>
    </row>
    <row r="68" spans="2:7" ht="18.75" x14ac:dyDescent="0.3">
      <c r="C68" s="60" t="s">
        <v>204</v>
      </c>
      <c r="D68" s="61">
        <f>H60</f>
        <v>8</v>
      </c>
    </row>
    <row r="69" spans="2:7" ht="18.75" x14ac:dyDescent="0.3">
      <c r="B69" s="45"/>
      <c r="C69" s="62"/>
      <c r="D69" s="63"/>
    </row>
    <row r="70" spans="2:7" ht="18.75" x14ac:dyDescent="0.3">
      <c r="C70" s="60" t="s">
        <v>205</v>
      </c>
      <c r="D70" s="61">
        <f>IF(D68&gt;=9.5,6,IF(D68&gt;=6.5,5,IF(D68&gt;=4.5,4,IF(D68&gt;=2.5,3,D68))))</f>
        <v>5</v>
      </c>
    </row>
    <row r="71" spans="2:7" ht="18.75" x14ac:dyDescent="0.3">
      <c r="B71" s="45"/>
      <c r="C71" s="58"/>
      <c r="D71" s="64"/>
    </row>
    <row r="72" spans="2:7" ht="18.75" x14ac:dyDescent="0.3">
      <c r="C72" s="66" t="s">
        <v>206</v>
      </c>
      <c r="D72" s="64"/>
    </row>
    <row r="73" spans="2:7" ht="18.75" x14ac:dyDescent="0.3">
      <c r="B73" s="45"/>
      <c r="C73" s="58"/>
      <c r="D73" s="64"/>
    </row>
    <row r="74" spans="2:7" ht="18.75" x14ac:dyDescent="0.3">
      <c r="C74" s="60" t="s">
        <v>207</v>
      </c>
      <c r="D74" s="65">
        <f>(H21+H38+H55)/3</f>
        <v>6</v>
      </c>
    </row>
    <row r="75" spans="2:7" ht="18.75" x14ac:dyDescent="0.3">
      <c r="B75" s="45"/>
      <c r="C75" s="58"/>
      <c r="D75" s="65"/>
    </row>
    <row r="76" spans="2:7" ht="18.75" x14ac:dyDescent="0.3">
      <c r="C76" s="66" t="s">
        <v>209</v>
      </c>
      <c r="D76" s="65"/>
    </row>
    <row r="77" spans="2:7" ht="18.75" x14ac:dyDescent="0.3">
      <c r="C77" s="77" t="s">
        <v>208</v>
      </c>
      <c r="D77" s="78">
        <f>(D70+D74)/2</f>
        <v>5.5</v>
      </c>
    </row>
    <row r="78" spans="2:7" ht="18.75" x14ac:dyDescent="0.3">
      <c r="B78" s="45"/>
      <c r="C78" s="58"/>
      <c r="D78" s="63"/>
    </row>
    <row r="80" spans="2:7" x14ac:dyDescent="0.25">
      <c r="D80" s="45">
        <f>D74</f>
        <v>6</v>
      </c>
      <c r="E80" s="45">
        <f>D70</f>
        <v>5</v>
      </c>
      <c r="G80" s="45">
        <f>D70</f>
        <v>5</v>
      </c>
    </row>
  </sheetData>
  <mergeCells count="1">
    <mergeCell ref="F60:G60"/>
  </mergeCells>
  <pageMargins left="0.25" right="0.25" top="0.75" bottom="0.75" header="0.3" footer="0.3"/>
  <pageSetup paperSize="9" scale="69" fitToHeight="0" orientation="landscape" horizontalDpi="1200" verticalDpi="1200" r:id="rId1"/>
  <rowBreaks count="1" manualBreakCount="1">
    <brk id="38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'Dropdown-List Input'!$B$3:$B$51</xm:f>
          </x14:formula1>
          <xm:sqref>F60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9"/>
  <sheetViews>
    <sheetView zoomScale="85" zoomScaleNormal="85" workbookViewId="0">
      <selection activeCell="B2" sqref="B2"/>
    </sheetView>
  </sheetViews>
  <sheetFormatPr defaultColWidth="11.42578125" defaultRowHeight="15" x14ac:dyDescent="0.25"/>
  <cols>
    <col min="1" max="1" width="4.7109375" style="45" customWidth="1"/>
    <col min="2" max="2" width="19.28515625" style="46" customWidth="1"/>
    <col min="3" max="3" width="49.7109375" style="45" customWidth="1"/>
    <col min="4" max="4" width="50.7109375" style="45" customWidth="1"/>
    <col min="5" max="5" width="12.7109375" style="45" customWidth="1"/>
    <col min="6" max="6" width="50.7109375" style="45" customWidth="1"/>
    <col min="7" max="7" width="12.7109375" style="45" customWidth="1"/>
    <col min="8" max="8" width="6.7109375" style="45" customWidth="1"/>
    <col min="9" max="16384" width="11.42578125" style="45"/>
  </cols>
  <sheetData>
    <row r="1" spans="1:10" ht="18.75" x14ac:dyDescent="0.25">
      <c r="B1" s="66" t="s">
        <v>312</v>
      </c>
    </row>
    <row r="2" spans="1:10" ht="18.75" x14ac:dyDescent="0.25">
      <c r="B2" s="66" t="s">
        <v>313</v>
      </c>
    </row>
    <row r="4" spans="1:10" ht="18.75" x14ac:dyDescent="0.25">
      <c r="B4" s="66" t="s">
        <v>309</v>
      </c>
    </row>
    <row r="5" spans="1:10" ht="18.75" x14ac:dyDescent="0.25">
      <c r="B5" s="66" t="s">
        <v>121</v>
      </c>
    </row>
    <row r="6" spans="1:10" ht="6" customHeight="1" x14ac:dyDescent="0.25"/>
    <row r="7" spans="1:10" ht="105" x14ac:dyDescent="0.25">
      <c r="B7" s="67" t="s">
        <v>122</v>
      </c>
      <c r="C7" s="56" t="s">
        <v>123</v>
      </c>
      <c r="D7" s="67" t="s">
        <v>308</v>
      </c>
      <c r="E7" s="68" t="s">
        <v>125</v>
      </c>
      <c r="F7" s="69" t="s">
        <v>307</v>
      </c>
      <c r="G7" s="68" t="s">
        <v>125</v>
      </c>
      <c r="H7" s="56" t="s">
        <v>124</v>
      </c>
    </row>
    <row r="8" spans="1:10" ht="6" customHeight="1" x14ac:dyDescent="0.25">
      <c r="B8" s="47"/>
      <c r="C8" s="48"/>
      <c r="D8" s="48"/>
      <c r="E8" s="48"/>
      <c r="F8" s="48"/>
      <c r="G8" s="48"/>
      <c r="H8" s="48"/>
    </row>
    <row r="9" spans="1:10" ht="120" x14ac:dyDescent="0.25">
      <c r="A9" s="70">
        <v>1</v>
      </c>
      <c r="B9" s="71" t="s">
        <v>126</v>
      </c>
      <c r="C9" s="57" t="s">
        <v>213</v>
      </c>
      <c r="D9" s="72" t="s">
        <v>128</v>
      </c>
      <c r="E9" s="50"/>
      <c r="F9" s="72" t="s">
        <v>129</v>
      </c>
      <c r="G9" s="50"/>
      <c r="H9" s="51">
        <f>(E9+G9)/2*(-1)</f>
        <v>0</v>
      </c>
      <c r="I9" s="52"/>
      <c r="J9" s="52"/>
    </row>
    <row r="10" spans="1:10" ht="6" customHeight="1" x14ac:dyDescent="0.3">
      <c r="B10" s="55"/>
      <c r="C10" s="55"/>
      <c r="D10" s="55"/>
      <c r="E10" s="54"/>
      <c r="F10" s="55"/>
      <c r="G10" s="54"/>
      <c r="H10" s="48"/>
    </row>
    <row r="11" spans="1:10" ht="105" customHeight="1" x14ac:dyDescent="0.25">
      <c r="A11" s="70">
        <v>2</v>
      </c>
      <c r="B11" s="71" t="s">
        <v>211</v>
      </c>
      <c r="C11" s="57" t="s">
        <v>131</v>
      </c>
      <c r="D11" s="72" t="s">
        <v>132</v>
      </c>
      <c r="E11" s="50"/>
      <c r="F11" s="72" t="s">
        <v>133</v>
      </c>
      <c r="G11" s="50"/>
      <c r="H11" s="51">
        <f>(E11+G11)/2*(-1)</f>
        <v>0</v>
      </c>
      <c r="I11" s="52"/>
      <c r="J11" s="52"/>
    </row>
    <row r="12" spans="1:10" ht="6" customHeight="1" x14ac:dyDescent="0.3">
      <c r="B12" s="55"/>
      <c r="C12" s="55"/>
      <c r="D12" s="55"/>
      <c r="E12" s="54"/>
      <c r="F12" s="55"/>
      <c r="G12" s="54"/>
      <c r="H12" s="48"/>
    </row>
    <row r="13" spans="1:10" ht="135" x14ac:dyDescent="0.25">
      <c r="A13" s="70">
        <v>3</v>
      </c>
      <c r="B13" s="71" t="s">
        <v>212</v>
      </c>
      <c r="C13" s="57" t="s">
        <v>135</v>
      </c>
      <c r="D13" s="72" t="s">
        <v>136</v>
      </c>
      <c r="E13" s="50"/>
      <c r="F13" s="72" t="s">
        <v>137</v>
      </c>
      <c r="G13" s="50"/>
      <c r="H13" s="51">
        <f>(E13+G13)/2*(-1)</f>
        <v>0</v>
      </c>
      <c r="I13" s="52"/>
      <c r="J13" s="52"/>
    </row>
    <row r="14" spans="1:10" ht="6" customHeight="1" x14ac:dyDescent="0.3">
      <c r="B14" s="55"/>
      <c r="C14" s="55"/>
      <c r="D14" s="55"/>
      <c r="E14" s="54"/>
      <c r="F14" s="55"/>
      <c r="G14" s="54"/>
      <c r="H14" s="48"/>
    </row>
    <row r="15" spans="1:10" ht="105" x14ac:dyDescent="0.25">
      <c r="A15" s="70">
        <v>4</v>
      </c>
      <c r="B15" s="71" t="s">
        <v>138</v>
      </c>
      <c r="C15" s="57" t="s">
        <v>214</v>
      </c>
      <c r="D15" s="72" t="s">
        <v>140</v>
      </c>
      <c r="E15" s="50"/>
      <c r="F15" s="72" t="s">
        <v>141</v>
      </c>
      <c r="G15" s="50"/>
      <c r="H15" s="51">
        <f>(E15+G15)/2*(-1)</f>
        <v>0</v>
      </c>
      <c r="I15" s="52"/>
      <c r="J15" s="52"/>
    </row>
    <row r="16" spans="1:10" ht="6" customHeight="1" x14ac:dyDescent="0.3">
      <c r="B16" s="55"/>
      <c r="C16" s="55"/>
      <c r="D16" s="55"/>
      <c r="E16" s="54"/>
      <c r="F16" s="55"/>
      <c r="G16" s="54"/>
      <c r="H16" s="48"/>
    </row>
    <row r="17" spans="1:10" ht="120" x14ac:dyDescent="0.25">
      <c r="A17" s="70">
        <v>5</v>
      </c>
      <c r="B17" s="71" t="s">
        <v>142</v>
      </c>
      <c r="C17" s="57" t="s">
        <v>143</v>
      </c>
      <c r="D17" s="72" t="s">
        <v>144</v>
      </c>
      <c r="E17" s="50"/>
      <c r="F17" s="72" t="s">
        <v>145</v>
      </c>
      <c r="G17" s="50"/>
      <c r="H17" s="51">
        <f>(E17+G17)/2*(-1)</f>
        <v>0</v>
      </c>
      <c r="I17" s="52"/>
      <c r="J17" s="52"/>
    </row>
    <row r="18" spans="1:10" ht="6" customHeight="1" x14ac:dyDescent="0.3">
      <c r="B18" s="55"/>
      <c r="C18" s="55"/>
      <c r="D18" s="55"/>
      <c r="E18" s="54"/>
      <c r="F18" s="55"/>
      <c r="G18" s="54"/>
      <c r="H18" s="48"/>
    </row>
    <row r="19" spans="1:10" ht="105" customHeight="1" x14ac:dyDescent="0.25">
      <c r="A19" s="70">
        <v>6</v>
      </c>
      <c r="B19" s="71" t="s">
        <v>146</v>
      </c>
      <c r="C19" s="57" t="s">
        <v>147</v>
      </c>
      <c r="D19" s="72" t="s">
        <v>148</v>
      </c>
      <c r="E19" s="50"/>
      <c r="F19" s="72" t="s">
        <v>149</v>
      </c>
      <c r="G19" s="50"/>
      <c r="H19" s="51">
        <f>(E19+G19)/2*(-1)</f>
        <v>0</v>
      </c>
      <c r="I19" s="52"/>
      <c r="J19" s="52"/>
    </row>
    <row r="21" spans="1:10" x14ac:dyDescent="0.25">
      <c r="G21" s="55" t="s">
        <v>150</v>
      </c>
      <c r="H21" s="56">
        <f>6+SUM(H9:H19)</f>
        <v>6</v>
      </c>
    </row>
    <row r="22" spans="1:10" ht="18.75" x14ac:dyDescent="0.25">
      <c r="B22" s="66" t="s">
        <v>151</v>
      </c>
    </row>
    <row r="23" spans="1:10" ht="6" customHeight="1" x14ac:dyDescent="0.25"/>
    <row r="24" spans="1:10" ht="105" x14ac:dyDescent="0.25">
      <c r="B24" s="67" t="s">
        <v>122</v>
      </c>
      <c r="C24" s="56" t="s">
        <v>123</v>
      </c>
      <c r="D24" s="67" t="s">
        <v>308</v>
      </c>
      <c r="E24" s="68" t="s">
        <v>125</v>
      </c>
      <c r="F24" s="69" t="s">
        <v>307</v>
      </c>
      <c r="G24" s="68" t="s">
        <v>125</v>
      </c>
      <c r="H24" s="56" t="s">
        <v>124</v>
      </c>
    </row>
    <row r="25" spans="1:10" ht="6" customHeight="1" x14ac:dyDescent="0.25">
      <c r="B25" s="47"/>
      <c r="C25" s="48"/>
      <c r="D25" s="48"/>
      <c r="E25" s="48"/>
      <c r="F25" s="48"/>
      <c r="G25" s="48"/>
      <c r="H25" s="48"/>
    </row>
    <row r="26" spans="1:10" ht="120" x14ac:dyDescent="0.25">
      <c r="A26" s="70">
        <v>7</v>
      </c>
      <c r="B26" s="71" t="s">
        <v>215</v>
      </c>
      <c r="C26" s="57" t="s">
        <v>153</v>
      </c>
      <c r="D26" s="72" t="s">
        <v>154</v>
      </c>
      <c r="E26" s="50"/>
      <c r="F26" s="72" t="s">
        <v>217</v>
      </c>
      <c r="G26" s="50"/>
      <c r="H26" s="51">
        <f>(E26+G26)/2*(-1)</f>
        <v>0</v>
      </c>
      <c r="I26" s="52"/>
      <c r="J26" s="52"/>
    </row>
    <row r="27" spans="1:10" ht="6" customHeight="1" x14ac:dyDescent="0.3">
      <c r="B27" s="55"/>
      <c r="C27" s="55"/>
      <c r="D27" s="55"/>
      <c r="E27" s="54"/>
      <c r="F27" s="55"/>
      <c r="G27" s="54"/>
      <c r="H27" s="48"/>
    </row>
    <row r="28" spans="1:10" ht="120" x14ac:dyDescent="0.25">
      <c r="A28" s="70">
        <v>8</v>
      </c>
      <c r="B28" s="71" t="s">
        <v>156</v>
      </c>
      <c r="C28" s="57" t="s">
        <v>161</v>
      </c>
      <c r="D28" s="72" t="s">
        <v>166</v>
      </c>
      <c r="E28" s="50"/>
      <c r="F28" s="72" t="s">
        <v>171</v>
      </c>
      <c r="G28" s="50"/>
      <c r="H28" s="51">
        <f>(E28+G28)/2*(-1)</f>
        <v>0</v>
      </c>
      <c r="I28" s="52"/>
      <c r="J28" s="52"/>
    </row>
    <row r="29" spans="1:10" ht="6" customHeight="1" x14ac:dyDescent="0.3">
      <c r="B29" s="55"/>
      <c r="C29" s="55"/>
      <c r="D29" s="55"/>
      <c r="E29" s="54"/>
      <c r="F29" s="55"/>
      <c r="G29" s="54"/>
      <c r="H29" s="48"/>
    </row>
    <row r="30" spans="1:10" ht="120" x14ac:dyDescent="0.25">
      <c r="A30" s="70">
        <v>9</v>
      </c>
      <c r="B30" s="71" t="s">
        <v>216</v>
      </c>
      <c r="C30" s="57" t="s">
        <v>162</v>
      </c>
      <c r="D30" s="72" t="s">
        <v>167</v>
      </c>
      <c r="E30" s="50"/>
      <c r="F30" s="72" t="s">
        <v>172</v>
      </c>
      <c r="G30" s="50"/>
      <c r="H30" s="51">
        <f>(E30+G30)/2*(-1)</f>
        <v>0</v>
      </c>
      <c r="I30" s="52"/>
      <c r="J30" s="52"/>
    </row>
    <row r="31" spans="1:10" ht="6" customHeight="1" x14ac:dyDescent="0.3">
      <c r="B31" s="55"/>
      <c r="C31" s="55"/>
      <c r="D31" s="55"/>
      <c r="E31" s="54"/>
      <c r="F31" s="55"/>
      <c r="G31" s="54"/>
      <c r="H31" s="48"/>
    </row>
    <row r="32" spans="1:10" ht="105" customHeight="1" x14ac:dyDescent="0.25">
      <c r="A32" s="70">
        <v>10</v>
      </c>
      <c r="B32" s="71" t="s">
        <v>158</v>
      </c>
      <c r="C32" s="57" t="s">
        <v>163</v>
      </c>
      <c r="D32" s="72" t="s">
        <v>168</v>
      </c>
      <c r="E32" s="50"/>
      <c r="F32" s="72" t="s">
        <v>173</v>
      </c>
      <c r="G32" s="50"/>
      <c r="H32" s="51">
        <f>(E32+G32)/2*(-1)</f>
        <v>0</v>
      </c>
      <c r="I32" s="52"/>
      <c r="J32" s="52"/>
    </row>
    <row r="33" spans="1:10" ht="6" customHeight="1" x14ac:dyDescent="0.3">
      <c r="B33" s="55"/>
      <c r="C33" s="55"/>
      <c r="D33" s="55"/>
      <c r="E33" s="54"/>
      <c r="F33" s="55"/>
      <c r="G33" s="54"/>
      <c r="H33" s="48"/>
    </row>
    <row r="34" spans="1:10" ht="105" x14ac:dyDescent="0.25">
      <c r="A34" s="70">
        <v>11</v>
      </c>
      <c r="B34" s="71" t="s">
        <v>159</v>
      </c>
      <c r="C34" s="57" t="s">
        <v>164</v>
      </c>
      <c r="D34" s="72" t="s">
        <v>169</v>
      </c>
      <c r="E34" s="50"/>
      <c r="F34" s="72" t="s">
        <v>174</v>
      </c>
      <c r="G34" s="50"/>
      <c r="H34" s="51">
        <f>(E34+G34)/2*(-1)</f>
        <v>0</v>
      </c>
      <c r="I34" s="52"/>
      <c r="J34" s="52"/>
    </row>
    <row r="35" spans="1:10" ht="6" customHeight="1" x14ac:dyDescent="0.3">
      <c r="B35" s="55"/>
      <c r="C35" s="55"/>
      <c r="D35" s="55"/>
      <c r="E35" s="54"/>
      <c r="F35" s="55"/>
      <c r="G35" s="54"/>
      <c r="H35" s="48"/>
    </row>
    <row r="36" spans="1:10" ht="105" x14ac:dyDescent="0.25">
      <c r="A36" s="70">
        <v>12</v>
      </c>
      <c r="B36" s="71" t="s">
        <v>160</v>
      </c>
      <c r="C36" s="57" t="s">
        <v>165</v>
      </c>
      <c r="D36" s="72" t="s">
        <v>170</v>
      </c>
      <c r="E36" s="50"/>
      <c r="F36" s="72" t="s">
        <v>175</v>
      </c>
      <c r="G36" s="50"/>
      <c r="H36" s="51">
        <f>(E36+G36)/2*(-1)</f>
        <v>0</v>
      </c>
      <c r="I36" s="52"/>
      <c r="J36" s="52"/>
    </row>
    <row r="38" spans="1:10" x14ac:dyDescent="0.25">
      <c r="G38" s="55" t="s">
        <v>150</v>
      </c>
      <c r="H38" s="56">
        <f>6+SUM(H26:H36)</f>
        <v>6</v>
      </c>
    </row>
    <row r="40" spans="1:10" ht="18.75" x14ac:dyDescent="0.25">
      <c r="B40" s="66" t="s">
        <v>152</v>
      </c>
    </row>
    <row r="41" spans="1:10" ht="6" customHeight="1" x14ac:dyDescent="0.25"/>
    <row r="42" spans="1:10" ht="105" x14ac:dyDescent="0.25">
      <c r="B42" s="67" t="s">
        <v>122</v>
      </c>
      <c r="C42" s="56" t="s">
        <v>123</v>
      </c>
      <c r="D42" s="67" t="s">
        <v>308</v>
      </c>
      <c r="E42" s="68" t="s">
        <v>125</v>
      </c>
      <c r="F42" s="69" t="s">
        <v>307</v>
      </c>
      <c r="G42" s="68" t="s">
        <v>125</v>
      </c>
      <c r="H42" s="56" t="s">
        <v>124</v>
      </c>
    </row>
    <row r="43" spans="1:10" ht="6" customHeight="1" x14ac:dyDescent="0.25">
      <c r="B43" s="47"/>
      <c r="C43" s="48"/>
      <c r="D43" s="48"/>
      <c r="E43" s="48"/>
      <c r="F43" s="48"/>
      <c r="G43" s="48"/>
      <c r="H43" s="48"/>
    </row>
    <row r="44" spans="1:10" ht="105" x14ac:dyDescent="0.25">
      <c r="A44" s="70">
        <v>13</v>
      </c>
      <c r="B44" s="71" t="s">
        <v>176</v>
      </c>
      <c r="C44" s="57" t="s">
        <v>182</v>
      </c>
      <c r="D44" s="72" t="s">
        <v>188</v>
      </c>
      <c r="E44" s="50"/>
      <c r="F44" s="72" t="s">
        <v>194</v>
      </c>
      <c r="G44" s="50"/>
      <c r="H44" s="51">
        <f>(E44+G44)/2*(-1)</f>
        <v>0</v>
      </c>
      <c r="I44" s="52"/>
      <c r="J44" s="52"/>
    </row>
    <row r="45" spans="1:10" ht="6" customHeight="1" x14ac:dyDescent="0.3">
      <c r="B45" s="55"/>
      <c r="C45" s="55"/>
      <c r="D45" s="55"/>
      <c r="E45" s="54"/>
      <c r="F45" s="55"/>
      <c r="G45" s="54"/>
      <c r="H45" s="48"/>
    </row>
    <row r="46" spans="1:10" ht="120" x14ac:dyDescent="0.25">
      <c r="A46" s="70">
        <v>14</v>
      </c>
      <c r="B46" s="71" t="s">
        <v>177</v>
      </c>
      <c r="C46" s="57" t="s">
        <v>183</v>
      </c>
      <c r="D46" s="72" t="s">
        <v>189</v>
      </c>
      <c r="E46" s="50"/>
      <c r="F46" s="72" t="s">
        <v>195</v>
      </c>
      <c r="G46" s="50"/>
      <c r="H46" s="51">
        <f>(E46+G46)/2*(-1)</f>
        <v>0</v>
      </c>
      <c r="I46" s="52"/>
      <c r="J46" s="52"/>
    </row>
    <row r="47" spans="1:10" ht="6" customHeight="1" x14ac:dyDescent="0.3">
      <c r="B47" s="55"/>
      <c r="C47" s="55"/>
      <c r="D47" s="55"/>
      <c r="E47" s="54"/>
      <c r="F47" s="55"/>
      <c r="G47" s="54"/>
      <c r="H47" s="48"/>
    </row>
    <row r="48" spans="1:10" ht="120" x14ac:dyDescent="0.25">
      <c r="A48" s="70">
        <v>15</v>
      </c>
      <c r="B48" s="71" t="s">
        <v>181</v>
      </c>
      <c r="C48" s="57" t="s">
        <v>184</v>
      </c>
      <c r="D48" s="72" t="s">
        <v>190</v>
      </c>
      <c r="E48" s="50"/>
      <c r="F48" s="72" t="s">
        <v>196</v>
      </c>
      <c r="G48" s="50"/>
      <c r="H48" s="51">
        <f>(E48+G48)/2*(-1)</f>
        <v>0</v>
      </c>
      <c r="I48" s="52"/>
      <c r="J48" s="52"/>
    </row>
    <row r="49" spans="1:10" ht="6" customHeight="1" x14ac:dyDescent="0.3">
      <c r="B49" s="55"/>
      <c r="C49" s="55"/>
      <c r="D49" s="55"/>
      <c r="E49" s="54"/>
      <c r="F49" s="55"/>
      <c r="G49" s="54"/>
      <c r="H49" s="48"/>
    </row>
    <row r="50" spans="1:10" ht="105" customHeight="1" x14ac:dyDescent="0.25">
      <c r="A50" s="70">
        <v>16</v>
      </c>
      <c r="B50" s="71" t="s">
        <v>178</v>
      </c>
      <c r="C50" s="57" t="s">
        <v>185</v>
      </c>
      <c r="D50" s="72" t="s">
        <v>191</v>
      </c>
      <c r="E50" s="50"/>
      <c r="F50" s="72" t="s">
        <v>197</v>
      </c>
      <c r="G50" s="50"/>
      <c r="H50" s="51">
        <f>(E50+G50)/2*(-1)</f>
        <v>0</v>
      </c>
      <c r="I50" s="52"/>
      <c r="J50" s="52"/>
    </row>
    <row r="51" spans="1:10" ht="6" customHeight="1" x14ac:dyDescent="0.3">
      <c r="B51" s="55"/>
      <c r="C51" s="55"/>
      <c r="D51" s="55"/>
      <c r="E51" s="54"/>
      <c r="F51" s="55"/>
      <c r="G51" s="54"/>
      <c r="H51" s="48"/>
    </row>
    <row r="52" spans="1:10" ht="120" x14ac:dyDescent="0.25">
      <c r="A52" s="70">
        <v>17</v>
      </c>
      <c r="B52" s="71" t="s">
        <v>179</v>
      </c>
      <c r="C52" s="57" t="s">
        <v>186</v>
      </c>
      <c r="D52" s="72" t="s">
        <v>192</v>
      </c>
      <c r="E52" s="50"/>
      <c r="F52" s="72" t="s">
        <v>198</v>
      </c>
      <c r="G52" s="50"/>
      <c r="H52" s="51">
        <f>(E52+G52)/2*(-1)</f>
        <v>0</v>
      </c>
      <c r="I52" s="52"/>
      <c r="J52" s="52"/>
    </row>
    <row r="53" spans="1:10" ht="6" customHeight="1" x14ac:dyDescent="0.3">
      <c r="B53" s="55"/>
      <c r="C53" s="55"/>
      <c r="D53" s="55"/>
      <c r="E53" s="54"/>
      <c r="F53" s="55"/>
      <c r="G53" s="54"/>
      <c r="H53" s="48"/>
    </row>
    <row r="54" spans="1:10" ht="120" x14ac:dyDescent="0.25">
      <c r="A54" s="70">
        <v>18</v>
      </c>
      <c r="B54" s="71" t="s">
        <v>180</v>
      </c>
      <c r="C54" s="57" t="s">
        <v>187</v>
      </c>
      <c r="D54" s="72" t="s">
        <v>193</v>
      </c>
      <c r="E54" s="50"/>
      <c r="F54" s="72" t="s">
        <v>199</v>
      </c>
      <c r="G54" s="50"/>
      <c r="H54" s="51">
        <f>(E54+G54)/2*(-1)</f>
        <v>0</v>
      </c>
      <c r="I54" s="52"/>
      <c r="J54" s="52"/>
    </row>
    <row r="56" spans="1:10" x14ac:dyDescent="0.25">
      <c r="G56" s="55" t="s">
        <v>150</v>
      </c>
      <c r="H56" s="56">
        <f>6+SUM(H44:H54)</f>
        <v>6</v>
      </c>
    </row>
    <row r="57" spans="1:10" ht="18.75" x14ac:dyDescent="0.25">
      <c r="B57" s="66" t="s">
        <v>210</v>
      </c>
    </row>
    <row r="58" spans="1:10" ht="6" customHeight="1" x14ac:dyDescent="0.25"/>
    <row r="59" spans="1:10" ht="105" x14ac:dyDescent="0.25">
      <c r="B59" s="67" t="s">
        <v>122</v>
      </c>
      <c r="C59" s="56" t="s">
        <v>123</v>
      </c>
      <c r="D59" s="67" t="s">
        <v>308</v>
      </c>
      <c r="E59" s="68" t="s">
        <v>125</v>
      </c>
      <c r="F59" s="69" t="s">
        <v>307</v>
      </c>
      <c r="G59" s="68" t="s">
        <v>125</v>
      </c>
      <c r="H59" s="56" t="s">
        <v>124</v>
      </c>
    </row>
    <row r="60" spans="1:10" ht="6" customHeight="1" x14ac:dyDescent="0.25">
      <c r="B60" s="47"/>
      <c r="C60" s="48"/>
      <c r="D60" s="48"/>
      <c r="E60" s="48"/>
      <c r="F60" s="48"/>
    </row>
    <row r="61" spans="1:10" ht="135" x14ac:dyDescent="0.25">
      <c r="A61" s="70">
        <v>19</v>
      </c>
      <c r="B61" s="71" t="s">
        <v>218</v>
      </c>
      <c r="C61" s="57" t="s">
        <v>224</v>
      </c>
      <c r="D61" s="72" t="s">
        <v>230</v>
      </c>
      <c r="E61" s="50"/>
      <c r="F61" s="72" t="s">
        <v>236</v>
      </c>
      <c r="G61" s="50"/>
      <c r="H61" s="51">
        <f>(E61+G61)/2*(-1)</f>
        <v>0</v>
      </c>
    </row>
    <row r="62" spans="1:10" ht="6" customHeight="1" x14ac:dyDescent="0.3">
      <c r="B62" s="55"/>
      <c r="C62" s="55"/>
      <c r="D62" s="55"/>
      <c r="F62" s="55"/>
      <c r="G62" s="54"/>
      <c r="H62" s="48"/>
    </row>
    <row r="63" spans="1:10" ht="120" x14ac:dyDescent="0.25">
      <c r="A63" s="70">
        <v>20</v>
      </c>
      <c r="B63" s="71" t="s">
        <v>219</v>
      </c>
      <c r="C63" s="57" t="s">
        <v>225</v>
      </c>
      <c r="D63" s="72" t="s">
        <v>231</v>
      </c>
      <c r="E63" s="50"/>
      <c r="F63" s="72" t="s">
        <v>237</v>
      </c>
      <c r="G63" s="50"/>
      <c r="H63" s="51">
        <f>(E63+G63)/2*(-1)</f>
        <v>0</v>
      </c>
    </row>
    <row r="64" spans="1:10" ht="6" customHeight="1" x14ac:dyDescent="0.3">
      <c r="B64" s="55"/>
      <c r="C64" s="55"/>
      <c r="D64" s="55"/>
      <c r="F64" s="55"/>
      <c r="G64" s="54"/>
      <c r="H64" s="48"/>
    </row>
    <row r="65" spans="1:8" ht="105" customHeight="1" x14ac:dyDescent="0.25">
      <c r="A65" s="70">
        <v>21</v>
      </c>
      <c r="B65" s="71" t="s">
        <v>220</v>
      </c>
      <c r="C65" s="57" t="s">
        <v>226</v>
      </c>
      <c r="D65" s="72" t="s">
        <v>232</v>
      </c>
      <c r="E65" s="50"/>
      <c r="F65" s="72" t="s">
        <v>238</v>
      </c>
      <c r="G65" s="50"/>
      <c r="H65" s="51">
        <f>(E65+G65)/2*(-1)</f>
        <v>0</v>
      </c>
    </row>
    <row r="66" spans="1:8" ht="6" customHeight="1" x14ac:dyDescent="0.3">
      <c r="B66" s="55"/>
      <c r="C66" s="55"/>
      <c r="D66" s="55"/>
      <c r="F66" s="55"/>
      <c r="G66" s="54"/>
      <c r="H66" s="48"/>
    </row>
    <row r="67" spans="1:8" ht="120" x14ac:dyDescent="0.25">
      <c r="A67" s="70">
        <v>22</v>
      </c>
      <c r="B67" s="71" t="s">
        <v>221</v>
      </c>
      <c r="C67" s="57" t="s">
        <v>227</v>
      </c>
      <c r="D67" s="72" t="s">
        <v>233</v>
      </c>
      <c r="E67" s="50"/>
      <c r="F67" s="72" t="s">
        <v>239</v>
      </c>
      <c r="G67" s="50"/>
      <c r="H67" s="51">
        <f>(E67+G67)/2*(-1)</f>
        <v>0</v>
      </c>
    </row>
    <row r="68" spans="1:8" ht="6" customHeight="1" x14ac:dyDescent="0.3">
      <c r="B68" s="55"/>
      <c r="C68" s="55"/>
      <c r="D68" s="55"/>
      <c r="F68" s="55"/>
      <c r="G68" s="54"/>
      <c r="H68" s="48"/>
    </row>
    <row r="69" spans="1:8" ht="105" x14ac:dyDescent="0.25">
      <c r="A69" s="70">
        <v>23</v>
      </c>
      <c r="B69" s="71" t="s">
        <v>222</v>
      </c>
      <c r="C69" s="57" t="s">
        <v>228</v>
      </c>
      <c r="D69" s="72" t="s">
        <v>234</v>
      </c>
      <c r="E69" s="50"/>
      <c r="F69" s="72" t="s">
        <v>240</v>
      </c>
      <c r="G69" s="50"/>
      <c r="H69" s="51">
        <f>(E69+G69)/2*(-1)</f>
        <v>0</v>
      </c>
    </row>
    <row r="70" spans="1:8" ht="6" customHeight="1" x14ac:dyDescent="0.3">
      <c r="B70" s="55"/>
      <c r="C70" s="55"/>
      <c r="D70" s="55"/>
      <c r="F70" s="55"/>
      <c r="G70" s="54"/>
      <c r="H70" s="48"/>
    </row>
    <row r="71" spans="1:8" ht="135" x14ac:dyDescent="0.25">
      <c r="A71" s="70">
        <v>24</v>
      </c>
      <c r="B71" s="71" t="s">
        <v>223</v>
      </c>
      <c r="C71" s="57" t="s">
        <v>229</v>
      </c>
      <c r="D71" s="72" t="s">
        <v>235</v>
      </c>
      <c r="E71" s="50"/>
      <c r="F71" s="72" t="s">
        <v>241</v>
      </c>
      <c r="G71" s="50"/>
      <c r="H71" s="51">
        <f>(E71+G71)/2*(-1)</f>
        <v>0</v>
      </c>
    </row>
    <row r="73" spans="1:8" x14ac:dyDescent="0.25">
      <c r="G73" s="55" t="s">
        <v>150</v>
      </c>
      <c r="H73" s="56">
        <f>6+SUM(H61:H71)</f>
        <v>6</v>
      </c>
    </row>
    <row r="77" spans="1:8" s="58" customFormat="1" ht="18.75" x14ac:dyDescent="0.3">
      <c r="B77" s="59"/>
      <c r="D77" s="66"/>
      <c r="E77" s="66"/>
      <c r="F77" s="66"/>
    </row>
    <row r="78" spans="1:8" ht="18.75" x14ac:dyDescent="0.25">
      <c r="C78" s="66" t="s">
        <v>200</v>
      </c>
      <c r="D78" s="66" t="s">
        <v>201</v>
      </c>
      <c r="E78" s="74"/>
      <c r="F78" s="66" t="s">
        <v>202</v>
      </c>
      <c r="G78" s="74"/>
      <c r="H78" s="66" t="s">
        <v>124</v>
      </c>
    </row>
    <row r="79" spans="1:8" ht="18.75" x14ac:dyDescent="0.3">
      <c r="C79" s="72"/>
      <c r="D79" s="72"/>
      <c r="E79" s="75"/>
      <c r="F79" s="85" t="s">
        <v>8</v>
      </c>
      <c r="G79" s="86"/>
      <c r="H79" s="76">
        <f>VLOOKUP(F79,'Dropdown-List Input'!B:C,2,FALSE)</f>
        <v>8</v>
      </c>
    </row>
    <row r="85" spans="2:4" ht="18.75" x14ac:dyDescent="0.25">
      <c r="C85" s="66" t="s">
        <v>203</v>
      </c>
    </row>
    <row r="86" spans="2:4" ht="18.75" x14ac:dyDescent="0.3">
      <c r="B86" s="45"/>
      <c r="C86" s="58"/>
    </row>
    <row r="87" spans="2:4" ht="18.75" x14ac:dyDescent="0.3">
      <c r="C87" s="60" t="s">
        <v>204</v>
      </c>
      <c r="D87" s="61">
        <f>H79</f>
        <v>8</v>
      </c>
    </row>
    <row r="88" spans="2:4" ht="18.75" x14ac:dyDescent="0.3">
      <c r="B88" s="45"/>
      <c r="C88" s="62"/>
      <c r="D88" s="63"/>
    </row>
    <row r="89" spans="2:4" ht="18.75" x14ac:dyDescent="0.3">
      <c r="C89" s="60" t="s">
        <v>205</v>
      </c>
      <c r="D89" s="61">
        <f>IF(D87&gt;=9.5,6,IF(D87&gt;=6.5,5,IF(D87&gt;=4.5,4,IF(D87&gt;=2.5,3,D87))))</f>
        <v>5</v>
      </c>
    </row>
    <row r="90" spans="2:4" ht="18.75" x14ac:dyDescent="0.3">
      <c r="B90" s="45"/>
      <c r="C90" s="58"/>
      <c r="D90" s="64"/>
    </row>
    <row r="91" spans="2:4" ht="18.75" x14ac:dyDescent="0.3">
      <c r="C91" s="66" t="s">
        <v>206</v>
      </c>
      <c r="D91" s="64"/>
    </row>
    <row r="92" spans="2:4" ht="18.75" x14ac:dyDescent="0.3">
      <c r="B92" s="45"/>
      <c r="C92" s="58"/>
      <c r="D92" s="64"/>
    </row>
    <row r="93" spans="2:4" ht="18.75" x14ac:dyDescent="0.3">
      <c r="C93" s="60" t="s">
        <v>207</v>
      </c>
      <c r="D93" s="65">
        <f>(H21+H38+H56+H73)/4</f>
        <v>6</v>
      </c>
    </row>
    <row r="94" spans="2:4" ht="18.75" x14ac:dyDescent="0.3">
      <c r="B94" s="45"/>
      <c r="C94" s="58"/>
      <c r="D94" s="65"/>
    </row>
    <row r="95" spans="2:4" ht="18.75" x14ac:dyDescent="0.3">
      <c r="C95" s="66" t="s">
        <v>209</v>
      </c>
      <c r="D95" s="65"/>
    </row>
    <row r="96" spans="2:4" ht="18.75" x14ac:dyDescent="0.3">
      <c r="C96" s="77" t="s">
        <v>208</v>
      </c>
      <c r="D96" s="78">
        <f>(D89+D93)/2</f>
        <v>5.5</v>
      </c>
    </row>
    <row r="97" spans="2:7" ht="18.75" x14ac:dyDescent="0.3">
      <c r="B97" s="45"/>
      <c r="C97" s="58"/>
      <c r="D97" s="63"/>
    </row>
    <row r="99" spans="2:7" x14ac:dyDescent="0.25">
      <c r="D99" s="45">
        <f>D93</f>
        <v>6</v>
      </c>
      <c r="E99" s="45">
        <f>D89</f>
        <v>5</v>
      </c>
      <c r="G99" s="45">
        <f>D89</f>
        <v>5</v>
      </c>
    </row>
  </sheetData>
  <mergeCells count="1">
    <mergeCell ref="F79:G79"/>
  </mergeCells>
  <pageMargins left="0.25" right="0.25" top="0.75" bottom="0.75" header="0.3" footer="0.3"/>
  <pageSetup paperSize="9" scale="69" fitToHeight="0" orientation="landscape" horizontalDpi="1200" verticalDpi="1200" r:id="rId1"/>
  <rowBreaks count="2" manualBreakCount="2">
    <brk id="39" max="16383" man="1"/>
    <brk id="66" max="7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'Dropdown-List Input'!$B$3:$B$51</xm:f>
          </x14:formula1>
          <xm:sqref>F79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zoomScale="90" zoomScaleNormal="90" workbookViewId="0">
      <selection activeCell="J8" sqref="J8"/>
    </sheetView>
  </sheetViews>
  <sheetFormatPr defaultColWidth="11.42578125" defaultRowHeight="15" x14ac:dyDescent="0.25"/>
  <cols>
    <col min="1" max="1" width="4.7109375" style="45" customWidth="1"/>
    <col min="2" max="2" width="17.5703125" style="46" customWidth="1"/>
    <col min="3" max="4" width="45.7109375" style="45" customWidth="1"/>
    <col min="5" max="6" width="15.7109375" style="45" customWidth="1"/>
    <col min="7" max="16384" width="11.42578125" style="45"/>
  </cols>
  <sheetData>
    <row r="1" spans="1:8" ht="18.75" x14ac:dyDescent="0.25">
      <c r="B1" s="66" t="s">
        <v>312</v>
      </c>
    </row>
    <row r="2" spans="1:8" ht="18.75" x14ac:dyDescent="0.25">
      <c r="B2" s="66" t="s">
        <v>313</v>
      </c>
    </row>
    <row r="4" spans="1:8" ht="18.75" x14ac:dyDescent="0.25">
      <c r="B4" s="66" t="s">
        <v>310</v>
      </c>
    </row>
    <row r="5" spans="1:8" x14ac:dyDescent="0.25">
      <c r="B5" s="45"/>
    </row>
    <row r="6" spans="1:8" ht="17.25" x14ac:dyDescent="0.25">
      <c r="C6" s="74" t="s">
        <v>242</v>
      </c>
      <c r="D6" s="74" t="s">
        <v>201</v>
      </c>
      <c r="E6" s="87" t="s">
        <v>243</v>
      </c>
      <c r="F6" s="79" t="s">
        <v>124</v>
      </c>
    </row>
    <row r="7" spans="1:8" x14ac:dyDescent="0.25">
      <c r="E7" s="88"/>
    </row>
    <row r="8" spans="1:8" ht="60" customHeight="1" x14ac:dyDescent="0.25">
      <c r="C8" s="80"/>
      <c r="D8" s="80"/>
      <c r="E8" s="72"/>
      <c r="F8" s="81">
        <f>(2*F29+F48)/3</f>
        <v>6</v>
      </c>
    </row>
    <row r="12" spans="1:8" ht="17.25" x14ac:dyDescent="0.25">
      <c r="B12" s="74" t="s">
        <v>246</v>
      </c>
    </row>
    <row r="13" spans="1:8" ht="6" customHeight="1" x14ac:dyDescent="0.25"/>
    <row r="14" spans="1:8" ht="30" x14ac:dyDescent="0.25">
      <c r="B14" s="67" t="s">
        <v>122</v>
      </c>
      <c r="C14" s="56" t="s">
        <v>123</v>
      </c>
      <c r="D14" s="56" t="s">
        <v>244</v>
      </c>
      <c r="E14" s="69" t="s">
        <v>245</v>
      </c>
      <c r="F14" s="56" t="s">
        <v>124</v>
      </c>
    </row>
    <row r="15" spans="1:8" ht="6" customHeight="1" x14ac:dyDescent="0.25">
      <c r="B15" s="47"/>
      <c r="C15" s="48"/>
      <c r="D15" s="48"/>
      <c r="E15" s="48"/>
      <c r="F15" s="48"/>
    </row>
    <row r="16" spans="1:8" ht="60" customHeight="1" x14ac:dyDescent="0.25">
      <c r="A16" s="70">
        <v>1</v>
      </c>
      <c r="B16" s="71" t="s">
        <v>249</v>
      </c>
      <c r="C16" s="57" t="s">
        <v>254</v>
      </c>
      <c r="D16" s="72" t="s">
        <v>260</v>
      </c>
      <c r="E16" s="50"/>
      <c r="F16" s="51">
        <f>IF(E16&lt;&gt;"",-1,0)</f>
        <v>0</v>
      </c>
      <c r="G16" s="52"/>
      <c r="H16" s="52"/>
    </row>
    <row r="17" spans="1:8" ht="6" customHeight="1" x14ac:dyDescent="0.3">
      <c r="B17" s="55"/>
      <c r="C17" s="55"/>
      <c r="D17" s="55"/>
      <c r="E17" s="54"/>
      <c r="F17" s="48"/>
    </row>
    <row r="18" spans="1:8" ht="60" customHeight="1" x14ac:dyDescent="0.25">
      <c r="A18" s="70">
        <v>2</v>
      </c>
      <c r="B18" s="71" t="s">
        <v>253</v>
      </c>
      <c r="C18" s="57" t="s">
        <v>255</v>
      </c>
      <c r="D18" s="72" t="s">
        <v>261</v>
      </c>
      <c r="E18" s="50"/>
      <c r="F18" s="51">
        <f>IF(E18&lt;&gt;"",-1,0)</f>
        <v>0</v>
      </c>
      <c r="G18" s="52"/>
      <c r="H18" s="52"/>
    </row>
    <row r="19" spans="1:8" ht="6" customHeight="1" x14ac:dyDescent="0.3">
      <c r="B19" s="55"/>
      <c r="C19" s="55"/>
      <c r="D19" s="55"/>
      <c r="E19" s="54"/>
      <c r="F19" s="48"/>
    </row>
    <row r="20" spans="1:8" ht="60" customHeight="1" x14ac:dyDescent="0.25">
      <c r="A20" s="70">
        <v>3</v>
      </c>
      <c r="B20" s="71" t="s">
        <v>250</v>
      </c>
      <c r="C20" s="57" t="s">
        <v>256</v>
      </c>
      <c r="D20" s="72" t="s">
        <v>262</v>
      </c>
      <c r="E20" s="50"/>
      <c r="F20" s="51">
        <f>IF(E20&lt;&gt;"",-1,0)</f>
        <v>0</v>
      </c>
      <c r="G20" s="52"/>
      <c r="H20" s="52"/>
    </row>
    <row r="21" spans="1:8" ht="6" customHeight="1" x14ac:dyDescent="0.3">
      <c r="B21" s="55"/>
      <c r="C21" s="55"/>
      <c r="D21" s="55"/>
      <c r="E21" s="54"/>
      <c r="F21" s="48"/>
    </row>
    <row r="22" spans="1:8" ht="60" customHeight="1" x14ac:dyDescent="0.25">
      <c r="A22" s="70">
        <v>4</v>
      </c>
      <c r="B22" s="71" t="s">
        <v>251</v>
      </c>
      <c r="C22" s="57" t="s">
        <v>257</v>
      </c>
      <c r="D22" s="72" t="s">
        <v>263</v>
      </c>
      <c r="E22" s="50"/>
      <c r="F22" s="51">
        <f>IF(E22&lt;&gt;"",-1,0)</f>
        <v>0</v>
      </c>
      <c r="G22" s="52"/>
      <c r="H22" s="52"/>
    </row>
    <row r="23" spans="1:8" ht="6" customHeight="1" x14ac:dyDescent="0.3">
      <c r="B23" s="55"/>
      <c r="C23" s="55"/>
      <c r="D23" s="55"/>
      <c r="E23" s="54"/>
      <c r="F23" s="48"/>
    </row>
    <row r="24" spans="1:8" ht="60" customHeight="1" x14ac:dyDescent="0.25">
      <c r="A24" s="70">
        <v>5</v>
      </c>
      <c r="B24" s="71" t="s">
        <v>252</v>
      </c>
      <c r="C24" s="57" t="s">
        <v>258</v>
      </c>
      <c r="D24" s="72" t="s">
        <v>264</v>
      </c>
      <c r="E24" s="50"/>
      <c r="F24" s="51">
        <f>IF(E24&lt;&gt;"",-1,0)</f>
        <v>0</v>
      </c>
      <c r="G24" s="52"/>
      <c r="H24" s="52"/>
    </row>
    <row r="25" spans="1:8" ht="6" customHeight="1" x14ac:dyDescent="0.3">
      <c r="B25" s="55"/>
      <c r="C25" s="55"/>
      <c r="D25" s="55"/>
      <c r="E25" s="54"/>
      <c r="F25" s="48"/>
    </row>
    <row r="26" spans="1:8" ht="60" customHeight="1" x14ac:dyDescent="0.25">
      <c r="A26" s="70">
        <v>6</v>
      </c>
      <c r="B26" s="71" t="s">
        <v>146</v>
      </c>
      <c r="C26" s="57" t="s">
        <v>259</v>
      </c>
      <c r="D26" s="72" t="s">
        <v>265</v>
      </c>
      <c r="E26" s="50"/>
      <c r="F26" s="51">
        <f>IF(E26&lt;&gt;"",-1,0)</f>
        <v>0</v>
      </c>
      <c r="G26" s="52"/>
      <c r="H26" s="52"/>
    </row>
    <row r="28" spans="1:8" x14ac:dyDescent="0.25">
      <c r="E28" s="46" t="s">
        <v>247</v>
      </c>
      <c r="F28" s="56">
        <f>SUM(F16:F26)</f>
        <v>0</v>
      </c>
    </row>
    <row r="29" spans="1:8" ht="15.75" x14ac:dyDescent="0.25">
      <c r="E29" s="82" t="s">
        <v>150</v>
      </c>
      <c r="F29" s="83">
        <f>6+F28</f>
        <v>6</v>
      </c>
    </row>
    <row r="31" spans="1:8" ht="17.25" x14ac:dyDescent="0.25">
      <c r="B31" s="74" t="s">
        <v>248</v>
      </c>
    </row>
    <row r="32" spans="1:8" ht="6" customHeight="1" x14ac:dyDescent="0.25"/>
    <row r="33" spans="1:8" ht="30" x14ac:dyDescent="0.25">
      <c r="B33" s="67" t="s">
        <v>122</v>
      </c>
      <c r="C33" s="56" t="s">
        <v>123</v>
      </c>
      <c r="D33" s="56" t="s">
        <v>244</v>
      </c>
      <c r="E33" s="69" t="s">
        <v>245</v>
      </c>
      <c r="F33" s="56" t="s">
        <v>124</v>
      </c>
    </row>
    <row r="34" spans="1:8" ht="6" customHeight="1" x14ac:dyDescent="0.25">
      <c r="B34" s="47"/>
      <c r="C34" s="48"/>
      <c r="D34" s="48"/>
      <c r="E34" s="48"/>
      <c r="F34" s="48"/>
    </row>
    <row r="35" spans="1:8" ht="60" customHeight="1" x14ac:dyDescent="0.25">
      <c r="A35" s="70">
        <v>7</v>
      </c>
      <c r="B35" s="71" t="s">
        <v>266</v>
      </c>
      <c r="C35" s="57" t="s">
        <v>272</v>
      </c>
      <c r="D35" s="72" t="s">
        <v>278</v>
      </c>
      <c r="E35" s="50"/>
      <c r="F35" s="51">
        <f>IF(E35&lt;&gt;"",-1,0)</f>
        <v>0</v>
      </c>
      <c r="G35" s="52"/>
      <c r="H35" s="52"/>
    </row>
    <row r="36" spans="1:8" ht="6" customHeight="1" x14ac:dyDescent="0.3">
      <c r="B36" s="55"/>
      <c r="C36" s="55"/>
      <c r="D36" s="55"/>
      <c r="E36" s="54"/>
      <c r="F36" s="48"/>
    </row>
    <row r="37" spans="1:8" ht="60" customHeight="1" x14ac:dyDescent="0.25">
      <c r="A37" s="70">
        <v>8</v>
      </c>
      <c r="B37" s="71" t="s">
        <v>267</v>
      </c>
      <c r="C37" s="57" t="s">
        <v>273</v>
      </c>
      <c r="D37" s="72" t="s">
        <v>279</v>
      </c>
      <c r="E37" s="50"/>
      <c r="F37" s="51">
        <f>IF(E37&lt;&gt;"",-1,0)</f>
        <v>0</v>
      </c>
      <c r="G37" s="52"/>
      <c r="H37" s="52"/>
    </row>
    <row r="38" spans="1:8" ht="6" customHeight="1" x14ac:dyDescent="0.3">
      <c r="B38" s="55"/>
      <c r="C38" s="55"/>
      <c r="D38" s="55"/>
      <c r="E38" s="54"/>
      <c r="F38" s="48"/>
    </row>
    <row r="39" spans="1:8" ht="78.75" x14ac:dyDescent="0.25">
      <c r="A39" s="70">
        <v>9</v>
      </c>
      <c r="B39" s="71" t="s">
        <v>270</v>
      </c>
      <c r="C39" s="57" t="s">
        <v>274</v>
      </c>
      <c r="D39" s="72" t="s">
        <v>280</v>
      </c>
      <c r="E39" s="50"/>
      <c r="F39" s="51">
        <f>IF(E39&lt;&gt;"",-1,0)</f>
        <v>0</v>
      </c>
      <c r="G39" s="52"/>
      <c r="H39" s="52"/>
    </row>
    <row r="40" spans="1:8" ht="6" customHeight="1" x14ac:dyDescent="0.3">
      <c r="B40" s="55"/>
      <c r="C40" s="55"/>
      <c r="D40" s="55"/>
      <c r="E40" s="54"/>
      <c r="F40" s="48"/>
    </row>
    <row r="41" spans="1:8" ht="60" customHeight="1" x14ac:dyDescent="0.25">
      <c r="A41" s="70">
        <v>10</v>
      </c>
      <c r="B41" s="71" t="s">
        <v>271</v>
      </c>
      <c r="C41" s="57" t="s">
        <v>275</v>
      </c>
      <c r="D41" s="72" t="s">
        <v>281</v>
      </c>
      <c r="E41" s="50"/>
      <c r="F41" s="51">
        <f>IF(E41&lt;&gt;"",-1,0)</f>
        <v>0</v>
      </c>
      <c r="G41" s="52"/>
      <c r="H41" s="52"/>
    </row>
    <row r="42" spans="1:8" ht="6" customHeight="1" x14ac:dyDescent="0.3">
      <c r="B42" s="55"/>
      <c r="C42" s="55"/>
      <c r="D42" s="55"/>
      <c r="E42" s="54"/>
      <c r="F42" s="48"/>
    </row>
    <row r="43" spans="1:8" ht="60" customHeight="1" x14ac:dyDescent="0.25">
      <c r="A43" s="70">
        <v>11</v>
      </c>
      <c r="B43" s="71" t="s">
        <v>268</v>
      </c>
      <c r="C43" s="57" t="s">
        <v>276</v>
      </c>
      <c r="D43" s="72" t="s">
        <v>282</v>
      </c>
      <c r="E43" s="50"/>
      <c r="F43" s="51">
        <f>IF(E43&lt;&gt;"",-1,0)</f>
        <v>0</v>
      </c>
      <c r="G43" s="52"/>
      <c r="H43" s="52"/>
    </row>
    <row r="44" spans="1:8" ht="6" customHeight="1" x14ac:dyDescent="0.3">
      <c r="B44" s="55"/>
      <c r="C44" s="55"/>
      <c r="D44" s="55"/>
      <c r="E44" s="54"/>
      <c r="F44" s="48"/>
    </row>
    <row r="45" spans="1:8" ht="60" customHeight="1" x14ac:dyDescent="0.25">
      <c r="A45" s="70">
        <v>12</v>
      </c>
      <c r="B45" s="71" t="s">
        <v>269</v>
      </c>
      <c r="C45" s="57" t="s">
        <v>277</v>
      </c>
      <c r="D45" s="72" t="s">
        <v>283</v>
      </c>
      <c r="E45" s="50"/>
      <c r="F45" s="51">
        <f>IF(E45&lt;&gt;"",-1,0)</f>
        <v>0</v>
      </c>
      <c r="G45" s="52"/>
      <c r="H45" s="52"/>
    </row>
    <row r="47" spans="1:8" x14ac:dyDescent="0.25">
      <c r="E47" s="46" t="s">
        <v>247</v>
      </c>
      <c r="F47" s="56">
        <f>SUM(F35:F45)</f>
        <v>0</v>
      </c>
    </row>
    <row r="48" spans="1:8" ht="15.75" x14ac:dyDescent="0.25">
      <c r="E48" s="82" t="s">
        <v>150</v>
      </c>
      <c r="F48" s="83">
        <f>6+F47</f>
        <v>6</v>
      </c>
    </row>
  </sheetData>
  <mergeCells count="1">
    <mergeCell ref="E6:E7"/>
  </mergeCells>
  <pageMargins left="0.25" right="0.25" top="0.75" bottom="0.75" header="0.3" footer="0.3"/>
  <pageSetup paperSize="9" scale="63" fitToHeight="0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zoomScale="90" zoomScaleNormal="90" zoomScaleSheetLayoutView="92" workbookViewId="0">
      <selection activeCell="C3" sqref="C3"/>
    </sheetView>
  </sheetViews>
  <sheetFormatPr defaultColWidth="11.42578125" defaultRowHeight="15" x14ac:dyDescent="0.25"/>
  <cols>
    <col min="1" max="1" width="4.7109375" style="45" customWidth="1"/>
    <col min="2" max="2" width="18.5703125" style="46" customWidth="1"/>
    <col min="3" max="4" width="45.7109375" style="45" customWidth="1"/>
    <col min="5" max="6" width="15.7109375" style="45" customWidth="1"/>
    <col min="7" max="16384" width="11.42578125" style="45"/>
  </cols>
  <sheetData>
    <row r="1" spans="1:8" ht="18.75" x14ac:dyDescent="0.25">
      <c r="B1" s="66" t="s">
        <v>312</v>
      </c>
    </row>
    <row r="2" spans="1:8" ht="18.75" x14ac:dyDescent="0.25">
      <c r="B2" s="66" t="s">
        <v>313</v>
      </c>
    </row>
    <row r="4" spans="1:8" ht="18.75" x14ac:dyDescent="0.25">
      <c r="B4" s="66" t="s">
        <v>311</v>
      </c>
    </row>
    <row r="6" spans="1:8" ht="18" customHeight="1" x14ac:dyDescent="0.25">
      <c r="C6" s="74" t="s">
        <v>242</v>
      </c>
      <c r="D6" s="74" t="s">
        <v>201</v>
      </c>
      <c r="E6" s="87" t="s">
        <v>243</v>
      </c>
      <c r="F6" s="79" t="s">
        <v>124</v>
      </c>
    </row>
    <row r="7" spans="1:8" x14ac:dyDescent="0.25">
      <c r="E7" s="88"/>
    </row>
    <row r="8" spans="1:8" ht="60" customHeight="1" x14ac:dyDescent="0.25">
      <c r="C8" s="80"/>
      <c r="D8" s="80"/>
      <c r="E8" s="72"/>
      <c r="F8" s="81">
        <f>(2*F25+F44)/3</f>
        <v>6</v>
      </c>
    </row>
    <row r="12" spans="1:8" ht="17.25" x14ac:dyDescent="0.25">
      <c r="B12" s="74" t="s">
        <v>246</v>
      </c>
    </row>
    <row r="13" spans="1:8" ht="6" customHeight="1" x14ac:dyDescent="0.25"/>
    <row r="14" spans="1:8" ht="30" x14ac:dyDescent="0.25">
      <c r="B14" s="67" t="s">
        <v>122</v>
      </c>
      <c r="C14" s="56" t="s">
        <v>123</v>
      </c>
      <c r="D14" s="56" t="s">
        <v>244</v>
      </c>
      <c r="E14" s="69" t="s">
        <v>245</v>
      </c>
      <c r="F14" s="56" t="s">
        <v>124</v>
      </c>
    </row>
    <row r="15" spans="1:8" ht="6" customHeight="1" x14ac:dyDescent="0.25">
      <c r="B15" s="47"/>
      <c r="C15" s="48"/>
      <c r="D15" s="48"/>
      <c r="E15" s="48"/>
      <c r="F15" s="48"/>
    </row>
    <row r="16" spans="1:8" ht="60" customHeight="1" x14ac:dyDescent="0.25">
      <c r="A16" s="70">
        <v>1</v>
      </c>
      <c r="B16" s="71" t="s">
        <v>249</v>
      </c>
      <c r="C16" s="57" t="s">
        <v>284</v>
      </c>
      <c r="D16" s="72" t="s">
        <v>288</v>
      </c>
      <c r="E16" s="50"/>
      <c r="F16" s="51">
        <f>IF(E16&lt;&gt;"",-1,0)</f>
        <v>0</v>
      </c>
      <c r="G16" s="52"/>
      <c r="H16" s="52"/>
    </row>
    <row r="17" spans="1:8" ht="6" customHeight="1" x14ac:dyDescent="0.3">
      <c r="B17" s="55"/>
      <c r="C17" s="55"/>
      <c r="D17" s="55"/>
      <c r="E17" s="54"/>
      <c r="F17" s="48"/>
    </row>
    <row r="18" spans="1:8" ht="60" customHeight="1" x14ac:dyDescent="0.25">
      <c r="A18" s="70">
        <v>2</v>
      </c>
      <c r="B18" s="71" t="s">
        <v>253</v>
      </c>
      <c r="C18" s="57" t="s">
        <v>285</v>
      </c>
      <c r="D18" s="72" t="s">
        <v>289</v>
      </c>
      <c r="E18" s="50"/>
      <c r="F18" s="51">
        <f>IF(E18&lt;&gt;"",-1,0)</f>
        <v>0</v>
      </c>
      <c r="G18" s="52"/>
      <c r="H18" s="52"/>
    </row>
    <row r="19" spans="1:8" ht="6" customHeight="1" x14ac:dyDescent="0.3">
      <c r="B19" s="55"/>
      <c r="C19" s="55"/>
      <c r="D19" s="55"/>
      <c r="E19" s="54"/>
      <c r="F19" s="48"/>
    </row>
    <row r="20" spans="1:8" ht="60" customHeight="1" x14ac:dyDescent="0.25">
      <c r="A20" s="70">
        <v>3</v>
      </c>
      <c r="B20" s="71" t="s">
        <v>250</v>
      </c>
      <c r="C20" s="57" t="s">
        <v>286</v>
      </c>
      <c r="D20" s="72" t="s">
        <v>290</v>
      </c>
      <c r="E20" s="50"/>
      <c r="F20" s="51">
        <f>IF(E20&lt;&gt;"",-2,0)</f>
        <v>0</v>
      </c>
      <c r="G20" s="84" t="s">
        <v>104</v>
      </c>
      <c r="H20" s="52"/>
    </row>
    <row r="21" spans="1:8" ht="6" customHeight="1" x14ac:dyDescent="0.3">
      <c r="B21" s="47"/>
      <c r="C21" s="55"/>
      <c r="D21" s="55"/>
      <c r="E21" s="54"/>
      <c r="F21" s="48"/>
      <c r="G21" s="58"/>
    </row>
    <row r="22" spans="1:8" ht="60" customHeight="1" x14ac:dyDescent="0.25">
      <c r="A22" s="70">
        <v>6</v>
      </c>
      <c r="B22" s="71" t="s">
        <v>146</v>
      </c>
      <c r="C22" s="57" t="s">
        <v>287</v>
      </c>
      <c r="D22" s="72" t="s">
        <v>291</v>
      </c>
      <c r="E22" s="50"/>
      <c r="F22" s="51">
        <f>IF(E22&lt;&gt;"",-2,0)</f>
        <v>0</v>
      </c>
      <c r="G22" s="84" t="s">
        <v>104</v>
      </c>
      <c r="H22" s="52"/>
    </row>
    <row r="24" spans="1:8" x14ac:dyDescent="0.25">
      <c r="E24" s="46" t="s">
        <v>247</v>
      </c>
      <c r="F24" s="56">
        <f>SUM(F16:F22)</f>
        <v>0</v>
      </c>
    </row>
    <row r="25" spans="1:8" ht="15.75" x14ac:dyDescent="0.25">
      <c r="E25" s="82" t="s">
        <v>150</v>
      </c>
      <c r="F25" s="83">
        <f>6+F24</f>
        <v>6</v>
      </c>
    </row>
    <row r="27" spans="1:8" ht="17.25" x14ac:dyDescent="0.25">
      <c r="B27" s="74" t="s">
        <v>248</v>
      </c>
    </row>
    <row r="28" spans="1:8" ht="6" customHeight="1" x14ac:dyDescent="0.25"/>
    <row r="29" spans="1:8" ht="30" x14ac:dyDescent="0.25">
      <c r="B29" s="67" t="s">
        <v>122</v>
      </c>
      <c r="C29" s="56" t="s">
        <v>123</v>
      </c>
      <c r="D29" s="56" t="s">
        <v>244</v>
      </c>
      <c r="E29" s="69" t="s">
        <v>245</v>
      </c>
      <c r="F29" s="56" t="s">
        <v>124</v>
      </c>
    </row>
    <row r="30" spans="1:8" ht="6" customHeight="1" x14ac:dyDescent="0.25">
      <c r="B30" s="47"/>
      <c r="C30" s="48"/>
      <c r="D30" s="48"/>
      <c r="E30" s="48"/>
      <c r="F30" s="48"/>
    </row>
    <row r="31" spans="1:8" ht="60" customHeight="1" x14ac:dyDescent="0.25">
      <c r="A31" s="70">
        <v>7</v>
      </c>
      <c r="B31" s="71" t="s">
        <v>297</v>
      </c>
      <c r="C31" s="57" t="s">
        <v>300</v>
      </c>
      <c r="D31" s="72"/>
      <c r="E31" s="50"/>
      <c r="F31" s="51">
        <f>IF(E31&lt;&gt;"",-1,0)</f>
        <v>0</v>
      </c>
      <c r="G31" s="52"/>
      <c r="H31" s="52"/>
    </row>
    <row r="32" spans="1:8" ht="6" customHeight="1" x14ac:dyDescent="0.3">
      <c r="B32" s="55"/>
      <c r="C32" s="55"/>
      <c r="D32" s="48"/>
      <c r="E32" s="54"/>
      <c r="F32" s="48"/>
    </row>
    <row r="33" spans="1:8" ht="60" customHeight="1" x14ac:dyDescent="0.25">
      <c r="A33" s="70">
        <v>8</v>
      </c>
      <c r="B33" s="71" t="s">
        <v>298</v>
      </c>
      <c r="C33" s="57" t="s">
        <v>301</v>
      </c>
      <c r="D33" s="72" t="s">
        <v>292</v>
      </c>
      <c r="E33" s="50"/>
      <c r="F33" s="51">
        <f>IF(E33&lt;&gt;"",-1,0)</f>
        <v>0</v>
      </c>
      <c r="G33" s="52"/>
      <c r="H33" s="52"/>
    </row>
    <row r="34" spans="1:8" ht="6" customHeight="1" x14ac:dyDescent="0.3">
      <c r="B34" s="55"/>
      <c r="C34" s="55"/>
      <c r="D34" s="48"/>
      <c r="E34" s="54"/>
      <c r="F34" s="48"/>
    </row>
    <row r="35" spans="1:8" ht="60" customHeight="1" x14ac:dyDescent="0.25">
      <c r="A35" s="70">
        <v>9</v>
      </c>
      <c r="B35" s="71" t="s">
        <v>299</v>
      </c>
      <c r="C35" s="57" t="s">
        <v>302</v>
      </c>
      <c r="D35" s="72"/>
      <c r="E35" s="50"/>
      <c r="F35" s="51">
        <f>IF(E35&lt;&gt;"",-1,0)</f>
        <v>0</v>
      </c>
      <c r="G35" s="52"/>
      <c r="H35" s="52"/>
    </row>
    <row r="36" spans="1:8" ht="6" customHeight="1" x14ac:dyDescent="0.3">
      <c r="B36" s="55"/>
      <c r="C36" s="55"/>
      <c r="D36" s="48"/>
      <c r="E36" s="54"/>
      <c r="F36" s="48"/>
    </row>
    <row r="37" spans="1:8" ht="60" customHeight="1" x14ac:dyDescent="0.25">
      <c r="A37" s="70">
        <v>10</v>
      </c>
      <c r="B37" s="71" t="s">
        <v>294</v>
      </c>
      <c r="C37" s="57" t="s">
        <v>303</v>
      </c>
      <c r="D37" s="72" t="s">
        <v>293</v>
      </c>
      <c r="E37" s="50"/>
      <c r="F37" s="51">
        <f>IF(E37&lt;&gt;"",-1,0)</f>
        <v>0</v>
      </c>
      <c r="G37" s="52"/>
      <c r="H37" s="52"/>
    </row>
    <row r="38" spans="1:8" ht="6" customHeight="1" x14ac:dyDescent="0.3">
      <c r="B38" s="55"/>
      <c r="C38" s="55"/>
      <c r="D38" s="48"/>
      <c r="E38" s="54"/>
      <c r="F38" s="48"/>
    </row>
    <row r="39" spans="1:8" ht="60" customHeight="1" x14ac:dyDescent="0.25">
      <c r="A39" s="70">
        <v>11</v>
      </c>
      <c r="B39" s="71" t="s">
        <v>295</v>
      </c>
      <c r="C39" s="57" t="s">
        <v>304</v>
      </c>
      <c r="D39" s="72"/>
      <c r="E39" s="50"/>
      <c r="F39" s="51">
        <f>IF(E39&lt;&gt;"",-1,0)</f>
        <v>0</v>
      </c>
      <c r="G39" s="52"/>
      <c r="H39" s="52"/>
    </row>
    <row r="40" spans="1:8" ht="6" customHeight="1" x14ac:dyDescent="0.3">
      <c r="B40" s="55"/>
      <c r="C40" s="55"/>
      <c r="D40" s="48"/>
      <c r="E40" s="54"/>
      <c r="F40" s="48"/>
    </row>
    <row r="41" spans="1:8" ht="60" customHeight="1" x14ac:dyDescent="0.25">
      <c r="A41" s="70">
        <v>12</v>
      </c>
      <c r="B41" s="71" t="s">
        <v>296</v>
      </c>
      <c r="C41" s="57" t="s">
        <v>305</v>
      </c>
      <c r="D41" s="72"/>
      <c r="E41" s="50"/>
      <c r="F41" s="51">
        <f>IF(E41&lt;&gt;"",-1,0)</f>
        <v>0</v>
      </c>
      <c r="G41" s="52"/>
      <c r="H41" s="52"/>
    </row>
    <row r="43" spans="1:8" x14ac:dyDescent="0.25">
      <c r="E43" s="46" t="s">
        <v>247</v>
      </c>
      <c r="F43" s="56">
        <f>SUM(F31:F41)</f>
        <v>0</v>
      </c>
    </row>
    <row r="44" spans="1:8" ht="15.75" x14ac:dyDescent="0.25">
      <c r="E44" s="82" t="s">
        <v>150</v>
      </c>
      <c r="F44" s="83">
        <f>6+F43</f>
        <v>6</v>
      </c>
    </row>
  </sheetData>
  <mergeCells count="1">
    <mergeCell ref="E6:E7"/>
  </mergeCells>
  <pageMargins left="0.25" right="0.25" top="0.75" bottom="0.75" header="0.3" footer="0.3"/>
  <pageSetup paperSize="9" scale="63" fitToHeight="0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0"/>
  <sheetViews>
    <sheetView workbookViewId="0">
      <selection activeCell="A7" sqref="A7:XFD9"/>
    </sheetView>
  </sheetViews>
  <sheetFormatPr defaultColWidth="10.85546875" defaultRowHeight="15" x14ac:dyDescent="0.25"/>
  <cols>
    <col min="1" max="1" width="11.42578125" customWidth="1"/>
    <col min="2" max="2" width="59.140625" style="14" bestFit="1" customWidth="1"/>
    <col min="3" max="16384" width="10.85546875" style="14"/>
  </cols>
  <sheetData>
    <row r="1" spans="1:3" x14ac:dyDescent="0.25">
      <c r="A1" s="14"/>
    </row>
    <row r="2" spans="1:3" x14ac:dyDescent="0.25">
      <c r="A2" s="14"/>
      <c r="B2" s="15" t="s">
        <v>2</v>
      </c>
      <c r="C2" s="16" t="s">
        <v>0</v>
      </c>
    </row>
    <row r="3" spans="1:3" x14ac:dyDescent="0.25">
      <c r="A3" s="14"/>
      <c r="B3" s="17"/>
      <c r="C3" s="18"/>
    </row>
    <row r="4" spans="1:3" x14ac:dyDescent="0.25">
      <c r="A4" s="14"/>
      <c r="B4" s="17" t="str">
        <f>'Rohdaten Branchen&amp;Score'!B8</f>
        <v>Growing of non-perennial Crops</v>
      </c>
      <c r="C4" s="18">
        <f>'Rohdaten Branchen&amp;Score'!R8</f>
        <v>8</v>
      </c>
    </row>
    <row r="5" spans="1:3" x14ac:dyDescent="0.25">
      <c r="A5" s="14"/>
      <c r="B5" s="17" t="str">
        <f>'Rohdaten Branchen&amp;Score'!B10</f>
        <v>Growing of perennial Crops</v>
      </c>
      <c r="C5" s="18">
        <f>'Rohdaten Branchen&amp;Score'!R10</f>
        <v>8.25</v>
      </c>
    </row>
    <row r="6" spans="1:3" x14ac:dyDescent="0.25">
      <c r="A6" s="14"/>
      <c r="B6" s="17" t="str">
        <f>'Rohdaten Branchen&amp;Score'!B12</f>
        <v>Animal Production</v>
      </c>
      <c r="C6" s="18">
        <f>'Rohdaten Branchen&amp;Score'!R12</f>
        <v>7.25</v>
      </c>
    </row>
    <row r="7" spans="1:3" x14ac:dyDescent="0.25">
      <c r="A7" s="14"/>
      <c r="B7" s="17" t="str">
        <f>'Rohdaten Branchen&amp;Score'!B14</f>
        <v>Forestry and Logging</v>
      </c>
      <c r="C7" s="18">
        <f>'Rohdaten Branchen&amp;Score'!R14</f>
        <v>4.6875</v>
      </c>
    </row>
    <row r="8" spans="1:3" x14ac:dyDescent="0.25">
      <c r="A8" s="14"/>
      <c r="B8" s="17" t="str">
        <f>'Rohdaten Branchen&amp;Score'!B16</f>
        <v>Fishing and Aquaculture</v>
      </c>
      <c r="C8" s="18">
        <f>'Rohdaten Branchen&amp;Score'!R16</f>
        <v>5.5</v>
      </c>
    </row>
    <row r="9" spans="1:3" x14ac:dyDescent="0.25">
      <c r="A9" s="14"/>
      <c r="B9" s="17" t="str">
        <f>'Rohdaten Branchen&amp;Score'!B18</f>
        <v>Mining and Quarrying</v>
      </c>
      <c r="C9" s="18">
        <f>'Rohdaten Branchen&amp;Score'!R18</f>
        <v>8.125</v>
      </c>
    </row>
    <row r="10" spans="1:3" x14ac:dyDescent="0.25">
      <c r="A10" s="14"/>
      <c r="B10" s="17" t="str">
        <f>'Rohdaten Branchen&amp;Score'!B22</f>
        <v>Manufacture of Food Products</v>
      </c>
      <c r="C10" s="18">
        <f>'Rohdaten Branchen&amp;Score'!R22</f>
        <v>6.125</v>
      </c>
    </row>
    <row r="11" spans="1:3" x14ac:dyDescent="0.25">
      <c r="A11" s="14"/>
      <c r="B11" s="17" t="str">
        <f>'Rohdaten Branchen&amp;Score'!B24</f>
        <v>Manufacture of Beverages</v>
      </c>
      <c r="C11" s="18">
        <f>'Rohdaten Branchen&amp;Score'!R24</f>
        <v>5.125</v>
      </c>
    </row>
    <row r="12" spans="1:3" x14ac:dyDescent="0.25">
      <c r="A12" s="14"/>
      <c r="B12" s="17" t="str">
        <f>'Rohdaten Branchen&amp;Score'!B26</f>
        <v>Manufacture of Tobacco Products</v>
      </c>
      <c r="C12" s="18">
        <f>'Rohdaten Branchen&amp;Score'!R26</f>
        <v>6.5625</v>
      </c>
    </row>
    <row r="13" spans="1:3" x14ac:dyDescent="0.25">
      <c r="A13" s="14"/>
      <c r="B13" s="17" t="str">
        <f>'Rohdaten Branchen&amp;Score'!B28</f>
        <v>Manufacture of Textiles</v>
      </c>
      <c r="C13" s="18">
        <f>'Rohdaten Branchen&amp;Score'!R28</f>
        <v>5.25</v>
      </c>
    </row>
    <row r="14" spans="1:3" x14ac:dyDescent="0.25">
      <c r="A14" s="14"/>
      <c r="B14" s="17" t="str">
        <f>'Rohdaten Branchen&amp;Score'!B30</f>
        <v xml:space="preserve">Manufacture of wearing Apparel </v>
      </c>
      <c r="C14" s="18">
        <f>'Rohdaten Branchen&amp;Score'!R30</f>
        <v>4.875</v>
      </c>
    </row>
    <row r="15" spans="1:3" x14ac:dyDescent="0.25">
      <c r="A15" s="14"/>
      <c r="B15" s="17" t="str">
        <f>'Rohdaten Branchen&amp;Score'!B32</f>
        <v xml:space="preserve">Manufacture of Leather and related Products </v>
      </c>
      <c r="C15" s="18">
        <f>'Rohdaten Branchen&amp;Score'!R32</f>
        <v>4.5</v>
      </c>
    </row>
    <row r="16" spans="1:3" ht="45" x14ac:dyDescent="0.25">
      <c r="A16" s="14"/>
      <c r="B16" s="17" t="str">
        <f>'Rohdaten Branchen&amp;Score'!B34</f>
        <v>Manufacture of Wood and of Products of Wood and Cork, except Furniture; Manufacture of Articles of Straw and Plaiting Material</v>
      </c>
      <c r="C16" s="18">
        <f>'Rohdaten Branchen&amp;Score'!R34</f>
        <v>4.5</v>
      </c>
    </row>
    <row r="17" spans="1:3" x14ac:dyDescent="0.25">
      <c r="A17" s="14"/>
      <c r="B17" s="17" t="str">
        <f>'Rohdaten Branchen&amp;Score'!B36</f>
        <v>Manufacture of Paper and Paper Products</v>
      </c>
      <c r="C17" s="18">
        <f>'Rohdaten Branchen&amp;Score'!R36</f>
        <v>5.9375</v>
      </c>
    </row>
    <row r="18" spans="1:3" x14ac:dyDescent="0.25">
      <c r="A18" s="14"/>
      <c r="B18" s="17" t="str">
        <f>'Rohdaten Branchen&amp;Score'!B38</f>
        <v xml:space="preserve">Printing and Reproduction of Recorded Media </v>
      </c>
      <c r="C18" s="18">
        <f>'Rohdaten Branchen&amp;Score'!R38</f>
        <v>3</v>
      </c>
    </row>
    <row r="19" spans="1:3" x14ac:dyDescent="0.25">
      <c r="A19" s="14"/>
      <c r="B19" s="17" t="str">
        <f>'Rohdaten Branchen&amp;Score'!B40</f>
        <v>Manufacture of Coke and refined Petroleum Products</v>
      </c>
      <c r="C19" s="18">
        <f>'Rohdaten Branchen&amp;Score'!R40</f>
        <v>5.625</v>
      </c>
    </row>
    <row r="20" spans="1:3" x14ac:dyDescent="0.25">
      <c r="A20" s="14"/>
      <c r="B20" s="17" t="str">
        <f>'Rohdaten Branchen&amp;Score'!B42</f>
        <v>Manufacture of Chemicals and chemical Products</v>
      </c>
      <c r="C20" s="18">
        <f>'Rohdaten Branchen&amp;Score'!R42</f>
        <v>6.6875</v>
      </c>
    </row>
    <row r="21" spans="1:3" ht="30" x14ac:dyDescent="0.25">
      <c r="A21" s="14"/>
      <c r="B21" s="17" t="str">
        <f>'Rohdaten Branchen&amp;Score'!B44</f>
        <v xml:space="preserve">Manufacture of basic pharmaceutical Products and pharmaceutical Preparations </v>
      </c>
      <c r="C21" s="18">
        <f>'Rohdaten Branchen&amp;Score'!R44</f>
        <v>6</v>
      </c>
    </row>
    <row r="22" spans="1:3" x14ac:dyDescent="0.25">
      <c r="A22" s="14"/>
      <c r="B22" s="17" t="str">
        <f>'Rohdaten Branchen&amp;Score'!B46</f>
        <v>Manufacture of Rubber and plastic Products</v>
      </c>
      <c r="C22" s="18">
        <f>'Rohdaten Branchen&amp;Score'!R46</f>
        <v>5.3125</v>
      </c>
    </row>
    <row r="23" spans="1:3" x14ac:dyDescent="0.25">
      <c r="A23" s="14"/>
      <c r="B23" s="17" t="str">
        <f>'Rohdaten Branchen&amp;Score'!B48</f>
        <v xml:space="preserve">Manufacture of other non-metallic mineral Products </v>
      </c>
      <c r="C23" s="18">
        <f>'Rohdaten Branchen&amp;Score'!R48</f>
        <v>4.75</v>
      </c>
    </row>
    <row r="24" spans="1:3" x14ac:dyDescent="0.25">
      <c r="A24" s="14"/>
      <c r="B24" s="17" t="str">
        <f>'Rohdaten Branchen&amp;Score'!B50</f>
        <v>Manufacture of basic Metals</v>
      </c>
      <c r="C24" s="18">
        <f>'Rohdaten Branchen&amp;Score'!R50</f>
        <v>5.5</v>
      </c>
    </row>
    <row r="25" spans="1:3" ht="30" x14ac:dyDescent="0.25">
      <c r="A25" s="14"/>
      <c r="B25" s="17" t="str">
        <f>'Rohdaten Branchen&amp;Score'!B52</f>
        <v xml:space="preserve">Manufacture of fabricated metal Products, except Machinery and Equipment </v>
      </c>
      <c r="C25" s="18">
        <f>'Rohdaten Branchen&amp;Score'!R52</f>
        <v>5.5625</v>
      </c>
    </row>
    <row r="26" spans="1:3" x14ac:dyDescent="0.25">
      <c r="A26" s="14"/>
      <c r="B26" s="17" t="str">
        <f>'Rohdaten Branchen&amp;Score'!B54</f>
        <v>Manufacture of Computer, electronic and optical Products</v>
      </c>
      <c r="C26" s="18">
        <f>'Rohdaten Branchen&amp;Score'!R54</f>
        <v>3.8125</v>
      </c>
    </row>
    <row r="27" spans="1:3" x14ac:dyDescent="0.25">
      <c r="A27" s="14"/>
      <c r="B27" s="17" t="str">
        <f>'Rohdaten Branchen&amp;Score'!B56</f>
        <v xml:space="preserve">Manufacture of electrical Equipment </v>
      </c>
      <c r="C27" s="18">
        <f>'Rohdaten Branchen&amp;Score'!R56</f>
        <v>3.5625</v>
      </c>
    </row>
    <row r="28" spans="1:3" x14ac:dyDescent="0.25">
      <c r="A28" s="14"/>
      <c r="B28" s="17" t="str">
        <f>'Rohdaten Branchen&amp;Score'!B58</f>
        <v xml:space="preserve">Manufacture of Machinery and Equipment </v>
      </c>
      <c r="C28" s="18">
        <f>'Rohdaten Branchen&amp;Score'!R58</f>
        <v>4.125</v>
      </c>
    </row>
    <row r="29" spans="1:3" x14ac:dyDescent="0.25">
      <c r="A29" s="14"/>
      <c r="B29" s="17" t="str">
        <f>'Rohdaten Branchen&amp;Score'!B60</f>
        <v xml:space="preserve">Manufacture of Motor Vehicles, Trailers and semi-Trailers </v>
      </c>
      <c r="C29" s="18">
        <f>'Rohdaten Branchen&amp;Score'!R60</f>
        <v>5.8125</v>
      </c>
    </row>
    <row r="30" spans="1:3" x14ac:dyDescent="0.25">
      <c r="A30" s="14"/>
      <c r="B30" s="17" t="str">
        <f>'Rohdaten Branchen&amp;Score'!B62</f>
        <v xml:space="preserve">Manufacture of other Transport Equipment </v>
      </c>
      <c r="C30" s="18">
        <f>'Rohdaten Branchen&amp;Score'!R62</f>
        <v>4.6875</v>
      </c>
    </row>
    <row r="31" spans="1:3" x14ac:dyDescent="0.25">
      <c r="A31" s="14"/>
      <c r="B31" s="17" t="str">
        <f>'Rohdaten Branchen&amp;Score'!B64</f>
        <v xml:space="preserve">Manufacture of Furniture </v>
      </c>
      <c r="C31" s="18">
        <f>'Rohdaten Branchen&amp;Score'!R64</f>
        <v>3.25</v>
      </c>
    </row>
    <row r="32" spans="1:3" x14ac:dyDescent="0.25">
      <c r="A32" s="14"/>
      <c r="B32" s="17" t="str">
        <f>'Rohdaten Branchen&amp;Score'!B66</f>
        <v xml:space="preserve">Other manufacturing </v>
      </c>
      <c r="C32" s="18">
        <f>'Rohdaten Branchen&amp;Score'!R66</f>
        <v>3.9375</v>
      </c>
    </row>
    <row r="33" spans="1:3" x14ac:dyDescent="0.25">
      <c r="A33" s="14"/>
      <c r="B33" s="17" t="str">
        <f>'Rohdaten Branchen&amp;Score'!B68</f>
        <v>Repair and installation of Machinery and Equipment</v>
      </c>
      <c r="C33" s="18">
        <f>'Rohdaten Branchen&amp;Score'!R68</f>
        <v>3.125</v>
      </c>
    </row>
    <row r="34" spans="1:3" x14ac:dyDescent="0.25">
      <c r="A34" s="14"/>
      <c r="B34" s="17" t="str">
        <f>'Rohdaten Branchen&amp;Score'!B70</f>
        <v>Electricity, Gas, Steam and Air Conditioning Supply</v>
      </c>
      <c r="C34" s="18">
        <f>'Rohdaten Branchen&amp;Score'!R70</f>
        <v>8.5625</v>
      </c>
    </row>
    <row r="35" spans="1:3" ht="30" x14ac:dyDescent="0.25">
      <c r="A35" s="14"/>
      <c r="B35" s="17" t="str">
        <f>'Rohdaten Branchen&amp;Score'!B72</f>
        <v>Water Supply, Sewerage, Waste Management and Remediation Activities</v>
      </c>
      <c r="C35" s="18">
        <f>'Rohdaten Branchen&amp;Score'!R72</f>
        <v>7.5625</v>
      </c>
    </row>
    <row r="36" spans="1:3" x14ac:dyDescent="0.25">
      <c r="A36" s="14"/>
      <c r="B36" s="17" t="str">
        <f>'Rohdaten Branchen&amp;Score'!B74</f>
        <v>Construction</v>
      </c>
      <c r="C36" s="18">
        <f>'Rohdaten Branchen&amp;Score'!R74</f>
        <v>7.375</v>
      </c>
    </row>
    <row r="37" spans="1:3" x14ac:dyDescent="0.25">
      <c r="A37" s="14"/>
      <c r="B37" s="17" t="str">
        <f>'Rohdaten Branchen&amp;Score'!B76</f>
        <v>Wholesale and Retail Trade</v>
      </c>
      <c r="C37" s="18">
        <f>'Rohdaten Branchen&amp;Score'!R76</f>
        <v>3.21875</v>
      </c>
    </row>
    <row r="38" spans="1:3" x14ac:dyDescent="0.25">
      <c r="A38" s="14"/>
      <c r="B38" s="17" t="str">
        <f>'Rohdaten Branchen&amp;Score'!B78</f>
        <v>Transportation and Storage</v>
      </c>
      <c r="C38" s="18">
        <f>'Rohdaten Branchen&amp;Score'!R78</f>
        <v>8</v>
      </c>
    </row>
    <row r="39" spans="1:3" x14ac:dyDescent="0.25">
      <c r="A39" s="14"/>
      <c r="B39" s="17" t="str">
        <f>'Rohdaten Branchen&amp;Score'!B80</f>
        <v>Accommodation and Food Service Activities</v>
      </c>
      <c r="C39" s="18">
        <f>'Rohdaten Branchen&amp;Score'!R80</f>
        <v>4.75</v>
      </c>
    </row>
    <row r="40" spans="1:3" x14ac:dyDescent="0.25">
      <c r="A40" s="14"/>
      <c r="B40" s="17" t="str">
        <f>'Rohdaten Branchen&amp;Score'!B82</f>
        <v>Information and Communication</v>
      </c>
      <c r="C40" s="18">
        <f>'Rohdaten Branchen&amp;Score'!R82</f>
        <v>2.75</v>
      </c>
    </row>
    <row r="41" spans="1:3" x14ac:dyDescent="0.25">
      <c r="A41" s="14"/>
      <c r="B41" s="17" t="str">
        <f>'Rohdaten Branchen&amp;Score'!B84</f>
        <v>Financial and Insurance Activities</v>
      </c>
      <c r="C41" s="18">
        <f>'Rohdaten Branchen&amp;Score'!R84</f>
        <v>5.0625</v>
      </c>
    </row>
    <row r="42" spans="1:3" x14ac:dyDescent="0.25">
      <c r="A42" s="14"/>
      <c r="B42" s="17" t="str">
        <f>'Rohdaten Branchen&amp;Score'!B86</f>
        <v>Real Estate Activities</v>
      </c>
      <c r="C42" s="18">
        <f>'Rohdaten Branchen&amp;Score'!R86</f>
        <v>6.1875</v>
      </c>
    </row>
    <row r="43" spans="1:3" x14ac:dyDescent="0.25">
      <c r="A43" s="14"/>
      <c r="B43" s="17" t="str">
        <f>'Rohdaten Branchen&amp;Score'!B88</f>
        <v>Professional, Scientific and Technical Activities</v>
      </c>
      <c r="C43" s="18">
        <f>'Rohdaten Branchen&amp;Score'!R88</f>
        <v>2.375</v>
      </c>
    </row>
    <row r="44" spans="1:3" x14ac:dyDescent="0.25">
      <c r="A44" s="14"/>
      <c r="B44" s="17" t="str">
        <f>'Rohdaten Branchen&amp;Score'!B90</f>
        <v>Administrative and Support Service Activities</v>
      </c>
      <c r="C44" s="18">
        <f>'Rohdaten Branchen&amp;Score'!R90</f>
        <v>2.25</v>
      </c>
    </row>
    <row r="45" spans="1:3" x14ac:dyDescent="0.25">
      <c r="A45" s="14"/>
      <c r="B45" s="17" t="str">
        <f>'Rohdaten Branchen&amp;Score'!B92</f>
        <v>Public Administration and Defence, Compulsory Social Security</v>
      </c>
      <c r="C45" s="18">
        <f>'Rohdaten Branchen&amp;Score'!R92</f>
        <v>2</v>
      </c>
    </row>
    <row r="46" spans="1:3" x14ac:dyDescent="0.25">
      <c r="A46" s="14"/>
      <c r="B46" s="17" t="str">
        <f>'Rohdaten Branchen&amp;Score'!B94</f>
        <v>Education</v>
      </c>
      <c r="C46" s="18">
        <f>'Rohdaten Branchen&amp;Score'!R94</f>
        <v>2.125</v>
      </c>
    </row>
    <row r="47" spans="1:3" x14ac:dyDescent="0.25">
      <c r="A47" s="14"/>
      <c r="B47" s="17" t="str">
        <f>'Rohdaten Branchen&amp;Score'!B96</f>
        <v>Human Health and Social Work Activities</v>
      </c>
      <c r="C47" s="18">
        <f>'Rohdaten Branchen&amp;Score'!R96</f>
        <v>4.28125</v>
      </c>
    </row>
    <row r="48" spans="1:3" x14ac:dyDescent="0.25">
      <c r="A48" s="14"/>
      <c r="B48" s="17" t="str">
        <f>'Rohdaten Branchen&amp;Score'!B98</f>
        <v>Arts, Entertainment and Recreation</v>
      </c>
      <c r="C48" s="18">
        <f>'Rohdaten Branchen&amp;Score'!R98</f>
        <v>3.5</v>
      </c>
    </row>
    <row r="49" spans="1:3" x14ac:dyDescent="0.25">
      <c r="A49" s="14"/>
      <c r="B49" s="17" t="str">
        <f>'Rohdaten Branchen&amp;Score'!B100</f>
        <v>Other Service Activities</v>
      </c>
      <c r="C49" s="18">
        <f>'Rohdaten Branchen&amp;Score'!R100</f>
        <v>2.5</v>
      </c>
    </row>
    <row r="50" spans="1:3" x14ac:dyDescent="0.25">
      <c r="A50" s="14"/>
      <c r="B50" s="17" t="str">
        <f>'Rohdaten Branchen&amp;Score'!B102</f>
        <v>Activities of Households as Employers</v>
      </c>
      <c r="C50" s="18">
        <f>'Rohdaten Branchen&amp;Score'!R102</f>
        <v>3.25</v>
      </c>
    </row>
    <row r="51" spans="1:3" x14ac:dyDescent="0.25">
      <c r="A51" s="14"/>
      <c r="B51" s="17" t="str">
        <f>'Rohdaten Branchen&amp;Score'!B104</f>
        <v>Activities of Extraterritorial Organisations and Bodies</v>
      </c>
      <c r="C51" s="18">
        <f>'Rohdaten Branchen&amp;Score'!R104</f>
        <v>2</v>
      </c>
    </row>
    <row r="52" spans="1:3" x14ac:dyDescent="0.25">
      <c r="A52" s="14"/>
      <c r="B52"/>
      <c r="C52"/>
    </row>
    <row r="53" spans="1:3" x14ac:dyDescent="0.25">
      <c r="A53" s="14"/>
      <c r="B53"/>
      <c r="C53"/>
    </row>
    <row r="54" spans="1:3" x14ac:dyDescent="0.25">
      <c r="A54" s="14"/>
      <c r="B54"/>
      <c r="C54"/>
    </row>
    <row r="55" spans="1:3" x14ac:dyDescent="0.25">
      <c r="A55" s="14"/>
      <c r="B55"/>
      <c r="C55"/>
    </row>
    <row r="56" spans="1:3" x14ac:dyDescent="0.25">
      <c r="A56" s="14"/>
      <c r="B56"/>
      <c r="C56"/>
    </row>
    <row r="57" spans="1:3" x14ac:dyDescent="0.25">
      <c r="A57" s="14"/>
      <c r="B57"/>
      <c r="C57"/>
    </row>
    <row r="58" spans="1:3" x14ac:dyDescent="0.25">
      <c r="A58" s="14"/>
      <c r="B58"/>
      <c r="C58"/>
    </row>
    <row r="59" spans="1:3" x14ac:dyDescent="0.25">
      <c r="A59" s="14"/>
      <c r="B59"/>
      <c r="C59"/>
    </row>
    <row r="60" spans="1:3" x14ac:dyDescent="0.25">
      <c r="A60" s="14"/>
      <c r="B60"/>
      <c r="C60"/>
    </row>
    <row r="61" spans="1:3" x14ac:dyDescent="0.25">
      <c r="A61" s="14"/>
      <c r="B61"/>
      <c r="C61"/>
    </row>
    <row r="62" spans="1:3" x14ac:dyDescent="0.25">
      <c r="A62" s="14"/>
      <c r="B62"/>
      <c r="C62"/>
    </row>
    <row r="63" spans="1:3" x14ac:dyDescent="0.25">
      <c r="A63" s="14"/>
      <c r="B63"/>
      <c r="C63"/>
    </row>
    <row r="64" spans="1:3" x14ac:dyDescent="0.25">
      <c r="A64" s="14"/>
      <c r="B64"/>
      <c r="C64"/>
    </row>
    <row r="65" spans="1:3" x14ac:dyDescent="0.25">
      <c r="A65" s="14"/>
      <c r="B65"/>
      <c r="C65"/>
    </row>
    <row r="66" spans="1:3" x14ac:dyDescent="0.25">
      <c r="A66" s="14"/>
      <c r="B66"/>
      <c r="C66"/>
    </row>
    <row r="67" spans="1:3" x14ac:dyDescent="0.25">
      <c r="A67" s="14"/>
      <c r="B67"/>
      <c r="C67"/>
    </row>
    <row r="68" spans="1:3" x14ac:dyDescent="0.25">
      <c r="A68" s="14"/>
      <c r="B68"/>
      <c r="C68"/>
    </row>
    <row r="69" spans="1:3" x14ac:dyDescent="0.25">
      <c r="A69" s="14"/>
      <c r="B69"/>
      <c r="C69"/>
    </row>
    <row r="70" spans="1:3" x14ac:dyDescent="0.25">
      <c r="A70" s="14"/>
      <c r="B70"/>
      <c r="C70"/>
    </row>
    <row r="71" spans="1:3" x14ac:dyDescent="0.25">
      <c r="A71" s="14"/>
      <c r="B71"/>
      <c r="C71"/>
    </row>
    <row r="72" spans="1:3" x14ac:dyDescent="0.25">
      <c r="A72" s="14"/>
      <c r="B72"/>
      <c r="C72"/>
    </row>
    <row r="73" spans="1:3" x14ac:dyDescent="0.25">
      <c r="A73" s="14"/>
      <c r="B73"/>
      <c r="C73"/>
    </row>
    <row r="74" spans="1:3" x14ac:dyDescent="0.25">
      <c r="A74" s="14"/>
      <c r="B74"/>
      <c r="C74"/>
    </row>
    <row r="75" spans="1:3" x14ac:dyDescent="0.25">
      <c r="A75" s="14"/>
      <c r="B75"/>
      <c r="C75"/>
    </row>
    <row r="76" spans="1:3" x14ac:dyDescent="0.25">
      <c r="A76" s="14"/>
      <c r="B76"/>
      <c r="C76"/>
    </row>
    <row r="77" spans="1:3" x14ac:dyDescent="0.25">
      <c r="A77" s="14"/>
      <c r="B77"/>
      <c r="C77"/>
    </row>
    <row r="78" spans="1:3" x14ac:dyDescent="0.25">
      <c r="A78" s="14"/>
      <c r="B78"/>
      <c r="C78"/>
    </row>
    <row r="79" spans="1:3" x14ac:dyDescent="0.25">
      <c r="A79" s="14"/>
      <c r="B79"/>
      <c r="C79"/>
    </row>
    <row r="80" spans="1:3" x14ac:dyDescent="0.25">
      <c r="A80" s="14"/>
      <c r="B80"/>
      <c r="C80"/>
    </row>
    <row r="81" spans="1:3" x14ac:dyDescent="0.25">
      <c r="A81" s="14"/>
      <c r="B81"/>
      <c r="C81"/>
    </row>
    <row r="82" spans="1:3" x14ac:dyDescent="0.25">
      <c r="A82" s="14"/>
      <c r="B82"/>
      <c r="C82"/>
    </row>
    <row r="83" spans="1:3" x14ac:dyDescent="0.25">
      <c r="A83" s="14"/>
      <c r="B83"/>
      <c r="C83"/>
    </row>
    <row r="84" spans="1:3" x14ac:dyDescent="0.25">
      <c r="A84" s="14"/>
      <c r="B84"/>
      <c r="C84"/>
    </row>
    <row r="85" spans="1:3" x14ac:dyDescent="0.25">
      <c r="A85" s="14"/>
      <c r="B85"/>
      <c r="C85"/>
    </row>
    <row r="86" spans="1:3" x14ac:dyDescent="0.25">
      <c r="A86" s="14"/>
      <c r="B86"/>
      <c r="C86"/>
    </row>
    <row r="87" spans="1:3" x14ac:dyDescent="0.25">
      <c r="A87" s="14"/>
      <c r="B87"/>
      <c r="C87"/>
    </row>
    <row r="88" spans="1:3" x14ac:dyDescent="0.25">
      <c r="A88" s="14"/>
      <c r="B88"/>
      <c r="C88"/>
    </row>
    <row r="89" spans="1:3" x14ac:dyDescent="0.25">
      <c r="A89" s="14"/>
      <c r="B89"/>
      <c r="C89"/>
    </row>
    <row r="90" spans="1:3" x14ac:dyDescent="0.25">
      <c r="A90" s="14"/>
      <c r="B90"/>
      <c r="C90"/>
    </row>
    <row r="91" spans="1:3" x14ac:dyDescent="0.25">
      <c r="A91" s="14"/>
      <c r="B91"/>
      <c r="C91"/>
    </row>
    <row r="92" spans="1:3" x14ac:dyDescent="0.25">
      <c r="A92" s="14"/>
      <c r="B92"/>
      <c r="C92"/>
    </row>
    <row r="93" spans="1:3" x14ac:dyDescent="0.25">
      <c r="A93" s="14"/>
      <c r="B93"/>
      <c r="C93"/>
    </row>
    <row r="94" spans="1:3" x14ac:dyDescent="0.25">
      <c r="A94" s="14"/>
      <c r="B94"/>
      <c r="C94"/>
    </row>
    <row r="95" spans="1:3" x14ac:dyDescent="0.25">
      <c r="A95" s="14"/>
      <c r="B95"/>
      <c r="C95"/>
    </row>
    <row r="96" spans="1:3" x14ac:dyDescent="0.25">
      <c r="A96" s="14"/>
      <c r="B96"/>
      <c r="C96"/>
    </row>
    <row r="97" spans="1:3" x14ac:dyDescent="0.25">
      <c r="A97" s="14"/>
      <c r="B97"/>
      <c r="C97"/>
    </row>
    <row r="98" spans="1:3" x14ac:dyDescent="0.25">
      <c r="A98" s="14"/>
      <c r="B98"/>
      <c r="C98"/>
    </row>
    <row r="99" spans="1:3" x14ac:dyDescent="0.25">
      <c r="A99" s="14"/>
      <c r="B99"/>
      <c r="C99"/>
    </row>
    <row r="100" spans="1:3" x14ac:dyDescent="0.25">
      <c r="A100" s="14"/>
      <c r="B100"/>
      <c r="C100"/>
    </row>
    <row r="101" spans="1:3" x14ac:dyDescent="0.25">
      <c r="A101" s="14"/>
      <c r="B101"/>
      <c r="C101"/>
    </row>
    <row r="102" spans="1:3" x14ac:dyDescent="0.25">
      <c r="A102" s="14"/>
      <c r="B102"/>
      <c r="C102"/>
    </row>
    <row r="103" spans="1:3" x14ac:dyDescent="0.25">
      <c r="A103" s="14"/>
      <c r="B103"/>
      <c r="C103"/>
    </row>
    <row r="104" spans="1:3" x14ac:dyDescent="0.25">
      <c r="A104" s="14"/>
      <c r="B104"/>
      <c r="C104"/>
    </row>
    <row r="105" spans="1:3" x14ac:dyDescent="0.25">
      <c r="A105" s="14"/>
      <c r="B105"/>
      <c r="C105"/>
    </row>
    <row r="106" spans="1:3" x14ac:dyDescent="0.25">
      <c r="A106" s="14"/>
      <c r="B106"/>
      <c r="C106"/>
    </row>
    <row r="107" spans="1:3" x14ac:dyDescent="0.25">
      <c r="A107" s="14"/>
      <c r="B107"/>
      <c r="C107"/>
    </row>
    <row r="108" spans="1:3" x14ac:dyDescent="0.25">
      <c r="A108" s="14"/>
      <c r="B108"/>
      <c r="C108"/>
    </row>
    <row r="109" spans="1:3" x14ac:dyDescent="0.25">
      <c r="A109" s="14"/>
      <c r="B109"/>
      <c r="C109"/>
    </row>
    <row r="110" spans="1:3" x14ac:dyDescent="0.25">
      <c r="A110" s="14"/>
      <c r="B110"/>
      <c r="C110"/>
    </row>
    <row r="111" spans="1:3" x14ac:dyDescent="0.25">
      <c r="A111" s="14"/>
      <c r="B111"/>
      <c r="C111"/>
    </row>
    <row r="112" spans="1:3" x14ac:dyDescent="0.25">
      <c r="A112" s="14"/>
      <c r="B112"/>
      <c r="C112"/>
    </row>
    <row r="113" spans="1:3" x14ac:dyDescent="0.25">
      <c r="A113" s="14"/>
      <c r="B113"/>
      <c r="C113"/>
    </row>
    <row r="114" spans="1:3" x14ac:dyDescent="0.25">
      <c r="A114" s="14"/>
      <c r="B114"/>
      <c r="C114"/>
    </row>
    <row r="115" spans="1:3" x14ac:dyDescent="0.25">
      <c r="A115" s="14"/>
      <c r="B115"/>
      <c r="C115"/>
    </row>
    <row r="116" spans="1:3" x14ac:dyDescent="0.25">
      <c r="A116" s="14"/>
      <c r="B116"/>
      <c r="C116"/>
    </row>
    <row r="117" spans="1:3" x14ac:dyDescent="0.25">
      <c r="A117" s="14"/>
      <c r="B117"/>
      <c r="C117"/>
    </row>
    <row r="118" spans="1:3" x14ac:dyDescent="0.25">
      <c r="A118" s="14"/>
      <c r="B118"/>
      <c r="C118"/>
    </row>
    <row r="119" spans="1:3" x14ac:dyDescent="0.25">
      <c r="A119" s="14"/>
      <c r="B119"/>
      <c r="C119"/>
    </row>
    <row r="120" spans="1:3" x14ac:dyDescent="0.25">
      <c r="A120" s="14"/>
      <c r="B120"/>
      <c r="C120"/>
    </row>
    <row r="121" spans="1:3" x14ac:dyDescent="0.25">
      <c r="A121" s="14"/>
      <c r="B121"/>
      <c r="C121"/>
    </row>
    <row r="122" spans="1:3" x14ac:dyDescent="0.25">
      <c r="A122" s="14"/>
      <c r="B122"/>
      <c r="C122"/>
    </row>
    <row r="123" spans="1:3" x14ac:dyDescent="0.25">
      <c r="A123" s="14"/>
      <c r="B123"/>
      <c r="C123"/>
    </row>
    <row r="124" spans="1:3" x14ac:dyDescent="0.25">
      <c r="A124" s="14"/>
      <c r="B124"/>
      <c r="C124"/>
    </row>
    <row r="125" spans="1:3" x14ac:dyDescent="0.25">
      <c r="A125" s="14"/>
      <c r="B125"/>
      <c r="C125"/>
    </row>
    <row r="126" spans="1:3" x14ac:dyDescent="0.25">
      <c r="A126" s="14"/>
      <c r="B126"/>
      <c r="C126"/>
    </row>
    <row r="127" spans="1:3" x14ac:dyDescent="0.25">
      <c r="A127" s="14"/>
      <c r="B127"/>
      <c r="C127"/>
    </row>
    <row r="128" spans="1:3" x14ac:dyDescent="0.25">
      <c r="A128" s="14"/>
      <c r="B128"/>
      <c r="C128"/>
    </row>
    <row r="129" spans="1:3" x14ac:dyDescent="0.25">
      <c r="A129" s="14"/>
      <c r="B129"/>
      <c r="C129"/>
    </row>
    <row r="130" spans="1:3" x14ac:dyDescent="0.25">
      <c r="A130" s="14"/>
      <c r="B130"/>
      <c r="C130"/>
    </row>
    <row r="131" spans="1:3" x14ac:dyDescent="0.25">
      <c r="A131" s="14"/>
      <c r="B131"/>
      <c r="C131"/>
    </row>
    <row r="132" spans="1:3" x14ac:dyDescent="0.25">
      <c r="A132" s="14"/>
      <c r="B132"/>
      <c r="C132"/>
    </row>
    <row r="133" spans="1:3" x14ac:dyDescent="0.25">
      <c r="A133" s="14"/>
      <c r="B133"/>
      <c r="C133"/>
    </row>
    <row r="134" spans="1:3" x14ac:dyDescent="0.25">
      <c r="A134" s="14"/>
      <c r="B134"/>
      <c r="C134"/>
    </row>
    <row r="135" spans="1:3" x14ac:dyDescent="0.25">
      <c r="A135" s="14"/>
      <c r="B135"/>
      <c r="C135"/>
    </row>
    <row r="136" spans="1:3" x14ac:dyDescent="0.25">
      <c r="A136" s="14"/>
      <c r="B136"/>
      <c r="C136"/>
    </row>
    <row r="137" spans="1:3" x14ac:dyDescent="0.25">
      <c r="A137" s="14"/>
      <c r="B137"/>
      <c r="C137"/>
    </row>
    <row r="138" spans="1:3" x14ac:dyDescent="0.25">
      <c r="A138" s="14"/>
      <c r="B138"/>
      <c r="C138"/>
    </row>
    <row r="139" spans="1:3" x14ac:dyDescent="0.25">
      <c r="A139" s="14"/>
      <c r="B139"/>
      <c r="C139"/>
    </row>
    <row r="140" spans="1:3" x14ac:dyDescent="0.25">
      <c r="A140" s="14"/>
      <c r="B140"/>
      <c r="C140"/>
    </row>
    <row r="141" spans="1:3" x14ac:dyDescent="0.25">
      <c r="A141" s="14"/>
      <c r="B141"/>
      <c r="C141"/>
    </row>
    <row r="142" spans="1:3" x14ac:dyDescent="0.25">
      <c r="A142" s="14"/>
      <c r="B142"/>
      <c r="C142"/>
    </row>
    <row r="143" spans="1:3" x14ac:dyDescent="0.25">
      <c r="A143" s="14"/>
      <c r="B143"/>
      <c r="C143"/>
    </row>
    <row r="144" spans="1:3" x14ac:dyDescent="0.25">
      <c r="A144" s="14"/>
      <c r="B144"/>
      <c r="C144"/>
    </row>
    <row r="145" spans="1:3" x14ac:dyDescent="0.25">
      <c r="A145" s="14"/>
      <c r="B145"/>
      <c r="C145"/>
    </row>
    <row r="146" spans="1:3" x14ac:dyDescent="0.25">
      <c r="A146" s="14"/>
      <c r="B146"/>
      <c r="C146"/>
    </row>
    <row r="147" spans="1:3" x14ac:dyDescent="0.25">
      <c r="A147" s="14"/>
      <c r="B147"/>
      <c r="C147"/>
    </row>
    <row r="148" spans="1:3" x14ac:dyDescent="0.25">
      <c r="A148" s="14"/>
      <c r="B148"/>
      <c r="C148"/>
    </row>
    <row r="149" spans="1:3" x14ac:dyDescent="0.25">
      <c r="A149" s="14"/>
      <c r="B149"/>
      <c r="C149"/>
    </row>
    <row r="150" spans="1:3" x14ac:dyDescent="0.25">
      <c r="A150" s="14"/>
      <c r="B150"/>
      <c r="C150"/>
    </row>
    <row r="151" spans="1:3" x14ac:dyDescent="0.25">
      <c r="A151" s="14"/>
      <c r="B151"/>
      <c r="C151"/>
    </row>
    <row r="152" spans="1:3" x14ac:dyDescent="0.25">
      <c r="A152" s="14"/>
      <c r="B152"/>
      <c r="C152"/>
    </row>
    <row r="153" spans="1:3" x14ac:dyDescent="0.25">
      <c r="A153" s="14"/>
      <c r="B153"/>
      <c r="C153"/>
    </row>
    <row r="154" spans="1:3" x14ac:dyDescent="0.25">
      <c r="A154" s="14"/>
      <c r="B154"/>
      <c r="C154"/>
    </row>
    <row r="155" spans="1:3" x14ac:dyDescent="0.25">
      <c r="A155" s="14"/>
      <c r="B155"/>
      <c r="C155"/>
    </row>
    <row r="156" spans="1:3" x14ac:dyDescent="0.25">
      <c r="A156" s="14"/>
      <c r="B156"/>
      <c r="C156"/>
    </row>
    <row r="157" spans="1:3" x14ac:dyDescent="0.25">
      <c r="A157" s="14"/>
      <c r="B157"/>
      <c r="C157"/>
    </row>
    <row r="158" spans="1:3" x14ac:dyDescent="0.25">
      <c r="A158" s="14"/>
      <c r="B158"/>
      <c r="C158"/>
    </row>
    <row r="159" spans="1:3" x14ac:dyDescent="0.25">
      <c r="A159" s="14"/>
      <c r="B159"/>
      <c r="C159"/>
    </row>
    <row r="160" spans="1:3" x14ac:dyDescent="0.25">
      <c r="A160" s="14"/>
      <c r="B160"/>
      <c r="C160"/>
    </row>
    <row r="161" spans="1:3" x14ac:dyDescent="0.25">
      <c r="A161" s="14"/>
      <c r="B161"/>
      <c r="C161"/>
    </row>
    <row r="162" spans="1:3" x14ac:dyDescent="0.25">
      <c r="A162" s="14"/>
      <c r="B162"/>
      <c r="C162"/>
    </row>
    <row r="163" spans="1:3" x14ac:dyDescent="0.25">
      <c r="A163" s="14"/>
      <c r="B163"/>
      <c r="C163"/>
    </row>
    <row r="164" spans="1:3" x14ac:dyDescent="0.25">
      <c r="A164" s="14"/>
      <c r="B164"/>
      <c r="C164"/>
    </row>
    <row r="165" spans="1:3" x14ac:dyDescent="0.25">
      <c r="A165" s="14"/>
      <c r="B165"/>
      <c r="C165"/>
    </row>
    <row r="166" spans="1:3" x14ac:dyDescent="0.25">
      <c r="A166" s="14"/>
      <c r="B166"/>
      <c r="C166"/>
    </row>
    <row r="167" spans="1:3" x14ac:dyDescent="0.25">
      <c r="A167" s="14"/>
      <c r="B167"/>
      <c r="C167"/>
    </row>
    <row r="168" spans="1:3" x14ac:dyDescent="0.25">
      <c r="A168" s="14"/>
      <c r="B168"/>
      <c r="C168"/>
    </row>
    <row r="169" spans="1:3" x14ac:dyDescent="0.25">
      <c r="A169" s="14"/>
      <c r="B169"/>
      <c r="C169"/>
    </row>
    <row r="170" spans="1:3" x14ac:dyDescent="0.25">
      <c r="A170" s="14"/>
      <c r="B170"/>
      <c r="C170"/>
    </row>
    <row r="171" spans="1:3" x14ac:dyDescent="0.25">
      <c r="A171" s="14"/>
      <c r="B171"/>
      <c r="C171"/>
    </row>
    <row r="172" spans="1:3" x14ac:dyDescent="0.25">
      <c r="A172" s="14"/>
      <c r="B172"/>
      <c r="C172"/>
    </row>
    <row r="173" spans="1:3" x14ac:dyDescent="0.25">
      <c r="A173" s="14"/>
      <c r="B173"/>
      <c r="C173"/>
    </row>
    <row r="174" spans="1:3" x14ac:dyDescent="0.25">
      <c r="A174" s="14"/>
      <c r="B174"/>
      <c r="C174"/>
    </row>
    <row r="175" spans="1:3" x14ac:dyDescent="0.25">
      <c r="A175" s="14"/>
      <c r="B175"/>
      <c r="C175"/>
    </row>
    <row r="176" spans="1:3" x14ac:dyDescent="0.25">
      <c r="A176" s="14"/>
      <c r="B176"/>
      <c r="C176"/>
    </row>
    <row r="177" spans="1:3" x14ac:dyDescent="0.25">
      <c r="A177" s="14"/>
      <c r="B177"/>
      <c r="C177"/>
    </row>
    <row r="178" spans="1:3" x14ac:dyDescent="0.25">
      <c r="A178" s="14"/>
      <c r="B178"/>
      <c r="C178"/>
    </row>
    <row r="179" spans="1:3" x14ac:dyDescent="0.25">
      <c r="A179" s="14"/>
      <c r="B179"/>
      <c r="C179"/>
    </row>
    <row r="180" spans="1:3" x14ac:dyDescent="0.25">
      <c r="A180" s="14"/>
      <c r="B180"/>
      <c r="C180"/>
    </row>
    <row r="181" spans="1:3" x14ac:dyDescent="0.25">
      <c r="A181" s="14"/>
      <c r="B181"/>
      <c r="C181"/>
    </row>
    <row r="182" spans="1:3" x14ac:dyDescent="0.25">
      <c r="A182" s="14"/>
      <c r="B182"/>
      <c r="C182"/>
    </row>
    <row r="183" spans="1:3" x14ac:dyDescent="0.25">
      <c r="A183" s="14"/>
      <c r="B183"/>
      <c r="C183"/>
    </row>
    <row r="184" spans="1:3" x14ac:dyDescent="0.25">
      <c r="A184" s="14"/>
      <c r="B184"/>
      <c r="C184"/>
    </row>
    <row r="185" spans="1:3" x14ac:dyDescent="0.25">
      <c r="A185" s="14"/>
      <c r="B185"/>
      <c r="C185"/>
    </row>
    <row r="186" spans="1:3" x14ac:dyDescent="0.25">
      <c r="A186" s="14"/>
      <c r="B186"/>
      <c r="C186"/>
    </row>
    <row r="187" spans="1:3" x14ac:dyDescent="0.25">
      <c r="A187" s="14"/>
      <c r="B187"/>
      <c r="C187"/>
    </row>
    <row r="188" spans="1:3" x14ac:dyDescent="0.25">
      <c r="A188" s="14"/>
      <c r="B188"/>
      <c r="C188"/>
    </row>
    <row r="189" spans="1:3" x14ac:dyDescent="0.25">
      <c r="A189" s="14"/>
      <c r="B189"/>
      <c r="C189"/>
    </row>
    <row r="190" spans="1:3" x14ac:dyDescent="0.25">
      <c r="A190" s="14"/>
      <c r="B190"/>
      <c r="C190"/>
    </row>
    <row r="191" spans="1:3" x14ac:dyDescent="0.25">
      <c r="A191" s="14"/>
      <c r="B191"/>
      <c r="C191"/>
    </row>
    <row r="192" spans="1:3" x14ac:dyDescent="0.25">
      <c r="A192" s="14"/>
      <c r="B192"/>
      <c r="C192"/>
    </row>
    <row r="193" spans="1:3" x14ac:dyDescent="0.25">
      <c r="A193" s="14"/>
      <c r="B193"/>
      <c r="C193"/>
    </row>
    <row r="194" spans="1:3" x14ac:dyDescent="0.25">
      <c r="A194" s="14"/>
      <c r="B194"/>
      <c r="C194"/>
    </row>
    <row r="195" spans="1:3" x14ac:dyDescent="0.25">
      <c r="A195" s="14"/>
      <c r="B195"/>
      <c r="C195"/>
    </row>
    <row r="196" spans="1:3" x14ac:dyDescent="0.25">
      <c r="A196" s="14"/>
      <c r="B196"/>
      <c r="C196"/>
    </row>
    <row r="197" spans="1:3" x14ac:dyDescent="0.25">
      <c r="A197" s="14"/>
      <c r="B197"/>
      <c r="C197"/>
    </row>
    <row r="198" spans="1:3" x14ac:dyDescent="0.25">
      <c r="A198" s="14"/>
      <c r="B198"/>
      <c r="C198"/>
    </row>
    <row r="199" spans="1:3" x14ac:dyDescent="0.25">
      <c r="A199" s="14"/>
      <c r="B199"/>
      <c r="C199"/>
    </row>
    <row r="200" spans="1:3" x14ac:dyDescent="0.25">
      <c r="A200" s="14"/>
      <c r="B200"/>
      <c r="C200"/>
    </row>
    <row r="201" spans="1:3" x14ac:dyDescent="0.25">
      <c r="A201" s="14"/>
      <c r="B201"/>
      <c r="C201"/>
    </row>
    <row r="202" spans="1:3" x14ac:dyDescent="0.25">
      <c r="A202" s="14"/>
      <c r="B202"/>
      <c r="C202"/>
    </row>
    <row r="203" spans="1:3" x14ac:dyDescent="0.25">
      <c r="A203" s="14"/>
      <c r="B203"/>
      <c r="C203"/>
    </row>
    <row r="204" spans="1:3" x14ac:dyDescent="0.25">
      <c r="A204" s="14"/>
      <c r="B204"/>
      <c r="C204"/>
    </row>
    <row r="205" spans="1:3" x14ac:dyDescent="0.25">
      <c r="A205" s="14"/>
      <c r="B205"/>
      <c r="C205"/>
    </row>
    <row r="206" spans="1:3" x14ac:dyDescent="0.25">
      <c r="A206" s="14"/>
      <c r="B206"/>
      <c r="C206"/>
    </row>
    <row r="207" spans="1:3" x14ac:dyDescent="0.25">
      <c r="A207" s="14"/>
      <c r="B207"/>
      <c r="C207"/>
    </row>
    <row r="208" spans="1:3" x14ac:dyDescent="0.25">
      <c r="A208" s="14"/>
      <c r="B208"/>
      <c r="C208"/>
    </row>
    <row r="209" spans="1:3" x14ac:dyDescent="0.25">
      <c r="A209" s="14"/>
      <c r="B209"/>
      <c r="C209"/>
    </row>
    <row r="210" spans="1:3" x14ac:dyDescent="0.25">
      <c r="A210" s="14"/>
      <c r="B210"/>
      <c r="C210"/>
    </row>
    <row r="211" spans="1:3" x14ac:dyDescent="0.25">
      <c r="A211" s="14"/>
      <c r="B211"/>
      <c r="C211"/>
    </row>
    <row r="212" spans="1:3" x14ac:dyDescent="0.25">
      <c r="A212" s="14"/>
      <c r="B212"/>
      <c r="C212"/>
    </row>
    <row r="213" spans="1:3" x14ac:dyDescent="0.25">
      <c r="A213" s="14"/>
      <c r="B213"/>
      <c r="C213"/>
    </row>
    <row r="214" spans="1:3" x14ac:dyDescent="0.25">
      <c r="A214" s="14"/>
      <c r="B214"/>
      <c r="C214"/>
    </row>
    <row r="215" spans="1:3" x14ac:dyDescent="0.25">
      <c r="A215" s="14"/>
      <c r="B215"/>
      <c r="C215"/>
    </row>
    <row r="216" spans="1:3" x14ac:dyDescent="0.25">
      <c r="A216" s="14"/>
      <c r="B216"/>
      <c r="C216"/>
    </row>
    <row r="217" spans="1:3" x14ac:dyDescent="0.25">
      <c r="A217" s="14"/>
      <c r="B217"/>
      <c r="C217"/>
    </row>
    <row r="218" spans="1:3" x14ac:dyDescent="0.25">
      <c r="A218" s="14"/>
      <c r="B218"/>
      <c r="C218"/>
    </row>
    <row r="219" spans="1:3" x14ac:dyDescent="0.25">
      <c r="A219" s="14"/>
      <c r="B219"/>
      <c r="C219"/>
    </row>
    <row r="220" spans="1:3" x14ac:dyDescent="0.25">
      <c r="A220" s="14"/>
      <c r="B220"/>
      <c r="C220"/>
    </row>
    <row r="221" spans="1:3" x14ac:dyDescent="0.25">
      <c r="A221" s="14"/>
      <c r="B221"/>
      <c r="C221"/>
    </row>
    <row r="222" spans="1:3" x14ac:dyDescent="0.25">
      <c r="A222" s="14"/>
      <c r="B222"/>
      <c r="C222"/>
    </row>
    <row r="223" spans="1:3" x14ac:dyDescent="0.25">
      <c r="A223" s="14"/>
      <c r="B223"/>
      <c r="C223"/>
    </row>
    <row r="224" spans="1:3" x14ac:dyDescent="0.25">
      <c r="A224" s="14"/>
      <c r="B224"/>
      <c r="C224"/>
    </row>
    <row r="225" spans="1:3" x14ac:dyDescent="0.25">
      <c r="A225" s="14"/>
      <c r="B225"/>
      <c r="C225"/>
    </row>
    <row r="226" spans="1:3" x14ac:dyDescent="0.25">
      <c r="A226" s="14"/>
      <c r="B226"/>
      <c r="C226"/>
    </row>
    <row r="227" spans="1:3" x14ac:dyDescent="0.25">
      <c r="A227" s="14"/>
      <c r="B227"/>
      <c r="C227"/>
    </row>
    <row r="228" spans="1:3" x14ac:dyDescent="0.25">
      <c r="A228" s="14"/>
      <c r="B228"/>
      <c r="C228"/>
    </row>
    <row r="229" spans="1:3" x14ac:dyDescent="0.25">
      <c r="A229" s="14"/>
      <c r="B229"/>
      <c r="C229"/>
    </row>
    <row r="230" spans="1:3" x14ac:dyDescent="0.25">
      <c r="A230" s="14"/>
      <c r="B230"/>
      <c r="C230"/>
    </row>
    <row r="231" spans="1:3" x14ac:dyDescent="0.25">
      <c r="A231" s="14"/>
      <c r="B231"/>
      <c r="C231"/>
    </row>
    <row r="232" spans="1:3" x14ac:dyDescent="0.25">
      <c r="A232" s="14"/>
      <c r="B232"/>
      <c r="C232"/>
    </row>
    <row r="233" spans="1:3" x14ac:dyDescent="0.25">
      <c r="A233" s="14"/>
      <c r="B233"/>
      <c r="C233"/>
    </row>
    <row r="234" spans="1:3" x14ac:dyDescent="0.25">
      <c r="A234" s="14"/>
      <c r="B234"/>
      <c r="C234"/>
    </row>
    <row r="235" spans="1:3" x14ac:dyDescent="0.25">
      <c r="A235" s="14"/>
      <c r="B235"/>
      <c r="C235"/>
    </row>
    <row r="236" spans="1:3" x14ac:dyDescent="0.25">
      <c r="A236" s="14"/>
      <c r="B236"/>
      <c r="C236"/>
    </row>
    <row r="237" spans="1:3" x14ac:dyDescent="0.25">
      <c r="A237" s="14"/>
      <c r="B237"/>
      <c r="C237"/>
    </row>
    <row r="238" spans="1:3" x14ac:dyDescent="0.25">
      <c r="A238" s="14"/>
      <c r="B238"/>
      <c r="C238"/>
    </row>
    <row r="239" spans="1:3" x14ac:dyDescent="0.25">
      <c r="A239" s="14"/>
      <c r="B239"/>
      <c r="C239"/>
    </row>
    <row r="240" spans="1:3" x14ac:dyDescent="0.25">
      <c r="A240" s="14"/>
      <c r="B240"/>
      <c r="C240"/>
    </row>
    <row r="241" spans="1:3" x14ac:dyDescent="0.25">
      <c r="A241" s="14"/>
      <c r="B241"/>
      <c r="C241"/>
    </row>
    <row r="242" spans="1:3" x14ac:dyDescent="0.25">
      <c r="A242" s="14"/>
      <c r="B242"/>
      <c r="C242"/>
    </row>
    <row r="243" spans="1:3" x14ac:dyDescent="0.25">
      <c r="A243" s="14"/>
      <c r="B243"/>
      <c r="C243"/>
    </row>
    <row r="244" spans="1:3" x14ac:dyDescent="0.25">
      <c r="A244" s="14"/>
      <c r="B244"/>
      <c r="C244"/>
    </row>
    <row r="245" spans="1:3" x14ac:dyDescent="0.25">
      <c r="A245" s="14"/>
      <c r="B245"/>
      <c r="C245"/>
    </row>
    <row r="246" spans="1:3" x14ac:dyDescent="0.25">
      <c r="A246" s="14"/>
      <c r="B246"/>
      <c r="C246"/>
    </row>
    <row r="247" spans="1:3" x14ac:dyDescent="0.25">
      <c r="A247" s="14"/>
      <c r="B247"/>
      <c r="C247"/>
    </row>
    <row r="248" spans="1:3" x14ac:dyDescent="0.25">
      <c r="A248" s="14"/>
      <c r="B248"/>
      <c r="C248"/>
    </row>
    <row r="249" spans="1:3" x14ac:dyDescent="0.25">
      <c r="A249" s="14"/>
      <c r="B249"/>
      <c r="C249"/>
    </row>
    <row r="250" spans="1:3" x14ac:dyDescent="0.25">
      <c r="A250" s="14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"/>
  <sheetViews>
    <sheetView zoomScale="85" zoomScaleNormal="85" workbookViewId="0">
      <selection activeCell="R16" sqref="R16"/>
    </sheetView>
  </sheetViews>
  <sheetFormatPr defaultColWidth="11.42578125" defaultRowHeight="15" x14ac:dyDescent="0.25"/>
  <cols>
    <col min="2" max="2" width="45.85546875" customWidth="1"/>
    <col min="4" max="7" width="10.7109375" style="29" customWidth="1"/>
    <col min="8" max="11" width="12.42578125" style="29" customWidth="1"/>
    <col min="12" max="12" width="10.7109375" style="29" customWidth="1"/>
    <col min="13" max="16" width="10.7109375" style="30" customWidth="1"/>
    <col min="17" max="18" width="10.7109375" style="29" customWidth="1"/>
  </cols>
  <sheetData>
    <row r="1" spans="1:19" ht="18.75" x14ac:dyDescent="0.25">
      <c r="A1" s="1"/>
      <c r="B1" s="2"/>
      <c r="C1" s="97"/>
      <c r="D1" s="98" t="s">
        <v>105</v>
      </c>
      <c r="E1" s="99"/>
      <c r="F1" s="99"/>
      <c r="G1" s="100"/>
      <c r="H1" s="100"/>
      <c r="I1" s="100"/>
      <c r="J1" s="100"/>
      <c r="K1" s="100"/>
      <c r="L1" s="100"/>
      <c r="M1" s="101"/>
      <c r="N1" s="101"/>
      <c r="O1" s="101"/>
      <c r="P1" s="101"/>
      <c r="Q1" s="101"/>
      <c r="R1" s="102"/>
      <c r="S1" s="103"/>
    </row>
    <row r="2" spans="1:19" ht="18" x14ac:dyDescent="0.25">
      <c r="A2" s="1"/>
      <c r="B2" s="2"/>
      <c r="C2" s="97"/>
      <c r="D2" s="104" t="s">
        <v>106</v>
      </c>
      <c r="E2" s="105"/>
      <c r="F2" s="106"/>
      <c r="G2" s="104" t="s">
        <v>107</v>
      </c>
      <c r="H2" s="105"/>
      <c r="I2" s="107"/>
      <c r="J2" s="107"/>
      <c r="K2" s="107"/>
      <c r="L2" s="108"/>
      <c r="M2" s="104" t="s">
        <v>108</v>
      </c>
      <c r="N2" s="109"/>
      <c r="O2" s="109"/>
      <c r="P2" s="109"/>
      <c r="Q2" s="109"/>
      <c r="R2" s="24"/>
      <c r="S2" s="103"/>
    </row>
    <row r="3" spans="1:19" ht="15" customHeight="1" x14ac:dyDescent="0.25">
      <c r="A3" s="89" t="s">
        <v>3</v>
      </c>
      <c r="B3" s="91" t="s">
        <v>1</v>
      </c>
      <c r="C3" s="97"/>
      <c r="D3" s="93" t="s">
        <v>109</v>
      </c>
      <c r="E3" s="93" t="s">
        <v>110</v>
      </c>
      <c r="F3" s="95" t="s">
        <v>4</v>
      </c>
      <c r="G3" s="93" t="s">
        <v>111</v>
      </c>
      <c r="H3" s="110" t="s">
        <v>112</v>
      </c>
      <c r="I3" s="111"/>
      <c r="J3" s="111"/>
      <c r="K3" s="112"/>
      <c r="L3" s="95" t="s">
        <v>4</v>
      </c>
      <c r="M3" s="113" t="s">
        <v>113</v>
      </c>
      <c r="N3" s="113" t="s">
        <v>114</v>
      </c>
      <c r="O3" s="113" t="s">
        <v>115</v>
      </c>
      <c r="P3" s="113" t="s">
        <v>116</v>
      </c>
      <c r="Q3" s="95" t="s">
        <v>4</v>
      </c>
      <c r="R3" s="115" t="s">
        <v>4</v>
      </c>
      <c r="S3" s="103"/>
    </row>
    <row r="4" spans="1:19" ht="51.75" x14ac:dyDescent="0.25">
      <c r="A4" s="90"/>
      <c r="B4" s="92"/>
      <c r="C4" s="3"/>
      <c r="D4" s="94"/>
      <c r="E4" s="94"/>
      <c r="F4" s="96"/>
      <c r="G4" s="94"/>
      <c r="H4" s="25" t="s">
        <v>117</v>
      </c>
      <c r="I4" s="25" t="s">
        <v>118</v>
      </c>
      <c r="J4" s="25" t="s">
        <v>119</v>
      </c>
      <c r="K4" s="26" t="s">
        <v>120</v>
      </c>
      <c r="L4" s="96"/>
      <c r="M4" s="114"/>
      <c r="N4" s="114"/>
      <c r="O4" s="114"/>
      <c r="P4" s="114"/>
      <c r="Q4" s="96"/>
      <c r="R4" s="116"/>
      <c r="S4" s="3"/>
    </row>
    <row r="5" spans="1:19" ht="15.75" x14ac:dyDescent="0.25">
      <c r="A5" s="4"/>
      <c r="B5" s="4"/>
      <c r="C5" s="5"/>
      <c r="D5" s="27"/>
      <c r="E5" s="27"/>
      <c r="F5" s="27"/>
      <c r="G5" s="27"/>
      <c r="H5" s="27"/>
      <c r="I5" s="27"/>
      <c r="J5" s="27"/>
      <c r="K5" s="27"/>
      <c r="L5" s="27"/>
      <c r="M5" s="28"/>
      <c r="N5" s="28"/>
      <c r="O5" s="28"/>
      <c r="P5" s="28"/>
      <c r="Q5" s="27"/>
      <c r="R5" s="27"/>
      <c r="S5" s="5"/>
    </row>
    <row r="6" spans="1:19" ht="18" x14ac:dyDescent="0.25">
      <c r="A6" s="6" t="s">
        <v>5</v>
      </c>
      <c r="B6" s="7" t="s">
        <v>6</v>
      </c>
      <c r="C6" s="8"/>
      <c r="D6" s="31">
        <v>3</v>
      </c>
      <c r="E6" s="31">
        <v>3</v>
      </c>
      <c r="F6" s="32">
        <f>(D6+E6)/2</f>
        <v>3</v>
      </c>
      <c r="G6" s="31">
        <v>4</v>
      </c>
      <c r="H6" s="33">
        <v>2</v>
      </c>
      <c r="I6" s="33">
        <v>2</v>
      </c>
      <c r="J6" s="33">
        <v>1.5</v>
      </c>
      <c r="K6" s="33">
        <v>0.5</v>
      </c>
      <c r="L6" s="32">
        <f>(G6+((H6+I6+J6+K6)/4))/2</f>
        <v>2.75</v>
      </c>
      <c r="M6" s="34">
        <v>0.75</v>
      </c>
      <c r="N6" s="34">
        <v>0.5</v>
      </c>
      <c r="O6" s="34">
        <v>0.25</v>
      </c>
      <c r="P6" s="34">
        <v>0.5</v>
      </c>
      <c r="Q6" s="35">
        <f>SUM(M6+N6+O6+P6)</f>
        <v>2</v>
      </c>
      <c r="R6" s="20">
        <f>F6+L6+Q6</f>
        <v>7.75</v>
      </c>
      <c r="S6" s="9"/>
    </row>
    <row r="7" spans="1:19" ht="18" x14ac:dyDescent="0.25">
      <c r="A7" s="4"/>
      <c r="B7" s="4"/>
      <c r="C7" s="5"/>
      <c r="D7" s="36"/>
      <c r="E7" s="36"/>
      <c r="F7" s="36"/>
      <c r="G7" s="36"/>
      <c r="H7" s="36"/>
      <c r="I7" s="36"/>
      <c r="J7" s="36"/>
      <c r="K7" s="36"/>
      <c r="L7" s="36"/>
      <c r="M7" s="37"/>
      <c r="N7" s="37"/>
      <c r="O7" s="37"/>
      <c r="P7" s="37"/>
      <c r="Q7" s="36"/>
      <c r="R7" s="19"/>
      <c r="S7" s="5"/>
    </row>
    <row r="8" spans="1:19" ht="31.5" x14ac:dyDescent="0.25">
      <c r="A8" s="10" t="s">
        <v>7</v>
      </c>
      <c r="B8" s="11" t="s">
        <v>8</v>
      </c>
      <c r="C8" s="8"/>
      <c r="D8" s="38">
        <v>3</v>
      </c>
      <c r="E8" s="38">
        <v>3</v>
      </c>
      <c r="F8" s="39">
        <f>(D8+E8)/2</f>
        <v>3</v>
      </c>
      <c r="G8" s="38">
        <v>4</v>
      </c>
      <c r="H8" s="40">
        <v>1.5</v>
      </c>
      <c r="I8" s="40">
        <v>1.5</v>
      </c>
      <c r="J8" s="40">
        <v>2</v>
      </c>
      <c r="K8" s="40">
        <v>1</v>
      </c>
      <c r="L8" s="39">
        <f>(G8+((H8+I8+J8+K8)/4))/2</f>
        <v>2.75</v>
      </c>
      <c r="M8" s="41">
        <v>0.75</v>
      </c>
      <c r="N8" s="41">
        <v>0.5</v>
      </c>
      <c r="O8" s="41">
        <v>0.25</v>
      </c>
      <c r="P8" s="41">
        <v>0.75</v>
      </c>
      <c r="Q8" s="42">
        <f>SUM(M8+N8+O8+P8)</f>
        <v>2.25</v>
      </c>
      <c r="R8" s="20">
        <f>F8+L8+Q8</f>
        <v>8</v>
      </c>
      <c r="S8" s="9"/>
    </row>
    <row r="9" spans="1:19" ht="18" x14ac:dyDescent="0.25">
      <c r="A9" s="12"/>
      <c r="B9" s="4"/>
      <c r="C9" s="5"/>
      <c r="D9" s="36"/>
      <c r="E9" s="36"/>
      <c r="F9" s="36"/>
      <c r="G9" s="36"/>
      <c r="H9" s="36"/>
      <c r="I9" s="36"/>
      <c r="J9" s="36"/>
      <c r="K9" s="36"/>
      <c r="L9" s="36"/>
      <c r="M9" s="37"/>
      <c r="N9" s="37"/>
      <c r="O9" s="37"/>
      <c r="P9" s="37"/>
      <c r="Q9" s="36"/>
      <c r="R9" s="19"/>
      <c r="S9" s="5"/>
    </row>
    <row r="10" spans="1:19" ht="31.5" x14ac:dyDescent="0.25">
      <c r="A10" s="10" t="s">
        <v>9</v>
      </c>
      <c r="B10" s="11" t="s">
        <v>10</v>
      </c>
      <c r="C10" s="8"/>
      <c r="D10" s="38">
        <v>3</v>
      </c>
      <c r="E10" s="38">
        <v>3.5</v>
      </c>
      <c r="F10" s="39">
        <f>(D10+E10)/2</f>
        <v>3.25</v>
      </c>
      <c r="G10" s="38">
        <v>4</v>
      </c>
      <c r="H10" s="40">
        <v>1.5</v>
      </c>
      <c r="I10" s="40">
        <v>1.5</v>
      </c>
      <c r="J10" s="40">
        <v>2</v>
      </c>
      <c r="K10" s="40">
        <v>1</v>
      </c>
      <c r="L10" s="39">
        <f>(G10+((H10+I10+J10+K10)/4))/2</f>
        <v>2.75</v>
      </c>
      <c r="M10" s="41">
        <v>0.75</v>
      </c>
      <c r="N10" s="41">
        <v>0.5</v>
      </c>
      <c r="O10" s="41">
        <v>0.25</v>
      </c>
      <c r="P10" s="41">
        <v>0.75</v>
      </c>
      <c r="Q10" s="42">
        <f>SUM(M10+N10+O10+P10)</f>
        <v>2.25</v>
      </c>
      <c r="R10" s="20">
        <f>F10+L10+Q10</f>
        <v>8.25</v>
      </c>
      <c r="S10" s="9"/>
    </row>
    <row r="11" spans="1:19" ht="18" x14ac:dyDescent="0.25">
      <c r="A11" s="12"/>
      <c r="B11" s="4"/>
      <c r="C11" s="5"/>
      <c r="D11" s="36"/>
      <c r="E11" s="36"/>
      <c r="F11" s="36"/>
      <c r="G11" s="36"/>
      <c r="H11" s="36"/>
      <c r="I11" s="36"/>
      <c r="J11" s="36"/>
      <c r="K11" s="36"/>
      <c r="L11" s="36"/>
      <c r="M11" s="37"/>
      <c r="N11" s="37"/>
      <c r="O11" s="37"/>
      <c r="P11" s="37"/>
      <c r="Q11" s="36"/>
      <c r="R11" s="19"/>
      <c r="S11" s="5"/>
    </row>
    <row r="12" spans="1:19" ht="31.5" x14ac:dyDescent="0.25">
      <c r="A12" s="10" t="s">
        <v>11</v>
      </c>
      <c r="B12" s="11" t="s">
        <v>12</v>
      </c>
      <c r="C12" s="8"/>
      <c r="D12" s="38">
        <v>2.5</v>
      </c>
      <c r="E12" s="38">
        <v>3</v>
      </c>
      <c r="F12" s="39">
        <f>(D12+E12)/2</f>
        <v>2.75</v>
      </c>
      <c r="G12" s="38">
        <v>4</v>
      </c>
      <c r="H12" s="40">
        <v>2.5</v>
      </c>
      <c r="I12" s="40">
        <v>2.5</v>
      </c>
      <c r="J12" s="40">
        <v>0.5</v>
      </c>
      <c r="K12" s="40">
        <v>0.5</v>
      </c>
      <c r="L12" s="39">
        <f>(G12+((H12+I12+J12+K12)/4))/2</f>
        <v>2.75</v>
      </c>
      <c r="M12" s="41">
        <v>0.5</v>
      </c>
      <c r="N12" s="41">
        <v>0.25</v>
      </c>
      <c r="O12" s="41">
        <v>0.25</v>
      </c>
      <c r="P12" s="41">
        <v>0.75</v>
      </c>
      <c r="Q12" s="42">
        <f>SUM(M12+N12+O12+P12)</f>
        <v>1.75</v>
      </c>
      <c r="R12" s="20">
        <f>F12+L12+Q12</f>
        <v>7.25</v>
      </c>
      <c r="S12" s="9"/>
    </row>
    <row r="13" spans="1:19" ht="18" x14ac:dyDescent="0.25">
      <c r="A13" s="12"/>
      <c r="B13" s="4"/>
      <c r="C13" s="5"/>
      <c r="D13" s="36"/>
      <c r="E13" s="36"/>
      <c r="F13" s="36"/>
      <c r="G13" s="36"/>
      <c r="H13" s="36"/>
      <c r="I13" s="36"/>
      <c r="J13" s="36"/>
      <c r="K13" s="36"/>
      <c r="L13" s="36"/>
      <c r="M13" s="37"/>
      <c r="N13" s="37"/>
      <c r="O13" s="37"/>
      <c r="P13" s="37"/>
      <c r="Q13" s="36"/>
      <c r="R13" s="19"/>
      <c r="S13" s="5"/>
    </row>
    <row r="14" spans="1:19" ht="18" x14ac:dyDescent="0.25">
      <c r="A14" s="10" t="s">
        <v>13</v>
      </c>
      <c r="B14" s="11" t="s">
        <v>14</v>
      </c>
      <c r="C14" s="8"/>
      <c r="D14" s="38">
        <v>3</v>
      </c>
      <c r="E14" s="38">
        <v>3</v>
      </c>
      <c r="F14" s="39">
        <f>(D14+E14)/2</f>
        <v>3</v>
      </c>
      <c r="G14" s="38">
        <v>0</v>
      </c>
      <c r="H14" s="40">
        <v>1.5</v>
      </c>
      <c r="I14" s="40">
        <v>1</v>
      </c>
      <c r="J14" s="40">
        <v>0.5</v>
      </c>
      <c r="K14" s="40">
        <v>0.5</v>
      </c>
      <c r="L14" s="39">
        <f>(G14+((H14+I14+J14+K14)/4))/2</f>
        <v>0.4375</v>
      </c>
      <c r="M14" s="41">
        <v>0.5</v>
      </c>
      <c r="N14" s="41">
        <v>0.25</v>
      </c>
      <c r="O14" s="41">
        <v>0.25</v>
      </c>
      <c r="P14" s="41">
        <v>0.25</v>
      </c>
      <c r="Q14" s="42">
        <f>SUM(M14+N14+O14+P14)</f>
        <v>1.25</v>
      </c>
      <c r="R14" s="21">
        <f>F14+L14+Q14</f>
        <v>4.6875</v>
      </c>
      <c r="S14" s="8"/>
    </row>
    <row r="15" spans="1:19" ht="18" x14ac:dyDescent="0.25">
      <c r="A15" s="12"/>
      <c r="B15" s="4"/>
      <c r="C15" s="5"/>
      <c r="D15" s="36"/>
      <c r="E15" s="36"/>
      <c r="F15" s="36"/>
      <c r="G15" s="36"/>
      <c r="H15" s="36"/>
      <c r="I15" s="36"/>
      <c r="J15" s="36"/>
      <c r="K15" s="36"/>
      <c r="L15" s="36"/>
      <c r="M15" s="37"/>
      <c r="N15" s="37"/>
      <c r="O15" s="37"/>
      <c r="P15" s="37"/>
      <c r="Q15" s="36"/>
      <c r="R15" s="19"/>
      <c r="S15" s="5"/>
    </row>
    <row r="16" spans="1:19" ht="18" x14ac:dyDescent="0.25">
      <c r="A16" s="10" t="s">
        <v>15</v>
      </c>
      <c r="B16" s="11" t="s">
        <v>16</v>
      </c>
      <c r="C16" s="8"/>
      <c r="D16" s="38">
        <v>3</v>
      </c>
      <c r="E16" s="38">
        <v>3</v>
      </c>
      <c r="F16" s="39">
        <f>(D16+E16)/2</f>
        <v>3</v>
      </c>
      <c r="G16" s="38">
        <v>2</v>
      </c>
      <c r="H16" s="40">
        <v>0.5</v>
      </c>
      <c r="I16" s="40">
        <v>0.5</v>
      </c>
      <c r="J16" s="40">
        <v>0.5</v>
      </c>
      <c r="K16" s="40">
        <v>0.5</v>
      </c>
      <c r="L16" s="39">
        <f>(G16+((H16+I16+J16+K16)/4))/2</f>
        <v>1.25</v>
      </c>
      <c r="M16" s="41">
        <v>0.5</v>
      </c>
      <c r="N16" s="41">
        <v>0.25</v>
      </c>
      <c r="O16" s="41">
        <v>0.25</v>
      </c>
      <c r="P16" s="41">
        <v>0.25</v>
      </c>
      <c r="Q16" s="42">
        <f>SUM(M16+N16+O16+P16)</f>
        <v>1.25</v>
      </c>
      <c r="R16" s="21">
        <f>F16+L16+Q16</f>
        <v>5.5</v>
      </c>
      <c r="S16" s="8"/>
    </row>
    <row r="17" spans="1:19" ht="18" x14ac:dyDescent="0.25">
      <c r="A17" s="12"/>
      <c r="B17" s="4"/>
      <c r="C17" s="5"/>
      <c r="D17" s="36"/>
      <c r="E17" s="36"/>
      <c r="F17" s="36"/>
      <c r="G17" s="36"/>
      <c r="H17" s="36"/>
      <c r="I17" s="36"/>
      <c r="J17" s="36"/>
      <c r="K17" s="36"/>
      <c r="L17" s="36"/>
      <c r="M17" s="37"/>
      <c r="N17" s="37"/>
      <c r="O17" s="37"/>
      <c r="P17" s="37"/>
      <c r="Q17" s="36"/>
      <c r="R17" s="19"/>
      <c r="S17" s="5"/>
    </row>
    <row r="18" spans="1:19" ht="18" x14ac:dyDescent="0.25">
      <c r="A18" s="13" t="s">
        <v>17</v>
      </c>
      <c r="B18" s="7" t="s">
        <v>18</v>
      </c>
      <c r="C18" s="8"/>
      <c r="D18" s="31">
        <v>3</v>
      </c>
      <c r="E18" s="31">
        <v>3</v>
      </c>
      <c r="F18" s="32">
        <f>(D18+E18)/2</f>
        <v>3</v>
      </c>
      <c r="G18" s="31">
        <v>2.5</v>
      </c>
      <c r="H18" s="33">
        <v>1</v>
      </c>
      <c r="I18" s="33">
        <v>1.5</v>
      </c>
      <c r="J18" s="33">
        <v>0.5</v>
      </c>
      <c r="K18" s="33">
        <v>0</v>
      </c>
      <c r="L18" s="32">
        <f>(G18+((H18+I18+J18+K18)/4))/2</f>
        <v>1.625</v>
      </c>
      <c r="M18" s="34">
        <v>1</v>
      </c>
      <c r="N18" s="34">
        <v>0.75</v>
      </c>
      <c r="O18" s="34">
        <v>0.75</v>
      </c>
      <c r="P18" s="34">
        <v>1</v>
      </c>
      <c r="Q18" s="35">
        <f>SUM(M18+N18+O18+P18)</f>
        <v>3.5</v>
      </c>
      <c r="R18" s="20">
        <f>F18+L18+Q18</f>
        <v>8.125</v>
      </c>
      <c r="S18" s="8"/>
    </row>
    <row r="19" spans="1:19" ht="18" x14ac:dyDescent="0.25">
      <c r="A19" s="4"/>
      <c r="B19" s="4"/>
      <c r="C19" s="5"/>
      <c r="D19" s="36"/>
      <c r="E19" s="36"/>
      <c r="F19" s="36"/>
      <c r="G19" s="36"/>
      <c r="H19" s="36"/>
      <c r="I19" s="36"/>
      <c r="J19" s="36"/>
      <c r="K19" s="36"/>
      <c r="L19" s="36"/>
      <c r="M19" s="37"/>
      <c r="N19" s="37"/>
      <c r="O19" s="37"/>
      <c r="P19" s="37"/>
      <c r="Q19" s="36"/>
      <c r="R19" s="19"/>
      <c r="S19" s="5"/>
    </row>
    <row r="20" spans="1:19" ht="18" x14ac:dyDescent="0.25">
      <c r="A20" s="6" t="s">
        <v>19</v>
      </c>
      <c r="B20" s="7" t="s">
        <v>20</v>
      </c>
      <c r="C20" s="8"/>
      <c r="D20" s="31">
        <f t="shared" ref="D20:Q20" si="0">AVERAGE(D22:D68)</f>
        <v>1.2916666666666667</v>
      </c>
      <c r="E20" s="31">
        <f t="shared" si="0"/>
        <v>1.75</v>
      </c>
      <c r="F20" s="35">
        <f t="shared" si="0"/>
        <v>1.5208333333333333</v>
      </c>
      <c r="G20" s="31">
        <f t="shared" si="0"/>
        <v>2.2708333333333335</v>
      </c>
      <c r="H20" s="31">
        <f t="shared" si="0"/>
        <v>1.7083333333333333</v>
      </c>
      <c r="I20" s="31">
        <f t="shared" si="0"/>
        <v>1.2083333333333333</v>
      </c>
      <c r="J20" s="31">
        <f t="shared" si="0"/>
        <v>0.5</v>
      </c>
      <c r="K20" s="31">
        <f t="shared" si="0"/>
        <v>0.625</v>
      </c>
      <c r="L20" s="35">
        <f t="shared" si="0"/>
        <v>1.640625</v>
      </c>
      <c r="M20" s="31">
        <f t="shared" si="0"/>
        <v>0.625</v>
      </c>
      <c r="N20" s="31">
        <f t="shared" si="0"/>
        <v>0.5</v>
      </c>
      <c r="O20" s="31">
        <f t="shared" si="0"/>
        <v>0.20833333333333334</v>
      </c>
      <c r="P20" s="31">
        <f t="shared" si="0"/>
        <v>0.40625</v>
      </c>
      <c r="Q20" s="35">
        <f t="shared" si="0"/>
        <v>1.7395833333333333</v>
      </c>
      <c r="R20" s="21">
        <f>F20+L20+Q20</f>
        <v>4.9010416666666661</v>
      </c>
      <c r="S20" s="8"/>
    </row>
    <row r="21" spans="1:19" ht="18" x14ac:dyDescent="0.25">
      <c r="A21" s="4"/>
      <c r="B21" s="4"/>
      <c r="C21" s="5"/>
      <c r="D21" s="36"/>
      <c r="E21" s="36"/>
      <c r="F21" s="36"/>
      <c r="G21" s="36"/>
      <c r="H21" s="36"/>
      <c r="I21" s="36"/>
      <c r="J21" s="36"/>
      <c r="K21" s="36"/>
      <c r="L21" s="36"/>
      <c r="M21" s="37"/>
      <c r="N21" s="37"/>
      <c r="O21" s="37"/>
      <c r="P21" s="37"/>
      <c r="Q21" s="36"/>
      <c r="R21" s="19"/>
      <c r="S21" s="5"/>
    </row>
    <row r="22" spans="1:19" ht="18" x14ac:dyDescent="0.25">
      <c r="A22" s="10" t="s">
        <v>21</v>
      </c>
      <c r="B22" s="11" t="s">
        <v>22</v>
      </c>
      <c r="C22" s="8"/>
      <c r="D22" s="38">
        <v>2</v>
      </c>
      <c r="E22" s="38">
        <v>2.5</v>
      </c>
      <c r="F22" s="39">
        <f>(D22+E22)/2</f>
        <v>2.25</v>
      </c>
      <c r="G22" s="38">
        <v>2</v>
      </c>
      <c r="H22" s="40">
        <v>2</v>
      </c>
      <c r="I22" s="40">
        <v>1</v>
      </c>
      <c r="J22" s="40">
        <v>1</v>
      </c>
      <c r="K22" s="40">
        <v>1</v>
      </c>
      <c r="L22" s="39">
        <f>(G22+((H22+I22+J22+K22)/4))/2</f>
        <v>1.625</v>
      </c>
      <c r="M22" s="41">
        <v>0.75</v>
      </c>
      <c r="N22" s="41">
        <v>0.5</v>
      </c>
      <c r="O22" s="41">
        <v>0.5</v>
      </c>
      <c r="P22" s="41">
        <v>0.5</v>
      </c>
      <c r="Q22" s="42">
        <f>SUM(M22+N22+O22+P22)</f>
        <v>2.25</v>
      </c>
      <c r="R22" s="21">
        <f>F22+L22+Q22</f>
        <v>6.125</v>
      </c>
      <c r="S22" s="8"/>
    </row>
    <row r="23" spans="1:19" ht="18" x14ac:dyDescent="0.25">
      <c r="A23" s="4"/>
      <c r="B23" s="4"/>
      <c r="C23" s="5"/>
      <c r="D23" s="36"/>
      <c r="E23" s="36"/>
      <c r="F23" s="36"/>
      <c r="G23" s="36"/>
      <c r="H23" s="36"/>
      <c r="I23" s="36"/>
      <c r="J23" s="36"/>
      <c r="K23" s="36"/>
      <c r="L23" s="36"/>
      <c r="M23" s="37"/>
      <c r="N23" s="37"/>
      <c r="O23" s="37"/>
      <c r="P23" s="37"/>
      <c r="Q23" s="36"/>
      <c r="R23" s="19"/>
      <c r="S23" s="5"/>
    </row>
    <row r="24" spans="1:19" ht="18" x14ac:dyDescent="0.25">
      <c r="A24" s="10" t="s">
        <v>23</v>
      </c>
      <c r="B24" s="11" t="s">
        <v>24</v>
      </c>
      <c r="C24" s="8"/>
      <c r="D24" s="38">
        <v>1.5</v>
      </c>
      <c r="E24" s="38">
        <v>2</v>
      </c>
      <c r="F24" s="39">
        <f>(D24+E24)/2</f>
        <v>1.75</v>
      </c>
      <c r="G24" s="38">
        <v>2</v>
      </c>
      <c r="H24" s="40">
        <v>2</v>
      </c>
      <c r="I24" s="40">
        <v>1</v>
      </c>
      <c r="J24" s="40">
        <v>1</v>
      </c>
      <c r="K24" s="40">
        <v>1</v>
      </c>
      <c r="L24" s="39">
        <f>(G24+((H24+I24+J24+K24)/4))/2</f>
        <v>1.625</v>
      </c>
      <c r="M24" s="41">
        <v>0.75</v>
      </c>
      <c r="N24" s="41">
        <v>0.5</v>
      </c>
      <c r="O24" s="41">
        <v>0</v>
      </c>
      <c r="P24" s="41">
        <v>0.5</v>
      </c>
      <c r="Q24" s="42">
        <f>SUM(M24+N24+O24+P24)</f>
        <v>1.75</v>
      </c>
      <c r="R24" s="21">
        <f>F24+L24+Q24</f>
        <v>5.125</v>
      </c>
      <c r="S24" s="8"/>
    </row>
    <row r="25" spans="1:19" ht="18" x14ac:dyDescent="0.25">
      <c r="A25" s="4"/>
      <c r="B25" s="4"/>
      <c r="C25" s="5"/>
      <c r="D25" s="36"/>
      <c r="E25" s="36"/>
      <c r="F25" s="36"/>
      <c r="G25" s="36"/>
      <c r="H25" s="36"/>
      <c r="I25" s="36"/>
      <c r="J25" s="36"/>
      <c r="K25" s="36"/>
      <c r="L25" s="36"/>
      <c r="M25" s="37"/>
      <c r="N25" s="37"/>
      <c r="O25" s="37"/>
      <c r="P25" s="37"/>
      <c r="Q25" s="36"/>
      <c r="R25" s="19"/>
      <c r="S25" s="5"/>
    </row>
    <row r="26" spans="1:19" ht="18" x14ac:dyDescent="0.25">
      <c r="A26" s="10" t="s">
        <v>25</v>
      </c>
      <c r="B26" s="11" t="s">
        <v>26</v>
      </c>
      <c r="C26" s="8"/>
      <c r="D26" s="38">
        <v>2</v>
      </c>
      <c r="E26" s="38">
        <v>2</v>
      </c>
      <c r="F26" s="39">
        <f>(D26+E26)/2</f>
        <v>2</v>
      </c>
      <c r="G26" s="38">
        <v>1</v>
      </c>
      <c r="H26" s="40">
        <v>2</v>
      </c>
      <c r="I26" s="40">
        <v>2</v>
      </c>
      <c r="J26" s="40">
        <v>1</v>
      </c>
      <c r="K26" s="40">
        <v>1.5</v>
      </c>
      <c r="L26" s="39">
        <f>(G26+((H26+I26+J26+K26)/4))/2</f>
        <v>1.3125</v>
      </c>
      <c r="M26" s="41">
        <v>0.75</v>
      </c>
      <c r="N26" s="41">
        <v>0.75</v>
      </c>
      <c r="O26" s="41">
        <v>0.75</v>
      </c>
      <c r="P26" s="41">
        <v>1</v>
      </c>
      <c r="Q26" s="42">
        <f>SUM(M26+N26+O26+P26)</f>
        <v>3.25</v>
      </c>
      <c r="R26" s="20">
        <f>F26+L26+Q26</f>
        <v>6.5625</v>
      </c>
      <c r="S26" s="8"/>
    </row>
    <row r="27" spans="1:19" ht="18" x14ac:dyDescent="0.25">
      <c r="A27" s="4"/>
      <c r="B27" s="4"/>
      <c r="C27" s="5"/>
      <c r="D27" s="36"/>
      <c r="E27" s="36"/>
      <c r="F27" s="36"/>
      <c r="G27" s="36"/>
      <c r="H27" s="36"/>
      <c r="I27" s="36"/>
      <c r="J27" s="36"/>
      <c r="K27" s="36"/>
      <c r="L27" s="36"/>
      <c r="M27" s="37"/>
      <c r="N27" s="37"/>
      <c r="O27" s="37"/>
      <c r="P27" s="37"/>
      <c r="Q27" s="36"/>
      <c r="R27" s="19"/>
      <c r="S27" s="5"/>
    </row>
    <row r="28" spans="1:19" ht="18" x14ac:dyDescent="0.25">
      <c r="A28" s="10" t="s">
        <v>27</v>
      </c>
      <c r="B28" s="11" t="s">
        <v>28</v>
      </c>
      <c r="C28" s="8"/>
      <c r="D28" s="38">
        <v>1</v>
      </c>
      <c r="E28" s="38">
        <v>1.5</v>
      </c>
      <c r="F28" s="39">
        <f>(D28+E28)/2</f>
        <v>1.25</v>
      </c>
      <c r="G28" s="38">
        <v>2.5</v>
      </c>
      <c r="H28" s="40">
        <v>2</v>
      </c>
      <c r="I28" s="40">
        <v>1</v>
      </c>
      <c r="J28" s="40">
        <v>0.5</v>
      </c>
      <c r="K28" s="40">
        <v>0.5</v>
      </c>
      <c r="L28" s="39">
        <f>(G28+((H28+I28+J28+K28)/4))/2</f>
        <v>1.75</v>
      </c>
      <c r="M28" s="41">
        <v>0.75</v>
      </c>
      <c r="N28" s="41">
        <v>0.5</v>
      </c>
      <c r="O28" s="41">
        <v>0.5</v>
      </c>
      <c r="P28" s="41">
        <v>0.5</v>
      </c>
      <c r="Q28" s="42">
        <f>SUM(M28+N28+O28+P28)</f>
        <v>2.25</v>
      </c>
      <c r="R28" s="21">
        <f>F28+L28+Q28</f>
        <v>5.25</v>
      </c>
      <c r="S28" s="8"/>
    </row>
    <row r="29" spans="1:19" ht="18" x14ac:dyDescent="0.25">
      <c r="A29" s="4"/>
      <c r="B29" s="4"/>
      <c r="C29" s="5"/>
      <c r="D29" s="36"/>
      <c r="E29" s="36"/>
      <c r="F29" s="36"/>
      <c r="G29" s="36"/>
      <c r="H29" s="36"/>
      <c r="I29" s="36"/>
      <c r="J29" s="36"/>
      <c r="K29" s="36"/>
      <c r="L29" s="36"/>
      <c r="M29" s="37"/>
      <c r="N29" s="37"/>
      <c r="O29" s="37"/>
      <c r="P29" s="37"/>
      <c r="Q29" s="36"/>
      <c r="R29" s="19"/>
      <c r="S29" s="5"/>
    </row>
    <row r="30" spans="1:19" ht="18" x14ac:dyDescent="0.25">
      <c r="A30" s="10" t="s">
        <v>29</v>
      </c>
      <c r="B30" s="11" t="s">
        <v>30</v>
      </c>
      <c r="C30" s="8"/>
      <c r="D30" s="38">
        <v>1</v>
      </c>
      <c r="E30" s="38">
        <v>1.5</v>
      </c>
      <c r="F30" s="39">
        <f>(D30+E30)/2</f>
        <v>1.25</v>
      </c>
      <c r="G30" s="38">
        <v>2</v>
      </c>
      <c r="H30" s="40">
        <v>1</v>
      </c>
      <c r="I30" s="40">
        <v>1</v>
      </c>
      <c r="J30" s="40">
        <v>0.5</v>
      </c>
      <c r="K30" s="40">
        <v>0.5</v>
      </c>
      <c r="L30" s="39">
        <f>(G30+((H30+I30+J30+K30)/4))/2</f>
        <v>1.375</v>
      </c>
      <c r="M30" s="41">
        <v>0.75</v>
      </c>
      <c r="N30" s="41">
        <v>0.5</v>
      </c>
      <c r="O30" s="41">
        <v>0.5</v>
      </c>
      <c r="P30" s="41">
        <v>0.5</v>
      </c>
      <c r="Q30" s="42">
        <f>SUM(M30+N30+O30+P30)</f>
        <v>2.25</v>
      </c>
      <c r="R30" s="21">
        <f>F30+L30+Q30</f>
        <v>4.875</v>
      </c>
      <c r="S30" s="8"/>
    </row>
    <row r="31" spans="1:19" ht="18" x14ac:dyDescent="0.25">
      <c r="A31" s="4"/>
      <c r="B31" s="4"/>
      <c r="C31" s="5"/>
      <c r="D31" s="36"/>
      <c r="E31" s="36"/>
      <c r="F31" s="36"/>
      <c r="G31" s="36"/>
      <c r="H31" s="36"/>
      <c r="I31" s="36"/>
      <c r="J31" s="36"/>
      <c r="K31" s="36"/>
      <c r="L31" s="36"/>
      <c r="M31" s="37"/>
      <c r="N31" s="37"/>
      <c r="O31" s="37"/>
      <c r="P31" s="37"/>
      <c r="Q31" s="36"/>
      <c r="R31" s="19"/>
      <c r="S31" s="5"/>
    </row>
    <row r="32" spans="1:19" ht="31.5" x14ac:dyDescent="0.25">
      <c r="A32" s="10" t="s">
        <v>31</v>
      </c>
      <c r="B32" s="11" t="s">
        <v>32</v>
      </c>
      <c r="C32" s="8"/>
      <c r="D32" s="38">
        <v>1</v>
      </c>
      <c r="E32" s="38">
        <v>1.5</v>
      </c>
      <c r="F32" s="39">
        <f>(D32+E32)/2</f>
        <v>1.25</v>
      </c>
      <c r="G32" s="38">
        <v>2</v>
      </c>
      <c r="H32" s="40">
        <v>2</v>
      </c>
      <c r="I32" s="40">
        <v>1</v>
      </c>
      <c r="J32" s="40">
        <v>0.5</v>
      </c>
      <c r="K32" s="40">
        <v>0.5</v>
      </c>
      <c r="L32" s="39">
        <f>(G32+((H32+I32+J32+K32)/4))/2</f>
        <v>1.5</v>
      </c>
      <c r="M32" s="41">
        <v>0.25</v>
      </c>
      <c r="N32" s="41">
        <v>0.5</v>
      </c>
      <c r="O32" s="41">
        <v>0.5</v>
      </c>
      <c r="P32" s="41">
        <v>0.5</v>
      </c>
      <c r="Q32" s="42">
        <f>SUM(M32+N32+O32+P32)</f>
        <v>1.75</v>
      </c>
      <c r="R32" s="21">
        <f>F32+L32+Q32</f>
        <v>4.5</v>
      </c>
      <c r="S32" s="8"/>
    </row>
    <row r="33" spans="1:19" ht="18" x14ac:dyDescent="0.25">
      <c r="A33" s="4"/>
      <c r="B33" s="4"/>
      <c r="C33" s="5"/>
      <c r="D33" s="36"/>
      <c r="E33" s="36"/>
      <c r="F33" s="36"/>
      <c r="G33" s="36"/>
      <c r="H33" s="36"/>
      <c r="I33" s="36"/>
      <c r="J33" s="36"/>
      <c r="K33" s="36"/>
      <c r="L33" s="36"/>
      <c r="M33" s="43"/>
      <c r="N33" s="43"/>
      <c r="O33" s="43"/>
      <c r="P33" s="43"/>
      <c r="Q33" s="19"/>
      <c r="R33" s="19"/>
      <c r="S33" s="5"/>
    </row>
    <row r="34" spans="1:19" ht="63" x14ac:dyDescent="0.25">
      <c r="A34" s="10" t="s">
        <v>33</v>
      </c>
      <c r="B34" s="11" t="s">
        <v>34</v>
      </c>
      <c r="C34" s="8"/>
      <c r="D34" s="38">
        <v>1</v>
      </c>
      <c r="E34" s="38">
        <v>1.5</v>
      </c>
      <c r="F34" s="39">
        <f>(D34+E34)/2</f>
        <v>1.25</v>
      </c>
      <c r="G34" s="38">
        <v>2</v>
      </c>
      <c r="H34" s="40">
        <v>1</v>
      </c>
      <c r="I34" s="40">
        <v>1</v>
      </c>
      <c r="J34" s="40">
        <v>0</v>
      </c>
      <c r="K34" s="40">
        <v>0</v>
      </c>
      <c r="L34" s="39">
        <f>(G34+((H34+I34+J34+K34)/4))/2</f>
        <v>1.25</v>
      </c>
      <c r="M34" s="41">
        <v>1</v>
      </c>
      <c r="N34" s="41">
        <v>0.5</v>
      </c>
      <c r="O34" s="41">
        <v>0</v>
      </c>
      <c r="P34" s="41">
        <v>0.5</v>
      </c>
      <c r="Q34" s="42">
        <f>SUM(M34+N34+O34+P34)</f>
        <v>2</v>
      </c>
      <c r="R34" s="21">
        <f>F34+L34+Q34</f>
        <v>4.5</v>
      </c>
      <c r="S34" s="8"/>
    </row>
    <row r="35" spans="1:19" ht="18" x14ac:dyDescent="0.25">
      <c r="A35" s="4"/>
      <c r="B35" s="4"/>
      <c r="C35" s="5"/>
      <c r="D35" s="36"/>
      <c r="E35" s="36"/>
      <c r="F35" s="36"/>
      <c r="G35" s="36"/>
      <c r="H35" s="36"/>
      <c r="I35" s="36"/>
      <c r="J35" s="36"/>
      <c r="K35" s="36"/>
      <c r="L35" s="36"/>
      <c r="M35" s="37"/>
      <c r="N35" s="37"/>
      <c r="O35" s="37"/>
      <c r="P35" s="37"/>
      <c r="Q35" s="36"/>
      <c r="R35" s="19"/>
      <c r="S35" s="5"/>
    </row>
    <row r="36" spans="1:19" ht="31.5" x14ac:dyDescent="0.25">
      <c r="A36" s="10" t="s">
        <v>35</v>
      </c>
      <c r="B36" s="11" t="s">
        <v>36</v>
      </c>
      <c r="C36" s="8"/>
      <c r="D36" s="38">
        <v>2</v>
      </c>
      <c r="E36" s="38">
        <v>2.5</v>
      </c>
      <c r="F36" s="39">
        <f>(D36+E36)/2</f>
        <v>2.25</v>
      </c>
      <c r="G36" s="38">
        <v>2.5</v>
      </c>
      <c r="H36" s="40">
        <v>2</v>
      </c>
      <c r="I36" s="40">
        <v>1.5</v>
      </c>
      <c r="J36" s="40">
        <v>1</v>
      </c>
      <c r="K36" s="40">
        <v>1</v>
      </c>
      <c r="L36" s="39">
        <f>(G36+((H36+I36+J36+K36)/4))/2</f>
        <v>1.9375</v>
      </c>
      <c r="M36" s="41">
        <v>0.75</v>
      </c>
      <c r="N36" s="41">
        <v>0.5</v>
      </c>
      <c r="O36" s="41">
        <v>0</v>
      </c>
      <c r="P36" s="41">
        <v>0.5</v>
      </c>
      <c r="Q36" s="42">
        <f>SUM(M36+N36+O36+P36)</f>
        <v>1.75</v>
      </c>
      <c r="R36" s="21">
        <f>F36+L36+Q36</f>
        <v>5.9375</v>
      </c>
      <c r="S36" s="8"/>
    </row>
    <row r="37" spans="1:19" ht="18" x14ac:dyDescent="0.25">
      <c r="A37" s="4"/>
      <c r="B37" s="4"/>
      <c r="C37" s="5"/>
      <c r="D37" s="36"/>
      <c r="E37" s="36"/>
      <c r="F37" s="36"/>
      <c r="G37" s="36"/>
      <c r="H37" s="36"/>
      <c r="I37" s="36"/>
      <c r="J37" s="36"/>
      <c r="K37" s="36"/>
      <c r="L37" s="36"/>
      <c r="M37" s="37"/>
      <c r="N37" s="37"/>
      <c r="O37" s="37"/>
      <c r="P37" s="37"/>
      <c r="Q37" s="36"/>
      <c r="R37" s="19"/>
      <c r="S37" s="5"/>
    </row>
    <row r="38" spans="1:19" ht="31.5" x14ac:dyDescent="0.25">
      <c r="A38" s="10" t="s">
        <v>37</v>
      </c>
      <c r="B38" s="11" t="s">
        <v>38</v>
      </c>
      <c r="C38" s="8"/>
      <c r="D38" s="38">
        <v>1</v>
      </c>
      <c r="E38" s="38">
        <v>1.5</v>
      </c>
      <c r="F38" s="39">
        <f>(D38+E38)/2</f>
        <v>1.25</v>
      </c>
      <c r="G38" s="38">
        <v>1</v>
      </c>
      <c r="H38" s="40">
        <v>1</v>
      </c>
      <c r="I38" s="40">
        <v>1</v>
      </c>
      <c r="J38" s="40">
        <v>1</v>
      </c>
      <c r="K38" s="40">
        <v>1</v>
      </c>
      <c r="L38" s="39">
        <f>(G38+((H38+I38+J38+K38)/4))/2</f>
        <v>1</v>
      </c>
      <c r="M38" s="41">
        <v>0.75</v>
      </c>
      <c r="N38" s="41">
        <v>0</v>
      </c>
      <c r="O38" s="41">
        <v>0</v>
      </c>
      <c r="P38" s="41">
        <v>0</v>
      </c>
      <c r="Q38" s="42">
        <f>SUM(M38+N38+O38+P38)</f>
        <v>0.75</v>
      </c>
      <c r="R38" s="22">
        <f>F38+L38+Q38</f>
        <v>3</v>
      </c>
      <c r="S38" s="8"/>
    </row>
    <row r="39" spans="1:19" ht="18" x14ac:dyDescent="0.25">
      <c r="A39" s="4"/>
      <c r="B39" s="4"/>
      <c r="C39" s="5"/>
      <c r="D39" s="36"/>
      <c r="E39" s="36"/>
      <c r="F39" s="36"/>
      <c r="G39" s="36"/>
      <c r="H39" s="36"/>
      <c r="I39" s="36"/>
      <c r="J39" s="36"/>
      <c r="K39" s="36"/>
      <c r="L39" s="36"/>
      <c r="M39" s="37"/>
      <c r="N39" s="37"/>
      <c r="O39" s="37"/>
      <c r="P39" s="37"/>
      <c r="Q39" s="36"/>
      <c r="R39" s="19"/>
      <c r="S39" s="5"/>
    </row>
    <row r="40" spans="1:19" ht="31.5" x14ac:dyDescent="0.25">
      <c r="A40" s="10" t="s">
        <v>39</v>
      </c>
      <c r="B40" s="11" t="s">
        <v>40</v>
      </c>
      <c r="C40" s="8"/>
      <c r="D40" s="38">
        <v>2</v>
      </c>
      <c r="E40" s="38">
        <v>2</v>
      </c>
      <c r="F40" s="39">
        <f>(D40+E40)/2</f>
        <v>2</v>
      </c>
      <c r="G40" s="38">
        <v>3.5</v>
      </c>
      <c r="H40" s="40">
        <v>1</v>
      </c>
      <c r="I40" s="40">
        <v>1</v>
      </c>
      <c r="J40" s="40">
        <v>0.5</v>
      </c>
      <c r="K40" s="40">
        <v>0.5</v>
      </c>
      <c r="L40" s="39">
        <f>(G40+((H40+I40+J40+K40)/4))/2</f>
        <v>2.125</v>
      </c>
      <c r="M40" s="41">
        <v>0.5</v>
      </c>
      <c r="N40" s="41">
        <v>0.25</v>
      </c>
      <c r="O40" s="41">
        <v>0.25</v>
      </c>
      <c r="P40" s="41">
        <v>0.5</v>
      </c>
      <c r="Q40" s="42">
        <f>SUM(M40+N40+O40+P40)</f>
        <v>1.5</v>
      </c>
      <c r="R40" s="21">
        <f>F40+L40+Q40</f>
        <v>5.625</v>
      </c>
      <c r="S40" s="8"/>
    </row>
    <row r="41" spans="1:19" ht="18" x14ac:dyDescent="0.25">
      <c r="A41" s="4"/>
      <c r="B41" s="4"/>
      <c r="C41" s="5"/>
      <c r="D41" s="36"/>
      <c r="E41" s="36"/>
      <c r="F41" s="36"/>
      <c r="G41" s="36"/>
      <c r="H41" s="36"/>
      <c r="I41" s="36"/>
      <c r="J41" s="36"/>
      <c r="K41" s="36"/>
      <c r="L41" s="36"/>
      <c r="M41" s="37"/>
      <c r="N41" s="37"/>
      <c r="O41" s="37"/>
      <c r="P41" s="37"/>
      <c r="Q41" s="36"/>
      <c r="R41" s="19"/>
      <c r="S41" s="5"/>
    </row>
    <row r="42" spans="1:19" ht="31.5" x14ac:dyDescent="0.25">
      <c r="A42" s="10" t="s">
        <v>41</v>
      </c>
      <c r="B42" s="11" t="s">
        <v>42</v>
      </c>
      <c r="C42" s="8"/>
      <c r="D42" s="38">
        <v>2.5</v>
      </c>
      <c r="E42" s="38">
        <v>3</v>
      </c>
      <c r="F42" s="39">
        <f>(D42+E42)/2</f>
        <v>2.75</v>
      </c>
      <c r="G42" s="38">
        <v>2</v>
      </c>
      <c r="H42" s="40">
        <v>2.5</v>
      </c>
      <c r="I42" s="40">
        <v>1.5</v>
      </c>
      <c r="J42" s="40">
        <v>1</v>
      </c>
      <c r="K42" s="40">
        <v>0.5</v>
      </c>
      <c r="L42" s="39">
        <f>(G42+((H42+I42+J42+K42)/4))/2</f>
        <v>1.6875</v>
      </c>
      <c r="M42" s="41">
        <v>0.5</v>
      </c>
      <c r="N42" s="41">
        <v>0.75</v>
      </c>
      <c r="O42" s="41">
        <v>0.5</v>
      </c>
      <c r="P42" s="41">
        <v>0.5</v>
      </c>
      <c r="Q42" s="42">
        <f>SUM(M42+N42+O42+P42)</f>
        <v>2.25</v>
      </c>
      <c r="R42" s="20">
        <f>F42+L42+Q42</f>
        <v>6.6875</v>
      </c>
      <c r="S42" s="8"/>
    </row>
    <row r="43" spans="1:19" ht="18" x14ac:dyDescent="0.25">
      <c r="A43" s="4"/>
      <c r="B43" s="4"/>
      <c r="C43" s="5"/>
      <c r="D43" s="36"/>
      <c r="E43" s="36"/>
      <c r="F43" s="36"/>
      <c r="G43" s="36"/>
      <c r="H43" s="36"/>
      <c r="I43" s="36"/>
      <c r="J43" s="36"/>
      <c r="K43" s="36"/>
      <c r="L43" s="36"/>
      <c r="M43" s="37"/>
      <c r="N43" s="37"/>
      <c r="O43" s="37"/>
      <c r="P43" s="37"/>
      <c r="Q43" s="36"/>
      <c r="R43" s="19"/>
      <c r="S43" s="5"/>
    </row>
    <row r="44" spans="1:19" ht="47.25" x14ac:dyDescent="0.25">
      <c r="A44" s="10" t="s">
        <v>43</v>
      </c>
      <c r="B44" s="11" t="s">
        <v>44</v>
      </c>
      <c r="C44" s="8"/>
      <c r="D44" s="38">
        <v>2</v>
      </c>
      <c r="E44" s="38">
        <v>2.5</v>
      </c>
      <c r="F44" s="39">
        <f>(D44+E44)/2</f>
        <v>2.25</v>
      </c>
      <c r="G44" s="38">
        <v>2</v>
      </c>
      <c r="H44" s="40">
        <v>2</v>
      </c>
      <c r="I44" s="40">
        <v>1</v>
      </c>
      <c r="J44" s="40">
        <v>0.5</v>
      </c>
      <c r="K44" s="40">
        <v>0.5</v>
      </c>
      <c r="L44" s="39">
        <f>(G44+((H44+I44+J44+K44)/4))/2</f>
        <v>1.5</v>
      </c>
      <c r="M44" s="41">
        <v>0.5</v>
      </c>
      <c r="N44" s="41">
        <v>0.75</v>
      </c>
      <c r="O44" s="41">
        <v>0.5</v>
      </c>
      <c r="P44" s="41">
        <v>0.5</v>
      </c>
      <c r="Q44" s="42">
        <f>SUM(M44+N44+O44+P44)</f>
        <v>2.25</v>
      </c>
      <c r="R44" s="21">
        <f>F44+L44+Q44</f>
        <v>6</v>
      </c>
      <c r="S44" s="8"/>
    </row>
    <row r="45" spans="1:19" ht="18" x14ac:dyDescent="0.25">
      <c r="A45" s="4"/>
      <c r="B45" s="4"/>
      <c r="C45" s="5"/>
      <c r="D45" s="19"/>
      <c r="E45" s="19"/>
      <c r="F45" s="19"/>
      <c r="G45" s="19"/>
      <c r="H45" s="19"/>
      <c r="I45" s="19"/>
      <c r="J45" s="19"/>
      <c r="K45" s="19"/>
      <c r="L45" s="19"/>
      <c r="M45" s="43"/>
      <c r="N45" s="43"/>
      <c r="O45" s="43"/>
      <c r="P45" s="43"/>
      <c r="Q45" s="19"/>
      <c r="R45" s="19"/>
      <c r="S45" s="5"/>
    </row>
    <row r="46" spans="1:19" ht="31.5" x14ac:dyDescent="0.25">
      <c r="A46" s="10" t="s">
        <v>45</v>
      </c>
      <c r="B46" s="11" t="s">
        <v>46</v>
      </c>
      <c r="C46" s="8"/>
      <c r="D46" s="38">
        <v>1</v>
      </c>
      <c r="E46" s="38">
        <v>1.5</v>
      </c>
      <c r="F46" s="39">
        <f>(D46+E46)/2</f>
        <v>1.25</v>
      </c>
      <c r="G46" s="38">
        <v>4</v>
      </c>
      <c r="H46" s="40">
        <v>2</v>
      </c>
      <c r="I46" s="40">
        <v>1</v>
      </c>
      <c r="J46" s="40">
        <v>0.5</v>
      </c>
      <c r="K46" s="40">
        <v>1</v>
      </c>
      <c r="L46" s="39">
        <f>(G46+((H46+I46+J46+K46)/4))/2</f>
        <v>2.5625</v>
      </c>
      <c r="M46" s="41">
        <v>0.5</v>
      </c>
      <c r="N46" s="41">
        <v>0.5</v>
      </c>
      <c r="O46" s="41">
        <v>0</v>
      </c>
      <c r="P46" s="41">
        <v>0.5</v>
      </c>
      <c r="Q46" s="42">
        <f>SUM(M46+N46+O46+P46)</f>
        <v>1.5</v>
      </c>
      <c r="R46" s="21">
        <f>F46+L46+Q46</f>
        <v>5.3125</v>
      </c>
      <c r="S46" s="8"/>
    </row>
    <row r="47" spans="1:19" ht="18" x14ac:dyDescent="0.25">
      <c r="A47" s="4"/>
      <c r="B47" s="4"/>
      <c r="C47" s="5"/>
      <c r="D47" s="19"/>
      <c r="E47" s="19"/>
      <c r="F47" s="19"/>
      <c r="G47" s="19"/>
      <c r="H47" s="19"/>
      <c r="I47" s="19"/>
      <c r="J47" s="19"/>
      <c r="K47" s="19"/>
      <c r="L47" s="19"/>
      <c r="M47" s="43"/>
      <c r="N47" s="43"/>
      <c r="O47" s="43"/>
      <c r="P47" s="43"/>
      <c r="Q47" s="19"/>
      <c r="R47" s="19"/>
      <c r="S47" s="5"/>
    </row>
    <row r="48" spans="1:19" ht="31.5" x14ac:dyDescent="0.25">
      <c r="A48" s="10" t="s">
        <v>47</v>
      </c>
      <c r="B48" s="11" t="s">
        <v>48</v>
      </c>
      <c r="C48" s="8"/>
      <c r="D48" s="38">
        <v>1</v>
      </c>
      <c r="E48" s="38">
        <v>1.5</v>
      </c>
      <c r="F48" s="39">
        <f>(D48+E48)/2</f>
        <v>1.25</v>
      </c>
      <c r="G48" s="38">
        <v>3</v>
      </c>
      <c r="H48" s="40">
        <v>2</v>
      </c>
      <c r="I48" s="40">
        <v>1</v>
      </c>
      <c r="J48" s="40">
        <v>0.5</v>
      </c>
      <c r="K48" s="40">
        <v>0.5</v>
      </c>
      <c r="L48" s="39">
        <f>(G48+((H48+I48+J48+K48)/4))/2</f>
        <v>2</v>
      </c>
      <c r="M48" s="41">
        <v>0.5</v>
      </c>
      <c r="N48" s="41">
        <v>0.5</v>
      </c>
      <c r="O48" s="41">
        <v>0</v>
      </c>
      <c r="P48" s="41">
        <v>0.5</v>
      </c>
      <c r="Q48" s="42">
        <f>SUM(M48+N48+O48+P48)</f>
        <v>1.5</v>
      </c>
      <c r="R48" s="21">
        <f>F48+L48+Q48</f>
        <v>4.75</v>
      </c>
      <c r="S48" s="8"/>
    </row>
    <row r="49" spans="1:19" ht="18" x14ac:dyDescent="0.25">
      <c r="A49" s="4"/>
      <c r="B49" s="4"/>
      <c r="C49" s="5"/>
      <c r="D49" s="19"/>
      <c r="E49" s="19"/>
      <c r="F49" s="19"/>
      <c r="G49" s="19"/>
      <c r="H49" s="19"/>
      <c r="I49" s="19"/>
      <c r="J49" s="19"/>
      <c r="K49" s="19"/>
      <c r="L49" s="19"/>
      <c r="M49" s="43"/>
      <c r="N49" s="43"/>
      <c r="O49" s="43"/>
      <c r="P49" s="43"/>
      <c r="Q49" s="19"/>
      <c r="R49" s="19"/>
      <c r="S49" s="5"/>
    </row>
    <row r="50" spans="1:19" ht="18" x14ac:dyDescent="0.25">
      <c r="A50" s="10" t="s">
        <v>49</v>
      </c>
      <c r="B50" s="11" t="s">
        <v>50</v>
      </c>
      <c r="C50" s="8"/>
      <c r="D50" s="38">
        <v>1</v>
      </c>
      <c r="E50" s="38">
        <v>1.5</v>
      </c>
      <c r="F50" s="39">
        <f>(D50+E50)/2</f>
        <v>1.25</v>
      </c>
      <c r="G50" s="38">
        <v>4</v>
      </c>
      <c r="H50" s="40">
        <v>2</v>
      </c>
      <c r="I50" s="40">
        <v>1.5</v>
      </c>
      <c r="J50" s="40">
        <v>0</v>
      </c>
      <c r="K50" s="40">
        <v>0.5</v>
      </c>
      <c r="L50" s="39">
        <f>(G50+((H50+I50+J50+K50)/4))/2</f>
        <v>2.5</v>
      </c>
      <c r="M50" s="41">
        <v>0.75</v>
      </c>
      <c r="N50" s="41">
        <v>0.5</v>
      </c>
      <c r="O50" s="41">
        <v>0</v>
      </c>
      <c r="P50" s="41">
        <v>0.5</v>
      </c>
      <c r="Q50" s="42">
        <f>SUM(M50+N50+O50+P50)</f>
        <v>1.75</v>
      </c>
      <c r="R50" s="21">
        <f>F50+L50+Q50</f>
        <v>5.5</v>
      </c>
      <c r="S50" s="8"/>
    </row>
    <row r="51" spans="1:19" ht="18" x14ac:dyDescent="0.25">
      <c r="A51" s="4"/>
      <c r="B51" s="4"/>
      <c r="C51" s="5"/>
      <c r="D51" s="19"/>
      <c r="E51" s="19"/>
      <c r="F51" s="19"/>
      <c r="G51" s="19"/>
      <c r="H51" s="19"/>
      <c r="I51" s="19"/>
      <c r="J51" s="19"/>
      <c r="K51" s="19"/>
      <c r="L51" s="19"/>
      <c r="M51" s="37"/>
      <c r="N51" s="37"/>
      <c r="O51" s="37"/>
      <c r="P51" s="37"/>
      <c r="Q51" s="36"/>
      <c r="R51" s="19"/>
      <c r="S51" s="5"/>
    </row>
    <row r="52" spans="1:19" ht="47.25" x14ac:dyDescent="0.25">
      <c r="A52" s="10" t="s">
        <v>51</v>
      </c>
      <c r="B52" s="11" t="s">
        <v>52</v>
      </c>
      <c r="C52" s="8"/>
      <c r="D52" s="38">
        <v>1</v>
      </c>
      <c r="E52" s="38">
        <v>1.5</v>
      </c>
      <c r="F52" s="39">
        <f>(D52+E52)/2</f>
        <v>1.25</v>
      </c>
      <c r="G52" s="38">
        <v>4</v>
      </c>
      <c r="H52" s="40">
        <v>2</v>
      </c>
      <c r="I52" s="40">
        <v>1.5</v>
      </c>
      <c r="J52" s="40">
        <v>0.5</v>
      </c>
      <c r="K52" s="40">
        <v>0.5</v>
      </c>
      <c r="L52" s="39">
        <f>(G52+((H52+I52+J52+K52)/4))/2</f>
        <v>2.5625</v>
      </c>
      <c r="M52" s="41">
        <v>0.75</v>
      </c>
      <c r="N52" s="41">
        <v>0.5</v>
      </c>
      <c r="O52" s="41">
        <v>0</v>
      </c>
      <c r="P52" s="41">
        <v>0.5</v>
      </c>
      <c r="Q52" s="42">
        <f>SUM(M52+N52+O52+P52)</f>
        <v>1.75</v>
      </c>
      <c r="R52" s="21">
        <f>F52+L52+Q52</f>
        <v>5.5625</v>
      </c>
      <c r="S52" s="8"/>
    </row>
    <row r="53" spans="1:19" ht="18" x14ac:dyDescent="0.25">
      <c r="A53" s="4"/>
      <c r="B53" s="4"/>
      <c r="C53" s="5"/>
      <c r="D53" s="19"/>
      <c r="E53" s="19"/>
      <c r="F53" s="19"/>
      <c r="G53" s="19"/>
      <c r="H53" s="19"/>
      <c r="I53" s="19"/>
      <c r="J53" s="19"/>
      <c r="K53" s="19"/>
      <c r="L53" s="19"/>
      <c r="M53" s="43"/>
      <c r="N53" s="43"/>
      <c r="O53" s="43"/>
      <c r="P53" s="43"/>
      <c r="Q53" s="19"/>
      <c r="R53" s="19"/>
      <c r="S53" s="5"/>
    </row>
    <row r="54" spans="1:19" ht="31.5" x14ac:dyDescent="0.25">
      <c r="A54" s="10" t="s">
        <v>53</v>
      </c>
      <c r="B54" s="11" t="s">
        <v>54</v>
      </c>
      <c r="C54" s="8"/>
      <c r="D54" s="38">
        <v>1</v>
      </c>
      <c r="E54" s="38">
        <v>1.5</v>
      </c>
      <c r="F54" s="39">
        <f>(D54+E54)/2</f>
        <v>1.25</v>
      </c>
      <c r="G54" s="38">
        <v>2</v>
      </c>
      <c r="H54" s="40">
        <v>1</v>
      </c>
      <c r="I54" s="40">
        <v>1</v>
      </c>
      <c r="J54" s="40">
        <v>0</v>
      </c>
      <c r="K54" s="40">
        <v>0.5</v>
      </c>
      <c r="L54" s="39">
        <f>(G54+((H54+I54+J54+K54)/4))/2</f>
        <v>1.3125</v>
      </c>
      <c r="M54" s="41">
        <v>0.75</v>
      </c>
      <c r="N54" s="41">
        <v>0.5</v>
      </c>
      <c r="O54" s="41">
        <v>0</v>
      </c>
      <c r="P54" s="41">
        <v>0</v>
      </c>
      <c r="Q54" s="42">
        <f>SUM(M54+N54+O54+P54)</f>
        <v>1.25</v>
      </c>
      <c r="R54" s="22">
        <f>F54+L54+Q54</f>
        <v>3.8125</v>
      </c>
      <c r="S54" s="8"/>
    </row>
    <row r="55" spans="1:19" ht="18" x14ac:dyDescent="0.25">
      <c r="A55" s="4"/>
      <c r="B55" s="4"/>
      <c r="C55" s="5"/>
      <c r="D55" s="19"/>
      <c r="E55" s="19"/>
      <c r="F55" s="19"/>
      <c r="G55" s="19"/>
      <c r="H55" s="19"/>
      <c r="I55" s="19"/>
      <c r="J55" s="19"/>
      <c r="K55" s="19"/>
      <c r="L55" s="19"/>
      <c r="M55" s="43"/>
      <c r="N55" s="43"/>
      <c r="O55" s="43"/>
      <c r="P55" s="43"/>
      <c r="Q55" s="19"/>
      <c r="R55" s="19"/>
      <c r="S55" s="5"/>
    </row>
    <row r="56" spans="1:19" ht="18" x14ac:dyDescent="0.25">
      <c r="A56" s="10" t="s">
        <v>55</v>
      </c>
      <c r="B56" s="11" t="s">
        <v>56</v>
      </c>
      <c r="C56" s="8"/>
      <c r="D56" s="38">
        <v>1</v>
      </c>
      <c r="E56" s="38">
        <v>1.5</v>
      </c>
      <c r="F56" s="39">
        <f>(D56+E56)/2</f>
        <v>1.25</v>
      </c>
      <c r="G56" s="38">
        <v>2</v>
      </c>
      <c r="H56" s="40">
        <v>1</v>
      </c>
      <c r="I56" s="40">
        <v>1</v>
      </c>
      <c r="J56" s="40">
        <v>0</v>
      </c>
      <c r="K56" s="40">
        <v>0.5</v>
      </c>
      <c r="L56" s="39">
        <f>(G56+((H56+I56+J56+K56)/4))/2</f>
        <v>1.3125</v>
      </c>
      <c r="M56" s="41">
        <v>0.5</v>
      </c>
      <c r="N56" s="41">
        <v>0.5</v>
      </c>
      <c r="O56" s="41">
        <v>0</v>
      </c>
      <c r="P56" s="41">
        <v>0</v>
      </c>
      <c r="Q56" s="42">
        <f>SUM(M56+N56+O56+P56)</f>
        <v>1</v>
      </c>
      <c r="R56" s="22">
        <f>F56+L56+Q56</f>
        <v>3.5625</v>
      </c>
      <c r="S56" s="8"/>
    </row>
    <row r="57" spans="1:19" ht="18" x14ac:dyDescent="0.25">
      <c r="A57" s="4"/>
      <c r="B57" s="4"/>
      <c r="C57" s="5"/>
      <c r="D57" s="36"/>
      <c r="E57" s="36"/>
      <c r="F57" s="36"/>
      <c r="G57" s="36"/>
      <c r="H57" s="36"/>
      <c r="I57" s="36"/>
      <c r="J57" s="36"/>
      <c r="K57" s="19"/>
      <c r="L57" s="36"/>
      <c r="M57" s="43"/>
      <c r="N57" s="43"/>
      <c r="O57" s="43"/>
      <c r="P57" s="43"/>
      <c r="Q57" s="19"/>
      <c r="R57" s="19"/>
      <c r="S57" s="5"/>
    </row>
    <row r="58" spans="1:19" ht="31.5" x14ac:dyDescent="0.25">
      <c r="A58" s="10" t="s">
        <v>57</v>
      </c>
      <c r="B58" s="11" t="s">
        <v>58</v>
      </c>
      <c r="C58" s="8"/>
      <c r="D58" s="38">
        <v>1</v>
      </c>
      <c r="E58" s="38">
        <v>1.5</v>
      </c>
      <c r="F58" s="39">
        <f>(D58+E58)/2</f>
        <v>1.25</v>
      </c>
      <c r="G58" s="38">
        <v>2</v>
      </c>
      <c r="H58" s="40">
        <v>2</v>
      </c>
      <c r="I58" s="40">
        <v>1</v>
      </c>
      <c r="J58" s="40">
        <v>0</v>
      </c>
      <c r="K58" s="40">
        <v>0</v>
      </c>
      <c r="L58" s="39">
        <f>(G58+((H58+I58+J58+K58)/4))/2</f>
        <v>1.375</v>
      </c>
      <c r="M58" s="41">
        <v>0.5</v>
      </c>
      <c r="N58" s="41">
        <v>0.5</v>
      </c>
      <c r="O58" s="41">
        <v>0</v>
      </c>
      <c r="P58" s="41">
        <v>0.5</v>
      </c>
      <c r="Q58" s="42">
        <f>SUM(M58+N58+O58+P58)</f>
        <v>1.5</v>
      </c>
      <c r="R58" s="22">
        <f>F58+L58+Q58</f>
        <v>4.125</v>
      </c>
      <c r="S58" s="8"/>
    </row>
    <row r="59" spans="1:19" ht="18" x14ac:dyDescent="0.25">
      <c r="A59" s="4"/>
      <c r="B59" s="4"/>
      <c r="C59" s="5"/>
      <c r="D59" s="36"/>
      <c r="E59" s="36"/>
      <c r="F59" s="36"/>
      <c r="G59" s="36"/>
      <c r="H59" s="36"/>
      <c r="I59" s="36"/>
      <c r="J59" s="36"/>
      <c r="K59" s="36"/>
      <c r="L59" s="36"/>
      <c r="M59" s="37"/>
      <c r="N59" s="37"/>
      <c r="O59" s="37"/>
      <c r="P59" s="37"/>
      <c r="Q59" s="36"/>
      <c r="R59" s="19"/>
      <c r="S59" s="5"/>
    </row>
    <row r="60" spans="1:19" ht="31.5" x14ac:dyDescent="0.25">
      <c r="A60" s="10" t="s">
        <v>59</v>
      </c>
      <c r="B60" s="11" t="s">
        <v>60</v>
      </c>
      <c r="C60" s="8"/>
      <c r="D60" s="38">
        <v>1</v>
      </c>
      <c r="E60" s="38">
        <v>1.5</v>
      </c>
      <c r="F60" s="39">
        <f>(D60+E60)/2</f>
        <v>1.25</v>
      </c>
      <c r="G60" s="38">
        <v>2</v>
      </c>
      <c r="H60" s="40">
        <v>2</v>
      </c>
      <c r="I60" s="40">
        <v>2.5</v>
      </c>
      <c r="J60" s="40">
        <v>2</v>
      </c>
      <c r="K60" s="40">
        <v>2</v>
      </c>
      <c r="L60" s="39">
        <f>(G60+((H60+I60+J60+K60)/4))/2</f>
        <v>2.0625</v>
      </c>
      <c r="M60" s="41">
        <v>0.5</v>
      </c>
      <c r="N60" s="41">
        <v>0.75</v>
      </c>
      <c r="O60" s="41">
        <v>0.5</v>
      </c>
      <c r="P60" s="41">
        <v>0.75</v>
      </c>
      <c r="Q60" s="42">
        <f>SUM(M60+N60+O60+P60)</f>
        <v>2.5</v>
      </c>
      <c r="R60" s="21">
        <f>F60+L60+Q60</f>
        <v>5.8125</v>
      </c>
      <c r="S60" s="8"/>
    </row>
    <row r="61" spans="1:19" ht="18" x14ac:dyDescent="0.25">
      <c r="A61" s="4"/>
      <c r="B61" s="4"/>
      <c r="C61" s="5"/>
      <c r="D61" s="36"/>
      <c r="E61" s="36"/>
      <c r="F61" s="36"/>
      <c r="G61" s="36"/>
      <c r="H61" s="36"/>
      <c r="I61" s="36"/>
      <c r="J61" s="36"/>
      <c r="K61" s="36"/>
      <c r="L61" s="36"/>
      <c r="M61" s="37"/>
      <c r="N61" s="37"/>
      <c r="O61" s="37"/>
      <c r="P61" s="37"/>
      <c r="Q61" s="36"/>
      <c r="R61" s="19"/>
      <c r="S61" s="5"/>
    </row>
    <row r="62" spans="1:19" ht="31.5" x14ac:dyDescent="0.25">
      <c r="A62" s="10" t="s">
        <v>61</v>
      </c>
      <c r="B62" s="11" t="s">
        <v>62</v>
      </c>
      <c r="C62" s="8"/>
      <c r="D62" s="38">
        <v>1</v>
      </c>
      <c r="E62" s="38">
        <v>1.5</v>
      </c>
      <c r="F62" s="39">
        <f>(D62+E62)/2</f>
        <v>1.25</v>
      </c>
      <c r="G62" s="38">
        <v>2</v>
      </c>
      <c r="H62" s="40">
        <v>2</v>
      </c>
      <c r="I62" s="40">
        <v>1</v>
      </c>
      <c r="J62" s="40">
        <v>0</v>
      </c>
      <c r="K62" s="40">
        <v>0.5</v>
      </c>
      <c r="L62" s="39">
        <f>(G62+((H62+I62+J62+K62)/4))/2</f>
        <v>1.4375</v>
      </c>
      <c r="M62" s="41">
        <v>0.5</v>
      </c>
      <c r="N62" s="41">
        <v>0.5</v>
      </c>
      <c r="O62" s="41">
        <v>0.5</v>
      </c>
      <c r="P62" s="41">
        <v>0.5</v>
      </c>
      <c r="Q62" s="42">
        <f>SUM(M62+N62+O62+P62)</f>
        <v>2</v>
      </c>
      <c r="R62" s="21">
        <f>F62+L62+Q62</f>
        <v>4.6875</v>
      </c>
      <c r="S62" s="5"/>
    </row>
    <row r="63" spans="1:19" ht="18" x14ac:dyDescent="0.25">
      <c r="A63" s="4"/>
      <c r="B63" s="4"/>
      <c r="C63" s="5"/>
      <c r="D63" s="36"/>
      <c r="E63" s="36"/>
      <c r="F63" s="36"/>
      <c r="G63" s="36"/>
      <c r="H63" s="36"/>
      <c r="I63" s="36"/>
      <c r="J63" s="36"/>
      <c r="K63" s="19"/>
      <c r="L63" s="36"/>
      <c r="M63" s="37"/>
      <c r="N63" s="37"/>
      <c r="O63" s="37"/>
      <c r="P63" s="37"/>
      <c r="Q63" s="36"/>
      <c r="R63" s="19"/>
      <c r="S63" s="5"/>
    </row>
    <row r="64" spans="1:19" ht="18" x14ac:dyDescent="0.25">
      <c r="A64" s="10" t="s">
        <v>63</v>
      </c>
      <c r="B64" s="11" t="s">
        <v>64</v>
      </c>
      <c r="C64" s="8"/>
      <c r="D64" s="38">
        <v>1</v>
      </c>
      <c r="E64" s="38">
        <v>1.5</v>
      </c>
      <c r="F64" s="39">
        <f>(D64+E64)/2</f>
        <v>1.25</v>
      </c>
      <c r="G64" s="38">
        <v>2</v>
      </c>
      <c r="H64" s="40">
        <v>1</v>
      </c>
      <c r="I64" s="40">
        <v>1</v>
      </c>
      <c r="J64" s="40">
        <v>0</v>
      </c>
      <c r="K64" s="40">
        <v>0</v>
      </c>
      <c r="L64" s="39">
        <f>(G64+((H64+I64+J64+K64)/4))/2</f>
        <v>1.25</v>
      </c>
      <c r="M64" s="41">
        <v>0.5</v>
      </c>
      <c r="N64" s="41">
        <v>0.25</v>
      </c>
      <c r="O64" s="41">
        <v>0</v>
      </c>
      <c r="P64" s="41">
        <v>0</v>
      </c>
      <c r="Q64" s="42">
        <f>SUM(M64+N64+O64+P64)</f>
        <v>0.75</v>
      </c>
      <c r="R64" s="22">
        <f>F64+L64+Q64</f>
        <v>3.25</v>
      </c>
      <c r="S64" s="8"/>
    </row>
    <row r="65" spans="1:19" ht="18" x14ac:dyDescent="0.25">
      <c r="A65" s="4"/>
      <c r="B65" s="4"/>
      <c r="C65" s="5"/>
      <c r="D65" s="19"/>
      <c r="E65" s="19"/>
      <c r="F65" s="19"/>
      <c r="G65" s="19"/>
      <c r="H65" s="19"/>
      <c r="I65" s="19"/>
      <c r="J65" s="19"/>
      <c r="K65" s="19"/>
      <c r="L65" s="19"/>
      <c r="M65" s="43"/>
      <c r="N65" s="43"/>
      <c r="O65" s="43"/>
      <c r="P65" s="43"/>
      <c r="Q65" s="19"/>
      <c r="R65" s="19"/>
      <c r="S65" s="5"/>
    </row>
    <row r="66" spans="1:19" ht="18" x14ac:dyDescent="0.25">
      <c r="A66" s="10" t="s">
        <v>65</v>
      </c>
      <c r="B66" s="11" t="s">
        <v>66</v>
      </c>
      <c r="C66" s="8"/>
      <c r="D66" s="38">
        <v>1</v>
      </c>
      <c r="E66" s="38">
        <v>1.5</v>
      </c>
      <c r="F66" s="39">
        <f>(D66+E66)/2</f>
        <v>1.25</v>
      </c>
      <c r="G66" s="38">
        <v>2</v>
      </c>
      <c r="H66" s="40">
        <v>2</v>
      </c>
      <c r="I66" s="40">
        <v>1</v>
      </c>
      <c r="J66" s="40">
        <v>0</v>
      </c>
      <c r="K66" s="40">
        <v>0.5</v>
      </c>
      <c r="L66" s="39">
        <f>(G66+((H66+I66+J66+K66)/4))/2</f>
        <v>1.4375</v>
      </c>
      <c r="M66" s="41">
        <v>0.75</v>
      </c>
      <c r="N66" s="41">
        <v>0.5</v>
      </c>
      <c r="O66" s="41">
        <v>0</v>
      </c>
      <c r="P66" s="41">
        <v>0</v>
      </c>
      <c r="Q66" s="42">
        <f>SUM(M66+N66+O66+P66)</f>
        <v>1.25</v>
      </c>
      <c r="R66" s="22">
        <f>F66+L66+Q66</f>
        <v>3.9375</v>
      </c>
      <c r="S66" s="8"/>
    </row>
    <row r="67" spans="1:19" ht="18" x14ac:dyDescent="0.25">
      <c r="A67" s="4"/>
      <c r="B67" s="4"/>
      <c r="C67" s="5"/>
      <c r="D67" s="19"/>
      <c r="E67" s="19"/>
      <c r="F67" s="19"/>
      <c r="G67" s="19"/>
      <c r="H67" s="19"/>
      <c r="I67" s="19"/>
      <c r="J67" s="19"/>
      <c r="K67" s="19"/>
      <c r="L67" s="19"/>
      <c r="M67" s="43"/>
      <c r="N67" s="43"/>
      <c r="O67" s="43"/>
      <c r="P67" s="43"/>
      <c r="Q67" s="19"/>
      <c r="R67" s="19"/>
      <c r="S67" s="5"/>
    </row>
    <row r="68" spans="1:19" ht="31.5" x14ac:dyDescent="0.25">
      <c r="A68" s="10" t="s">
        <v>67</v>
      </c>
      <c r="B68" s="11" t="s">
        <v>68</v>
      </c>
      <c r="C68" s="8"/>
      <c r="D68" s="38">
        <v>1</v>
      </c>
      <c r="E68" s="38">
        <v>1.5</v>
      </c>
      <c r="F68" s="39">
        <f>(D68+E68)/2</f>
        <v>1.25</v>
      </c>
      <c r="G68" s="38">
        <v>1</v>
      </c>
      <c r="H68" s="40">
        <v>1.5</v>
      </c>
      <c r="I68" s="40">
        <v>1.5</v>
      </c>
      <c r="J68" s="40">
        <v>0</v>
      </c>
      <c r="K68" s="40">
        <v>0</v>
      </c>
      <c r="L68" s="39">
        <f>(G68+((H68+I68+J68+K68)/4))/2</f>
        <v>0.875</v>
      </c>
      <c r="M68" s="41">
        <v>0.5</v>
      </c>
      <c r="N68" s="41">
        <v>0.5</v>
      </c>
      <c r="O68" s="41">
        <v>0</v>
      </c>
      <c r="P68" s="41">
        <v>0</v>
      </c>
      <c r="Q68" s="42">
        <f>SUM(M68+N68+O68+P68)</f>
        <v>1</v>
      </c>
      <c r="R68" s="22">
        <f>F68+L68+Q68</f>
        <v>3.125</v>
      </c>
      <c r="S68" s="8"/>
    </row>
    <row r="69" spans="1:19" ht="18" x14ac:dyDescent="0.25">
      <c r="A69" s="4"/>
      <c r="B69" s="4"/>
      <c r="C69" s="5"/>
      <c r="D69" s="36"/>
      <c r="E69" s="36"/>
      <c r="F69" s="36"/>
      <c r="G69" s="36"/>
      <c r="H69" s="36"/>
      <c r="I69" s="36"/>
      <c r="J69" s="36"/>
      <c r="K69" s="36"/>
      <c r="L69" s="36"/>
      <c r="M69" s="37"/>
      <c r="N69" s="37"/>
      <c r="O69" s="37"/>
      <c r="P69" s="37"/>
      <c r="Q69" s="36"/>
      <c r="R69" s="19"/>
      <c r="S69" s="5"/>
    </row>
    <row r="70" spans="1:19" ht="31.5" x14ac:dyDescent="0.25">
      <c r="A70" s="13" t="s">
        <v>69</v>
      </c>
      <c r="B70" s="7" t="s">
        <v>70</v>
      </c>
      <c r="C70" s="5"/>
      <c r="D70" s="31">
        <v>3</v>
      </c>
      <c r="E70" s="31">
        <v>3</v>
      </c>
      <c r="F70" s="32">
        <f>(D70+E70)/2</f>
        <v>3</v>
      </c>
      <c r="G70" s="31">
        <v>4</v>
      </c>
      <c r="H70" s="33">
        <v>2.5</v>
      </c>
      <c r="I70" s="33">
        <v>2</v>
      </c>
      <c r="J70" s="33">
        <v>2.5</v>
      </c>
      <c r="K70" s="33">
        <v>1.5</v>
      </c>
      <c r="L70" s="32">
        <f>(G70+((H70+I70+J70+K70)/4))/2</f>
        <v>3.0625</v>
      </c>
      <c r="M70" s="34">
        <v>0.75</v>
      </c>
      <c r="N70" s="34">
        <v>0.75</v>
      </c>
      <c r="O70" s="34">
        <v>0.5</v>
      </c>
      <c r="P70" s="34">
        <v>0.5</v>
      </c>
      <c r="Q70" s="35">
        <f>SUM(M70+N70+O70+P70)</f>
        <v>2.5</v>
      </c>
      <c r="R70" s="20">
        <f>F70+L70+Q70</f>
        <v>8.5625</v>
      </c>
      <c r="S70" s="8"/>
    </row>
    <row r="71" spans="1:19" ht="18" x14ac:dyDescent="0.25">
      <c r="A71" s="4"/>
      <c r="B71" s="4"/>
      <c r="C71" s="5"/>
      <c r="D71" s="36"/>
      <c r="E71" s="36"/>
      <c r="F71" s="36"/>
      <c r="G71" s="36"/>
      <c r="H71" s="36"/>
      <c r="I71" s="36"/>
      <c r="J71" s="36"/>
      <c r="K71" s="36"/>
      <c r="L71" s="36"/>
      <c r="M71" s="37"/>
      <c r="N71" s="37"/>
      <c r="O71" s="37"/>
      <c r="P71" s="37"/>
      <c r="Q71" s="36"/>
      <c r="R71" s="19"/>
      <c r="S71" s="5"/>
    </row>
    <row r="72" spans="1:19" ht="31.5" x14ac:dyDescent="0.25">
      <c r="A72" s="6" t="s">
        <v>71</v>
      </c>
      <c r="B72" s="7" t="s">
        <v>72</v>
      </c>
      <c r="C72" s="8"/>
      <c r="D72" s="31">
        <v>3</v>
      </c>
      <c r="E72" s="31">
        <v>3.5</v>
      </c>
      <c r="F72" s="32">
        <f>(D72+E72)/2</f>
        <v>3.25</v>
      </c>
      <c r="G72" s="31">
        <v>2</v>
      </c>
      <c r="H72" s="33">
        <v>3.5</v>
      </c>
      <c r="I72" s="33">
        <v>1</v>
      </c>
      <c r="J72" s="33">
        <v>1</v>
      </c>
      <c r="K72" s="33">
        <v>1</v>
      </c>
      <c r="L72" s="32">
        <f>(G72+((H72+I72+J72+K72)/4))/2</f>
        <v>1.8125</v>
      </c>
      <c r="M72" s="34">
        <v>0.5</v>
      </c>
      <c r="N72" s="34">
        <v>0.75</v>
      </c>
      <c r="O72" s="34">
        <v>0.5</v>
      </c>
      <c r="P72" s="34">
        <v>0.75</v>
      </c>
      <c r="Q72" s="35">
        <f>SUM(M72+N72+O72+P72)</f>
        <v>2.5</v>
      </c>
      <c r="R72" s="20">
        <f>F72+L72+Q72</f>
        <v>7.5625</v>
      </c>
      <c r="S72" s="8"/>
    </row>
    <row r="73" spans="1:19" ht="18" x14ac:dyDescent="0.25">
      <c r="A73" s="4"/>
      <c r="B73" s="4"/>
      <c r="C73" s="5"/>
      <c r="D73" s="36"/>
      <c r="E73" s="36"/>
      <c r="F73" s="36"/>
      <c r="G73" s="36"/>
      <c r="H73" s="36"/>
      <c r="I73" s="36"/>
      <c r="J73" s="36"/>
      <c r="K73" s="36"/>
      <c r="L73" s="36"/>
      <c r="M73" s="37"/>
      <c r="N73" s="37"/>
      <c r="O73" s="37"/>
      <c r="P73" s="37"/>
      <c r="Q73" s="36"/>
      <c r="R73" s="19"/>
      <c r="S73" s="5"/>
    </row>
    <row r="74" spans="1:19" ht="18" x14ac:dyDescent="0.25">
      <c r="A74" s="13" t="s">
        <v>73</v>
      </c>
      <c r="B74" s="7" t="s">
        <v>74</v>
      </c>
      <c r="C74" s="8"/>
      <c r="D74" s="31">
        <v>3</v>
      </c>
      <c r="E74" s="31">
        <v>3</v>
      </c>
      <c r="F74" s="32">
        <f>(D74+E74)/2</f>
        <v>3</v>
      </c>
      <c r="G74" s="31">
        <v>2.5</v>
      </c>
      <c r="H74" s="33">
        <v>1.5</v>
      </c>
      <c r="I74" s="33">
        <v>1</v>
      </c>
      <c r="J74" s="33">
        <v>1.5</v>
      </c>
      <c r="K74" s="33">
        <v>1</v>
      </c>
      <c r="L74" s="32">
        <f>(G74+((H74+I74+J74+K74)/4))/2</f>
        <v>1.875</v>
      </c>
      <c r="M74" s="34">
        <v>0.75</v>
      </c>
      <c r="N74" s="34">
        <v>0.5</v>
      </c>
      <c r="O74" s="34">
        <v>0.75</v>
      </c>
      <c r="P74" s="34">
        <v>0.5</v>
      </c>
      <c r="Q74" s="35">
        <f>SUM(M74+N74+O74+P74)</f>
        <v>2.5</v>
      </c>
      <c r="R74" s="20">
        <f>F74+L74+Q74</f>
        <v>7.375</v>
      </c>
      <c r="S74" s="5"/>
    </row>
    <row r="75" spans="1:19" ht="18" x14ac:dyDescent="0.25">
      <c r="A75" s="4"/>
      <c r="B75" s="4"/>
      <c r="C75" s="5"/>
      <c r="D75" s="36"/>
      <c r="E75" s="36"/>
      <c r="F75" s="36"/>
      <c r="G75" s="36"/>
      <c r="H75" s="36"/>
      <c r="I75" s="36"/>
      <c r="J75" s="36"/>
      <c r="K75" s="36"/>
      <c r="L75" s="36"/>
      <c r="M75" s="37"/>
      <c r="N75" s="37"/>
      <c r="O75" s="37"/>
      <c r="P75" s="37"/>
      <c r="Q75" s="36"/>
      <c r="R75" s="19"/>
      <c r="S75" s="5"/>
    </row>
    <row r="76" spans="1:19" ht="18" x14ac:dyDescent="0.25">
      <c r="A76" s="6" t="s">
        <v>75</v>
      </c>
      <c r="B76" s="7" t="s">
        <v>76</v>
      </c>
      <c r="C76" s="8"/>
      <c r="D76" s="31">
        <v>1</v>
      </c>
      <c r="E76" s="31">
        <v>1.5</v>
      </c>
      <c r="F76" s="32">
        <f>(D76+E76)/2</f>
        <v>1.25</v>
      </c>
      <c r="G76" s="31">
        <v>1</v>
      </c>
      <c r="H76" s="33">
        <v>0.5</v>
      </c>
      <c r="I76" s="44">
        <v>0.25</v>
      </c>
      <c r="J76" s="33">
        <v>0</v>
      </c>
      <c r="K76" s="33">
        <v>1</v>
      </c>
      <c r="L76" s="32">
        <f>(G76+((H76+I76+J76+K76)/4))/2</f>
        <v>0.71875</v>
      </c>
      <c r="M76" s="34">
        <v>0.75</v>
      </c>
      <c r="N76" s="34">
        <v>0</v>
      </c>
      <c r="O76" s="34">
        <v>0</v>
      </c>
      <c r="P76" s="34">
        <v>0.5</v>
      </c>
      <c r="Q76" s="35">
        <f>SUM(M76+N76+O76+P76)</f>
        <v>1.25</v>
      </c>
      <c r="R76" s="22">
        <f>F76+L76+Q76</f>
        <v>3.21875</v>
      </c>
      <c r="S76" s="8"/>
    </row>
    <row r="77" spans="1:19" ht="18" x14ac:dyDescent="0.25">
      <c r="A77" s="4"/>
      <c r="B77" s="4"/>
      <c r="C77" s="5"/>
      <c r="D77" s="36"/>
      <c r="E77" s="36"/>
      <c r="F77" s="36"/>
      <c r="G77" s="36"/>
      <c r="H77" s="36"/>
      <c r="I77" s="36"/>
      <c r="J77" s="36"/>
      <c r="K77" s="36"/>
      <c r="L77" s="36"/>
      <c r="M77" s="37"/>
      <c r="N77" s="37"/>
      <c r="O77" s="37"/>
      <c r="P77" s="37"/>
      <c r="Q77" s="36"/>
      <c r="R77" s="19"/>
      <c r="S77" s="5"/>
    </row>
    <row r="78" spans="1:19" ht="18" x14ac:dyDescent="0.25">
      <c r="A78" s="13" t="s">
        <v>77</v>
      </c>
      <c r="B78" s="7" t="s">
        <v>78</v>
      </c>
      <c r="C78" s="8"/>
      <c r="D78" s="31">
        <v>2.5</v>
      </c>
      <c r="E78" s="31">
        <v>3</v>
      </c>
      <c r="F78" s="32">
        <f>(D78+E78)/2</f>
        <v>2.75</v>
      </c>
      <c r="G78" s="34">
        <v>3.75</v>
      </c>
      <c r="H78" s="33">
        <v>2</v>
      </c>
      <c r="I78" s="44">
        <v>2</v>
      </c>
      <c r="J78" s="33">
        <v>2</v>
      </c>
      <c r="K78" s="33">
        <v>1</v>
      </c>
      <c r="L78" s="32">
        <f>(G78+((H78+I78+J78+K78)/4))/2</f>
        <v>2.75</v>
      </c>
      <c r="M78" s="34">
        <v>0.75</v>
      </c>
      <c r="N78" s="34">
        <v>0.75</v>
      </c>
      <c r="O78" s="34">
        <v>0.5</v>
      </c>
      <c r="P78" s="34">
        <v>0.5</v>
      </c>
      <c r="Q78" s="35">
        <f>SUM(M78+N78+O78+P78)</f>
        <v>2.5</v>
      </c>
      <c r="R78" s="20">
        <f>F78+L78+Q78</f>
        <v>8</v>
      </c>
      <c r="S78" s="8"/>
    </row>
    <row r="79" spans="1:19" ht="18" x14ac:dyDescent="0.25">
      <c r="A79" s="4"/>
      <c r="B79" s="4"/>
      <c r="C79" s="5"/>
      <c r="D79" s="36"/>
      <c r="E79" s="36"/>
      <c r="F79" s="36"/>
      <c r="G79" s="36"/>
      <c r="H79" s="36"/>
      <c r="I79" s="36"/>
      <c r="J79" s="36"/>
      <c r="K79" s="36"/>
      <c r="L79" s="36"/>
      <c r="M79" s="37"/>
      <c r="N79" s="37"/>
      <c r="O79" s="37"/>
      <c r="P79" s="37"/>
      <c r="Q79" s="36"/>
      <c r="R79" s="19"/>
      <c r="S79" s="5"/>
    </row>
    <row r="80" spans="1:19" ht="31.5" x14ac:dyDescent="0.25">
      <c r="A80" s="6" t="s">
        <v>79</v>
      </c>
      <c r="B80" s="7" t="s">
        <v>80</v>
      </c>
      <c r="C80" s="8"/>
      <c r="D80" s="31">
        <v>2</v>
      </c>
      <c r="E80" s="31">
        <v>2</v>
      </c>
      <c r="F80" s="32">
        <f>(D80+E80)/2</f>
        <v>2</v>
      </c>
      <c r="G80" s="31">
        <v>1.5</v>
      </c>
      <c r="H80" s="33">
        <v>1</v>
      </c>
      <c r="I80" s="33">
        <v>1</v>
      </c>
      <c r="J80" s="33">
        <v>1</v>
      </c>
      <c r="K80" s="33">
        <v>1</v>
      </c>
      <c r="L80" s="32">
        <f>(G80+((H80+I80+J80+K80)/4))/2</f>
        <v>1.25</v>
      </c>
      <c r="M80" s="34">
        <v>0.5</v>
      </c>
      <c r="N80" s="34">
        <v>0.5</v>
      </c>
      <c r="O80" s="34">
        <v>0</v>
      </c>
      <c r="P80" s="34">
        <v>0.5</v>
      </c>
      <c r="Q80" s="35">
        <f>SUM(M80+N80+O80+P80)</f>
        <v>1.5</v>
      </c>
      <c r="R80" s="21">
        <f>F80+L80+Q80</f>
        <v>4.75</v>
      </c>
      <c r="S80" s="8"/>
    </row>
    <row r="81" spans="1:19" ht="18" x14ac:dyDescent="0.25">
      <c r="A81" s="4"/>
      <c r="B81" s="4"/>
      <c r="C81" s="5"/>
      <c r="D81" s="36"/>
      <c r="E81" s="36"/>
      <c r="F81" s="36"/>
      <c r="G81" s="36"/>
      <c r="H81" s="36"/>
      <c r="I81" s="36"/>
      <c r="J81" s="36"/>
      <c r="K81" s="36"/>
      <c r="L81" s="36"/>
      <c r="M81" s="37"/>
      <c r="N81" s="37"/>
      <c r="O81" s="37"/>
      <c r="P81" s="37"/>
      <c r="Q81" s="36"/>
      <c r="R81" s="19"/>
      <c r="S81" s="5"/>
    </row>
    <row r="82" spans="1:19" ht="18" x14ac:dyDescent="0.25">
      <c r="A82" s="13" t="s">
        <v>81</v>
      </c>
      <c r="B82" s="7" t="s">
        <v>82</v>
      </c>
      <c r="C82" s="5"/>
      <c r="D82" s="31">
        <v>1</v>
      </c>
      <c r="E82" s="31">
        <v>1.5</v>
      </c>
      <c r="F82" s="32">
        <f>(D82+E82)/2</f>
        <v>1.25</v>
      </c>
      <c r="G82" s="31">
        <v>1</v>
      </c>
      <c r="H82" s="33">
        <v>0</v>
      </c>
      <c r="I82" s="33">
        <v>0</v>
      </c>
      <c r="J82" s="33">
        <v>0</v>
      </c>
      <c r="K82" s="33">
        <v>0</v>
      </c>
      <c r="L82" s="32">
        <f>(G82+((H82+I82+J82+K82)/4))/2</f>
        <v>0.5</v>
      </c>
      <c r="M82" s="34">
        <v>0.25</v>
      </c>
      <c r="N82" s="34">
        <v>0.5</v>
      </c>
      <c r="O82" s="34">
        <v>0</v>
      </c>
      <c r="P82" s="34">
        <v>0.25</v>
      </c>
      <c r="Q82" s="35">
        <f>SUM(M82+N82+O82+P82)</f>
        <v>1</v>
      </c>
      <c r="R82" s="22">
        <f>F82+L82+Q82</f>
        <v>2.75</v>
      </c>
      <c r="S82" s="8"/>
    </row>
    <row r="83" spans="1:19" ht="18" x14ac:dyDescent="0.25">
      <c r="A83" s="4"/>
      <c r="B83" s="4"/>
      <c r="C83" s="5"/>
      <c r="D83" s="36"/>
      <c r="E83" s="36"/>
      <c r="F83" s="36"/>
      <c r="G83" s="36"/>
      <c r="H83" s="36"/>
      <c r="I83" s="36"/>
      <c r="J83" s="36"/>
      <c r="K83" s="36"/>
      <c r="L83" s="36"/>
      <c r="M83" s="37"/>
      <c r="N83" s="37"/>
      <c r="O83" s="37"/>
      <c r="P83" s="37"/>
      <c r="Q83" s="36"/>
      <c r="R83" s="19"/>
      <c r="S83" s="5"/>
    </row>
    <row r="84" spans="1:19" ht="18" x14ac:dyDescent="0.25">
      <c r="A84" s="6" t="s">
        <v>83</v>
      </c>
      <c r="B84" s="7" t="s">
        <v>84</v>
      </c>
      <c r="C84" s="8"/>
      <c r="D84" s="31">
        <v>2</v>
      </c>
      <c r="E84" s="31">
        <v>2</v>
      </c>
      <c r="F84" s="32">
        <f>(D84+E84)/2</f>
        <v>2</v>
      </c>
      <c r="G84" s="31">
        <v>2</v>
      </c>
      <c r="H84" s="33">
        <v>2</v>
      </c>
      <c r="I84" s="33">
        <v>2.5</v>
      </c>
      <c r="J84" s="33">
        <v>1</v>
      </c>
      <c r="K84" s="33">
        <v>1</v>
      </c>
      <c r="L84" s="32">
        <f>(G84+((H84+I84+J84+K84)/4))/2</f>
        <v>1.8125</v>
      </c>
      <c r="M84" s="34">
        <v>0.25</v>
      </c>
      <c r="N84" s="34">
        <v>0.5</v>
      </c>
      <c r="O84" s="34">
        <v>0</v>
      </c>
      <c r="P84" s="34">
        <v>0.5</v>
      </c>
      <c r="Q84" s="35">
        <f>SUM(M84+N84+O84+P84)</f>
        <v>1.25</v>
      </c>
      <c r="R84" s="21">
        <f>F84+L84+Q84</f>
        <v>5.0625</v>
      </c>
      <c r="S84" s="8"/>
    </row>
    <row r="85" spans="1:19" ht="18" x14ac:dyDescent="0.25">
      <c r="A85" s="4"/>
      <c r="B85" s="4"/>
      <c r="C85" s="5"/>
      <c r="D85" s="36"/>
      <c r="E85" s="36"/>
      <c r="F85" s="36"/>
      <c r="G85" s="36"/>
      <c r="H85" s="36"/>
      <c r="I85" s="36"/>
      <c r="J85" s="36"/>
      <c r="K85" s="36"/>
      <c r="L85" s="36"/>
      <c r="M85" s="37"/>
      <c r="N85" s="37"/>
      <c r="O85" s="37"/>
      <c r="P85" s="37"/>
      <c r="Q85" s="36"/>
      <c r="R85" s="19"/>
      <c r="S85" s="5"/>
    </row>
    <row r="86" spans="1:19" ht="18" x14ac:dyDescent="0.25">
      <c r="A86" s="13" t="s">
        <v>85</v>
      </c>
      <c r="B86" s="7" t="s">
        <v>86</v>
      </c>
      <c r="C86" s="8"/>
      <c r="D86" s="31">
        <v>3</v>
      </c>
      <c r="E86" s="31">
        <v>3</v>
      </c>
      <c r="F86" s="32">
        <f>(D86+E86)/2</f>
        <v>3</v>
      </c>
      <c r="G86" s="31">
        <v>2</v>
      </c>
      <c r="H86" s="33">
        <v>2</v>
      </c>
      <c r="I86" s="33">
        <v>1.5</v>
      </c>
      <c r="J86" s="33">
        <v>1</v>
      </c>
      <c r="K86" s="33">
        <v>1</v>
      </c>
      <c r="L86" s="32">
        <f>(G86+((H86+I86+J86+K86)/4))/2</f>
        <v>1.6875</v>
      </c>
      <c r="M86" s="34">
        <v>0.5</v>
      </c>
      <c r="N86" s="34">
        <v>0.25</v>
      </c>
      <c r="O86" s="34">
        <v>0.25</v>
      </c>
      <c r="P86" s="34">
        <v>0.5</v>
      </c>
      <c r="Q86" s="35">
        <f>SUM(M86+N86+O86+P86)</f>
        <v>1.5</v>
      </c>
      <c r="R86" s="21">
        <f>F86+L86+Q86</f>
        <v>6.1875</v>
      </c>
      <c r="S86" s="8"/>
    </row>
    <row r="87" spans="1:19" ht="18" x14ac:dyDescent="0.25">
      <c r="A87" s="4"/>
      <c r="B87" s="4"/>
      <c r="C87" s="5"/>
      <c r="D87" s="36"/>
      <c r="E87" s="36"/>
      <c r="F87" s="36"/>
      <c r="G87" s="36"/>
      <c r="H87" s="36"/>
      <c r="I87" s="36"/>
      <c r="J87" s="36"/>
      <c r="K87" s="36"/>
      <c r="L87" s="36"/>
      <c r="M87" s="37"/>
      <c r="N87" s="37"/>
      <c r="O87" s="37"/>
      <c r="P87" s="37"/>
      <c r="Q87" s="36"/>
      <c r="R87" s="19"/>
      <c r="S87" s="5"/>
    </row>
    <row r="88" spans="1:19" ht="31.5" x14ac:dyDescent="0.25">
      <c r="A88" s="6" t="s">
        <v>87</v>
      </c>
      <c r="B88" s="7" t="s">
        <v>88</v>
      </c>
      <c r="C88" s="8"/>
      <c r="D88" s="31">
        <v>1</v>
      </c>
      <c r="E88" s="31">
        <v>1.5</v>
      </c>
      <c r="F88" s="32">
        <f>(D88+E88)/2</f>
        <v>1.25</v>
      </c>
      <c r="G88" s="31">
        <v>1</v>
      </c>
      <c r="H88" s="33">
        <v>0</v>
      </c>
      <c r="I88" s="33">
        <v>0</v>
      </c>
      <c r="J88" s="33">
        <v>0.5</v>
      </c>
      <c r="K88" s="33">
        <v>0.5</v>
      </c>
      <c r="L88" s="32">
        <f>(G88+((H88+I88+J88+K88)/4))/2</f>
        <v>0.625</v>
      </c>
      <c r="M88" s="34">
        <v>0.5</v>
      </c>
      <c r="N88" s="34">
        <v>0</v>
      </c>
      <c r="O88" s="34">
        <v>0</v>
      </c>
      <c r="P88" s="34">
        <v>0</v>
      </c>
      <c r="Q88" s="35">
        <f>SUM(M88+N88+O88+P88)</f>
        <v>0.5</v>
      </c>
      <c r="R88" s="23">
        <f>F88+L88+Q88</f>
        <v>2.375</v>
      </c>
      <c r="S88" s="8"/>
    </row>
    <row r="89" spans="1:19" ht="18" x14ac:dyDescent="0.25">
      <c r="A89" s="4"/>
      <c r="B89" s="4"/>
      <c r="C89" s="5"/>
      <c r="D89" s="36"/>
      <c r="E89" s="36"/>
      <c r="F89" s="36"/>
      <c r="G89" s="36"/>
      <c r="H89" s="36"/>
      <c r="I89" s="36"/>
      <c r="J89" s="36"/>
      <c r="K89" s="36"/>
      <c r="L89" s="36"/>
      <c r="M89" s="37"/>
      <c r="N89" s="37"/>
      <c r="O89" s="37"/>
      <c r="P89" s="37"/>
      <c r="Q89" s="36"/>
      <c r="R89" s="19"/>
      <c r="S89" s="5"/>
    </row>
    <row r="90" spans="1:19" ht="31.5" x14ac:dyDescent="0.25">
      <c r="A90" s="13" t="s">
        <v>89</v>
      </c>
      <c r="B90" s="7" t="s">
        <v>90</v>
      </c>
      <c r="C90" s="8"/>
      <c r="D90" s="31">
        <v>1</v>
      </c>
      <c r="E90" s="31">
        <v>1.5</v>
      </c>
      <c r="F90" s="32">
        <f>(D90+E90)/2</f>
        <v>1.25</v>
      </c>
      <c r="G90" s="31">
        <v>1</v>
      </c>
      <c r="H90" s="33">
        <v>0</v>
      </c>
      <c r="I90" s="33">
        <v>0</v>
      </c>
      <c r="J90" s="33">
        <v>0</v>
      </c>
      <c r="K90" s="33">
        <v>0</v>
      </c>
      <c r="L90" s="32">
        <f>(G90+((H90+I90+J90+K90)/4))/2</f>
        <v>0.5</v>
      </c>
      <c r="M90" s="34">
        <v>0.5</v>
      </c>
      <c r="N90" s="34">
        <v>0</v>
      </c>
      <c r="O90" s="34">
        <v>0</v>
      </c>
      <c r="P90" s="34">
        <v>0</v>
      </c>
      <c r="Q90" s="35">
        <f>SUM(M90+N90+O90+P90)</f>
        <v>0.5</v>
      </c>
      <c r="R90" s="23">
        <f>F90+L90+Q90</f>
        <v>2.25</v>
      </c>
      <c r="S90" s="8"/>
    </row>
    <row r="91" spans="1:19" ht="18" x14ac:dyDescent="0.25">
      <c r="A91" s="4"/>
      <c r="B91" s="4"/>
      <c r="C91" s="5"/>
      <c r="D91" s="36"/>
      <c r="E91" s="36"/>
      <c r="F91" s="36"/>
      <c r="G91" s="36"/>
      <c r="H91" s="36"/>
      <c r="I91" s="36"/>
      <c r="J91" s="36"/>
      <c r="K91" s="36"/>
      <c r="L91" s="36"/>
      <c r="M91" s="37"/>
      <c r="N91" s="37"/>
      <c r="O91" s="37"/>
      <c r="P91" s="37"/>
      <c r="Q91" s="36"/>
      <c r="R91" s="19"/>
      <c r="S91" s="5"/>
    </row>
    <row r="92" spans="1:19" ht="31.5" x14ac:dyDescent="0.25">
      <c r="A92" s="6" t="s">
        <v>91</v>
      </c>
      <c r="B92" s="7" t="s">
        <v>92</v>
      </c>
      <c r="C92" s="8"/>
      <c r="D92" s="31">
        <v>1</v>
      </c>
      <c r="E92" s="31">
        <v>1.5</v>
      </c>
      <c r="F92" s="32">
        <f>(D92+E92)/2</f>
        <v>1.25</v>
      </c>
      <c r="G92" s="31">
        <v>1</v>
      </c>
      <c r="H92" s="33">
        <v>0</v>
      </c>
      <c r="I92" s="33">
        <v>0</v>
      </c>
      <c r="J92" s="33">
        <v>0</v>
      </c>
      <c r="K92" s="33">
        <v>0</v>
      </c>
      <c r="L92" s="32">
        <f>(G92+((H92+I92+J92+K92)/4))/2</f>
        <v>0.5</v>
      </c>
      <c r="M92" s="34">
        <v>0.25</v>
      </c>
      <c r="N92" s="34">
        <v>0</v>
      </c>
      <c r="O92" s="34">
        <v>0</v>
      </c>
      <c r="P92" s="34">
        <v>0</v>
      </c>
      <c r="Q92" s="35">
        <f>SUM(M92+N92+O92+P92)</f>
        <v>0.25</v>
      </c>
      <c r="R92" s="23">
        <f>F92+L92+Q92</f>
        <v>2</v>
      </c>
      <c r="S92" s="8"/>
    </row>
    <row r="93" spans="1:19" ht="18" x14ac:dyDescent="0.25">
      <c r="A93" s="4"/>
      <c r="B93" s="4"/>
      <c r="C93" s="5"/>
      <c r="D93" s="19"/>
      <c r="E93" s="19"/>
      <c r="F93" s="19"/>
      <c r="G93" s="19"/>
      <c r="H93" s="19"/>
      <c r="I93" s="19"/>
      <c r="J93" s="19"/>
      <c r="K93" s="19"/>
      <c r="L93" s="19"/>
      <c r="M93" s="43"/>
      <c r="N93" s="43"/>
      <c r="O93" s="43"/>
      <c r="P93" s="43"/>
      <c r="Q93" s="19"/>
      <c r="R93" s="19"/>
      <c r="S93" s="5"/>
    </row>
    <row r="94" spans="1:19" ht="18" x14ac:dyDescent="0.25">
      <c r="A94" s="13" t="s">
        <v>93</v>
      </c>
      <c r="B94" s="7" t="s">
        <v>94</v>
      </c>
      <c r="C94" s="8"/>
      <c r="D94" s="31">
        <v>1</v>
      </c>
      <c r="E94" s="31">
        <v>1.5</v>
      </c>
      <c r="F94" s="32">
        <f>(D94+E94)/2</f>
        <v>1.25</v>
      </c>
      <c r="G94" s="31">
        <v>1</v>
      </c>
      <c r="H94" s="33">
        <v>1</v>
      </c>
      <c r="I94" s="33">
        <v>0</v>
      </c>
      <c r="J94" s="33">
        <v>0</v>
      </c>
      <c r="K94" s="33">
        <v>0</v>
      </c>
      <c r="L94" s="32">
        <f>(G94+((H94+I94+J94+K94)/4))/2</f>
        <v>0.625</v>
      </c>
      <c r="M94" s="34">
        <v>0.25</v>
      </c>
      <c r="N94" s="34">
        <v>0</v>
      </c>
      <c r="O94" s="34">
        <v>0</v>
      </c>
      <c r="P94" s="34">
        <v>0</v>
      </c>
      <c r="Q94" s="35">
        <f>SUM(M94+N94+O94+P94)</f>
        <v>0.25</v>
      </c>
      <c r="R94" s="23">
        <f>F94+L94+Q94</f>
        <v>2.125</v>
      </c>
      <c r="S94" s="8"/>
    </row>
    <row r="95" spans="1:19" ht="18" x14ac:dyDescent="0.25">
      <c r="A95" s="4"/>
      <c r="B95" s="4"/>
      <c r="C95" s="5"/>
      <c r="D95" s="19"/>
      <c r="E95" s="19"/>
      <c r="F95" s="19"/>
      <c r="G95" s="19"/>
      <c r="H95" s="19"/>
      <c r="I95" s="19"/>
      <c r="J95" s="19"/>
      <c r="K95" s="19"/>
      <c r="L95" s="19"/>
      <c r="M95" s="43"/>
      <c r="N95" s="43"/>
      <c r="O95" s="43"/>
      <c r="P95" s="43"/>
      <c r="Q95" s="19"/>
      <c r="R95" s="19"/>
      <c r="S95" s="5"/>
    </row>
    <row r="96" spans="1:19" ht="31.5" x14ac:dyDescent="0.25">
      <c r="A96" s="6" t="s">
        <v>95</v>
      </c>
      <c r="B96" s="7" t="s">
        <v>96</v>
      </c>
      <c r="C96" s="8"/>
      <c r="D96" s="31">
        <v>2</v>
      </c>
      <c r="E96" s="31">
        <v>2.5</v>
      </c>
      <c r="F96" s="32">
        <f>(D96+E96)/2</f>
        <v>2.25</v>
      </c>
      <c r="G96" s="31">
        <v>1</v>
      </c>
      <c r="H96" s="33">
        <v>0</v>
      </c>
      <c r="I96" s="33">
        <v>0</v>
      </c>
      <c r="J96" s="33">
        <v>0</v>
      </c>
      <c r="K96" s="44">
        <v>0.25</v>
      </c>
      <c r="L96" s="32">
        <f>(G96+((H96+I96+J96+K96)/4))/2</f>
        <v>0.53125</v>
      </c>
      <c r="M96" s="34">
        <v>0.25</v>
      </c>
      <c r="N96" s="34">
        <v>0.5</v>
      </c>
      <c r="O96" s="34">
        <v>0.25</v>
      </c>
      <c r="P96" s="34">
        <v>0.5</v>
      </c>
      <c r="Q96" s="35">
        <f>SUM(M96+N96+O96+P96)</f>
        <v>1.5</v>
      </c>
      <c r="R96" s="22">
        <f>F96+L96+Q96</f>
        <v>4.28125</v>
      </c>
      <c r="S96" s="8"/>
    </row>
    <row r="97" spans="1:19" ht="18" x14ac:dyDescent="0.25">
      <c r="A97" s="4"/>
      <c r="B97" s="4"/>
      <c r="C97" s="5"/>
      <c r="D97" s="19"/>
      <c r="E97" s="19"/>
      <c r="F97" s="19"/>
      <c r="G97" s="19"/>
      <c r="H97" s="19"/>
      <c r="I97" s="19"/>
      <c r="J97" s="19"/>
      <c r="K97" s="19"/>
      <c r="L97" s="19"/>
      <c r="M97" s="43"/>
      <c r="N97" s="43"/>
      <c r="O97" s="43"/>
      <c r="P97" s="43"/>
      <c r="Q97" s="19"/>
      <c r="R97" s="19"/>
      <c r="S97" s="8"/>
    </row>
    <row r="98" spans="1:19" ht="18" x14ac:dyDescent="0.25">
      <c r="A98" s="13" t="s">
        <v>97</v>
      </c>
      <c r="B98" s="7" t="s">
        <v>98</v>
      </c>
      <c r="C98" s="8"/>
      <c r="D98" s="31">
        <v>1</v>
      </c>
      <c r="E98" s="31">
        <v>1.5</v>
      </c>
      <c r="F98" s="32">
        <f>(D98+E98)/2</f>
        <v>1.25</v>
      </c>
      <c r="G98" s="31">
        <v>1</v>
      </c>
      <c r="H98" s="33">
        <v>0</v>
      </c>
      <c r="I98" s="33">
        <v>0</v>
      </c>
      <c r="J98" s="33">
        <v>0</v>
      </c>
      <c r="K98" s="33">
        <v>0</v>
      </c>
      <c r="L98" s="32">
        <f>(G98+((H98+I98+J98+K98)/4))/2</f>
        <v>0.5</v>
      </c>
      <c r="M98" s="34">
        <v>0.75</v>
      </c>
      <c r="N98" s="34">
        <v>0.5</v>
      </c>
      <c r="O98" s="34">
        <v>0</v>
      </c>
      <c r="P98" s="34">
        <v>0.5</v>
      </c>
      <c r="Q98" s="35">
        <f>SUM(M98+N98+O98+P98)</f>
        <v>1.75</v>
      </c>
      <c r="R98" s="22">
        <f>F98+L98+Q98</f>
        <v>3.5</v>
      </c>
      <c r="S98" s="8"/>
    </row>
    <row r="99" spans="1:19" ht="18" x14ac:dyDescent="0.25">
      <c r="A99" s="4"/>
      <c r="B99" s="4"/>
      <c r="C99" s="5"/>
      <c r="D99" s="19"/>
      <c r="E99" s="19"/>
      <c r="F99" s="19"/>
      <c r="G99" s="19"/>
      <c r="H99" s="19"/>
      <c r="I99" s="19"/>
      <c r="J99" s="19"/>
      <c r="K99" s="19"/>
      <c r="L99" s="19"/>
      <c r="M99" s="43"/>
      <c r="N99" s="43"/>
      <c r="O99" s="43"/>
      <c r="P99" s="43"/>
      <c r="Q99" s="19"/>
      <c r="R99" s="19"/>
      <c r="S99" s="8"/>
    </row>
    <row r="100" spans="1:19" ht="18" x14ac:dyDescent="0.25">
      <c r="A100" s="6" t="s">
        <v>4</v>
      </c>
      <c r="B100" s="7" t="s">
        <v>99</v>
      </c>
      <c r="C100" s="8"/>
      <c r="D100" s="31">
        <v>1</v>
      </c>
      <c r="E100" s="31">
        <v>1.5</v>
      </c>
      <c r="F100" s="32">
        <f>(D100+E100)/2</f>
        <v>1.25</v>
      </c>
      <c r="G100" s="31">
        <v>1</v>
      </c>
      <c r="H100" s="33">
        <v>0</v>
      </c>
      <c r="I100" s="33">
        <v>0</v>
      </c>
      <c r="J100" s="33">
        <v>0</v>
      </c>
      <c r="K100" s="33">
        <v>0</v>
      </c>
      <c r="L100" s="32">
        <f>(G100+((H100+I100+J100+K100)/4))/2</f>
        <v>0.5</v>
      </c>
      <c r="M100" s="34">
        <v>0.25</v>
      </c>
      <c r="N100" s="34">
        <v>0</v>
      </c>
      <c r="O100" s="34">
        <v>0.25</v>
      </c>
      <c r="P100" s="34">
        <v>0.25</v>
      </c>
      <c r="Q100" s="35">
        <f>SUM(M100+N100+O100+P100)</f>
        <v>0.75</v>
      </c>
      <c r="R100" s="22">
        <f>F100+L100+Q100</f>
        <v>2.5</v>
      </c>
      <c r="S100" s="8"/>
    </row>
    <row r="101" spans="1:19" ht="18" x14ac:dyDescent="0.25">
      <c r="A101" s="4"/>
      <c r="B101" s="4"/>
      <c r="C101" s="5"/>
      <c r="D101" s="19"/>
      <c r="E101" s="19"/>
      <c r="F101" s="19"/>
      <c r="G101" s="19"/>
      <c r="H101" s="36"/>
      <c r="I101" s="36"/>
      <c r="J101" s="36"/>
      <c r="K101" s="36"/>
      <c r="L101" s="19"/>
      <c r="M101" s="43"/>
      <c r="N101" s="43"/>
      <c r="O101" s="43"/>
      <c r="P101" s="43"/>
      <c r="Q101" s="19"/>
      <c r="R101" s="19"/>
      <c r="S101" s="8"/>
    </row>
    <row r="102" spans="1:19" ht="18" x14ac:dyDescent="0.25">
      <c r="A102" s="13" t="s">
        <v>100</v>
      </c>
      <c r="B102" s="7" t="s">
        <v>101</v>
      </c>
      <c r="C102" s="8"/>
      <c r="D102" s="31">
        <v>1</v>
      </c>
      <c r="E102" s="31">
        <v>1.5</v>
      </c>
      <c r="F102" s="32">
        <f>(D102+E102)/2</f>
        <v>1.25</v>
      </c>
      <c r="G102" s="31">
        <v>1</v>
      </c>
      <c r="H102" s="33">
        <v>0</v>
      </c>
      <c r="I102" s="33">
        <v>0</v>
      </c>
      <c r="J102" s="33">
        <v>0</v>
      </c>
      <c r="K102" s="33">
        <v>0</v>
      </c>
      <c r="L102" s="32">
        <f>(G102+((H102+I102+J102+K102)/4))/2</f>
        <v>0.5</v>
      </c>
      <c r="M102" s="34">
        <v>0.75</v>
      </c>
      <c r="N102" s="34">
        <v>0.25</v>
      </c>
      <c r="O102" s="34">
        <v>0</v>
      </c>
      <c r="P102" s="34">
        <v>0.5</v>
      </c>
      <c r="Q102" s="35">
        <f>SUM(M102+N102+O102+P102)</f>
        <v>1.5</v>
      </c>
      <c r="R102" s="22">
        <f>F102+L102+Q102</f>
        <v>3.25</v>
      </c>
      <c r="S102" s="8"/>
    </row>
    <row r="103" spans="1:19" ht="18" x14ac:dyDescent="0.25">
      <c r="A103" s="4"/>
      <c r="B103" s="4"/>
      <c r="C103" s="5"/>
      <c r="D103" s="19"/>
      <c r="E103" s="19"/>
      <c r="F103" s="19"/>
      <c r="G103" s="19"/>
      <c r="H103" s="36"/>
      <c r="I103" s="36"/>
      <c r="J103" s="36"/>
      <c r="K103" s="36"/>
      <c r="L103" s="19"/>
      <c r="M103" s="43"/>
      <c r="N103" s="43"/>
      <c r="O103" s="43"/>
      <c r="P103" s="43"/>
      <c r="Q103" s="19"/>
      <c r="R103" s="19"/>
      <c r="S103" s="8"/>
    </row>
    <row r="104" spans="1:19" ht="31.5" x14ac:dyDescent="0.25">
      <c r="A104" s="6" t="s">
        <v>102</v>
      </c>
      <c r="B104" s="7" t="s">
        <v>103</v>
      </c>
      <c r="C104" s="8"/>
      <c r="D104" s="31">
        <v>1</v>
      </c>
      <c r="E104" s="31">
        <v>1.5</v>
      </c>
      <c r="F104" s="32">
        <f>(D104+E104)/2</f>
        <v>1.25</v>
      </c>
      <c r="G104" s="31">
        <v>1</v>
      </c>
      <c r="H104" s="33">
        <v>0</v>
      </c>
      <c r="I104" s="33">
        <v>0</v>
      </c>
      <c r="J104" s="33">
        <v>0</v>
      </c>
      <c r="K104" s="33">
        <v>0</v>
      </c>
      <c r="L104" s="32">
        <f>(G104+((H104+I104+J104+K104)/4))/2</f>
        <v>0.5</v>
      </c>
      <c r="M104" s="34">
        <v>0.25</v>
      </c>
      <c r="N104" s="34">
        <v>0</v>
      </c>
      <c r="O104" s="34">
        <v>0</v>
      </c>
      <c r="P104" s="34">
        <v>0</v>
      </c>
      <c r="Q104" s="35">
        <f>SUM(M104+N104+P104)</f>
        <v>0.25</v>
      </c>
      <c r="R104" s="23">
        <f>F104+L104+Q104</f>
        <v>2</v>
      </c>
      <c r="S104" s="8"/>
    </row>
  </sheetData>
  <mergeCells count="20">
    <mergeCell ref="S1:S3"/>
    <mergeCell ref="D2:F2"/>
    <mergeCell ref="G2:L2"/>
    <mergeCell ref="M2:Q2"/>
    <mergeCell ref="H3:K3"/>
    <mergeCell ref="L3:L4"/>
    <mergeCell ref="M3:M4"/>
    <mergeCell ref="N3:N4"/>
    <mergeCell ref="O3:O4"/>
    <mergeCell ref="P3:P4"/>
    <mergeCell ref="Q3:Q4"/>
    <mergeCell ref="R3:R4"/>
    <mergeCell ref="G3:G4"/>
    <mergeCell ref="A3:A4"/>
    <mergeCell ref="B3:B4"/>
    <mergeCell ref="D3:D4"/>
    <mergeCell ref="E3:E4"/>
    <mergeCell ref="F3:F4"/>
    <mergeCell ref="C1:C3"/>
    <mergeCell ref="D1:R1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330bc4-f398-49ad-b080-3282cc79bc29" xsi:nil="true"/>
    <PublishingExpirationDate xmlns="http://schemas.microsoft.com/sharepoint/v3" xsi:nil="true"/>
    <PublishingStartDate xmlns="http://schemas.microsoft.com/sharepoint/v3" xsi:nil="true"/>
    <lcf76f155ced4ddcb4097134ff3c332f xmlns="a5b6e880-1109-4e0c-9752-ce71e087e90f">
      <Terms xmlns="http://schemas.microsoft.com/office/infopath/2007/PartnerControls"/>
    </lcf76f155ced4ddcb4097134ff3c332f>
  </documentManagement>
</p:properties>
</file>

<file path=customXml/item3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ZW5pa3VyYWR6ZTwvVXNlck5hbWU+PERhdGVUaW1lPjExLzI4LzIwMjMgMTE6NTI6MTYgQU08L0RhdGVUaW1lPjxMYWJlbFN0cmluZz5UaGlzIGl0ZW0gaGFzIG5vIGNsYXNzaWZpY2F0aW9uPC9MYWJlbFN0cmluZz48L2l0ZW0+PC9sYWJlbEhpc3Rvcnk+</Value>
</WrappedLabelHistory>
</file>

<file path=customXml/item4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C02FA70C605343B985B6809B0D26A3" ma:contentTypeVersion="14" ma:contentTypeDescription="Create a new document." ma:contentTypeScope="" ma:versionID="f833f505fd61efbde3c02111dbf86a3e">
  <xsd:schema xmlns:xsd="http://www.w3.org/2001/XMLSchema" xmlns:xs="http://www.w3.org/2001/XMLSchema" xmlns:p="http://schemas.microsoft.com/office/2006/metadata/properties" xmlns:ns1="http://schemas.microsoft.com/sharepoint/v3" xmlns:ns2="02330bc4-f398-49ad-b080-3282cc79bc29" xmlns:ns3="a5b6e880-1109-4e0c-9752-ce71e087e90f" targetNamespace="http://schemas.microsoft.com/office/2006/metadata/properties" ma:root="true" ma:fieldsID="8ab6c8ed1c815a04579aee16fe12712e" ns1:_="" ns2:_="" ns3:_="">
    <xsd:import namespace="http://schemas.microsoft.com/sharepoint/v3"/>
    <xsd:import namespace="02330bc4-f398-49ad-b080-3282cc79bc29"/>
    <xsd:import namespace="a5b6e880-1109-4e0c-9752-ce71e087e90f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330bc4-f398-49ad-b080-3282cc79bc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84743ca7-4544-4b99-9219-683841599d01}" ma:internalName="TaxCatchAll" ma:showField="CatchAllData" ma:web="02330bc4-f398-49ad-b080-3282cc79bc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b6e880-1109-4e0c-9752-ce71e087e9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b0520ee-6024-4163-b7ac-1dacdfaf9b9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A3CE3C-FFF0-4628-9E66-2DDBFC3800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DFC933-162D-494B-A19A-D2B4CA94A946}">
  <ds:schemaRefs>
    <ds:schemaRef ds:uri="http://schemas.microsoft.com/office/2006/metadata/properties"/>
    <ds:schemaRef ds:uri="http://schemas.microsoft.com/office/infopath/2007/PartnerControls"/>
    <ds:schemaRef ds:uri="3a196bc0-876d-4565-8b0c-d70084ba533f"/>
    <ds:schemaRef ds:uri="02330bc4-f398-49ad-b080-3282cc79bc29"/>
    <ds:schemaRef ds:uri="http://schemas.microsoft.com/sharepoint/v3"/>
    <ds:schemaRef ds:uri="a5b6e880-1109-4e0c-9752-ce71e087e90f"/>
  </ds:schemaRefs>
</ds:datastoreItem>
</file>

<file path=customXml/itemProps3.xml><?xml version="1.0" encoding="utf-8"?>
<ds:datastoreItem xmlns:ds="http://schemas.openxmlformats.org/officeDocument/2006/customXml" ds:itemID="{E97AB38E-AAFD-4993-ADE8-D05E004FC3F1}">
  <ds:schemaRefs>
    <ds:schemaRef ds:uri="http://www.w3.org/2001/XMLSchema"/>
    <ds:schemaRef ds:uri="http://www.boldonjames.com/2016/02/Classifier/internal/wrappedLabelHistory"/>
  </ds:schemaRefs>
</ds:datastoreItem>
</file>

<file path=customXml/itemProps4.xml><?xml version="1.0" encoding="utf-8"?>
<ds:datastoreItem xmlns:ds="http://schemas.openxmlformats.org/officeDocument/2006/customXml" ds:itemID="{FAC7C823-EC99-48AE-8802-66B552628FBD}">
  <ds:schemaRefs>
    <ds:schemaRef ds:uri="http://www.w3.org/2001/XMLSchema"/>
    <ds:schemaRef ds:uri="http://www.boldonjames.com/2008/01/sie/internal/label"/>
  </ds:schemaRefs>
</ds:datastoreItem>
</file>

<file path=customXml/itemProps5.xml><?xml version="1.0" encoding="utf-8"?>
<ds:datastoreItem xmlns:ds="http://schemas.openxmlformats.org/officeDocument/2006/customXml" ds:itemID="{CA5B2390-70C2-4253-8CA4-29C5F6E9BE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2330bc4-f398-49ad-b080-3282cc79bc29"/>
    <ds:schemaRef ds:uri="a5b6e880-1109-4e0c-9752-ce71e087e9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Базовая оценка на уров. кредита</vt:lpstr>
      <vt:lpstr>Расширен.оценка на уров.кредита</vt:lpstr>
      <vt:lpstr>Розничная ипотека</vt:lpstr>
      <vt:lpstr>Автокредитование</vt:lpstr>
      <vt:lpstr>Dropdown-List Input</vt:lpstr>
      <vt:lpstr>Rohdaten Branchen&amp;Score</vt:lpstr>
      <vt:lpstr>Автокредитование!Область_печати</vt:lpstr>
      <vt:lpstr>'Базовая оценка на уров. кредита'!Область_печати</vt:lpstr>
      <vt:lpstr>'Расширен.оценка на уров.кредита'!Область_печати</vt:lpstr>
      <vt:lpstr>'Розничная ипотека'!Область_печати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Tobias Peylo</dc:creator>
  <cp:lastModifiedBy>Асанбекова Айканыш Муканмедиевна</cp:lastModifiedBy>
  <cp:lastPrinted>2025-12-01T10:05:52Z</cp:lastPrinted>
  <dcterms:created xsi:type="dcterms:W3CDTF">2023-11-16T09:42:27Z</dcterms:created>
  <dcterms:modified xsi:type="dcterms:W3CDTF">2025-12-16T10:58:17Z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cd209911-9408-4b79-b3ff-91e587e7d148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GWJOlOX0RsIMowORHFjz9bhZOFj1biPh</vt:lpwstr>
  </property>
  <property fmtid="{D5CDD505-2E9C-101B-9397-08002B2CF9AE}" pid="5" name="bjClsUserRVM">
    <vt:lpwstr>[]</vt:lpwstr>
  </property>
  <property fmtid="{D5CDD505-2E9C-101B-9397-08002B2CF9AE}" pid="6" name="bjLabelHistoryID">
    <vt:lpwstr>{E97AB38E-AAFD-4993-ADE8-D05E004FC3F1}</vt:lpwstr>
  </property>
  <property fmtid="{D5CDD505-2E9C-101B-9397-08002B2CF9AE}" pid="7" name="ContentTypeId">
    <vt:lpwstr>0x0101009CC02FA70C605343B985B6809B0D26A3</vt:lpwstr>
  </property>
  <property fmtid="{D5CDD505-2E9C-101B-9397-08002B2CF9AE}" pid="8" name="MediaServiceImageTags">
    <vt:lpwstr/>
  </property>
</Properties>
</file>