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'ГКВ-МБКР'!$A$1:$H$62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НБКР'!$A$31:$H$59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<sst xmlns="http://schemas.openxmlformats.org/spreadsheetml/2006/main" count="588" uniqueCount="117">
  <si>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</si>
  <si>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</si>
  <si>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</si>
  <si>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</si>
  <si>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</si>
  <si>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</si>
  <si>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</si>
  <si>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</si>
  <si>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</si>
  <si>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</si>
  <si>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</si>
  <si>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</si>
  <si>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</si>
  <si>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</si>
  <si>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</si>
  <si>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</si>
  <si>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</si>
  <si>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</si>
  <si>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</si>
  <si>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</si>
  <si>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</si>
  <si>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</si>
  <si>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</si>
  <si>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</si>
  <si>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</si>
  <si>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</si>
  <si>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</si>
  <si>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</si>
  <si>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</si>
  <si>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</si>
  <si>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</si>
  <si>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</si>
  <si>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</si>
  <si>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</si>
  <si>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</si>
  <si>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</si>
  <si>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</si>
  <si>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</si>
  <si>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</si>
  <si>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</si>
  <si>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</si>
  <si>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</si>
  <si>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</si>
  <si>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</si>
  <si>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</si>
  <si>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</si>
  <si>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</si>
  <si>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</si>
  <si>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</si>
  <si>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</si>
  <si>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</si>
  <si>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</si>
  <si>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</si>
  <si>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</si>
  <si>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</si>
  <si>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</si>
  <si>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</si>
  <si>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</si>
  <si>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</si>
  <si>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</si>
  <si>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</si>
  <si>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</si>
  <si>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</si>
  <si>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</si>
  <si>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</si>
  <si>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</si>
  <si>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</si>
  <si>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</si>
  <si>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</si>
  <si>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</si>
  <si>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</si>
  <si>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</si>
  <si>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</si>
  <si>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</si>
  <si>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</si>
  <si>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</si>
  <si>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</si>
  <si>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</si>
  <si>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</si>
  <si>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</si>
  <si>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</si>
  <si>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</si>
  <si>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</si>
  <si>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</si>
  <si>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</si>
  <si>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</si>
  <si>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</si>
  <si>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</si>
  <si>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</si>
  <si>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</si>
  <si>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</si>
  <si>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</si>
  <si>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</si>
  <si>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</si>
  <si>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</si>
  <si>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</si>
  <si>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</si>
  <si>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</si>
  <si>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</si>
  <si>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</si>
  <si>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</si>
  <si>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</si>
  <si>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</si>
  <si>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</si>
  <si>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</si>
  <si>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</si>
  <si>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</si>
  <si>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</si>
  <si>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</si>
  <si>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</si>
  <si>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Сентябрь 2013</t>
  </si>
  <si>
    <t>янв.-сен.12</t>
  </si>
  <si>
    <t>янв.-сен.13</t>
  </si>
  <si>
    <t>янв.- сент.12</t>
  </si>
  <si>
    <t>янв.- сент.13</t>
  </si>
  <si>
    <t>янв.-сент. 12</t>
  </si>
  <si>
    <t>янв.-сент. 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</si>
</sst>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 horizontal="right" vertical="center" wrapText="1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7" fillId="0" borderId="0" xfId="53" applyFont="1" applyFill="1">
      <alignment/>
      <protection/>
    </xf>
    <xf numFmtId="173" fontId="7" fillId="0" borderId="0" xfId="58" applyNumberFormat="1" applyFont="1" applyFill="1" applyAlignment="1">
      <alignment/>
    </xf>
    <xf numFmtId="0" fontId="7" fillId="0" borderId="0" xfId="53" applyFont="1" applyFill="1" applyBorder="1">
      <alignment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Alignment="1">
      <alignment/>
      <protection/>
    </xf>
    <xf numFmtId="0" fontId="10" fillId="0" borderId="0" xfId="53" applyFont="1" applyBorder="1" applyAlignment="1">
      <alignment/>
      <protection/>
    </xf>
    <xf numFmtId="0" fontId="9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49" fontId="9" fillId="0" borderId="0" xfId="53" applyNumberFormat="1" applyFont="1" applyAlignment="1">
      <alignment horizontal="center"/>
      <protection/>
    </xf>
    <xf numFmtId="2" fontId="7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53" applyFont="1" applyFill="1" applyBorder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Alignment="1">
      <alignment/>
      <protection/>
    </xf>
    <xf numFmtId="0" fontId="33" fillId="0" borderId="0" xfId="53" applyFont="1" applyAlignment="1">
      <alignment horizontal="center"/>
      <protection/>
    </xf>
    <xf numFmtId="49" fontId="33" fillId="0" borderId="0" xfId="53" applyNumberFormat="1" applyFont="1" applyAlignment="1">
      <alignment horizontal="center"/>
      <protection/>
    </xf>
    <xf numFmtId="49" fontId="33" fillId="0" borderId="0" xfId="53" applyNumberFormat="1" applyFont="1" applyAlignment="1">
      <alignment/>
      <protection/>
    </xf>
    <xf numFmtId="49" fontId="33" fillId="0" borderId="0" xfId="53" applyNumberFormat="1" applyFont="1" applyAlignment="1">
      <alignment horizontal="center"/>
      <protection/>
    </xf>
    <xf numFmtId="0" fontId="34" fillId="0" borderId="0" xfId="53" applyFont="1" applyFill="1" applyAlignment="1">
      <alignment horizontal="center" vertical="top"/>
      <protection/>
    </xf>
    <xf numFmtId="0" fontId="5" fillId="0" borderId="0" xfId="53" applyFont="1">
      <alignment/>
      <protection/>
    </xf>
    <xf numFmtId="0" fontId="35" fillId="0" borderId="0" xfId="53" applyFont="1">
      <alignment/>
      <protection/>
    </xf>
    <xf numFmtId="0" fontId="35" fillId="0" borderId="0" xfId="53" applyFont="1" applyFill="1">
      <alignment/>
      <protection/>
    </xf>
    <xf numFmtId="0" fontId="36" fillId="0" borderId="0" xfId="0" applyFont="1" applyAlignment="1">
      <alignment/>
    </xf>
    <xf numFmtId="0" fontId="5" fillId="0" borderId="0" xfId="53" applyFont="1" applyBorder="1" applyAlignment="1">
      <alignment shrinkToFit="1"/>
      <protection/>
    </xf>
    <xf numFmtId="0" fontId="37" fillId="0" borderId="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17" fontId="33" fillId="0" borderId="10" xfId="0" applyNumberFormat="1" applyFont="1" applyFill="1" applyBorder="1" applyAlignment="1">
      <alignment horizontal="center" vertical="center" wrapText="1"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left" vertical="center" wrapText="1"/>
      <protection/>
    </xf>
    <xf numFmtId="175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5" fontId="36" fillId="0" borderId="0" xfId="0" applyNumberFormat="1" applyFont="1" applyFill="1" applyAlignment="1">
      <alignment horizontal="right" vertical="center"/>
    </xf>
    <xf numFmtId="0" fontId="5" fillId="0" borderId="0" xfId="53" applyFont="1" applyFill="1">
      <alignment/>
      <protection/>
    </xf>
    <xf numFmtId="0" fontId="36" fillId="0" borderId="0" xfId="53" applyFont="1" applyFill="1" applyBorder="1" applyAlignment="1">
      <alignment horizontal="left" vertical="center" wrapText="1" indent="1"/>
      <protection/>
    </xf>
    <xf numFmtId="169" fontId="39" fillId="0" borderId="0" xfId="0" applyNumberFormat="1" applyFont="1" applyFill="1" applyAlignment="1">
      <alignment horizontal="right"/>
    </xf>
    <xf numFmtId="172" fontId="39" fillId="0" borderId="0" xfId="0" applyNumberFormat="1" applyFont="1" applyFill="1" applyAlignment="1">
      <alignment horizontal="right"/>
    </xf>
    <xf numFmtId="172" fontId="5" fillId="0" borderId="0" xfId="53" applyNumberFormat="1" applyFont="1" applyFill="1">
      <alignment/>
      <protection/>
    </xf>
    <xf numFmtId="177" fontId="39" fillId="0" borderId="0" xfId="0" applyNumberFormat="1" applyFont="1" applyFill="1" applyAlignment="1">
      <alignment horizontal="right"/>
    </xf>
    <xf numFmtId="173" fontId="5" fillId="0" borderId="0" xfId="58" applyNumberFormat="1" applyFont="1" applyFill="1" applyAlignment="1">
      <alignment/>
    </xf>
    <xf numFmtId="0" fontId="36" fillId="0" borderId="10" xfId="53" applyFont="1" applyFill="1" applyBorder="1" applyAlignment="1">
      <alignment horizontal="left" vertical="center" indent="2" shrinkToFit="1"/>
      <protection/>
    </xf>
    <xf numFmtId="14" fontId="3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9" fontId="40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/>
    </xf>
    <xf numFmtId="169" fontId="36" fillId="0" borderId="0" xfId="0" applyNumberFormat="1" applyFont="1" applyFill="1" applyAlignment="1">
      <alignment horizontal="right" vertical="center"/>
    </xf>
    <xf numFmtId="0" fontId="5" fillId="0" borderId="0" xfId="53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1" fontId="5" fillId="0" borderId="0" xfId="53" applyNumberFormat="1" applyFont="1">
      <alignment/>
      <protection/>
    </xf>
    <xf numFmtId="177" fontId="35" fillId="0" borderId="0" xfId="53" applyNumberFormat="1" applyFont="1">
      <alignment/>
      <protection/>
    </xf>
    <xf numFmtId="172" fontId="35" fillId="0" borderId="0" xfId="53" applyNumberFormat="1" applyFont="1" applyFill="1">
      <alignment/>
      <protection/>
    </xf>
    <xf numFmtId="164" fontId="36" fillId="0" borderId="0" xfId="53" applyNumberFormat="1" applyFont="1" applyFill="1" applyAlignment="1">
      <alignment/>
      <protection/>
    </xf>
    <xf numFmtId="164" fontId="36" fillId="0" borderId="0" xfId="53" applyNumberFormat="1" applyFont="1" applyFill="1" applyAlignment="1">
      <alignment horizontal="right"/>
      <protection/>
    </xf>
    <xf numFmtId="0" fontId="36" fillId="0" borderId="0" xfId="53" applyFont="1" applyFill="1" applyBorder="1" applyAlignment="1">
      <alignment horizontal="left" shrinkToFit="1"/>
      <protection/>
    </xf>
    <xf numFmtId="164" fontId="5" fillId="0" borderId="0" xfId="53" applyNumberFormat="1" applyFont="1" applyFill="1" applyBorder="1" applyAlignment="1">
      <alignment vertical="center"/>
      <protection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33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0" fontId="40" fillId="0" borderId="0" xfId="58" applyNumberFormat="1" applyFont="1" applyFill="1" applyAlignment="1">
      <alignment horizontal="right" vertical="center"/>
    </xf>
    <xf numFmtId="10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 indent="1"/>
    </xf>
    <xf numFmtId="166" fontId="5" fillId="0" borderId="0" xfId="53" applyNumberFormat="1" applyFont="1">
      <alignment/>
      <protection/>
    </xf>
    <xf numFmtId="0" fontId="3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3" fillId="0" borderId="10" xfId="0" applyFont="1" applyFill="1" applyBorder="1" applyAlignment="1">
      <alignment horizontal="center" vertical="center" wrapText="1"/>
    </xf>
    <xf numFmtId="17" fontId="5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169" fontId="3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169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3"/>
    </xf>
    <xf numFmtId="169" fontId="5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169" fontId="36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Fill="1" applyAlignment="1">
      <alignment horizontal="right" vertical="center"/>
    </xf>
    <xf numFmtId="168" fontId="36" fillId="0" borderId="0" xfId="0" applyNumberFormat="1" applyFont="1" applyAlignment="1">
      <alignment horizontal="right" vertical="center"/>
    </xf>
    <xf numFmtId="164" fontId="33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indent="4"/>
    </xf>
    <xf numFmtId="16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Alignment="1">
      <alignment/>
    </xf>
    <xf numFmtId="164" fontId="5" fillId="33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/>
    </xf>
    <xf numFmtId="43" fontId="5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indent="2"/>
    </xf>
    <xf numFmtId="188" fontId="5" fillId="0" borderId="0" xfId="0" applyNumberFormat="1" applyFont="1" applyFill="1" applyAlignment="1">
      <alignment/>
    </xf>
    <xf numFmtId="164" fontId="5" fillId="3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indent="2"/>
    </xf>
    <xf numFmtId="0" fontId="33" fillId="0" borderId="0" xfId="0" applyFont="1" applyFill="1" applyBorder="1" applyAlignment="1">
      <alignment horizontal="left" vertical="center" wrapText="1"/>
    </xf>
    <xf numFmtId="185" fontId="5" fillId="0" borderId="0" xfId="0" applyNumberFormat="1" applyFont="1" applyAlignment="1">
      <alignment/>
    </xf>
    <xf numFmtId="188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 wrapText="1"/>
    </xf>
    <xf numFmtId="168" fontId="33" fillId="0" borderId="0" xfId="0" applyNumberFormat="1" applyFont="1" applyFill="1" applyAlignment="1">
      <alignment horizontal="right" vertical="center"/>
    </xf>
    <xf numFmtId="177" fontId="40" fillId="0" borderId="0" xfId="0" applyNumberFormat="1" applyFont="1" applyFill="1" applyAlignment="1">
      <alignment horizontal="right" vertical="center"/>
    </xf>
    <xf numFmtId="167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2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8" fontId="40" fillId="0" borderId="0" xfId="0" applyNumberFormat="1" applyFont="1" applyFill="1" applyAlignment="1">
      <alignment horizontal="right" vertical="center"/>
    </xf>
    <xf numFmtId="164" fontId="40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/>
    </xf>
    <xf numFmtId="0" fontId="33" fillId="0" borderId="0" xfId="0" applyFont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 indent="2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3" fillId="0" borderId="0" xfId="0" applyFont="1" applyFill="1" applyBorder="1" applyAlignment="1">
      <alignment vertical="center" wrapText="1"/>
    </xf>
    <xf numFmtId="10" fontId="40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40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/>
    </xf>
    <xf numFmtId="186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2" fillId="0" borderId="0" xfId="0" applyNumberFormat="1" applyFont="1" applyFill="1" applyBorder="1" applyAlignment="1">
      <alignment horizontal="right" vertical="center" wrapText="1"/>
    </xf>
    <xf numFmtId="183" fontId="5" fillId="0" borderId="0" xfId="0" applyNumberFormat="1" applyFont="1" applyAlignment="1">
      <alignment/>
    </xf>
    <xf numFmtId="183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64" fontId="3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2" fontId="35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auto val="0"/>
        <c:lblOffset val="100"/>
        <c:tickLblSkip val="1"/>
        <c:noMultiLvlLbl val="0"/>
      </c:catAx>
      <c:valAx>
        <c:axId val="112345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001781"/>
        <c:axId val="375805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80847"/>
        <c:axId val="24127624"/>
      </c:lineChart>
      <c:catAx>
        <c:axId val="340017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80574"/>
        <c:crosses val="autoZero"/>
        <c:auto val="0"/>
        <c:lblOffset val="100"/>
        <c:tickLblSkip val="5"/>
        <c:noMultiLvlLbl val="0"/>
      </c:catAx>
      <c:valAx>
        <c:axId val="375805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At val="1"/>
        <c:crossBetween val="between"/>
        <c:dispUnits/>
        <c:majorUnit val="2000"/>
        <c:minorUnit val="100"/>
      </c:valAx>
      <c:catAx>
        <c:axId val="2680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27624"/>
        <c:crossesAt val="39"/>
        <c:auto val="0"/>
        <c:lblOffset val="100"/>
        <c:tickLblSkip val="1"/>
        <c:noMultiLvlLbl val="0"/>
      </c:catAx>
      <c:valAx>
        <c:axId val="2412762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822025"/>
        <c:axId val="818049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822025"/>
        <c:axId val="818049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5619"/>
        <c:axId val="58640572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autoZero"/>
        <c:auto val="0"/>
        <c:lblOffset val="100"/>
        <c:tickLblSkip val="1"/>
        <c:noMultiLvlLbl val="0"/>
      </c:catAx>
      <c:valAx>
        <c:axId val="81804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2025"/>
        <c:crossesAt val="1"/>
        <c:crossBetween val="between"/>
        <c:dispUnits/>
        <c:majorUnit val="1"/>
      </c:valAx>
      <c:catAx>
        <c:axId val="651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8640572"/>
        <c:crosses val="autoZero"/>
        <c:auto val="0"/>
        <c:lblOffset val="100"/>
        <c:tickLblSkip val="1"/>
        <c:noMultiLvlLbl val="0"/>
      </c:catAx>
      <c:valAx>
        <c:axId val="5864057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1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003101"/>
        <c:axId val="5226586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31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979089"/>
        <c:axId val="1448521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790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258027"/>
        <c:axId val="3245133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26533"/>
        <c:axId val="11312206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8027"/>
        <c:crossesAt val="1"/>
        <c:crossBetween val="between"/>
        <c:dispUnits/>
        <c:majorUnit val="400"/>
      </c:valAx>
      <c:catAx>
        <c:axId val="23626533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653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00991"/>
        <c:axId val="438734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09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316857"/>
        <c:axId val="640896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68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936083"/>
        <c:axId val="238804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60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3597261"/>
        <c:axId val="552664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72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636327"/>
        <c:axId val="474003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3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949985"/>
        <c:axId val="1422327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6" sqref="H26"/>
    </sheetView>
  </sheetViews>
  <sheetFormatPr defaultColWidth="8.00390625" defaultRowHeight="12.75"/>
  <cols>
    <col min="1" max="1" width="24.75390625" style="8" customWidth="1"/>
    <col min="2" max="5" width="10.75390625" style="8" customWidth="1"/>
    <col min="6" max="8" width="10.75390625" style="9" customWidth="1"/>
    <col min="9" max="9" width="10.75390625" style="10" customWidth="1"/>
    <col min="10" max="18" width="10.75390625" style="8" customWidth="1"/>
    <col min="19" max="22" width="9.75390625" style="8" customWidth="1"/>
    <col min="23" max="24" width="8.375" style="8" bestFit="1" customWidth="1"/>
    <col min="25" max="16384" width="8.00390625" style="8" customWidth="1"/>
  </cols>
  <sheetData>
    <row r="1" spans="1:22" ht="15.75">
      <c r="A1" s="31" t="s">
        <v>18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/>
      <c r="P1" s="33"/>
      <c r="Q1" s="33"/>
      <c r="R1" s="33"/>
      <c r="S1" s="33"/>
      <c r="T1" s="33"/>
      <c r="U1" s="18"/>
      <c r="V1" s="18"/>
    </row>
    <row r="2" spans="1:22" ht="15.75">
      <c r="A2" s="34" t="s">
        <v>110</v>
      </c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21"/>
      <c r="V2" s="21"/>
    </row>
    <row r="3" spans="1:22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8"/>
      <c r="V3" s="18"/>
    </row>
    <row r="4" spans="1:20" ht="15" customHeight="1">
      <c r="A4" s="26" t="s">
        <v>91</v>
      </c>
      <c r="B4" s="37"/>
      <c r="C4" s="37"/>
      <c r="D4" s="37"/>
      <c r="E4" s="38"/>
      <c r="F4" s="39"/>
      <c r="G4" s="39"/>
      <c r="H4" s="39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5" customHeight="1">
      <c r="A5" s="41" t="s">
        <v>47</v>
      </c>
      <c r="B5" s="42"/>
      <c r="C5" s="42"/>
      <c r="D5" s="42"/>
      <c r="E5" s="43"/>
      <c r="F5" s="44"/>
      <c r="G5" s="44"/>
      <c r="H5" s="44"/>
      <c r="I5" s="40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13" customFormat="1" ht="26.25" customHeight="1">
      <c r="A6" s="45"/>
      <c r="B6" s="46" t="s">
        <v>105</v>
      </c>
      <c r="C6" s="46" t="s">
        <v>107</v>
      </c>
      <c r="D6" s="46">
        <v>41275</v>
      </c>
      <c r="E6" s="46">
        <v>41306</v>
      </c>
      <c r="F6" s="46">
        <v>41334</v>
      </c>
      <c r="G6" s="46">
        <v>41365</v>
      </c>
      <c r="H6" s="46">
        <v>41395</v>
      </c>
      <c r="I6" s="46">
        <v>41426</v>
      </c>
      <c r="J6" s="46">
        <v>41456</v>
      </c>
      <c r="K6" s="46">
        <v>41487</v>
      </c>
      <c r="L6" s="46">
        <v>41518</v>
      </c>
      <c r="M6" s="47"/>
      <c r="N6" s="47"/>
      <c r="O6" s="47"/>
      <c r="P6" s="47"/>
      <c r="Q6" s="47"/>
      <c r="R6" s="47"/>
      <c r="S6" s="47"/>
      <c r="T6" s="47"/>
    </row>
    <row r="7" spans="1:20" ht="26.25" customHeight="1">
      <c r="A7" s="48" t="s">
        <v>84</v>
      </c>
      <c r="B7" s="49">
        <v>6</v>
      </c>
      <c r="C7" s="49">
        <v>-0.9000000000000057</v>
      </c>
      <c r="D7" s="49">
        <v>6.5</v>
      </c>
      <c r="E7" s="49">
        <v>8</v>
      </c>
      <c r="F7" s="49">
        <v>7.6</v>
      </c>
      <c r="G7" s="49">
        <v>8.2</v>
      </c>
      <c r="H7" s="49">
        <v>8.4</v>
      </c>
      <c r="I7" s="49">
        <v>7.9</v>
      </c>
      <c r="J7" s="49">
        <v>7.8</v>
      </c>
      <c r="K7" s="49">
        <v>8</v>
      </c>
      <c r="L7" s="49">
        <v>9.2</v>
      </c>
      <c r="M7" s="38"/>
      <c r="N7" s="38"/>
      <c r="O7" s="38"/>
      <c r="P7" s="38"/>
      <c r="Q7" s="38"/>
      <c r="R7" s="38"/>
      <c r="S7" s="38"/>
      <c r="T7" s="38"/>
    </row>
    <row r="8" spans="1:20" ht="26.25" customHeight="1">
      <c r="A8" s="48" t="s">
        <v>85</v>
      </c>
      <c r="B8" s="50">
        <v>105.7</v>
      </c>
      <c r="C8" s="50">
        <v>107.5</v>
      </c>
      <c r="D8" s="50">
        <v>100.8</v>
      </c>
      <c r="E8" s="50">
        <v>101.2</v>
      </c>
      <c r="F8" s="50">
        <v>101.13364883558253</v>
      </c>
      <c r="G8" s="50">
        <v>101.04717686356497</v>
      </c>
      <c r="H8" s="50">
        <v>101.4</v>
      </c>
      <c r="I8" s="50">
        <v>101.5</v>
      </c>
      <c r="J8" s="50">
        <v>101.2</v>
      </c>
      <c r="K8" s="50">
        <v>101.1</v>
      </c>
      <c r="L8" s="50">
        <v>101.62502910045883</v>
      </c>
      <c r="M8" s="38"/>
      <c r="N8" s="38"/>
      <c r="O8" s="38"/>
      <c r="P8" s="38"/>
      <c r="Q8" s="38"/>
      <c r="R8" s="38"/>
      <c r="S8" s="38"/>
      <c r="T8" s="38"/>
    </row>
    <row r="9" spans="1:20" ht="26.25" customHeight="1">
      <c r="A9" s="48" t="s">
        <v>86</v>
      </c>
      <c r="B9" s="51" t="s">
        <v>1</v>
      </c>
      <c r="C9" s="51" t="s">
        <v>1</v>
      </c>
      <c r="D9" s="50">
        <v>100.8</v>
      </c>
      <c r="E9" s="50">
        <v>100.39</v>
      </c>
      <c r="F9" s="50">
        <v>99.945302270648</v>
      </c>
      <c r="G9" s="50">
        <v>99.91449732802765</v>
      </c>
      <c r="H9" s="50">
        <v>100.3</v>
      </c>
      <c r="I9" s="50">
        <v>100.15</v>
      </c>
      <c r="J9" s="50">
        <v>99.73122182867442</v>
      </c>
      <c r="K9" s="50">
        <v>99.88770790658914</v>
      </c>
      <c r="L9" s="50">
        <v>100.49850347001235</v>
      </c>
      <c r="M9" s="38"/>
      <c r="N9" s="38"/>
      <c r="O9" s="38"/>
      <c r="P9" s="38"/>
      <c r="Q9" s="38"/>
      <c r="R9" s="38"/>
      <c r="S9" s="38"/>
      <c r="T9" s="38"/>
    </row>
    <row r="10" spans="1:20" ht="26.25" customHeight="1">
      <c r="A10" s="48" t="s">
        <v>8</v>
      </c>
      <c r="B10" s="51">
        <v>13.61</v>
      </c>
      <c r="C10" s="51">
        <v>2.64</v>
      </c>
      <c r="D10" s="51">
        <v>3.05</v>
      </c>
      <c r="E10" s="51">
        <v>2.83</v>
      </c>
      <c r="F10" s="51">
        <v>2.98</v>
      </c>
      <c r="G10" s="51">
        <v>2.88</v>
      </c>
      <c r="H10" s="51">
        <v>2.96</v>
      </c>
      <c r="I10" s="51">
        <v>3.2</v>
      </c>
      <c r="J10" s="51">
        <v>4.09</v>
      </c>
      <c r="K10" s="51">
        <v>4.16</v>
      </c>
      <c r="L10" s="51">
        <v>4.25</v>
      </c>
      <c r="M10" s="38"/>
      <c r="N10" s="38"/>
      <c r="O10" s="38"/>
      <c r="P10" s="38"/>
      <c r="Q10" s="38"/>
      <c r="R10" s="38"/>
      <c r="S10" s="38"/>
      <c r="T10" s="38"/>
    </row>
    <row r="11" spans="1:20" ht="26.25" customHeight="1">
      <c r="A11" s="48" t="s">
        <v>9</v>
      </c>
      <c r="B11" s="52">
        <v>46.4847</v>
      </c>
      <c r="C11" s="52">
        <v>47.4012</v>
      </c>
      <c r="D11" s="52">
        <v>47.7696</v>
      </c>
      <c r="E11" s="52">
        <v>47.5676</v>
      </c>
      <c r="F11" s="52">
        <v>47.961</v>
      </c>
      <c r="G11" s="52">
        <v>48.1717</v>
      </c>
      <c r="H11" s="52">
        <v>48.23</v>
      </c>
      <c r="I11" s="52">
        <v>48.6277</v>
      </c>
      <c r="J11" s="52">
        <v>48.8745</v>
      </c>
      <c r="K11" s="52">
        <v>48.7243</v>
      </c>
      <c r="L11" s="52">
        <v>48.6197</v>
      </c>
      <c r="M11" s="38"/>
      <c r="N11" s="38"/>
      <c r="O11" s="38"/>
      <c r="P11" s="38"/>
      <c r="Q11" s="38"/>
      <c r="R11" s="38"/>
      <c r="S11" s="38"/>
      <c r="T11" s="38"/>
    </row>
    <row r="12" spans="1:20" s="11" customFormat="1" ht="26.25" customHeight="1">
      <c r="A12" s="48" t="s">
        <v>87</v>
      </c>
      <c r="B12" s="53">
        <v>-1.3046930733430884</v>
      </c>
      <c r="C12" s="53">
        <f>C11/B11*100-100</f>
        <v>1.9716164673537975</v>
      </c>
      <c r="D12" s="53">
        <f>D11/C11*100-100</f>
        <v>0.777195514037615</v>
      </c>
      <c r="E12" s="53">
        <f>E11/C11*100-100</f>
        <v>0.3510459650810418</v>
      </c>
      <c r="F12" s="53">
        <f>F11/C11*100-100</f>
        <v>1.1809827599301315</v>
      </c>
      <c r="G12" s="53">
        <f>G11/C11*100-100</f>
        <v>1.6254862746090737</v>
      </c>
      <c r="H12" s="53">
        <f>H11/C11*100-100</f>
        <v>1.7484789414614</v>
      </c>
      <c r="I12" s="53">
        <f>I11/C11*100-100</f>
        <v>2.5874872366100448</v>
      </c>
      <c r="J12" s="53">
        <f>J11/C11*100-100</f>
        <v>3.1081491607807266</v>
      </c>
      <c r="K12" s="53">
        <f>K11/C11*100-100</f>
        <v>2.791279545665489</v>
      </c>
      <c r="L12" s="53">
        <f>L11/C11*100-100</f>
        <v>2.5706100267503587</v>
      </c>
      <c r="M12" s="54"/>
      <c r="N12" s="54"/>
      <c r="O12" s="54"/>
      <c r="P12" s="54"/>
      <c r="Q12" s="54"/>
      <c r="R12" s="54"/>
      <c r="S12" s="54"/>
      <c r="T12" s="54"/>
    </row>
    <row r="13" spans="1:20" s="11" customFormat="1" ht="26.25" customHeight="1">
      <c r="A13" s="48" t="s">
        <v>88</v>
      </c>
      <c r="B13" s="53" t="s">
        <v>1</v>
      </c>
      <c r="C13" s="53" t="s">
        <v>1</v>
      </c>
      <c r="D13" s="53">
        <f aca="true" t="shared" si="0" ref="D13:I13">D11/C11*100-100</f>
        <v>0.777195514037615</v>
      </c>
      <c r="E13" s="53">
        <f t="shared" si="0"/>
        <v>-0.42286307609859364</v>
      </c>
      <c r="F13" s="53">
        <f t="shared" si="0"/>
        <v>0.827033527022607</v>
      </c>
      <c r="G13" s="53">
        <f t="shared" si="0"/>
        <v>0.4393152769958988</v>
      </c>
      <c r="H13" s="53">
        <f t="shared" si="0"/>
        <v>0.12102541533720057</v>
      </c>
      <c r="I13" s="53">
        <f t="shared" si="0"/>
        <v>0.8245905038357932</v>
      </c>
      <c r="J13" s="53">
        <f>J11/I11*100-100</f>
        <v>0.5075296590215004</v>
      </c>
      <c r="K13" s="53">
        <f>K11/J11*100-100</f>
        <v>-0.30731772192042683</v>
      </c>
      <c r="L13" s="53">
        <f>L11/K11*100-100</f>
        <v>-0.21467727602038167</v>
      </c>
      <c r="M13" s="54"/>
      <c r="N13" s="54"/>
      <c r="O13" s="54"/>
      <c r="P13" s="54"/>
      <c r="Q13" s="54"/>
      <c r="R13" s="54"/>
      <c r="S13" s="54"/>
      <c r="T13" s="54"/>
    </row>
    <row r="14" spans="1:22" s="11" customFormat="1" ht="15" customHeight="1">
      <c r="A14" s="55"/>
      <c r="B14" s="56"/>
      <c r="C14" s="57"/>
      <c r="D14" s="57"/>
      <c r="E14" s="58"/>
      <c r="F14" s="59"/>
      <c r="G14" s="59"/>
      <c r="H14" s="59"/>
      <c r="I14" s="59"/>
      <c r="J14" s="54"/>
      <c r="K14" s="54"/>
      <c r="L14" s="54"/>
      <c r="M14" s="54"/>
      <c r="N14" s="60"/>
      <c r="O14" s="60"/>
      <c r="P14" s="60"/>
      <c r="Q14" s="60"/>
      <c r="R14" s="60"/>
      <c r="S14" s="60"/>
      <c r="T14" s="60"/>
      <c r="U14" s="12"/>
      <c r="V14" s="12"/>
    </row>
    <row r="15" spans="1:25" s="11" customFormat="1" ht="15" customHeight="1">
      <c r="A15" s="26" t="s">
        <v>89</v>
      </c>
      <c r="B15" s="56"/>
      <c r="C15" s="56"/>
      <c r="D15" s="56"/>
      <c r="E15" s="56"/>
      <c r="F15" s="56"/>
      <c r="G15" s="56"/>
      <c r="H15" s="56"/>
      <c r="I15" s="40"/>
      <c r="J15" s="54"/>
      <c r="K15" s="54"/>
      <c r="L15" s="54"/>
      <c r="M15" s="54"/>
      <c r="N15" s="60"/>
      <c r="O15" s="60"/>
      <c r="P15" s="60"/>
      <c r="Q15" s="60"/>
      <c r="R15" s="60"/>
      <c r="S15" s="60"/>
      <c r="T15" s="60"/>
      <c r="U15" s="12"/>
      <c r="V15" s="12"/>
      <c r="W15" s="22"/>
      <c r="X15" s="22"/>
      <c r="Y15" s="22"/>
    </row>
    <row r="16" spans="1:22" s="11" customFormat="1" ht="12.75" customHeight="1">
      <c r="A16" s="41" t="s">
        <v>7</v>
      </c>
      <c r="B16" s="56"/>
      <c r="C16" s="56"/>
      <c r="D16" s="56"/>
      <c r="E16" s="56"/>
      <c r="F16" s="56"/>
      <c r="G16" s="56"/>
      <c r="H16" s="56"/>
      <c r="I16" s="40"/>
      <c r="J16" s="54"/>
      <c r="K16" s="54"/>
      <c r="L16" s="54"/>
      <c r="M16" s="54"/>
      <c r="N16" s="60"/>
      <c r="O16" s="60"/>
      <c r="P16" s="60"/>
      <c r="Q16" s="60"/>
      <c r="R16" s="60"/>
      <c r="S16" s="60"/>
      <c r="T16" s="60"/>
      <c r="U16" s="12"/>
      <c r="V16" s="12"/>
    </row>
    <row r="17" spans="1:20" s="11" customFormat="1" ht="40.5">
      <c r="A17" s="61"/>
      <c r="B17" s="62" t="s">
        <v>105</v>
      </c>
      <c r="C17" s="46">
        <v>41122</v>
      </c>
      <c r="D17" s="46">
        <v>41153</v>
      </c>
      <c r="E17" s="46" t="s">
        <v>107</v>
      </c>
      <c r="F17" s="46">
        <v>41487</v>
      </c>
      <c r="G17" s="46">
        <v>41518</v>
      </c>
      <c r="H17" s="63" t="s">
        <v>2</v>
      </c>
      <c r="I17" s="63" t="s">
        <v>46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s="11" customFormat="1" ht="13.5" customHeight="1">
      <c r="A18" s="48" t="s">
        <v>4</v>
      </c>
      <c r="B18" s="51">
        <v>49866.9363</v>
      </c>
      <c r="C18" s="51">
        <v>53963.2481</v>
      </c>
      <c r="D18" s="51">
        <v>53562.4162</v>
      </c>
      <c r="E18" s="51">
        <v>58252.1681</v>
      </c>
      <c r="F18" s="51">
        <v>63153.0166</v>
      </c>
      <c r="G18" s="51">
        <v>62898.5575</v>
      </c>
      <c r="H18" s="65">
        <f>G18-F18</f>
        <v>-254.45910000000003</v>
      </c>
      <c r="I18" s="65">
        <f>G18-E18</f>
        <v>4646.3894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11" customFormat="1" ht="13.5" customHeight="1">
      <c r="A19" s="48" t="s">
        <v>82</v>
      </c>
      <c r="B19" s="51">
        <v>54803.2258</v>
      </c>
      <c r="C19" s="51">
        <v>60067.2352</v>
      </c>
      <c r="D19" s="51">
        <v>60174.7046</v>
      </c>
      <c r="E19" s="51">
        <v>64488.814</v>
      </c>
      <c r="F19" s="51">
        <v>69639.7662</v>
      </c>
      <c r="G19" s="51">
        <v>68935.1742</v>
      </c>
      <c r="H19" s="65">
        <f>G19-F19</f>
        <v>-704.5920000000042</v>
      </c>
      <c r="I19" s="65">
        <f>G19-E19</f>
        <v>4446.3601999999955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11" customFormat="1" ht="13.5" customHeight="1">
      <c r="A20" s="48" t="s">
        <v>5</v>
      </c>
      <c r="B20" s="51">
        <v>79527.79675902</v>
      </c>
      <c r="C20" s="51">
        <v>92369.3907835</v>
      </c>
      <c r="D20" s="51">
        <v>94593.38542933</v>
      </c>
      <c r="E20" s="51">
        <v>98482.85660418001</v>
      </c>
      <c r="F20" s="51">
        <v>111129.09149524</v>
      </c>
      <c r="G20" s="51">
        <v>113324.15062283</v>
      </c>
      <c r="H20" s="65">
        <f>G20-F20</f>
        <v>2195.0591275899933</v>
      </c>
      <c r="I20" s="65">
        <f>G20-E20</f>
        <v>14841.29401864999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11" customFormat="1" ht="13.5" customHeight="1">
      <c r="A21" s="67" t="s">
        <v>6</v>
      </c>
      <c r="B21" s="68">
        <v>25.3410994995494</v>
      </c>
      <c r="C21" s="68">
        <v>29.087266037636738</v>
      </c>
      <c r="D21" s="68">
        <v>29.484629732660476</v>
      </c>
      <c r="E21" s="68">
        <v>29.001936721205286</v>
      </c>
      <c r="F21" s="68">
        <v>31.085891654793397</v>
      </c>
      <c r="G21" s="68">
        <v>30.998091602345713</v>
      </c>
      <c r="H21" s="69"/>
      <c r="I21" s="69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2" s="11" customFormat="1" ht="6" customHeight="1">
      <c r="A22" s="67"/>
      <c r="B22" s="68"/>
      <c r="C22" s="68"/>
      <c r="D22" s="68"/>
      <c r="E22" s="68"/>
      <c r="F22" s="68"/>
      <c r="G22" s="68"/>
      <c r="H22" s="68"/>
      <c r="I22" s="68"/>
      <c r="J22" s="70"/>
      <c r="K22" s="70"/>
      <c r="L22" s="70"/>
      <c r="M22" s="70"/>
      <c r="N22" s="70"/>
      <c r="O22" s="47"/>
      <c r="P22" s="47"/>
      <c r="Q22" s="47"/>
      <c r="R22" s="47"/>
      <c r="S22" s="47"/>
      <c r="T22" s="47"/>
      <c r="U22" s="13"/>
      <c r="V22" s="13"/>
    </row>
    <row r="23" spans="1:22" s="11" customFormat="1" ht="15" customHeight="1">
      <c r="A23" s="71" t="s">
        <v>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47"/>
      <c r="P23" s="47"/>
      <c r="Q23" s="47"/>
      <c r="R23" s="47"/>
      <c r="S23" s="47"/>
      <c r="T23" s="47"/>
      <c r="U23" s="13"/>
      <c r="V23" s="13"/>
    </row>
    <row r="24" spans="1:20" ht="15.75" customHeight="1">
      <c r="A24" s="38"/>
      <c r="B24" s="38"/>
      <c r="C24" s="38"/>
      <c r="D24" s="38"/>
      <c r="E24" s="72"/>
      <c r="F24" s="73"/>
      <c r="G24" s="73"/>
      <c r="H24" s="39"/>
      <c r="I24" s="7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16" customFormat="1" ht="15" customHeight="1">
      <c r="A25" s="27" t="s">
        <v>90</v>
      </c>
      <c r="B25" s="75"/>
      <c r="C25" s="76"/>
      <c r="D25" s="76"/>
      <c r="E25" s="76"/>
      <c r="F25" s="28"/>
      <c r="G25" s="28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16" customFormat="1" ht="12.75" customHeight="1">
      <c r="A26" s="77" t="s">
        <v>48</v>
      </c>
      <c r="B26" s="75"/>
      <c r="C26" s="76"/>
      <c r="D26" s="76"/>
      <c r="E26" s="76"/>
      <c r="F26" s="28"/>
      <c r="G26" s="28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16" customFormat="1" ht="40.5">
      <c r="A27" s="61"/>
      <c r="B27" s="62" t="s">
        <v>105</v>
      </c>
      <c r="C27" s="46">
        <v>41122</v>
      </c>
      <c r="D27" s="46">
        <v>41153</v>
      </c>
      <c r="E27" s="46" t="s">
        <v>107</v>
      </c>
      <c r="F27" s="46">
        <v>41487</v>
      </c>
      <c r="G27" s="46">
        <v>41518</v>
      </c>
      <c r="H27" s="63" t="s">
        <v>2</v>
      </c>
      <c r="I27" s="63" t="s">
        <v>46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17" customFormat="1" ht="26.25" customHeight="1">
      <c r="A28" s="48" t="s">
        <v>25</v>
      </c>
      <c r="B28" s="78">
        <v>1834.50460655215</v>
      </c>
      <c r="C28" s="78">
        <v>1954.2976058498955</v>
      </c>
      <c r="D28" s="78">
        <v>1967.78771481853</v>
      </c>
      <c r="E28" s="78">
        <v>2066.5862063271197</v>
      </c>
      <c r="F28" s="78">
        <v>2081.48962566878</v>
      </c>
      <c r="G28" s="78">
        <v>2107.03146765226</v>
      </c>
      <c r="H28" s="65">
        <f>G28-F28</f>
        <v>25.541841983480026</v>
      </c>
      <c r="I28" s="65">
        <f>G28-E28</f>
        <v>40.44526132514011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5">
      <c r="A29" s="38"/>
      <c r="B29" s="38"/>
      <c r="C29" s="38"/>
      <c r="D29" s="38"/>
      <c r="E29" s="38"/>
      <c r="F29" s="39"/>
      <c r="G29" s="39"/>
      <c r="H29" s="39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1" customFormat="1" ht="15.75" customHeight="1">
      <c r="A30" s="26" t="s">
        <v>95</v>
      </c>
      <c r="B30" s="2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s="1" customFormat="1" ht="12.75" customHeight="1">
      <c r="A31" s="80"/>
      <c r="B31" s="38"/>
      <c r="C31" s="38"/>
      <c r="D31" s="3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1" customFormat="1" ht="40.5">
      <c r="A32" s="81"/>
      <c r="B32" s="62" t="s">
        <v>105</v>
      </c>
      <c r="C32" s="46">
        <v>41122</v>
      </c>
      <c r="D32" s="46">
        <v>41153</v>
      </c>
      <c r="E32" s="46" t="s">
        <v>107</v>
      </c>
      <c r="F32" s="46">
        <v>41487</v>
      </c>
      <c r="G32" s="46">
        <v>41518</v>
      </c>
      <c r="H32" s="63" t="s">
        <v>2</v>
      </c>
      <c r="I32" s="63" t="s">
        <v>46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2" s="1" customFormat="1" ht="26.25" customHeight="1">
      <c r="A33" s="82" t="s">
        <v>106</v>
      </c>
      <c r="B33" s="83">
        <v>46.4847</v>
      </c>
      <c r="C33" s="83">
        <v>46.0743</v>
      </c>
      <c r="D33" s="83">
        <v>47.1484</v>
      </c>
      <c r="E33" s="83">
        <v>47.4012</v>
      </c>
      <c r="F33" s="83">
        <v>48.7243</v>
      </c>
      <c r="G33" s="83">
        <v>48.6197</v>
      </c>
      <c r="H33" s="84">
        <f>G33/F33-1</f>
        <v>-0.002146772760203808</v>
      </c>
      <c r="I33" s="84">
        <f>G33/E33-1</f>
        <v>0.02570610026750364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4"/>
      <c r="V33" s="4"/>
    </row>
    <row r="34" spans="1:22" s="1" customFormat="1" ht="26.25" customHeight="1">
      <c r="A34" s="82" t="s">
        <v>54</v>
      </c>
      <c r="B34" s="83">
        <v>46.4847</v>
      </c>
      <c r="C34" s="83">
        <v>46.0743</v>
      </c>
      <c r="D34" s="83">
        <v>47.1484</v>
      </c>
      <c r="E34" s="83">
        <v>47.3868</v>
      </c>
      <c r="F34" s="83">
        <v>48.7243</v>
      </c>
      <c r="G34" s="83">
        <v>48.6561</v>
      </c>
      <c r="H34" s="84">
        <f>G34/F34-1</f>
        <v>-0.0013997122585649446</v>
      </c>
      <c r="I34" s="84">
        <f>G34/E34-1</f>
        <v>0.026785940388462715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4"/>
      <c r="V34" s="4"/>
    </row>
    <row r="35" spans="1:22" s="1" customFormat="1" ht="26.25" customHeight="1">
      <c r="A35" s="82" t="s">
        <v>55</v>
      </c>
      <c r="B35" s="83">
        <v>1.2945</v>
      </c>
      <c r="C35" s="83">
        <v>1.2575</v>
      </c>
      <c r="D35" s="83">
        <v>1.2858</v>
      </c>
      <c r="E35" s="83">
        <v>1.3194</v>
      </c>
      <c r="F35" s="83">
        <v>1.322</v>
      </c>
      <c r="G35" s="83">
        <v>1.3524</v>
      </c>
      <c r="H35" s="84">
        <f>G35/F35-1</f>
        <v>0.02299546142208775</v>
      </c>
      <c r="I35" s="84">
        <f>G35/E35-1</f>
        <v>0.0250113688040019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4"/>
      <c r="V35" s="4"/>
    </row>
    <row r="36" spans="1:22" s="1" customFormat="1" ht="26.25" customHeight="1">
      <c r="A36" s="82" t="s">
        <v>49</v>
      </c>
      <c r="B36" s="83"/>
      <c r="C36" s="83"/>
      <c r="D36" s="83"/>
      <c r="E36" s="83"/>
      <c r="F36" s="83"/>
      <c r="G36" s="83"/>
      <c r="H36" s="84"/>
      <c r="I36" s="84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4"/>
      <c r="V36" s="4"/>
    </row>
    <row r="37" spans="1:22" s="1" customFormat="1" ht="13.5" customHeight="1">
      <c r="A37" s="86" t="s">
        <v>50</v>
      </c>
      <c r="B37" s="83">
        <v>46.697159628858174</v>
      </c>
      <c r="C37" s="83">
        <v>46.6211</v>
      </c>
      <c r="D37" s="83">
        <v>46.98835609558157</v>
      </c>
      <c r="E37" s="83">
        <v>47.3781</v>
      </c>
      <c r="F37" s="83">
        <v>48.7328</v>
      </c>
      <c r="G37" s="83">
        <v>48.6818</v>
      </c>
      <c r="H37" s="84">
        <f>G37/F37-1</f>
        <v>-0.0010465230809638681</v>
      </c>
      <c r="I37" s="84">
        <f>G37/E37-1</f>
        <v>0.027516932928927096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4"/>
      <c r="V37" s="4"/>
    </row>
    <row r="38" spans="1:22" s="1" customFormat="1" ht="13.5" customHeight="1">
      <c r="A38" s="86" t="s">
        <v>51</v>
      </c>
      <c r="B38" s="83">
        <v>59.8</v>
      </c>
      <c r="C38" s="83">
        <v>58.0279</v>
      </c>
      <c r="D38" s="83">
        <v>60.8472515779982</v>
      </c>
      <c r="E38" s="83">
        <v>61.9483</v>
      </c>
      <c r="F38" s="83">
        <v>64.7224</v>
      </c>
      <c r="G38" s="83">
        <v>65.8246</v>
      </c>
      <c r="H38" s="84">
        <f>G38/F38-1</f>
        <v>0.01702965279408697</v>
      </c>
      <c r="I38" s="84">
        <f>G38/E38-1</f>
        <v>0.06257314567147132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4"/>
      <c r="V38" s="4"/>
    </row>
    <row r="39" spans="1:22" s="1" customFormat="1" ht="13.5" customHeight="1">
      <c r="A39" s="86" t="s">
        <v>52</v>
      </c>
      <c r="B39" s="83">
        <v>1.435</v>
      </c>
      <c r="C39" s="83">
        <v>1.4324</v>
      </c>
      <c r="D39" s="83">
        <v>1.5015652006928233</v>
      </c>
      <c r="E39" s="83">
        <v>1.5313</v>
      </c>
      <c r="F39" s="83">
        <v>1.466</v>
      </c>
      <c r="G39" s="83">
        <v>1.4985</v>
      </c>
      <c r="H39" s="84">
        <f>G39/F39-1</f>
        <v>0.02216916780354694</v>
      </c>
      <c r="I39" s="84">
        <f>G39/E39-1</f>
        <v>-0.021419708744204402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4"/>
      <c r="V39" s="4"/>
    </row>
    <row r="40" spans="1:22" s="1" customFormat="1" ht="13.5" customHeight="1">
      <c r="A40" s="86" t="s">
        <v>53</v>
      </c>
      <c r="B40" s="83">
        <v>0.308</v>
      </c>
      <c r="C40" s="83">
        <v>0.3088</v>
      </c>
      <c r="D40" s="83">
        <v>0.3127201112140871</v>
      </c>
      <c r="E40" s="83">
        <v>0.3116</v>
      </c>
      <c r="F40" s="83">
        <v>0.3166</v>
      </c>
      <c r="G40" s="83">
        <v>0.3157</v>
      </c>
      <c r="H40" s="84">
        <f>G40/F40-1</f>
        <v>-0.002842703727100493</v>
      </c>
      <c r="I40" s="84">
        <f>G40/E40-1</f>
        <v>0.013157894736842035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5"/>
      <c r="V40" s="5"/>
    </row>
    <row r="41" spans="1:20" ht="15">
      <c r="A41" s="38"/>
      <c r="B41" s="38"/>
      <c r="C41" s="38"/>
      <c r="D41" s="38"/>
      <c r="E41" s="38"/>
      <c r="F41" s="40"/>
      <c r="G41" s="40"/>
      <c r="H41" s="39"/>
      <c r="I41" s="40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">
      <c r="A42" s="38"/>
      <c r="B42" s="38"/>
      <c r="C42" s="87"/>
      <c r="D42" s="87"/>
      <c r="E42" s="87"/>
      <c r="F42" s="39"/>
      <c r="G42" s="39"/>
      <c r="H42" s="39"/>
      <c r="I42" s="4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">
      <c r="A43" s="38"/>
      <c r="B43" s="38"/>
      <c r="C43" s="87"/>
      <c r="D43" s="87"/>
      <c r="E43" s="87"/>
      <c r="F43" s="39"/>
      <c r="G43" s="39"/>
      <c r="H43" s="39"/>
      <c r="I43" s="4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">
      <c r="A44" s="38"/>
      <c r="B44" s="38"/>
      <c r="C44" s="87"/>
      <c r="D44" s="87"/>
      <c r="E44" s="87"/>
      <c r="F44" s="39"/>
      <c r="G44" s="39"/>
      <c r="H44" s="39"/>
      <c r="I44" s="40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">
      <c r="A45" s="38"/>
      <c r="B45" s="38"/>
      <c r="C45" s="87"/>
      <c r="D45" s="87"/>
      <c r="E45" s="87"/>
      <c r="F45" s="39"/>
      <c r="G45" s="39"/>
      <c r="H45" s="39"/>
      <c r="I45" s="40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5" ht="15" customHeight="1">
      <c r="A1" s="26" t="s">
        <v>93</v>
      </c>
      <c r="B1" s="26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3" customFormat="1" ht="12.75" customHeight="1">
      <c r="A2" s="88" t="s">
        <v>44</v>
      </c>
      <c r="B2" s="88"/>
      <c r="C2" s="89"/>
      <c r="D2" s="89"/>
      <c r="E2" s="89"/>
      <c r="F2" s="89"/>
      <c r="G2" s="89"/>
      <c r="H2" s="90"/>
      <c r="I2" s="90"/>
      <c r="J2" s="90"/>
      <c r="K2" s="90"/>
      <c r="L2" s="90"/>
      <c r="M2" s="90"/>
      <c r="N2" s="90"/>
      <c r="O2" s="90"/>
    </row>
    <row r="3" spans="1:15" ht="26.25" customHeight="1">
      <c r="A3" s="91"/>
      <c r="B3" s="46" t="s">
        <v>107</v>
      </c>
      <c r="C3" s="46" t="s">
        <v>111</v>
      </c>
      <c r="D3" s="46" t="s">
        <v>112</v>
      </c>
      <c r="E3" s="46">
        <v>41487</v>
      </c>
      <c r="F3" s="46">
        <v>41518</v>
      </c>
      <c r="G3" s="63" t="s">
        <v>2</v>
      </c>
      <c r="H3" s="63" t="s">
        <v>3</v>
      </c>
      <c r="I3" s="80"/>
      <c r="J3" s="92"/>
      <c r="K3" s="80"/>
      <c r="L3" s="80"/>
      <c r="M3" s="80"/>
      <c r="N3" s="80"/>
      <c r="O3" s="80"/>
    </row>
    <row r="4" spans="1:15" ht="13.5" customHeight="1">
      <c r="A4" s="93" t="s">
        <v>22</v>
      </c>
      <c r="B4" s="94">
        <f>B6+B7</f>
        <v>47.849999999999994</v>
      </c>
      <c r="C4" s="94">
        <f>C6+C7</f>
        <v>47.849999999999994</v>
      </c>
      <c r="D4" s="94">
        <v>14.7</v>
      </c>
      <c r="E4" s="94">
        <f>E6+E7</f>
        <v>0</v>
      </c>
      <c r="F4" s="94">
        <f>F6+F7</f>
        <v>0</v>
      </c>
      <c r="G4" s="65">
        <f>F4-E4</f>
        <v>0</v>
      </c>
      <c r="H4" s="65">
        <f>D4-C4</f>
        <v>-33.14999999999999</v>
      </c>
      <c r="I4" s="94"/>
      <c r="J4" s="80"/>
      <c r="K4" s="80"/>
      <c r="L4" s="80"/>
      <c r="M4" s="80"/>
      <c r="N4" s="80"/>
      <c r="O4" s="80"/>
    </row>
    <row r="5" spans="1:15" ht="13.5" customHeight="1">
      <c r="A5" s="95" t="s">
        <v>81</v>
      </c>
      <c r="B5" s="50">
        <f>B6-B7</f>
        <v>-38.25</v>
      </c>
      <c r="C5" s="50">
        <f>C6-C7</f>
        <v>-38.25</v>
      </c>
      <c r="D5" s="50">
        <v>-14.7</v>
      </c>
      <c r="E5" s="50">
        <f>E6-E7</f>
        <v>0</v>
      </c>
      <c r="F5" s="50">
        <f>F6-F7</f>
        <v>0</v>
      </c>
      <c r="G5" s="65">
        <f>F5-E5</f>
        <v>0</v>
      </c>
      <c r="H5" s="65">
        <f>D5-C5</f>
        <v>23.55</v>
      </c>
      <c r="I5" s="50"/>
      <c r="J5" s="96"/>
      <c r="K5" s="80"/>
      <c r="L5" s="80"/>
      <c r="M5" s="80"/>
      <c r="N5" s="80"/>
      <c r="O5" s="80"/>
    </row>
    <row r="6" spans="1:15" ht="13.5" customHeight="1">
      <c r="A6" s="97" t="s">
        <v>23</v>
      </c>
      <c r="B6" s="51">
        <v>4.8</v>
      </c>
      <c r="C6" s="51">
        <v>4.8</v>
      </c>
      <c r="D6" s="51">
        <v>0</v>
      </c>
      <c r="E6" s="51">
        <v>0</v>
      </c>
      <c r="F6" s="51">
        <v>0</v>
      </c>
      <c r="G6" s="65">
        <f>F6-E6</f>
        <v>0</v>
      </c>
      <c r="H6" s="65">
        <f>G6-F6</f>
        <v>0</v>
      </c>
      <c r="I6" s="98"/>
      <c r="J6" s="80"/>
      <c r="K6" s="80"/>
      <c r="L6" s="80"/>
      <c r="M6" s="80"/>
      <c r="N6" s="80"/>
      <c r="O6" s="80"/>
    </row>
    <row r="7" spans="1:15" ht="13.5" customHeight="1">
      <c r="A7" s="97" t="s">
        <v>24</v>
      </c>
      <c r="B7" s="51">
        <v>43.05</v>
      </c>
      <c r="C7" s="51">
        <v>43.05</v>
      </c>
      <c r="D7" s="51">
        <v>14.7</v>
      </c>
      <c r="E7" s="51">
        <v>0</v>
      </c>
      <c r="F7" s="51">
        <v>0</v>
      </c>
      <c r="G7" s="65">
        <f>F7-E7</f>
        <v>0</v>
      </c>
      <c r="H7" s="65">
        <f>D7-C7</f>
        <v>-28.349999999999998</v>
      </c>
      <c r="I7" s="98"/>
      <c r="J7" s="80"/>
      <c r="K7" s="80"/>
      <c r="L7" s="80"/>
      <c r="M7" s="80"/>
      <c r="N7" s="80"/>
      <c r="O7" s="80"/>
    </row>
    <row r="8" spans="1:15" ht="13.5" customHeight="1">
      <c r="A8" s="95" t="s">
        <v>40</v>
      </c>
      <c r="B8" s="98" t="s">
        <v>1</v>
      </c>
      <c r="C8" s="98" t="s">
        <v>1</v>
      </c>
      <c r="D8" s="98" t="s">
        <v>1</v>
      </c>
      <c r="E8" s="98" t="s">
        <v>1</v>
      </c>
      <c r="F8" s="98" t="s">
        <v>1</v>
      </c>
      <c r="G8" s="98" t="s">
        <v>1</v>
      </c>
      <c r="H8" s="98" t="s">
        <v>1</v>
      </c>
      <c r="I8" s="98"/>
      <c r="J8" s="98"/>
      <c r="K8" s="80"/>
      <c r="L8" s="80"/>
      <c r="M8" s="80"/>
      <c r="N8" s="80"/>
      <c r="O8" s="80"/>
    </row>
    <row r="9" spans="1:15" ht="15" customHeight="1">
      <c r="A9" s="80"/>
      <c r="B9" s="80"/>
      <c r="C9" s="99"/>
      <c r="D9" s="9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4" customFormat="1" ht="15" customHeight="1">
      <c r="A10" s="100" t="s">
        <v>92</v>
      </c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3" customFormat="1" ht="12.75" customHeight="1">
      <c r="A11" s="88" t="s">
        <v>0</v>
      </c>
      <c r="B11" s="88"/>
      <c r="C11" s="89"/>
      <c r="D11" s="89"/>
      <c r="E11" s="89"/>
      <c r="F11" s="89"/>
      <c r="G11" s="89"/>
      <c r="H11" s="90"/>
      <c r="I11" s="90"/>
      <c r="J11" s="101"/>
      <c r="K11" s="90"/>
      <c r="L11" s="90"/>
      <c r="M11" s="90"/>
      <c r="N11" s="90"/>
      <c r="O11" s="90"/>
    </row>
    <row r="12" spans="1:15" ht="26.25" customHeight="1">
      <c r="A12" s="91"/>
      <c r="B12" s="46" t="s">
        <v>107</v>
      </c>
      <c r="C12" s="46" t="s">
        <v>113</v>
      </c>
      <c r="D12" s="46" t="s">
        <v>114</v>
      </c>
      <c r="E12" s="46">
        <v>41487</v>
      </c>
      <c r="F12" s="46">
        <v>41518</v>
      </c>
      <c r="G12" s="63" t="s">
        <v>2</v>
      </c>
      <c r="H12" s="63" t="s">
        <v>3</v>
      </c>
      <c r="I12" s="80"/>
      <c r="J12" s="80"/>
      <c r="K12" s="80"/>
      <c r="L12" s="80"/>
      <c r="M12" s="80"/>
      <c r="N12" s="80"/>
      <c r="O12" s="80"/>
    </row>
    <row r="13" spans="1:15" ht="12.75" customHeight="1">
      <c r="A13" s="93" t="s">
        <v>20</v>
      </c>
      <c r="B13" s="94">
        <f>+B14+B19+B22+B18</f>
        <v>63511.314351173</v>
      </c>
      <c r="C13" s="94">
        <f>+C14+C22+C19</f>
        <v>44638.594999999994</v>
      </c>
      <c r="D13" s="94">
        <f>+D14+D19+D20+D22</f>
        <v>18458.661772309995</v>
      </c>
      <c r="E13" s="94">
        <f>+E19+E20+E22</f>
        <v>1885.2551</v>
      </c>
      <c r="F13" s="94">
        <f>+F19+F20+F22</f>
        <v>2120.35225</v>
      </c>
      <c r="G13" s="65">
        <f>F13-E13</f>
        <v>235.09714999999983</v>
      </c>
      <c r="H13" s="65">
        <f>D13-C13</f>
        <v>-26179.93322769</v>
      </c>
      <c r="I13" s="65"/>
      <c r="J13" s="80"/>
      <c r="K13" s="80"/>
      <c r="L13" s="80"/>
      <c r="M13" s="80"/>
      <c r="N13" s="80"/>
      <c r="O13" s="80"/>
    </row>
    <row r="14" spans="1:15" ht="12.75" customHeight="1">
      <c r="A14" s="95" t="s">
        <v>42</v>
      </c>
      <c r="B14" s="51">
        <f>+B16</f>
        <v>7676.308371173</v>
      </c>
      <c r="C14" s="51">
        <f>+C16</f>
        <v>6080.842</v>
      </c>
      <c r="D14" s="51">
        <f>+D16</f>
        <v>2641.39640453</v>
      </c>
      <c r="E14" s="51" t="s">
        <v>1</v>
      </c>
      <c r="F14" s="51" t="s">
        <v>1</v>
      </c>
      <c r="G14" s="65" t="s">
        <v>1</v>
      </c>
      <c r="H14" s="65">
        <f>D14-C14</f>
        <v>-3439.4455954699997</v>
      </c>
      <c r="I14" s="69"/>
      <c r="J14" s="101"/>
      <c r="K14" s="80"/>
      <c r="L14" s="80"/>
      <c r="M14" s="80"/>
      <c r="N14" s="80"/>
      <c r="O14" s="80"/>
    </row>
    <row r="15" spans="1:15" ht="12.75" customHeight="1">
      <c r="A15" s="97" t="s">
        <v>23</v>
      </c>
      <c r="B15" s="98" t="s">
        <v>1</v>
      </c>
      <c r="C15" s="98" t="s">
        <v>1</v>
      </c>
      <c r="D15" s="51" t="s">
        <v>1</v>
      </c>
      <c r="E15" s="51" t="s">
        <v>1</v>
      </c>
      <c r="F15" s="51" t="s">
        <v>1</v>
      </c>
      <c r="G15" s="51" t="s">
        <v>1</v>
      </c>
      <c r="H15" s="51" t="s">
        <v>1</v>
      </c>
      <c r="I15" s="69"/>
      <c r="J15" s="101"/>
      <c r="K15" s="80"/>
      <c r="L15" s="80"/>
      <c r="M15" s="80"/>
      <c r="N15" s="80"/>
      <c r="O15" s="80"/>
    </row>
    <row r="16" spans="1:15" ht="12.75" customHeight="1">
      <c r="A16" s="97" t="s">
        <v>24</v>
      </c>
      <c r="B16" s="98">
        <v>7676.308371173</v>
      </c>
      <c r="C16" s="98">
        <v>6080.842</v>
      </c>
      <c r="D16" s="98">
        <v>2641.39640453</v>
      </c>
      <c r="E16" s="51" t="s">
        <v>1</v>
      </c>
      <c r="F16" s="51" t="s">
        <v>1</v>
      </c>
      <c r="G16" s="51" t="s">
        <v>1</v>
      </c>
      <c r="H16" s="65">
        <f>D16-C16</f>
        <v>-3439.4455954699997</v>
      </c>
      <c r="I16" s="69"/>
      <c r="J16" s="101"/>
      <c r="K16" s="80"/>
      <c r="L16" s="80"/>
      <c r="M16" s="80"/>
      <c r="N16" s="80"/>
      <c r="O16" s="80"/>
    </row>
    <row r="17" spans="1:15" ht="12.75" customHeight="1">
      <c r="A17" s="102" t="s">
        <v>104</v>
      </c>
      <c r="B17" s="98" t="s">
        <v>1</v>
      </c>
      <c r="C17" s="98" t="s">
        <v>1</v>
      </c>
      <c r="D17" s="98" t="s">
        <v>1</v>
      </c>
      <c r="E17" s="98" t="s">
        <v>1</v>
      </c>
      <c r="F17" s="98" t="s">
        <v>1</v>
      </c>
      <c r="G17" s="98" t="s">
        <v>1</v>
      </c>
      <c r="H17" s="98" t="s">
        <v>1</v>
      </c>
      <c r="I17" s="69"/>
      <c r="J17" s="101"/>
      <c r="K17" s="80"/>
      <c r="L17" s="80"/>
      <c r="M17" s="80"/>
      <c r="N17" s="80"/>
      <c r="O17" s="80"/>
    </row>
    <row r="18" spans="1:15" ht="12.75" customHeight="1">
      <c r="A18" s="95" t="s">
        <v>102</v>
      </c>
      <c r="B18" s="98">
        <v>680</v>
      </c>
      <c r="C18" s="98">
        <v>460</v>
      </c>
      <c r="D18" s="98" t="s">
        <v>1</v>
      </c>
      <c r="E18" s="98" t="s">
        <v>1</v>
      </c>
      <c r="F18" s="98" t="s">
        <v>1</v>
      </c>
      <c r="G18" s="98" t="s">
        <v>1</v>
      </c>
      <c r="H18" s="98">
        <f>-C18</f>
        <v>-460</v>
      </c>
      <c r="I18" s="69"/>
      <c r="J18" s="101"/>
      <c r="K18" s="80"/>
      <c r="L18" s="80"/>
      <c r="M18" s="80"/>
      <c r="N18" s="80"/>
      <c r="O18" s="80"/>
    </row>
    <row r="19" spans="1:15" ht="12.75" customHeight="1">
      <c r="A19" s="95" t="s">
        <v>41</v>
      </c>
      <c r="B19" s="98">
        <v>4912.2</v>
      </c>
      <c r="C19" s="98">
        <v>1284.5</v>
      </c>
      <c r="D19" s="98">
        <v>7725.2</v>
      </c>
      <c r="E19" s="98">
        <v>1200</v>
      </c>
      <c r="F19" s="98">
        <v>1707</v>
      </c>
      <c r="G19" s="65">
        <f>+F19-E19</f>
        <v>507</v>
      </c>
      <c r="H19" s="65">
        <f>D19-C19</f>
        <v>6440.7</v>
      </c>
      <c r="I19" s="103"/>
      <c r="J19" s="67"/>
      <c r="K19" s="80"/>
      <c r="L19" s="80"/>
      <c r="M19" s="80"/>
      <c r="N19" s="80"/>
      <c r="O19" s="80"/>
    </row>
    <row r="20" spans="1:15" ht="12.75" customHeight="1">
      <c r="A20" s="95" t="s">
        <v>109</v>
      </c>
      <c r="B20" s="98" t="s">
        <v>1</v>
      </c>
      <c r="C20" s="98" t="s">
        <v>1</v>
      </c>
      <c r="D20" s="98">
        <v>775.8026</v>
      </c>
      <c r="E20" s="98">
        <v>200</v>
      </c>
      <c r="F20" s="98">
        <v>45</v>
      </c>
      <c r="G20" s="65">
        <f>+F20-E20</f>
        <v>-155</v>
      </c>
      <c r="H20" s="65">
        <f>+D20</f>
        <v>775.8026</v>
      </c>
      <c r="I20" s="103"/>
      <c r="J20" s="67"/>
      <c r="K20" s="80"/>
      <c r="L20" s="80"/>
      <c r="M20" s="80"/>
      <c r="N20" s="80"/>
      <c r="O20" s="80"/>
    </row>
    <row r="21" spans="1:15" s="4" customFormat="1" ht="27" customHeight="1">
      <c r="A21" s="104" t="s">
        <v>100</v>
      </c>
      <c r="B21" s="105" t="s">
        <v>1</v>
      </c>
      <c r="C21" s="105" t="s">
        <v>1</v>
      </c>
      <c r="D21" s="105" t="s">
        <v>1</v>
      </c>
      <c r="E21" s="105" t="s">
        <v>1</v>
      </c>
      <c r="F21" s="105" t="s">
        <v>1</v>
      </c>
      <c r="G21" s="105" t="s">
        <v>1</v>
      </c>
      <c r="H21" s="105" t="s">
        <v>1</v>
      </c>
      <c r="I21" s="101"/>
      <c r="J21" s="67"/>
      <c r="K21" s="101"/>
      <c r="L21" s="101"/>
      <c r="M21" s="101"/>
      <c r="N21" s="101"/>
      <c r="O21" s="101"/>
    </row>
    <row r="22" spans="1:15" ht="25.5" customHeight="1">
      <c r="A22" s="95" t="s">
        <v>101</v>
      </c>
      <c r="B22" s="98">
        <v>50242.80598</v>
      </c>
      <c r="C22" s="98">
        <v>37273.253</v>
      </c>
      <c r="D22" s="51">
        <v>7316.262767779998</v>
      </c>
      <c r="E22" s="51">
        <v>485.2551</v>
      </c>
      <c r="F22" s="51">
        <v>368.35225</v>
      </c>
      <c r="G22" s="65">
        <f>F22-E22</f>
        <v>-116.90285</v>
      </c>
      <c r="H22" s="65">
        <f>D22-C22</f>
        <v>-29956.99023222</v>
      </c>
      <c r="I22" s="80"/>
      <c r="J22" s="67"/>
      <c r="K22" s="80"/>
      <c r="L22" s="80"/>
      <c r="M22" s="80"/>
      <c r="N22" s="80"/>
      <c r="O22" s="80"/>
    </row>
    <row r="23" spans="1:15" ht="12.75" customHeight="1">
      <c r="A23" s="93" t="s">
        <v>39</v>
      </c>
      <c r="B23" s="105"/>
      <c r="C23" s="105"/>
      <c r="D23" s="105"/>
      <c r="E23" s="105"/>
      <c r="F23" s="105"/>
      <c r="G23" s="65"/>
      <c r="H23" s="65"/>
      <c r="I23" s="106"/>
      <c r="J23" s="67"/>
      <c r="K23" s="80"/>
      <c r="L23" s="80"/>
      <c r="M23" s="80"/>
      <c r="N23" s="80"/>
      <c r="O23" s="80"/>
    </row>
    <row r="24" spans="1:15" ht="26.25" customHeight="1">
      <c r="A24" s="95" t="s">
        <v>72</v>
      </c>
      <c r="B24" s="105">
        <v>2.64</v>
      </c>
      <c r="C24" s="105">
        <v>4.25</v>
      </c>
      <c r="D24" s="105">
        <v>4.25</v>
      </c>
      <c r="E24" s="105">
        <v>4.16</v>
      </c>
      <c r="F24" s="105">
        <v>4.25</v>
      </c>
      <c r="G24" s="65">
        <f>F24-E24</f>
        <v>0.08999999999999986</v>
      </c>
      <c r="H24" s="65">
        <f>D24-C24</f>
        <v>0</v>
      </c>
      <c r="I24" s="106"/>
      <c r="J24" s="67"/>
      <c r="K24" s="80"/>
      <c r="L24" s="80"/>
      <c r="M24" s="80"/>
      <c r="N24" s="80"/>
      <c r="O24" s="80"/>
    </row>
    <row r="25" spans="1:15" ht="12.75" customHeight="1">
      <c r="A25" s="95" t="s">
        <v>43</v>
      </c>
      <c r="B25" s="105" t="s">
        <v>1</v>
      </c>
      <c r="C25" s="105" t="s">
        <v>1</v>
      </c>
      <c r="D25" s="105" t="s">
        <v>1</v>
      </c>
      <c r="E25" s="105" t="s">
        <v>1</v>
      </c>
      <c r="F25" s="105" t="s">
        <v>1</v>
      </c>
      <c r="G25" s="51" t="s">
        <v>1</v>
      </c>
      <c r="H25" s="51" t="s">
        <v>1</v>
      </c>
      <c r="I25" s="107"/>
      <c r="J25" s="67"/>
      <c r="K25" s="80"/>
      <c r="L25" s="80"/>
      <c r="M25" s="80"/>
      <c r="N25" s="80"/>
      <c r="O25" s="80"/>
    </row>
    <row r="26" spans="1:15" ht="12.75" customHeight="1">
      <c r="A26" s="95" t="s">
        <v>21</v>
      </c>
      <c r="B26" s="105">
        <v>7.53726173752973</v>
      </c>
      <c r="C26" s="105">
        <v>8.96</v>
      </c>
      <c r="D26" s="105">
        <v>3.2</v>
      </c>
      <c r="E26" s="105" t="s">
        <v>1</v>
      </c>
      <c r="F26" s="105" t="s">
        <v>1</v>
      </c>
      <c r="G26" s="51" t="s">
        <v>1</v>
      </c>
      <c r="H26" s="65">
        <f>D26-C26</f>
        <v>-5.760000000000001</v>
      </c>
      <c r="I26" s="107"/>
      <c r="J26" s="67"/>
      <c r="K26" s="80"/>
      <c r="L26" s="80"/>
      <c r="M26" s="80"/>
      <c r="N26" s="80"/>
      <c r="O26" s="80"/>
    </row>
    <row r="27" spans="1:15" ht="12.75" customHeight="1">
      <c r="A27" s="95" t="s">
        <v>103</v>
      </c>
      <c r="B27" s="105" t="s">
        <v>1</v>
      </c>
      <c r="C27" s="105" t="s">
        <v>1</v>
      </c>
      <c r="D27" s="105" t="s">
        <v>1</v>
      </c>
      <c r="E27" s="105" t="s">
        <v>1</v>
      </c>
      <c r="F27" s="105" t="s">
        <v>1</v>
      </c>
      <c r="G27" s="105" t="s">
        <v>1</v>
      </c>
      <c r="H27" s="105" t="s">
        <v>1</v>
      </c>
      <c r="I27" s="107"/>
      <c r="J27" s="67"/>
      <c r="K27" s="80"/>
      <c r="L27" s="80"/>
      <c r="M27" s="99"/>
      <c r="N27" s="80"/>
      <c r="O27" s="80"/>
    </row>
    <row r="28" spans="1:15" ht="26.25" customHeight="1">
      <c r="A28" s="95" t="s">
        <v>73</v>
      </c>
      <c r="B28" s="105">
        <f>+B24*1.2</f>
        <v>3.168</v>
      </c>
      <c r="C28" s="105">
        <f>+C24*1.2</f>
        <v>5.1</v>
      </c>
      <c r="D28" s="105">
        <f>+D24*1.2</f>
        <v>5.1</v>
      </c>
      <c r="E28" s="105">
        <f>+E24*1.2</f>
        <v>4.992</v>
      </c>
      <c r="F28" s="105">
        <f>+F24*1.2</f>
        <v>5.1</v>
      </c>
      <c r="G28" s="65">
        <f>F28-E28</f>
        <v>0.10799999999999965</v>
      </c>
      <c r="H28" s="65">
        <f>D28-C28</f>
        <v>0</v>
      </c>
      <c r="I28" s="107"/>
      <c r="J28" s="67"/>
      <c r="K28" s="80"/>
      <c r="L28" s="80"/>
      <c r="M28" s="80"/>
      <c r="N28" s="80"/>
      <c r="O28" s="80"/>
    </row>
    <row r="29" spans="1:15" ht="27" customHeight="1">
      <c r="A29" s="95" t="s">
        <v>100</v>
      </c>
      <c r="B29" s="105" t="s">
        <v>1</v>
      </c>
      <c r="C29" s="105" t="s">
        <v>1</v>
      </c>
      <c r="D29" s="105" t="s">
        <v>1</v>
      </c>
      <c r="E29" s="105" t="s">
        <v>1</v>
      </c>
      <c r="F29" s="105" t="s">
        <v>1</v>
      </c>
      <c r="G29" s="105" t="s">
        <v>1</v>
      </c>
      <c r="H29" s="105" t="s">
        <v>1</v>
      </c>
      <c r="I29" s="80"/>
      <c r="J29" s="67"/>
      <c r="K29" s="80"/>
      <c r="L29" s="80"/>
      <c r="M29" s="80"/>
      <c r="N29" s="80"/>
      <c r="O29" s="80"/>
    </row>
    <row r="30" spans="1:15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ht="15" customHeight="1">
      <c r="A31" s="26" t="s">
        <v>94</v>
      </c>
      <c r="B31" s="26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s="3" customFormat="1" ht="12.75" customHeight="1">
      <c r="A32" s="88" t="s">
        <v>0</v>
      </c>
      <c r="B32" s="88"/>
      <c r="C32" s="89"/>
      <c r="D32" s="89"/>
      <c r="E32" s="89"/>
      <c r="F32" s="89"/>
      <c r="G32" s="89"/>
      <c r="H32" s="90"/>
      <c r="I32" s="90"/>
      <c r="J32" s="90"/>
      <c r="K32" s="90"/>
      <c r="L32" s="90"/>
      <c r="M32" s="90"/>
      <c r="N32" s="90"/>
      <c r="O32" s="90"/>
    </row>
    <row r="33" spans="1:15" ht="26.25" customHeight="1">
      <c r="A33" s="91"/>
      <c r="B33" s="46" t="s">
        <v>107</v>
      </c>
      <c r="C33" s="46" t="s">
        <v>113</v>
      </c>
      <c r="D33" s="46" t="s">
        <v>114</v>
      </c>
      <c r="E33" s="46">
        <v>41487</v>
      </c>
      <c r="F33" s="46">
        <v>41518</v>
      </c>
      <c r="G33" s="63" t="s">
        <v>2</v>
      </c>
      <c r="H33" s="63" t="s">
        <v>3</v>
      </c>
      <c r="I33" s="80"/>
      <c r="J33" s="80"/>
      <c r="K33" s="80"/>
      <c r="L33" s="80"/>
      <c r="M33" s="80"/>
      <c r="N33" s="80"/>
      <c r="O33" s="80"/>
    </row>
    <row r="34" spans="1:15" ht="23.25" customHeight="1">
      <c r="A34" s="93" t="s">
        <v>13</v>
      </c>
      <c r="B34" s="108">
        <v>31200</v>
      </c>
      <c r="C34" s="108">
        <f>SUM(C35:C37)</f>
        <v>22200</v>
      </c>
      <c r="D34" s="108">
        <f>SUM(D35:D37)</f>
        <v>34200</v>
      </c>
      <c r="E34" s="108">
        <f>SUM(E35:E37)</f>
        <v>3200</v>
      </c>
      <c r="F34" s="108">
        <f>SUM(F35:F37)</f>
        <v>3200</v>
      </c>
      <c r="G34" s="65">
        <f>F34-E34</f>
        <v>0</v>
      </c>
      <c r="H34" s="65">
        <f>D34-C34</f>
        <v>12000</v>
      </c>
      <c r="I34" s="101"/>
      <c r="J34" s="80"/>
      <c r="K34" s="80"/>
      <c r="L34" s="80"/>
      <c r="M34" s="80"/>
      <c r="N34" s="80"/>
      <c r="O34" s="80"/>
    </row>
    <row r="35" spans="1:15" ht="12.75" customHeight="1">
      <c r="A35" s="109" t="s">
        <v>31</v>
      </c>
      <c r="B35" s="110">
        <v>2050</v>
      </c>
      <c r="C35" s="110">
        <v>1550</v>
      </c>
      <c r="D35" s="110">
        <v>1300</v>
      </c>
      <c r="E35" s="110">
        <v>400</v>
      </c>
      <c r="F35" s="110">
        <v>400</v>
      </c>
      <c r="G35" s="65">
        <f>+F35</f>
        <v>400</v>
      </c>
      <c r="H35" s="65">
        <f aca="true" t="shared" si="0" ref="H35:H54">D35-C35</f>
        <v>-250</v>
      </c>
      <c r="I35" s="101"/>
      <c r="J35" s="80"/>
      <c r="K35" s="111"/>
      <c r="L35" s="80"/>
      <c r="M35" s="80"/>
      <c r="N35" s="80"/>
      <c r="O35" s="80"/>
    </row>
    <row r="36" spans="1:15" ht="12.75" customHeight="1">
      <c r="A36" s="109" t="s">
        <v>32</v>
      </c>
      <c r="B36" s="110">
        <v>3650</v>
      </c>
      <c r="C36" s="110">
        <v>2950</v>
      </c>
      <c r="D36" s="110">
        <v>1200</v>
      </c>
      <c r="E36" s="110">
        <v>400</v>
      </c>
      <c r="F36" s="110">
        <v>400</v>
      </c>
      <c r="G36" s="65">
        <f>+F36</f>
        <v>400</v>
      </c>
      <c r="H36" s="65">
        <f t="shared" si="0"/>
        <v>-1750</v>
      </c>
      <c r="I36" s="101"/>
      <c r="J36" s="80"/>
      <c r="K36" s="111"/>
      <c r="L36" s="80"/>
      <c r="M36" s="80"/>
      <c r="N36" s="80"/>
      <c r="O36" s="80"/>
    </row>
    <row r="37" spans="1:15" ht="12.75" customHeight="1">
      <c r="A37" s="109" t="s">
        <v>33</v>
      </c>
      <c r="B37" s="110">
        <v>25500</v>
      </c>
      <c r="C37" s="110">
        <v>17700</v>
      </c>
      <c r="D37" s="110">
        <v>31700</v>
      </c>
      <c r="E37" s="110">
        <v>2400</v>
      </c>
      <c r="F37" s="110">
        <v>2400</v>
      </c>
      <c r="G37" s="65">
        <f>F37-E37</f>
        <v>0</v>
      </c>
      <c r="H37" s="65">
        <f t="shared" si="0"/>
        <v>14000</v>
      </c>
      <c r="I37" s="101"/>
      <c r="J37" s="80"/>
      <c r="K37" s="111"/>
      <c r="L37" s="80"/>
      <c r="M37" s="80"/>
      <c r="N37" s="80"/>
      <c r="O37" s="80"/>
    </row>
    <row r="38" spans="1:15" ht="12.75" customHeight="1" hidden="1">
      <c r="A38" s="109" t="s">
        <v>34</v>
      </c>
      <c r="B38" s="112"/>
      <c r="C38" s="112"/>
      <c r="D38" s="110"/>
      <c r="E38" s="110"/>
      <c r="F38" s="110"/>
      <c r="G38" s="65">
        <f>F38-E38</f>
        <v>0</v>
      </c>
      <c r="H38" s="65">
        <f t="shared" si="0"/>
        <v>0</v>
      </c>
      <c r="I38" s="101"/>
      <c r="J38" s="80"/>
      <c r="K38" s="111"/>
      <c r="L38" s="80"/>
      <c r="M38" s="80"/>
      <c r="N38" s="80"/>
      <c r="O38" s="80"/>
    </row>
    <row r="39" spans="1:15" ht="12.75" customHeight="1" hidden="1">
      <c r="A39" s="109" t="s">
        <v>35</v>
      </c>
      <c r="B39" s="112"/>
      <c r="C39" s="112"/>
      <c r="D39" s="113"/>
      <c r="E39" s="113"/>
      <c r="F39" s="113"/>
      <c r="G39" s="65">
        <f>F39-E39</f>
        <v>0</v>
      </c>
      <c r="H39" s="65">
        <f t="shared" si="0"/>
        <v>0</v>
      </c>
      <c r="I39" s="101"/>
      <c r="J39" s="80"/>
      <c r="K39" s="111"/>
      <c r="L39" s="80"/>
      <c r="M39" s="80"/>
      <c r="N39" s="80"/>
      <c r="O39" s="80"/>
    </row>
    <row r="40" spans="1:15" ht="12.75" customHeight="1">
      <c r="A40" s="93" t="s">
        <v>12</v>
      </c>
      <c r="B40" s="108">
        <v>41137.08</v>
      </c>
      <c r="C40" s="108">
        <f>SUM(C41:C43)</f>
        <v>28542.48</v>
      </c>
      <c r="D40" s="108">
        <f>SUM(D41:D43)</f>
        <v>34619.11</v>
      </c>
      <c r="E40" s="108">
        <f>SUM(E41:E43)</f>
        <v>3130.8</v>
      </c>
      <c r="F40" s="108">
        <f>SUM(F41:F43)</f>
        <v>3103.99</v>
      </c>
      <c r="G40" s="65">
        <f>F40-E40</f>
        <v>-26.8100000000004</v>
      </c>
      <c r="H40" s="65">
        <f t="shared" si="0"/>
        <v>6076.630000000001</v>
      </c>
      <c r="I40" s="101"/>
      <c r="J40" s="80"/>
      <c r="K40" s="111"/>
      <c r="L40" s="80"/>
      <c r="M40" s="80"/>
      <c r="N40" s="80"/>
      <c r="O40" s="80"/>
    </row>
    <row r="41" spans="1:15" ht="12.75" customHeight="1">
      <c r="A41" s="109" t="s">
        <v>31</v>
      </c>
      <c r="B41" s="110">
        <v>1691.65</v>
      </c>
      <c r="C41" s="110">
        <v>1471.65</v>
      </c>
      <c r="D41" s="110">
        <v>888.8</v>
      </c>
      <c r="E41" s="110">
        <v>161.3</v>
      </c>
      <c r="F41" s="110">
        <v>152.5</v>
      </c>
      <c r="G41" s="65">
        <f>+F41</f>
        <v>152.5</v>
      </c>
      <c r="H41" s="65">
        <f t="shared" si="0"/>
        <v>-582.8500000000001</v>
      </c>
      <c r="I41" s="101"/>
      <c r="J41" s="80"/>
      <c r="K41" s="111"/>
      <c r="L41" s="80"/>
      <c r="M41" s="80"/>
      <c r="N41" s="80"/>
      <c r="O41" s="80"/>
    </row>
    <row r="42" spans="1:15" ht="12.75" customHeight="1">
      <c r="A42" s="109" t="s">
        <v>32</v>
      </c>
      <c r="B42" s="110">
        <v>3413.92</v>
      </c>
      <c r="C42" s="110">
        <v>3012.82</v>
      </c>
      <c r="D42" s="110">
        <v>623.4</v>
      </c>
      <c r="E42" s="110">
        <v>160</v>
      </c>
      <c r="F42" s="110">
        <v>66.6</v>
      </c>
      <c r="G42" s="65">
        <f>+F42</f>
        <v>66.6</v>
      </c>
      <c r="H42" s="65">
        <f t="shared" si="0"/>
        <v>-2389.42</v>
      </c>
      <c r="I42" s="101"/>
      <c r="J42" s="80"/>
      <c r="K42" s="111"/>
      <c r="L42" s="80"/>
      <c r="M42" s="80"/>
      <c r="N42" s="80"/>
      <c r="O42" s="80"/>
    </row>
    <row r="43" spans="1:15" ht="12.75" customHeight="1">
      <c r="A43" s="109" t="s">
        <v>33</v>
      </c>
      <c r="B43" s="110">
        <v>36031.51</v>
      </c>
      <c r="C43" s="110">
        <v>24058.01</v>
      </c>
      <c r="D43" s="110">
        <v>33106.91</v>
      </c>
      <c r="E43" s="110">
        <v>2809.5</v>
      </c>
      <c r="F43" s="110">
        <v>2884.89</v>
      </c>
      <c r="G43" s="65">
        <f>F43-E43</f>
        <v>75.38999999999987</v>
      </c>
      <c r="H43" s="65">
        <f t="shared" si="0"/>
        <v>9048.900000000005</v>
      </c>
      <c r="I43" s="101"/>
      <c r="J43" s="80"/>
      <c r="K43" s="111"/>
      <c r="L43" s="80"/>
      <c r="M43" s="80"/>
      <c r="N43" s="80"/>
      <c r="O43" s="80"/>
    </row>
    <row r="44" spans="1:15" ht="12.75" customHeight="1" hidden="1">
      <c r="A44" s="109" t="s">
        <v>34</v>
      </c>
      <c r="B44" s="112"/>
      <c r="C44" s="112"/>
      <c r="D44" s="113"/>
      <c r="E44" s="113"/>
      <c r="F44" s="113"/>
      <c r="G44" s="65">
        <f>F44-E44</f>
        <v>0</v>
      </c>
      <c r="H44" s="65">
        <f t="shared" si="0"/>
        <v>0</v>
      </c>
      <c r="I44" s="101"/>
      <c r="J44" s="80">
        <v>7421</v>
      </c>
      <c r="K44" s="111"/>
      <c r="L44" s="80"/>
      <c r="M44" s="80"/>
      <c r="N44" s="80"/>
      <c r="O44" s="80"/>
    </row>
    <row r="45" spans="1:15" ht="12.75" customHeight="1" hidden="1">
      <c r="A45" s="109" t="s">
        <v>35</v>
      </c>
      <c r="B45" s="112"/>
      <c r="C45" s="112"/>
      <c r="D45" s="113"/>
      <c r="E45" s="113"/>
      <c r="F45" s="113"/>
      <c r="G45" s="65">
        <f>F45-E45</f>
        <v>0</v>
      </c>
      <c r="H45" s="65">
        <f t="shared" si="0"/>
        <v>0</v>
      </c>
      <c r="I45" s="101"/>
      <c r="J45" s="80"/>
      <c r="K45" s="111"/>
      <c r="L45" s="80"/>
      <c r="M45" s="80"/>
      <c r="N45" s="80"/>
      <c r="O45" s="80"/>
    </row>
    <row r="46" spans="1:15" ht="12.75" customHeight="1">
      <c r="A46" s="93" t="s">
        <v>14</v>
      </c>
      <c r="B46" s="108">
        <v>28547.71</v>
      </c>
      <c r="C46" s="108">
        <f>SUM(C47:C49)</f>
        <v>21247.71</v>
      </c>
      <c r="D46" s="108">
        <f>SUM(D47:D49)</f>
        <v>29415.65</v>
      </c>
      <c r="E46" s="108">
        <v>2400</v>
      </c>
      <c r="F46" s="108">
        <f>SUM(F47:F49)</f>
        <v>2720</v>
      </c>
      <c r="G46" s="65">
        <f>F46-E46</f>
        <v>320</v>
      </c>
      <c r="H46" s="65">
        <f t="shared" si="0"/>
        <v>8167.940000000002</v>
      </c>
      <c r="I46" s="80"/>
      <c r="J46" s="80"/>
      <c r="K46" s="111"/>
      <c r="L46" s="80"/>
      <c r="M46" s="80"/>
      <c r="N46" s="80"/>
      <c r="O46" s="80"/>
    </row>
    <row r="47" spans="1:15" ht="12.75" customHeight="1">
      <c r="A47" s="109" t="s">
        <v>31</v>
      </c>
      <c r="B47" s="110">
        <v>1347.8</v>
      </c>
      <c r="C47" s="110">
        <v>1127.8</v>
      </c>
      <c r="D47" s="110">
        <v>380</v>
      </c>
      <c r="E47" s="110" t="s">
        <v>1</v>
      </c>
      <c r="F47" s="110" t="s">
        <v>1</v>
      </c>
      <c r="G47" s="65" t="str">
        <f>+F47</f>
        <v>-</v>
      </c>
      <c r="H47" s="65">
        <f t="shared" si="0"/>
        <v>-747.8</v>
      </c>
      <c r="I47" s="80"/>
      <c r="J47" s="80"/>
      <c r="K47" s="111"/>
      <c r="L47" s="80"/>
      <c r="M47" s="80"/>
      <c r="N47" s="80"/>
      <c r="O47" s="80"/>
    </row>
    <row r="48" spans="1:15" ht="12.75" customHeight="1">
      <c r="A48" s="109" t="s">
        <v>32</v>
      </c>
      <c r="B48" s="110">
        <v>2608.81</v>
      </c>
      <c r="C48" s="110">
        <v>2217.81</v>
      </c>
      <c r="D48" s="110">
        <v>284.5</v>
      </c>
      <c r="E48" s="110" t="s">
        <v>1</v>
      </c>
      <c r="F48" s="110" t="s">
        <v>1</v>
      </c>
      <c r="G48" s="65" t="str">
        <f>+F48</f>
        <v>-</v>
      </c>
      <c r="H48" s="65">
        <f t="shared" si="0"/>
        <v>-1933.31</v>
      </c>
      <c r="I48" s="80"/>
      <c r="J48" s="80"/>
      <c r="K48" s="111"/>
      <c r="L48" s="80"/>
      <c r="M48" s="80"/>
      <c r="N48" s="80"/>
      <c r="O48" s="80"/>
    </row>
    <row r="49" spans="1:15" ht="12.75" customHeight="1">
      <c r="A49" s="109" t="s">
        <v>33</v>
      </c>
      <c r="B49" s="110">
        <v>24591.1</v>
      </c>
      <c r="C49" s="110">
        <v>17902.1</v>
      </c>
      <c r="D49" s="110">
        <v>28751.15</v>
      </c>
      <c r="E49" s="110">
        <v>2400</v>
      </c>
      <c r="F49" s="110">
        <v>2720</v>
      </c>
      <c r="G49" s="65">
        <f>F49-E49</f>
        <v>320</v>
      </c>
      <c r="H49" s="65">
        <f t="shared" si="0"/>
        <v>10849.050000000003</v>
      </c>
      <c r="I49" s="80"/>
      <c r="J49" s="80"/>
      <c r="K49" s="111"/>
      <c r="L49" s="80"/>
      <c r="M49" s="80"/>
      <c r="N49" s="80"/>
      <c r="O49" s="80"/>
    </row>
    <row r="50" spans="1:15" ht="12.75" customHeight="1" hidden="1">
      <c r="A50" s="109" t="s">
        <v>34</v>
      </c>
      <c r="B50" s="112"/>
      <c r="C50" s="112"/>
      <c r="D50" s="113"/>
      <c r="E50" s="113"/>
      <c r="F50" s="113"/>
      <c r="G50" s="65">
        <f>F50-E50</f>
        <v>0</v>
      </c>
      <c r="H50" s="65">
        <f t="shared" si="0"/>
        <v>0</v>
      </c>
      <c r="I50" s="80"/>
      <c r="J50" s="80"/>
      <c r="K50" s="111"/>
      <c r="L50" s="80"/>
      <c r="M50" s="80"/>
      <c r="N50" s="80"/>
      <c r="O50" s="80"/>
    </row>
    <row r="51" spans="1:15" ht="12.75" customHeight="1" hidden="1">
      <c r="A51" s="109" t="s">
        <v>35</v>
      </c>
      <c r="B51" s="112"/>
      <c r="C51" s="112"/>
      <c r="D51" s="113"/>
      <c r="E51" s="113"/>
      <c r="F51" s="113"/>
      <c r="G51" s="65">
        <f>F51-E51</f>
        <v>0</v>
      </c>
      <c r="H51" s="65">
        <f t="shared" si="0"/>
        <v>0</v>
      </c>
      <c r="I51" s="80"/>
      <c r="J51" s="80"/>
      <c r="K51" s="111"/>
      <c r="L51" s="80"/>
      <c r="M51" s="80"/>
      <c r="N51" s="80"/>
      <c r="O51" s="80"/>
    </row>
    <row r="52" spans="1:15" ht="23.25" customHeight="1">
      <c r="A52" s="93" t="s">
        <v>15</v>
      </c>
      <c r="B52" s="108">
        <v>6.31</v>
      </c>
      <c r="C52" s="108">
        <v>7.33</v>
      </c>
      <c r="D52" s="108">
        <v>3.36</v>
      </c>
      <c r="E52" s="108">
        <v>4.16</v>
      </c>
      <c r="F52" s="108">
        <v>4.23</v>
      </c>
      <c r="G52" s="65">
        <f>F52-E52</f>
        <v>0.07000000000000028</v>
      </c>
      <c r="H52" s="65">
        <f t="shared" si="0"/>
        <v>-3.97</v>
      </c>
      <c r="I52" s="80"/>
      <c r="J52" s="114"/>
      <c r="K52" s="111"/>
      <c r="L52" s="80"/>
      <c r="M52" s="80"/>
      <c r="N52" s="80"/>
      <c r="O52" s="80"/>
    </row>
    <row r="53" spans="1:15" ht="12" customHeight="1">
      <c r="A53" s="109" t="s">
        <v>31</v>
      </c>
      <c r="B53" s="113">
        <v>5.57</v>
      </c>
      <c r="C53" s="113">
        <v>5.74</v>
      </c>
      <c r="D53" s="110">
        <v>3.41</v>
      </c>
      <c r="E53" s="110" t="s">
        <v>1</v>
      </c>
      <c r="F53" s="110" t="s">
        <v>1</v>
      </c>
      <c r="G53" s="65" t="str">
        <f>+F53</f>
        <v>-</v>
      </c>
      <c r="H53" s="65">
        <f t="shared" si="0"/>
        <v>-2.33</v>
      </c>
      <c r="I53" s="80"/>
      <c r="J53" s="114"/>
      <c r="K53" s="111"/>
      <c r="L53" s="80"/>
      <c r="M53" s="80"/>
      <c r="N53" s="80"/>
      <c r="O53" s="80"/>
    </row>
    <row r="54" spans="1:15" ht="12" customHeight="1">
      <c r="A54" s="109" t="s">
        <v>32</v>
      </c>
      <c r="B54" s="113">
        <v>6.25</v>
      </c>
      <c r="C54" s="113">
        <v>6.9</v>
      </c>
      <c r="D54" s="110">
        <v>4.07</v>
      </c>
      <c r="E54" s="110" t="s">
        <v>1</v>
      </c>
      <c r="F54" s="110" t="s">
        <v>1</v>
      </c>
      <c r="G54" s="65" t="str">
        <f>+F54</f>
        <v>-</v>
      </c>
      <c r="H54" s="65">
        <f t="shared" si="0"/>
        <v>-2.83</v>
      </c>
      <c r="I54" s="80"/>
      <c r="J54" s="114"/>
      <c r="K54" s="111"/>
      <c r="L54" s="80"/>
      <c r="M54" s="80"/>
      <c r="N54" s="80"/>
      <c r="O54" s="80"/>
    </row>
    <row r="55" spans="1:15" ht="12" customHeight="1">
      <c r="A55" s="109" t="s">
        <v>33</v>
      </c>
      <c r="B55" s="110">
        <v>6.65</v>
      </c>
      <c r="C55" s="110">
        <v>7.8</v>
      </c>
      <c r="D55" s="110">
        <v>3.36</v>
      </c>
      <c r="E55" s="110">
        <v>4.16</v>
      </c>
      <c r="F55" s="110">
        <v>4.23</v>
      </c>
      <c r="G55" s="65">
        <f>F55-E55</f>
        <v>0.07000000000000028</v>
      </c>
      <c r="H55" s="65">
        <f>D55-C55</f>
        <v>-4.4399999999999995</v>
      </c>
      <c r="I55" s="80"/>
      <c r="J55" s="114"/>
      <c r="K55" s="111"/>
      <c r="L55" s="80"/>
      <c r="M55" s="80"/>
      <c r="N55" s="80"/>
      <c r="O55" s="80"/>
    </row>
    <row r="56" spans="1:15" ht="12" customHeight="1" hidden="1">
      <c r="A56" s="109" t="s">
        <v>34</v>
      </c>
      <c r="B56" s="115">
        <v>0</v>
      </c>
      <c r="C56" s="115">
        <v>0</v>
      </c>
      <c r="D56" s="115">
        <v>0</v>
      </c>
      <c r="E56" s="115">
        <v>0</v>
      </c>
      <c r="F56" s="115">
        <v>0</v>
      </c>
      <c r="G56" s="65">
        <f>F56-E56</f>
        <v>0</v>
      </c>
      <c r="H56" s="65">
        <f>G56-F56</f>
        <v>0</v>
      </c>
      <c r="I56" s="80"/>
      <c r="J56" s="114"/>
      <c r="K56" s="111"/>
      <c r="L56" s="80"/>
      <c r="M56" s="80"/>
      <c r="N56" s="80"/>
      <c r="O56" s="80"/>
    </row>
    <row r="57" spans="1:15" ht="12" customHeight="1" hidden="1">
      <c r="A57" s="109" t="s">
        <v>35</v>
      </c>
      <c r="B57" s="115">
        <v>0</v>
      </c>
      <c r="C57" s="115">
        <v>0</v>
      </c>
      <c r="D57" s="115">
        <v>0</v>
      </c>
      <c r="E57" s="115">
        <v>0</v>
      </c>
      <c r="F57" s="115">
        <v>0</v>
      </c>
      <c r="G57" s="65">
        <f>F57-E57</f>
        <v>0</v>
      </c>
      <c r="H57" s="65">
        <f>G57-F57</f>
        <v>0</v>
      </c>
      <c r="I57" s="80"/>
      <c r="J57" s="80"/>
      <c r="K57" s="80"/>
      <c r="L57" s="80"/>
      <c r="M57" s="80"/>
      <c r="N57" s="80"/>
      <c r="O57" s="80"/>
    </row>
    <row r="58" spans="1:15" ht="13.5" customHeight="1">
      <c r="A58" s="80"/>
      <c r="B58" s="80"/>
      <c r="C58" s="80"/>
      <c r="D58" s="80"/>
      <c r="E58" s="101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1" ht="15" customHeight="1">
      <c r="A1" s="26" t="s">
        <v>96</v>
      </c>
      <c r="B1" s="26"/>
      <c r="C1" s="80"/>
      <c r="D1" s="80"/>
      <c r="E1" s="80"/>
      <c r="F1" s="80"/>
      <c r="G1" s="80"/>
      <c r="H1" s="80"/>
      <c r="I1" s="80"/>
      <c r="J1" s="80"/>
      <c r="K1" s="80"/>
    </row>
    <row r="2" spans="1:11" s="3" customFormat="1" ht="12.75" customHeight="1">
      <c r="A2" s="88" t="s">
        <v>0</v>
      </c>
      <c r="B2" s="88"/>
      <c r="C2" s="89"/>
      <c r="D2" s="89"/>
      <c r="E2" s="89"/>
      <c r="F2" s="89"/>
      <c r="G2" s="89"/>
      <c r="H2" s="90"/>
      <c r="I2" s="90"/>
      <c r="J2" s="90"/>
      <c r="K2" s="90"/>
    </row>
    <row r="3" spans="1:11" ht="26.25" customHeight="1">
      <c r="A3" s="91"/>
      <c r="B3" s="46" t="s">
        <v>107</v>
      </c>
      <c r="C3" s="46" t="s">
        <v>113</v>
      </c>
      <c r="D3" s="46" t="s">
        <v>114</v>
      </c>
      <c r="E3" s="46">
        <v>41487</v>
      </c>
      <c r="F3" s="46">
        <v>41518</v>
      </c>
      <c r="G3" s="63" t="s">
        <v>2</v>
      </c>
      <c r="H3" s="63" t="s">
        <v>3</v>
      </c>
      <c r="I3" s="80"/>
      <c r="J3" s="80"/>
      <c r="K3" s="80"/>
    </row>
    <row r="4" spans="1:14" ht="12.75" customHeight="1">
      <c r="A4" s="116" t="s">
        <v>65</v>
      </c>
      <c r="B4" s="108">
        <v>4883</v>
      </c>
      <c r="C4" s="108">
        <f>SUM(C5:C7)</f>
        <v>3737</v>
      </c>
      <c r="D4" s="108">
        <f>SUM(D5:D7)</f>
        <v>4554.5</v>
      </c>
      <c r="E4" s="108">
        <f>SUM(E5:E7)</f>
        <v>503</v>
      </c>
      <c r="F4" s="108">
        <f>SUM(F5:F7)</f>
        <v>440</v>
      </c>
      <c r="G4" s="65">
        <f>F4-E4</f>
        <v>-63</v>
      </c>
      <c r="H4" s="65">
        <f>+D4-C4</f>
        <v>817.5</v>
      </c>
      <c r="I4" s="101"/>
      <c r="J4" s="80"/>
      <c r="K4" s="80"/>
      <c r="L4" s="23"/>
      <c r="M4" s="23"/>
      <c r="N4" s="23"/>
    </row>
    <row r="5" spans="1:14" ht="12.75" customHeight="1">
      <c r="A5" s="117" t="s">
        <v>10</v>
      </c>
      <c r="B5" s="110">
        <v>495</v>
      </c>
      <c r="C5" s="110">
        <v>423</v>
      </c>
      <c r="D5" s="110">
        <v>208</v>
      </c>
      <c r="E5" s="110">
        <v>20</v>
      </c>
      <c r="F5" s="110">
        <v>22</v>
      </c>
      <c r="G5" s="65">
        <f aca="true" t="shared" si="0" ref="G5:G25">F5-E5</f>
        <v>2</v>
      </c>
      <c r="H5" s="65">
        <f aca="true" t="shared" si="1" ref="H5:H25">+D5-C5</f>
        <v>-215</v>
      </c>
      <c r="I5" s="118"/>
      <c r="J5" s="80"/>
      <c r="K5" s="80"/>
      <c r="L5" s="23"/>
      <c r="M5" s="23"/>
      <c r="N5" s="23"/>
    </row>
    <row r="6" spans="1:14" ht="12.75" customHeight="1">
      <c r="A6" s="117" t="s">
        <v>36</v>
      </c>
      <c r="B6" s="110">
        <v>1225</v>
      </c>
      <c r="C6" s="110">
        <v>964</v>
      </c>
      <c r="D6" s="110">
        <v>1283.5</v>
      </c>
      <c r="E6" s="110">
        <v>133</v>
      </c>
      <c r="F6" s="110">
        <v>78</v>
      </c>
      <c r="G6" s="65">
        <f t="shared" si="0"/>
        <v>-55</v>
      </c>
      <c r="H6" s="65">
        <f t="shared" si="1"/>
        <v>319.5</v>
      </c>
      <c r="I6" s="118"/>
      <c r="J6" s="80"/>
      <c r="K6" s="80"/>
      <c r="L6" s="23"/>
      <c r="M6" s="23"/>
      <c r="N6" s="23"/>
    </row>
    <row r="7" spans="1:14" ht="12.75" customHeight="1">
      <c r="A7" s="117" t="s">
        <v>11</v>
      </c>
      <c r="B7" s="110">
        <v>3163</v>
      </c>
      <c r="C7" s="110">
        <v>2350</v>
      </c>
      <c r="D7" s="110">
        <v>3063</v>
      </c>
      <c r="E7" s="110">
        <v>350</v>
      </c>
      <c r="F7" s="110">
        <v>340</v>
      </c>
      <c r="G7" s="65">
        <f t="shared" si="0"/>
        <v>-10</v>
      </c>
      <c r="H7" s="65">
        <f t="shared" si="1"/>
        <v>713</v>
      </c>
      <c r="I7" s="118"/>
      <c r="J7" s="80"/>
      <c r="K7" s="80"/>
      <c r="L7" s="23"/>
      <c r="M7" s="23"/>
      <c r="N7" s="23"/>
    </row>
    <row r="8" spans="1:14" ht="13.5" customHeight="1" hidden="1">
      <c r="A8" s="117" t="s">
        <v>37</v>
      </c>
      <c r="B8" s="110"/>
      <c r="C8" s="119"/>
      <c r="D8" s="110"/>
      <c r="E8" s="110"/>
      <c r="F8" s="110"/>
      <c r="G8" s="65">
        <f t="shared" si="0"/>
        <v>0</v>
      </c>
      <c r="H8" s="65">
        <f t="shared" si="1"/>
        <v>0</v>
      </c>
      <c r="I8" s="118"/>
      <c r="J8" s="80"/>
      <c r="K8" s="80"/>
      <c r="L8" s="23"/>
      <c r="M8" s="23"/>
      <c r="N8" s="23"/>
    </row>
    <row r="9" spans="1:14" ht="12.75" customHeight="1" hidden="1">
      <c r="A9" s="117" t="s">
        <v>38</v>
      </c>
      <c r="B9" s="110"/>
      <c r="C9" s="119"/>
      <c r="D9" s="110"/>
      <c r="E9" s="110"/>
      <c r="F9" s="110"/>
      <c r="G9" s="65">
        <f t="shared" si="0"/>
        <v>0</v>
      </c>
      <c r="H9" s="65">
        <f t="shared" si="1"/>
        <v>0</v>
      </c>
      <c r="I9" s="118"/>
      <c r="J9" s="80"/>
      <c r="K9" s="80"/>
      <c r="L9" s="23"/>
      <c r="M9" s="23"/>
      <c r="N9" s="23"/>
    </row>
    <row r="10" spans="1:14" ht="12.75" customHeight="1">
      <c r="A10" s="116" t="s">
        <v>67</v>
      </c>
      <c r="B10" s="108">
        <v>9850.766</v>
      </c>
      <c r="C10" s="108">
        <f>SUM(C11:C13)</f>
        <v>6930.152</v>
      </c>
      <c r="D10" s="108">
        <f>SUM(D11:D13)</f>
        <v>6936.941</v>
      </c>
      <c r="E10" s="108">
        <v>602.6</v>
      </c>
      <c r="F10" s="108">
        <f>SUM(F11:F13)</f>
        <v>509.42</v>
      </c>
      <c r="G10" s="65">
        <f t="shared" si="0"/>
        <v>-93.18</v>
      </c>
      <c r="H10" s="65">
        <f t="shared" si="1"/>
        <v>6.78899999999976</v>
      </c>
      <c r="I10" s="80"/>
      <c r="J10" s="80"/>
      <c r="K10" s="80"/>
      <c r="L10" s="23"/>
      <c r="M10" s="23"/>
      <c r="N10" s="23"/>
    </row>
    <row r="11" spans="1:14" ht="12.75" customHeight="1">
      <c r="A11" s="117" t="s">
        <v>10</v>
      </c>
      <c r="B11" s="110">
        <v>447.224</v>
      </c>
      <c r="C11" s="110">
        <v>338.304</v>
      </c>
      <c r="D11" s="110">
        <v>367.2</v>
      </c>
      <c r="E11" s="110">
        <v>21</v>
      </c>
      <c r="F11" s="110">
        <v>39</v>
      </c>
      <c r="G11" s="65">
        <f t="shared" si="0"/>
        <v>18</v>
      </c>
      <c r="H11" s="65">
        <f t="shared" si="1"/>
        <v>28.896000000000015</v>
      </c>
      <c r="I11" s="101"/>
      <c r="J11" s="80"/>
      <c r="K11" s="80"/>
      <c r="L11" s="23"/>
      <c r="M11" s="23"/>
      <c r="N11" s="23"/>
    </row>
    <row r="12" spans="1:14" ht="12.75" customHeight="1">
      <c r="A12" s="117" t="s">
        <v>36</v>
      </c>
      <c r="B12" s="110">
        <v>2817.152</v>
      </c>
      <c r="C12" s="110">
        <v>2221.97</v>
      </c>
      <c r="D12" s="110">
        <v>1926.59</v>
      </c>
      <c r="E12" s="110">
        <v>175</v>
      </c>
      <c r="F12" s="110">
        <v>134</v>
      </c>
      <c r="G12" s="65">
        <f t="shared" si="0"/>
        <v>-41</v>
      </c>
      <c r="H12" s="65">
        <f t="shared" si="1"/>
        <v>-295.3799999999999</v>
      </c>
      <c r="I12" s="101"/>
      <c r="J12" s="80"/>
      <c r="K12" s="80"/>
      <c r="L12" s="23"/>
      <c r="M12" s="23"/>
      <c r="N12" s="23"/>
    </row>
    <row r="13" spans="1:14" ht="12.75" customHeight="1">
      <c r="A13" s="120" t="s">
        <v>11</v>
      </c>
      <c r="B13" s="110">
        <v>6586.39</v>
      </c>
      <c r="C13" s="110">
        <v>4369.878</v>
      </c>
      <c r="D13" s="110">
        <v>4643.151</v>
      </c>
      <c r="E13" s="110">
        <v>406.6</v>
      </c>
      <c r="F13" s="110">
        <v>336.42</v>
      </c>
      <c r="G13" s="65">
        <f t="shared" si="0"/>
        <v>-70.18</v>
      </c>
      <c r="H13" s="65">
        <f t="shared" si="1"/>
        <v>273.27300000000014</v>
      </c>
      <c r="I13" s="101"/>
      <c r="J13" s="80"/>
      <c r="K13" s="80"/>
      <c r="L13" s="23"/>
      <c r="M13" s="23"/>
      <c r="N13" s="23"/>
    </row>
    <row r="14" spans="1:14" ht="12.75" customHeight="1" hidden="1">
      <c r="A14" s="120" t="s">
        <v>37</v>
      </c>
      <c r="B14" s="110"/>
      <c r="C14" s="119"/>
      <c r="D14" s="110"/>
      <c r="E14" s="110"/>
      <c r="F14" s="110"/>
      <c r="G14" s="65">
        <f t="shared" si="0"/>
        <v>0</v>
      </c>
      <c r="H14" s="65">
        <f t="shared" si="1"/>
        <v>0</v>
      </c>
      <c r="I14" s="101"/>
      <c r="J14" s="80"/>
      <c r="K14" s="80"/>
      <c r="L14" s="23"/>
      <c r="M14" s="23"/>
      <c r="N14" s="23"/>
    </row>
    <row r="15" spans="1:14" ht="12.75" customHeight="1" hidden="1">
      <c r="A15" s="120" t="s">
        <v>38</v>
      </c>
      <c r="B15" s="110"/>
      <c r="C15" s="119"/>
      <c r="D15" s="110"/>
      <c r="E15" s="110"/>
      <c r="F15" s="110"/>
      <c r="G15" s="65">
        <f t="shared" si="0"/>
        <v>0</v>
      </c>
      <c r="H15" s="65">
        <f t="shared" si="1"/>
        <v>0</v>
      </c>
      <c r="I15" s="101"/>
      <c r="J15" s="80"/>
      <c r="K15" s="80"/>
      <c r="L15" s="23"/>
      <c r="M15" s="23"/>
      <c r="N15" s="23"/>
    </row>
    <row r="16" spans="1:14" ht="12.75" customHeight="1">
      <c r="A16" s="121" t="s">
        <v>68</v>
      </c>
      <c r="B16" s="108">
        <v>4762.715</v>
      </c>
      <c r="C16" s="108">
        <f>SUM(C17:C19)</f>
        <v>3531.5649999999996</v>
      </c>
      <c r="D16" s="108">
        <f>SUM(D17:D19)</f>
        <v>4417.07</v>
      </c>
      <c r="E16" s="108">
        <v>497.94</v>
      </c>
      <c r="F16" s="108">
        <f>SUM(F17:F19)</f>
        <v>330.15</v>
      </c>
      <c r="G16" s="65">
        <f t="shared" si="0"/>
        <v>-167.79000000000002</v>
      </c>
      <c r="H16" s="65">
        <f t="shared" si="1"/>
        <v>885.5050000000001</v>
      </c>
      <c r="I16" s="80"/>
      <c r="J16" s="80"/>
      <c r="K16" s="80"/>
      <c r="L16" s="23"/>
      <c r="M16" s="23"/>
      <c r="N16" s="23"/>
    </row>
    <row r="17" spans="1:14" ht="12.75" customHeight="1">
      <c r="A17" s="117" t="s">
        <v>10</v>
      </c>
      <c r="B17" s="110">
        <v>225.915</v>
      </c>
      <c r="C17" s="110">
        <v>180.415</v>
      </c>
      <c r="D17" s="110">
        <v>180.75</v>
      </c>
      <c r="E17" s="110">
        <v>20</v>
      </c>
      <c r="F17" s="110">
        <v>17</v>
      </c>
      <c r="G17" s="65">
        <f t="shared" si="0"/>
        <v>-3</v>
      </c>
      <c r="H17" s="65">
        <f t="shared" si="1"/>
        <v>0.33500000000000796</v>
      </c>
      <c r="I17" s="80"/>
      <c r="J17" s="80"/>
      <c r="K17" s="80"/>
      <c r="L17" s="23"/>
      <c r="M17" s="23"/>
      <c r="N17" s="23"/>
    </row>
    <row r="18" spans="1:14" ht="12.75" customHeight="1">
      <c r="A18" s="117" t="s">
        <v>36</v>
      </c>
      <c r="B18" s="110">
        <v>1226.01</v>
      </c>
      <c r="C18" s="110">
        <v>928.76</v>
      </c>
      <c r="D18" s="110">
        <v>1242.58</v>
      </c>
      <c r="E18" s="110">
        <v>133</v>
      </c>
      <c r="F18" s="110">
        <v>77.75</v>
      </c>
      <c r="G18" s="65">
        <f t="shared" si="0"/>
        <v>-55.25</v>
      </c>
      <c r="H18" s="65">
        <f t="shared" si="1"/>
        <v>313.81999999999994</v>
      </c>
      <c r="I18" s="80"/>
      <c r="J18" s="122"/>
      <c r="K18" s="80"/>
      <c r="L18" s="23"/>
      <c r="M18" s="23"/>
      <c r="N18" s="23"/>
    </row>
    <row r="19" spans="1:14" ht="12.75" customHeight="1">
      <c r="A19" s="120" t="s">
        <v>11</v>
      </c>
      <c r="B19" s="110">
        <v>3310.79</v>
      </c>
      <c r="C19" s="110">
        <v>2422.39</v>
      </c>
      <c r="D19" s="110">
        <v>2993.74</v>
      </c>
      <c r="E19" s="110">
        <v>344.94</v>
      </c>
      <c r="F19" s="110">
        <v>235.4</v>
      </c>
      <c r="G19" s="65">
        <f t="shared" si="0"/>
        <v>-109.53999999999999</v>
      </c>
      <c r="H19" s="65">
        <f t="shared" si="1"/>
        <v>571.3499999999999</v>
      </c>
      <c r="I19" s="80"/>
      <c r="J19" s="80"/>
      <c r="K19" s="80"/>
      <c r="L19" s="23"/>
      <c r="M19" s="23"/>
      <c r="N19" s="23"/>
    </row>
    <row r="20" spans="1:14" ht="12.75" customHeight="1" hidden="1">
      <c r="A20" s="120" t="s">
        <v>37</v>
      </c>
      <c r="B20" s="110"/>
      <c r="C20" s="119"/>
      <c r="D20" s="110"/>
      <c r="E20" s="110"/>
      <c r="F20" s="110"/>
      <c r="G20" s="65">
        <f t="shared" si="0"/>
        <v>0</v>
      </c>
      <c r="H20" s="65">
        <f t="shared" si="1"/>
        <v>0</v>
      </c>
      <c r="I20" s="80"/>
      <c r="J20" s="80"/>
      <c r="K20" s="80"/>
      <c r="L20" s="23"/>
      <c r="M20" s="23"/>
      <c r="N20" s="23"/>
    </row>
    <row r="21" spans="1:14" ht="12.75" customHeight="1" hidden="1">
      <c r="A21" s="120" t="s">
        <v>38</v>
      </c>
      <c r="B21" s="110"/>
      <c r="C21" s="119"/>
      <c r="D21" s="110"/>
      <c r="E21" s="110"/>
      <c r="F21" s="110"/>
      <c r="G21" s="65">
        <f t="shared" si="0"/>
        <v>0</v>
      </c>
      <c r="H21" s="65">
        <f t="shared" si="1"/>
        <v>0</v>
      </c>
      <c r="I21" s="80"/>
      <c r="J21" s="80"/>
      <c r="K21" s="80"/>
      <c r="L21" s="23"/>
      <c r="M21" s="23"/>
      <c r="N21" s="23"/>
    </row>
    <row r="22" spans="1:14" ht="12.75" customHeight="1">
      <c r="A22" s="121" t="s">
        <v>66</v>
      </c>
      <c r="B22" s="108">
        <v>9.91</v>
      </c>
      <c r="C22" s="108">
        <v>10.17</v>
      </c>
      <c r="D22" s="108">
        <v>8.57</v>
      </c>
      <c r="E22" s="108">
        <v>8.44</v>
      </c>
      <c r="F22" s="108">
        <v>8.44</v>
      </c>
      <c r="G22" s="65">
        <f t="shared" si="0"/>
        <v>0</v>
      </c>
      <c r="H22" s="65">
        <f t="shared" si="1"/>
        <v>-1.5999999999999996</v>
      </c>
      <c r="I22" s="114"/>
      <c r="J22" s="80"/>
      <c r="K22" s="114"/>
      <c r="L22" s="23"/>
      <c r="M22" s="23"/>
      <c r="N22" s="23"/>
    </row>
    <row r="23" spans="1:14" ht="12.75" customHeight="1">
      <c r="A23" s="117" t="s">
        <v>10</v>
      </c>
      <c r="B23" s="110">
        <v>6.14</v>
      </c>
      <c r="C23" s="110">
        <v>6.32</v>
      </c>
      <c r="D23" s="110">
        <v>4.92</v>
      </c>
      <c r="E23" s="110">
        <v>4.49</v>
      </c>
      <c r="F23" s="110">
        <v>3.48</v>
      </c>
      <c r="G23" s="65">
        <f t="shared" si="0"/>
        <v>-1.0100000000000002</v>
      </c>
      <c r="H23" s="65">
        <f t="shared" si="1"/>
        <v>-1.4000000000000004</v>
      </c>
      <c r="I23" s="114"/>
      <c r="J23" s="80"/>
      <c r="K23" s="114"/>
      <c r="L23" s="23"/>
      <c r="M23" s="23"/>
      <c r="N23" s="23"/>
    </row>
    <row r="24" spans="1:14" ht="12.75" customHeight="1">
      <c r="A24" s="117" t="s">
        <v>36</v>
      </c>
      <c r="B24" s="110">
        <v>8.47</v>
      </c>
      <c r="C24" s="110">
        <v>8.97</v>
      </c>
      <c r="D24" s="110">
        <v>6.5</v>
      </c>
      <c r="E24" s="110">
        <v>6.47</v>
      </c>
      <c r="F24" s="110">
        <v>6.48</v>
      </c>
      <c r="G24" s="65">
        <f t="shared" si="0"/>
        <v>0.010000000000000675</v>
      </c>
      <c r="H24" s="65">
        <f t="shared" si="1"/>
        <v>-2.4700000000000006</v>
      </c>
      <c r="I24" s="114"/>
      <c r="J24" s="80"/>
      <c r="K24" s="114"/>
      <c r="L24" s="23"/>
      <c r="M24" s="23"/>
      <c r="N24" s="23"/>
    </row>
    <row r="25" spans="1:14" ht="12.75" customHeight="1">
      <c r="A25" s="117" t="s">
        <v>11</v>
      </c>
      <c r="B25" s="110">
        <v>10.81</v>
      </c>
      <c r="C25" s="110">
        <v>11.08</v>
      </c>
      <c r="D25" s="110">
        <v>9.65</v>
      </c>
      <c r="E25" s="110">
        <v>9.43</v>
      </c>
      <c r="F25" s="110">
        <v>9.44</v>
      </c>
      <c r="G25" s="65">
        <f t="shared" si="0"/>
        <v>0.009999999999999787</v>
      </c>
      <c r="H25" s="65">
        <f t="shared" si="1"/>
        <v>-1.4299999999999997</v>
      </c>
      <c r="I25" s="114"/>
      <c r="J25" s="80"/>
      <c r="K25" s="114"/>
      <c r="L25" s="23"/>
      <c r="M25" s="23"/>
      <c r="N25" s="23"/>
    </row>
    <row r="26" spans="1:15" ht="12.75" customHeight="1" hidden="1">
      <c r="A26" s="117" t="s">
        <v>37</v>
      </c>
      <c r="B26" s="123">
        <v>0</v>
      </c>
      <c r="C26" s="124">
        <v>0</v>
      </c>
      <c r="D26" s="123">
        <v>0</v>
      </c>
      <c r="E26" s="123">
        <v>0</v>
      </c>
      <c r="F26" s="123">
        <v>0</v>
      </c>
      <c r="G26" s="65">
        <f>F26-E26</f>
        <v>0</v>
      </c>
      <c r="H26" s="65">
        <f>+D26-C26</f>
        <v>0</v>
      </c>
      <c r="I26" s="80"/>
      <c r="J26" s="80"/>
      <c r="K26" s="80" t="b">
        <f>B26=C26</f>
        <v>1</v>
      </c>
      <c r="M26" s="23"/>
      <c r="N26" s="23"/>
      <c r="O26" s="23"/>
    </row>
    <row r="27" spans="1:15" ht="12.75" customHeight="1" hidden="1">
      <c r="A27" s="117" t="s">
        <v>38</v>
      </c>
      <c r="B27" s="123">
        <v>0</v>
      </c>
      <c r="C27" s="124">
        <v>0</v>
      </c>
      <c r="D27" s="123">
        <v>0</v>
      </c>
      <c r="E27" s="123">
        <v>0</v>
      </c>
      <c r="F27" s="123">
        <v>0</v>
      </c>
      <c r="G27" s="65">
        <f>F27-E27</f>
        <v>0</v>
      </c>
      <c r="H27" s="65">
        <f>+D27-C27</f>
        <v>0</v>
      </c>
      <c r="I27" s="80"/>
      <c r="J27" s="80"/>
      <c r="K27" s="80" t="b">
        <f>B27=C27</f>
        <v>1</v>
      </c>
      <c r="M27" s="23"/>
      <c r="N27" s="23"/>
      <c r="O27" s="23"/>
    </row>
    <row r="28" spans="1:11" ht="15" customHeight="1">
      <c r="A28" s="80"/>
      <c r="B28" s="80"/>
      <c r="C28" s="101"/>
      <c r="D28" s="80"/>
      <c r="E28" s="80"/>
      <c r="F28" s="80"/>
      <c r="G28" s="80"/>
      <c r="H28" s="80"/>
      <c r="I28" s="80"/>
      <c r="J28" s="80"/>
      <c r="K28" s="80"/>
    </row>
    <row r="29" spans="1:11" ht="15" customHeight="1">
      <c r="A29" s="26" t="s">
        <v>97</v>
      </c>
      <c r="B29" s="26"/>
      <c r="C29" s="80"/>
      <c r="D29" s="80"/>
      <c r="E29" s="80"/>
      <c r="F29" s="80"/>
      <c r="G29" s="80"/>
      <c r="H29" s="80"/>
      <c r="I29" s="80"/>
      <c r="J29" s="80"/>
      <c r="K29" s="80"/>
    </row>
    <row r="30" spans="1:11" s="3" customFormat="1" ht="12.75" customHeight="1">
      <c r="A30" s="88" t="s">
        <v>79</v>
      </c>
      <c r="B30" s="88"/>
      <c r="C30" s="89"/>
      <c r="D30" s="89"/>
      <c r="E30" s="89"/>
      <c r="F30" s="89"/>
      <c r="G30" s="89"/>
      <c r="H30" s="90"/>
      <c r="I30" s="90"/>
      <c r="J30" s="90"/>
      <c r="K30" s="90"/>
    </row>
    <row r="31" spans="1:11" ht="26.25" customHeight="1">
      <c r="A31" s="91"/>
      <c r="B31" s="46" t="s">
        <v>107</v>
      </c>
      <c r="C31" s="46" t="s">
        <v>115</v>
      </c>
      <c r="D31" s="46" t="s">
        <v>116</v>
      </c>
      <c r="E31" s="46">
        <v>41487</v>
      </c>
      <c r="F31" s="46">
        <v>41518</v>
      </c>
      <c r="G31" s="63" t="s">
        <v>2</v>
      </c>
      <c r="H31" s="63" t="s">
        <v>3</v>
      </c>
      <c r="I31" s="114"/>
      <c r="J31" s="125"/>
      <c r="K31" s="125"/>
    </row>
    <row r="32" spans="1:13" ht="12.75" customHeight="1">
      <c r="A32" s="121" t="s">
        <v>42</v>
      </c>
      <c r="B32" s="126">
        <v>7.704581067274826</v>
      </c>
      <c r="C32" s="126">
        <v>8.646853389186818</v>
      </c>
      <c r="D32" s="126">
        <v>3.6706692877002913</v>
      </c>
      <c r="E32" s="126">
        <v>4.38912352696289</v>
      </c>
      <c r="F32" s="126">
        <v>4.04308569506223</v>
      </c>
      <c r="G32" s="127">
        <f>F32-E32</f>
        <v>-0.3460378319006603</v>
      </c>
      <c r="H32" s="127">
        <f>+D32-C32</f>
        <v>-4.976184101486527</v>
      </c>
      <c r="I32" s="128"/>
      <c r="J32" s="108"/>
      <c r="K32" s="108"/>
      <c r="L32" s="20"/>
      <c r="M32" s="25"/>
    </row>
    <row r="33" spans="1:14" ht="12.75" customHeight="1">
      <c r="A33" s="129" t="s">
        <v>26</v>
      </c>
      <c r="B33" s="105">
        <v>8.148250269996286</v>
      </c>
      <c r="C33" s="105">
        <v>8.747812837495356</v>
      </c>
      <c r="D33" s="105">
        <v>3.673921452588665</v>
      </c>
      <c r="E33" s="105">
        <v>3.94383545649713</v>
      </c>
      <c r="F33" s="105">
        <v>4.02527844964544</v>
      </c>
      <c r="G33" s="127">
        <f>F33-E33</f>
        <v>0.08144299314831027</v>
      </c>
      <c r="H33" s="127">
        <f>+D33-C33</f>
        <v>-5.073891384906691</v>
      </c>
      <c r="I33" s="128"/>
      <c r="J33" s="110"/>
      <c r="K33" s="79"/>
      <c r="L33" s="14"/>
      <c r="M33" s="25"/>
      <c r="N33" s="25"/>
    </row>
    <row r="34" spans="1:13" ht="12.75" customHeight="1">
      <c r="A34" s="129" t="s">
        <v>27</v>
      </c>
      <c r="B34" s="105">
        <v>7.682264914089533</v>
      </c>
      <c r="C34" s="105">
        <v>8.648219471746426</v>
      </c>
      <c r="D34" s="105">
        <v>3.5622517865820083</v>
      </c>
      <c r="E34" s="105">
        <v>3.9637857610327503</v>
      </c>
      <c r="F34" s="105">
        <v>4.054840222251359</v>
      </c>
      <c r="G34" s="127">
        <f>F34-E34</f>
        <v>0.09105446121860883</v>
      </c>
      <c r="H34" s="127">
        <f>+D34-C34</f>
        <v>-5.085967685164418</v>
      </c>
      <c r="I34" s="128"/>
      <c r="J34" s="110"/>
      <c r="K34" s="110"/>
      <c r="L34" s="14"/>
      <c r="M34" s="25"/>
    </row>
    <row r="35" spans="1:13" ht="12.75" customHeight="1">
      <c r="A35" s="129" t="s">
        <v>28</v>
      </c>
      <c r="B35" s="130">
        <v>7.5</v>
      </c>
      <c r="C35" s="130">
        <v>9.5</v>
      </c>
      <c r="D35" s="105">
        <v>4.333333333333333</v>
      </c>
      <c r="E35" s="105">
        <v>6</v>
      </c>
      <c r="F35" s="105" t="s">
        <v>1</v>
      </c>
      <c r="G35" s="127">
        <f>-E35</f>
        <v>-6</v>
      </c>
      <c r="H35" s="127">
        <f>+D35-C35</f>
        <v>-5.166666666666667</v>
      </c>
      <c r="I35" s="128"/>
      <c r="J35" s="110"/>
      <c r="K35" s="110"/>
      <c r="L35" s="24"/>
      <c r="M35" s="25"/>
    </row>
    <row r="36" spans="1:13" ht="12.75" customHeight="1">
      <c r="A36" s="129" t="s">
        <v>29</v>
      </c>
      <c r="B36" s="131" t="s">
        <v>1</v>
      </c>
      <c r="C36" s="131" t="s">
        <v>1</v>
      </c>
      <c r="D36" s="131" t="s">
        <v>1</v>
      </c>
      <c r="E36" s="131" t="s">
        <v>1</v>
      </c>
      <c r="F36" s="131" t="s">
        <v>1</v>
      </c>
      <c r="G36" s="127" t="s">
        <v>1</v>
      </c>
      <c r="H36" s="127" t="s">
        <v>1</v>
      </c>
      <c r="I36" s="132"/>
      <c r="J36" s="110"/>
      <c r="K36" s="110"/>
      <c r="L36" s="24"/>
      <c r="M36" s="25"/>
    </row>
    <row r="37" spans="1:13" ht="12.75" customHeight="1">
      <c r="A37" s="129" t="s">
        <v>30</v>
      </c>
      <c r="B37" s="131" t="s">
        <v>1</v>
      </c>
      <c r="C37" s="131" t="s">
        <v>1</v>
      </c>
      <c r="D37" s="131">
        <v>7.5</v>
      </c>
      <c r="E37" s="131" t="s">
        <v>1</v>
      </c>
      <c r="F37" s="131" t="s">
        <v>1</v>
      </c>
      <c r="G37" s="127" t="s">
        <v>1</v>
      </c>
      <c r="H37" s="127">
        <f>D37</f>
        <v>7.5</v>
      </c>
      <c r="I37" s="132"/>
      <c r="J37" s="79"/>
      <c r="K37" s="79"/>
      <c r="L37" s="25"/>
      <c r="M37" s="25"/>
    </row>
    <row r="38" spans="1:13" ht="12.75" customHeight="1">
      <c r="A38" s="129" t="s">
        <v>69</v>
      </c>
      <c r="B38" s="131" t="s">
        <v>1</v>
      </c>
      <c r="C38" s="131" t="s">
        <v>1</v>
      </c>
      <c r="D38" s="131" t="s">
        <v>1</v>
      </c>
      <c r="E38" s="131" t="s">
        <v>1</v>
      </c>
      <c r="F38" s="131" t="s">
        <v>1</v>
      </c>
      <c r="G38" s="127" t="s">
        <v>1</v>
      </c>
      <c r="H38" s="127" t="s">
        <v>1</v>
      </c>
      <c r="I38" s="132"/>
      <c r="J38" s="79"/>
      <c r="K38" s="79"/>
      <c r="L38" s="25"/>
      <c r="M38" s="25"/>
    </row>
    <row r="39" spans="1:13" ht="12.75" customHeight="1">
      <c r="A39" s="129" t="s">
        <v>70</v>
      </c>
      <c r="B39" s="131" t="s">
        <v>1</v>
      </c>
      <c r="C39" s="131" t="s">
        <v>1</v>
      </c>
      <c r="D39" s="131" t="s">
        <v>1</v>
      </c>
      <c r="E39" s="131" t="s">
        <v>1</v>
      </c>
      <c r="F39" s="131" t="s">
        <v>1</v>
      </c>
      <c r="G39" s="127" t="s">
        <v>1</v>
      </c>
      <c r="H39" s="127" t="s">
        <v>1</v>
      </c>
      <c r="I39" s="132"/>
      <c r="J39" s="79"/>
      <c r="K39" s="79"/>
      <c r="L39" s="25"/>
      <c r="M39" s="25"/>
    </row>
    <row r="40" spans="1:13" ht="12.75" customHeight="1">
      <c r="A40" s="129" t="s">
        <v>71</v>
      </c>
      <c r="B40" s="131" t="s">
        <v>1</v>
      </c>
      <c r="C40" s="131" t="s">
        <v>1</v>
      </c>
      <c r="D40" s="131" t="s">
        <v>1</v>
      </c>
      <c r="E40" s="131" t="s">
        <v>1</v>
      </c>
      <c r="F40" s="131" t="s">
        <v>1</v>
      </c>
      <c r="G40" s="127" t="s">
        <v>1</v>
      </c>
      <c r="H40" s="127" t="s">
        <v>1</v>
      </c>
      <c r="I40" s="132"/>
      <c r="J40" s="79"/>
      <c r="K40" s="79"/>
      <c r="L40" s="25"/>
      <c r="M40" s="25"/>
    </row>
    <row r="41" spans="1:13" ht="12.75" customHeight="1">
      <c r="A41" s="129" t="s">
        <v>108</v>
      </c>
      <c r="B41" s="131" t="s">
        <v>1</v>
      </c>
      <c r="C41" s="131" t="s">
        <v>1</v>
      </c>
      <c r="D41" s="131" t="s">
        <v>1</v>
      </c>
      <c r="E41" s="131" t="s">
        <v>1</v>
      </c>
      <c r="F41" s="131" t="s">
        <v>1</v>
      </c>
      <c r="G41" s="127" t="s">
        <v>1</v>
      </c>
      <c r="H41" s="127" t="s">
        <v>1</v>
      </c>
      <c r="I41" s="128"/>
      <c r="J41" s="79"/>
      <c r="K41" s="79"/>
      <c r="L41" s="25"/>
      <c r="M41" s="25"/>
    </row>
    <row r="42" spans="1:13" ht="12.75" customHeight="1">
      <c r="A42" s="121" t="s">
        <v>74</v>
      </c>
      <c r="B42" s="133">
        <v>7.739781899202364</v>
      </c>
      <c r="C42" s="133">
        <v>7.739642184557439</v>
      </c>
      <c r="D42" s="133">
        <v>7.8042097769344805</v>
      </c>
      <c r="E42" s="133">
        <v>8.5</v>
      </c>
      <c r="F42" s="133">
        <v>7.82211824598096</v>
      </c>
      <c r="G42" s="127">
        <f>F42-E42</f>
        <v>-0.6778817540190403</v>
      </c>
      <c r="H42" s="127">
        <f>+D42-C42</f>
        <v>0.0645675923770419</v>
      </c>
      <c r="I42" s="128"/>
      <c r="J42" s="134"/>
      <c r="K42" s="134"/>
      <c r="L42" s="25"/>
      <c r="M42" s="25"/>
    </row>
    <row r="43" spans="1:13" ht="12.75" customHeight="1">
      <c r="A43" s="129" t="s">
        <v>26</v>
      </c>
      <c r="B43" s="105">
        <v>5</v>
      </c>
      <c r="C43" s="105">
        <v>5.5</v>
      </c>
      <c r="D43" s="105" t="s">
        <v>1</v>
      </c>
      <c r="E43" s="135" t="s">
        <v>1</v>
      </c>
      <c r="F43" s="135" t="s">
        <v>1</v>
      </c>
      <c r="G43" s="127" t="s">
        <v>1</v>
      </c>
      <c r="H43" s="127">
        <f>-C43</f>
        <v>-5.5</v>
      </c>
      <c r="I43" s="136"/>
      <c r="J43" s="110"/>
      <c r="K43" s="110"/>
      <c r="L43" s="25"/>
      <c r="M43" s="25"/>
    </row>
    <row r="44" spans="1:13" ht="12.75" customHeight="1">
      <c r="A44" s="129" t="s">
        <v>27</v>
      </c>
      <c r="B44" s="105">
        <v>7.324561403508771</v>
      </c>
      <c r="C44" s="105">
        <v>7.324561403508771</v>
      </c>
      <c r="D44" s="105">
        <v>3.8333333333333335</v>
      </c>
      <c r="E44" s="135" t="s">
        <v>1</v>
      </c>
      <c r="F44" s="135">
        <v>4.5</v>
      </c>
      <c r="G44" s="127">
        <f>F44</f>
        <v>4.5</v>
      </c>
      <c r="H44" s="127">
        <f>+D44-C44</f>
        <v>-3.491228070175438</v>
      </c>
      <c r="I44" s="136"/>
      <c r="J44" s="110"/>
      <c r="K44" s="110"/>
      <c r="L44" s="25"/>
      <c r="M44" s="25"/>
    </row>
    <row r="45" spans="1:13" ht="12.75" customHeight="1">
      <c r="A45" s="129" t="s">
        <v>28</v>
      </c>
      <c r="B45" s="105">
        <v>8.333333333333334</v>
      </c>
      <c r="C45" s="105">
        <v>8</v>
      </c>
      <c r="D45" s="105" t="s">
        <v>1</v>
      </c>
      <c r="E45" s="135" t="s">
        <v>1</v>
      </c>
      <c r="F45" s="135" t="s">
        <v>1</v>
      </c>
      <c r="G45" s="127" t="s">
        <v>1</v>
      </c>
      <c r="H45" s="127">
        <f>-C45</f>
        <v>-8</v>
      </c>
      <c r="I45" s="136"/>
      <c r="J45" s="110"/>
      <c r="K45" s="110"/>
      <c r="L45" s="25"/>
      <c r="M45" s="25"/>
    </row>
    <row r="46" spans="1:13" ht="12.75" customHeight="1">
      <c r="A46" s="129" t="s">
        <v>29</v>
      </c>
      <c r="B46" s="137">
        <v>9</v>
      </c>
      <c r="C46" s="137" t="s">
        <v>1</v>
      </c>
      <c r="D46" s="137">
        <v>6.5</v>
      </c>
      <c r="E46" s="135" t="s">
        <v>1</v>
      </c>
      <c r="F46" s="135" t="s">
        <v>1</v>
      </c>
      <c r="G46" s="127" t="s">
        <v>1</v>
      </c>
      <c r="H46" s="127">
        <f>D46</f>
        <v>6.5</v>
      </c>
      <c r="I46" s="132"/>
      <c r="J46" s="110"/>
      <c r="K46" s="110"/>
      <c r="L46" s="25"/>
      <c r="M46" s="25"/>
    </row>
    <row r="47" spans="1:13" ht="12.75" customHeight="1">
      <c r="A47" s="129" t="s">
        <v>30</v>
      </c>
      <c r="B47" s="137">
        <v>10.134180192397299</v>
      </c>
      <c r="C47" s="137" t="s">
        <v>1</v>
      </c>
      <c r="D47" s="137" t="s">
        <v>1</v>
      </c>
      <c r="E47" s="137" t="s">
        <v>1</v>
      </c>
      <c r="F47" s="137" t="s">
        <v>1</v>
      </c>
      <c r="G47" s="127" t="s">
        <v>1</v>
      </c>
      <c r="H47" s="127" t="s">
        <v>1</v>
      </c>
      <c r="I47" s="132"/>
      <c r="J47" s="110"/>
      <c r="K47" s="110"/>
      <c r="L47" s="25"/>
      <c r="M47" s="25"/>
    </row>
    <row r="48" spans="1:13" ht="12.75" customHeight="1">
      <c r="A48" s="129" t="s">
        <v>69</v>
      </c>
      <c r="B48" s="137" t="s">
        <v>1</v>
      </c>
      <c r="C48" s="137" t="s">
        <v>1</v>
      </c>
      <c r="D48" s="137" t="s">
        <v>1</v>
      </c>
      <c r="E48" s="131" t="s">
        <v>1</v>
      </c>
      <c r="F48" s="131" t="s">
        <v>1</v>
      </c>
      <c r="G48" s="127" t="s">
        <v>1</v>
      </c>
      <c r="H48" s="127" t="s">
        <v>1</v>
      </c>
      <c r="I48" s="132"/>
      <c r="J48" s="110"/>
      <c r="K48" s="110"/>
      <c r="L48" s="25"/>
      <c r="M48" s="25"/>
    </row>
    <row r="49" spans="1:13" ht="12.75" customHeight="1">
      <c r="A49" s="129" t="s">
        <v>70</v>
      </c>
      <c r="B49" s="137">
        <v>9.62493439276259</v>
      </c>
      <c r="C49" s="137" t="s">
        <v>1</v>
      </c>
      <c r="D49" s="137">
        <v>7.433153944319441</v>
      </c>
      <c r="E49" s="137" t="s">
        <v>1</v>
      </c>
      <c r="F49" s="137">
        <v>8.5</v>
      </c>
      <c r="G49" s="127">
        <f>F49</f>
        <v>8.5</v>
      </c>
      <c r="H49" s="127">
        <f>D49</f>
        <v>7.433153944319441</v>
      </c>
      <c r="I49" s="132"/>
      <c r="J49" s="110"/>
      <c r="K49" s="110"/>
      <c r="L49" s="25"/>
      <c r="M49" s="25"/>
    </row>
    <row r="50" spans="1:13" ht="12.75" customHeight="1">
      <c r="A50" s="129" t="s">
        <v>71</v>
      </c>
      <c r="B50" s="137">
        <v>6.5</v>
      </c>
      <c r="C50" s="137" t="s">
        <v>1</v>
      </c>
      <c r="D50" s="137">
        <v>7.781015037593984</v>
      </c>
      <c r="E50" s="137">
        <v>8.5</v>
      </c>
      <c r="F50" s="137">
        <v>8.5</v>
      </c>
      <c r="G50" s="127">
        <f>F50-E50</f>
        <v>0</v>
      </c>
      <c r="H50" s="127">
        <f>D50</f>
        <v>7.781015037593984</v>
      </c>
      <c r="I50" s="132"/>
      <c r="J50" s="110"/>
      <c r="K50" s="110"/>
      <c r="L50" s="25"/>
      <c r="M50" s="25"/>
    </row>
    <row r="51" spans="1:13" ht="12.75" customHeight="1">
      <c r="A51" s="129" t="s">
        <v>108</v>
      </c>
      <c r="B51" s="137">
        <v>6.5</v>
      </c>
      <c r="C51" s="137" t="s">
        <v>1</v>
      </c>
      <c r="D51" s="137">
        <v>9.833333333333334</v>
      </c>
      <c r="E51" s="131" t="s">
        <v>1</v>
      </c>
      <c r="F51" s="131">
        <v>8.5</v>
      </c>
      <c r="G51" s="127">
        <f>F51</f>
        <v>8.5</v>
      </c>
      <c r="H51" s="127">
        <f>D51</f>
        <v>9.833333333333334</v>
      </c>
      <c r="I51" s="138"/>
      <c r="J51" s="110"/>
      <c r="K51" s="110"/>
      <c r="L51" s="25"/>
      <c r="M51" s="25"/>
    </row>
    <row r="52" spans="1:13" ht="12.75" customHeight="1">
      <c r="A52" s="121" t="s">
        <v>75</v>
      </c>
      <c r="B52" s="133">
        <v>1.571691238490684</v>
      </c>
      <c r="C52" s="133">
        <v>0.9595589121295485</v>
      </c>
      <c r="D52" s="133" t="s">
        <v>1</v>
      </c>
      <c r="E52" s="133" t="s">
        <v>1</v>
      </c>
      <c r="F52" s="133" t="s">
        <v>1</v>
      </c>
      <c r="G52" s="65" t="s">
        <v>1</v>
      </c>
      <c r="H52" s="127">
        <f>-C52</f>
        <v>-0.9595589121295485</v>
      </c>
      <c r="I52" s="132"/>
      <c r="J52" s="134"/>
      <c r="K52" s="134"/>
      <c r="L52" s="25"/>
      <c r="M52" s="25"/>
    </row>
    <row r="53" spans="1:13" ht="12.75" customHeight="1">
      <c r="A53" s="129" t="s">
        <v>26</v>
      </c>
      <c r="B53" s="130">
        <v>3</v>
      </c>
      <c r="C53" s="130">
        <v>3</v>
      </c>
      <c r="D53" s="135" t="s">
        <v>1</v>
      </c>
      <c r="E53" s="135" t="s">
        <v>1</v>
      </c>
      <c r="F53" s="135" t="s">
        <v>1</v>
      </c>
      <c r="G53" s="65" t="s">
        <v>1</v>
      </c>
      <c r="H53" s="127">
        <f>-C53</f>
        <v>-3</v>
      </c>
      <c r="I53" s="136"/>
      <c r="J53" s="110"/>
      <c r="K53" s="110"/>
      <c r="L53" s="25"/>
      <c r="M53" s="25"/>
    </row>
    <row r="54" spans="1:13" ht="12.75" customHeight="1">
      <c r="A54" s="129" t="s">
        <v>27</v>
      </c>
      <c r="B54" s="105">
        <v>1.1665577346151528</v>
      </c>
      <c r="C54" s="105">
        <v>0.5554103128202037</v>
      </c>
      <c r="D54" s="135" t="s">
        <v>1</v>
      </c>
      <c r="E54" s="135" t="s">
        <v>1</v>
      </c>
      <c r="F54" s="135" t="s">
        <v>1</v>
      </c>
      <c r="G54" s="65" t="s">
        <v>1</v>
      </c>
      <c r="H54" s="127">
        <f>-C54</f>
        <v>-0.5554103128202037</v>
      </c>
      <c r="I54" s="80"/>
      <c r="J54" s="110"/>
      <c r="K54" s="110"/>
      <c r="L54" s="25"/>
      <c r="M54" s="25"/>
    </row>
    <row r="55" spans="1:13" ht="12.75" customHeight="1">
      <c r="A55" s="129" t="s">
        <v>28</v>
      </c>
      <c r="B55" s="130">
        <v>0</v>
      </c>
      <c r="C55" s="130">
        <v>0</v>
      </c>
      <c r="D55" s="135" t="s">
        <v>1</v>
      </c>
      <c r="E55" s="135" t="s">
        <v>1</v>
      </c>
      <c r="F55" s="135" t="s">
        <v>1</v>
      </c>
      <c r="G55" s="65" t="s">
        <v>1</v>
      </c>
      <c r="H55" s="127" t="s">
        <v>1</v>
      </c>
      <c r="I55" s="131"/>
      <c r="J55" s="110"/>
      <c r="K55" s="110"/>
      <c r="L55" s="25"/>
      <c r="M55" s="25"/>
    </row>
    <row r="56" spans="1:13" ht="12.75" customHeight="1">
      <c r="A56" s="129" t="s">
        <v>29</v>
      </c>
      <c r="B56" s="130">
        <v>0</v>
      </c>
      <c r="C56" s="130">
        <v>0</v>
      </c>
      <c r="D56" s="135" t="s">
        <v>1</v>
      </c>
      <c r="E56" s="135" t="s">
        <v>1</v>
      </c>
      <c r="F56" s="135" t="s">
        <v>1</v>
      </c>
      <c r="G56" s="65" t="s">
        <v>1</v>
      </c>
      <c r="H56" s="127" t="s">
        <v>1</v>
      </c>
      <c r="I56" s="131"/>
      <c r="J56" s="110"/>
      <c r="K56" s="110"/>
      <c r="L56" s="25"/>
      <c r="M56" s="25"/>
    </row>
    <row r="57" spans="1:13" ht="12.75" customHeight="1">
      <c r="A57" s="129" t="s">
        <v>30</v>
      </c>
      <c r="B57" s="137" t="s">
        <v>1</v>
      </c>
      <c r="C57" s="137" t="s">
        <v>1</v>
      </c>
      <c r="D57" s="137" t="s">
        <v>1</v>
      </c>
      <c r="E57" s="137" t="s">
        <v>1</v>
      </c>
      <c r="F57" s="137" t="s">
        <v>1</v>
      </c>
      <c r="G57" s="65" t="s">
        <v>1</v>
      </c>
      <c r="H57" s="65" t="s">
        <v>1</v>
      </c>
      <c r="I57" s="131"/>
      <c r="J57" s="110"/>
      <c r="K57" s="110"/>
      <c r="L57" s="25"/>
      <c r="M57" s="25"/>
    </row>
    <row r="58" spans="1:13" ht="12.75" customHeight="1">
      <c r="A58" s="129" t="s">
        <v>69</v>
      </c>
      <c r="B58" s="131" t="s">
        <v>1</v>
      </c>
      <c r="C58" s="131" t="s">
        <v>1</v>
      </c>
      <c r="D58" s="131" t="s">
        <v>1</v>
      </c>
      <c r="E58" s="131" t="s">
        <v>1</v>
      </c>
      <c r="F58" s="131" t="s">
        <v>1</v>
      </c>
      <c r="G58" s="65" t="s">
        <v>1</v>
      </c>
      <c r="H58" s="65" t="s">
        <v>1</v>
      </c>
      <c r="I58" s="131"/>
      <c r="J58" s="110"/>
      <c r="K58" s="110"/>
      <c r="L58" s="25"/>
      <c r="M58" s="25"/>
    </row>
    <row r="59" spans="1:13" ht="12.75" customHeight="1">
      <c r="A59" s="129" t="s">
        <v>70</v>
      </c>
      <c r="B59" s="137" t="s">
        <v>1</v>
      </c>
      <c r="C59" s="137" t="s">
        <v>1</v>
      </c>
      <c r="D59" s="137" t="s">
        <v>1</v>
      </c>
      <c r="E59" s="137" t="s">
        <v>1</v>
      </c>
      <c r="F59" s="137" t="s">
        <v>1</v>
      </c>
      <c r="G59" s="65" t="s">
        <v>1</v>
      </c>
      <c r="H59" s="65" t="s">
        <v>1</v>
      </c>
      <c r="I59" s="137"/>
      <c r="J59" s="110"/>
      <c r="K59" s="110"/>
      <c r="L59" s="25"/>
      <c r="M59" s="25"/>
    </row>
    <row r="60" spans="1:13" ht="12.75" customHeight="1">
      <c r="A60" s="129" t="s">
        <v>71</v>
      </c>
      <c r="B60" s="131" t="s">
        <v>1</v>
      </c>
      <c r="C60" s="131" t="s">
        <v>1</v>
      </c>
      <c r="D60" s="131" t="s">
        <v>1</v>
      </c>
      <c r="E60" s="131" t="s">
        <v>1</v>
      </c>
      <c r="F60" s="131" t="s">
        <v>1</v>
      </c>
      <c r="G60" s="65" t="s">
        <v>1</v>
      </c>
      <c r="H60" s="65" t="s">
        <v>1</v>
      </c>
      <c r="I60" s="131"/>
      <c r="J60" s="110"/>
      <c r="K60" s="110"/>
      <c r="L60" s="25"/>
      <c r="M60" s="25"/>
    </row>
    <row r="61" spans="1:13" ht="12.75" customHeight="1">
      <c r="A61" s="129" t="s">
        <v>108</v>
      </c>
      <c r="B61" s="131" t="s">
        <v>1</v>
      </c>
      <c r="C61" s="131" t="s">
        <v>1</v>
      </c>
      <c r="D61" s="131" t="s">
        <v>1</v>
      </c>
      <c r="E61" s="131" t="s">
        <v>1</v>
      </c>
      <c r="F61" s="131" t="s">
        <v>1</v>
      </c>
      <c r="G61" s="65" t="s">
        <v>1</v>
      </c>
      <c r="H61" s="65" t="s">
        <v>1</v>
      </c>
      <c r="I61" s="131"/>
      <c r="J61" s="110"/>
      <c r="K61" s="110"/>
      <c r="L61" s="25"/>
      <c r="M61" s="25"/>
    </row>
    <row r="62" spans="1:11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12.7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1" ht="12.7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  <row r="66" spans="1:11" ht="12.7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1:11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</row>
    <row r="69" spans="1:11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</row>
    <row r="73" spans="1:11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1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</row>
    <row r="75" spans="1:11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1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1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1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1:11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1:11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1:11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1:11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1:11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1:11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1:11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11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1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</row>
    <row r="92" spans="1:11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1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</row>
    <row r="94" spans="1:11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1:11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1:11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12.7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12.7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12.7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1:11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1:11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1:11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1:11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1:11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1:11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1:11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1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1:11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1:11" ht="12.7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1:11" ht="12.7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1:11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1:11" ht="12.7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1:11" ht="12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1:11" ht="12.7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1:11" ht="12.7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1:11" ht="12.7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1:11" ht="12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ht="12.7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1:11" ht="12.7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1:11" ht="12.7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1:11" ht="12.7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1:11" ht="12.7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1:11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1" ht="12.7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1:11" ht="12.7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1:11" ht="12.7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1:11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1:11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1:11" ht="12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1:11" ht="12.7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1:11" ht="12.7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1:11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1:11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1:11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1:11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1:11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1:11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1:11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1:11" ht="12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1:11" ht="12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1:11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1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1:11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1:11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1:11" ht="12.7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1:11" ht="12.7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1:11" ht="12.7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1:11" ht="12.7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1:11" ht="12.7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1:11" ht="12.7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1:11" ht="12.7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1:11" ht="12.7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1:11" ht="12.7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1:11" ht="12.7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1:11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1:11" ht="12.7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12.7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1" ht="12.7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1" ht="12.7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1" ht="12.7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1" ht="12.7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1" ht="12.7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1" ht="12.7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1:11" ht="12.7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1:11" ht="12.7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1:11" ht="12.7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1:11" ht="12.7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1:11" ht="12.7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1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1:11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1:11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1:11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1:11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1:11" ht="12.7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1" ht="12.7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1:11" ht="12.7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1:11" ht="12.7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1:11" ht="12.7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1:11" ht="12.7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1:11" ht="12.7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1:11" ht="12.7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1:11" ht="12.7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1:11" ht="12.7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1:11" ht="12.7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1:11" ht="12.7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1:11" ht="12.7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1:11" ht="12.7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1:11" ht="12.7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1:11" ht="12.7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1:11" ht="12.7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1:11" ht="12.7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1:11" ht="12.7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1:11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1:11" ht="12.7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1:11" ht="12.7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1:11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1:11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1:11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1:11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1:11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1:11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1:11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1:11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1:11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1:11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1:11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1:11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1:11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1:11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1:11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1:11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1:11" ht="12.7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1:11" ht="12.7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1:11" ht="12.7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1:11" ht="12.7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2" width="11.625" style="1" customWidth="1"/>
    <col min="13" max="14" width="14.375" style="1" bestFit="1" customWidth="1"/>
    <col min="15" max="15" width="10.00390625" style="1" bestFit="1" customWidth="1"/>
    <col min="16" max="16384" width="9.125" style="1" customWidth="1"/>
  </cols>
  <sheetData>
    <row r="1" spans="1:18" ht="15" customHeight="1">
      <c r="A1" s="26" t="s">
        <v>98</v>
      </c>
      <c r="B1" s="26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3" customFormat="1" ht="12.75" customHeight="1">
      <c r="A2" s="88" t="s">
        <v>80</v>
      </c>
      <c r="B2" s="88"/>
      <c r="C2" s="89"/>
      <c r="D2" s="89"/>
      <c r="E2" s="89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26.25" customHeight="1">
      <c r="A3" s="91"/>
      <c r="B3" s="46" t="s">
        <v>107</v>
      </c>
      <c r="C3" s="46" t="s">
        <v>115</v>
      </c>
      <c r="D3" s="46" t="s">
        <v>116</v>
      </c>
      <c r="E3" s="46">
        <v>41487</v>
      </c>
      <c r="F3" s="46">
        <v>41518</v>
      </c>
      <c r="G3" s="63" t="s">
        <v>2</v>
      </c>
      <c r="H3" s="63" t="s">
        <v>3</v>
      </c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2.75" customHeight="1">
      <c r="A4" s="116" t="s">
        <v>76</v>
      </c>
      <c r="B4" s="125">
        <v>7690.7753</v>
      </c>
      <c r="C4" s="125">
        <f>C5+C15+C25</f>
        <v>5849.8074</v>
      </c>
      <c r="D4" s="125">
        <v>7785.034</v>
      </c>
      <c r="E4" s="125">
        <v>1081.9997</v>
      </c>
      <c r="F4" s="125">
        <v>2367.4836</v>
      </c>
      <c r="G4" s="65">
        <f>F4-E4</f>
        <v>1285.4839</v>
      </c>
      <c r="H4" s="65">
        <f>+D4-C4</f>
        <v>1935.2266</v>
      </c>
      <c r="I4" s="139"/>
      <c r="J4" s="80"/>
      <c r="K4" s="80"/>
      <c r="L4" s="80"/>
      <c r="M4" s="80"/>
      <c r="N4" s="80"/>
      <c r="O4" s="80"/>
      <c r="P4" s="80"/>
      <c r="Q4" s="80"/>
      <c r="R4" s="80"/>
    </row>
    <row r="5" spans="1:18" ht="12.75" customHeight="1">
      <c r="A5" s="140" t="s">
        <v>45</v>
      </c>
      <c r="B5" s="108">
        <v>5941.9587</v>
      </c>
      <c r="C5" s="108">
        <v>4620.3647</v>
      </c>
      <c r="D5" s="108">
        <v>6151.5383</v>
      </c>
      <c r="E5" s="108">
        <v>936.0847</v>
      </c>
      <c r="F5" s="108">
        <v>2070.0866</v>
      </c>
      <c r="G5" s="65">
        <f>F5-E5</f>
        <v>1134.0019000000002</v>
      </c>
      <c r="H5" s="65">
        <f>+D5-C5</f>
        <v>1531.1736</v>
      </c>
      <c r="I5" s="139"/>
      <c r="J5" s="141"/>
      <c r="K5" s="141"/>
      <c r="L5" s="80"/>
      <c r="M5" s="80"/>
      <c r="N5" s="80"/>
      <c r="O5" s="80"/>
      <c r="P5" s="80"/>
      <c r="Q5" s="80"/>
      <c r="R5" s="80"/>
    </row>
    <row r="6" spans="1:18" ht="12.75" customHeight="1">
      <c r="A6" s="142" t="s">
        <v>26</v>
      </c>
      <c r="B6" s="110">
        <v>1120.9799</v>
      </c>
      <c r="C6" s="110">
        <v>979.303</v>
      </c>
      <c r="D6" s="79">
        <v>1729.1723</v>
      </c>
      <c r="E6" s="79">
        <v>497.6143</v>
      </c>
      <c r="F6" s="79">
        <v>823.1201</v>
      </c>
      <c r="G6" s="65">
        <f>F6-E6</f>
        <v>325.50579999999997</v>
      </c>
      <c r="H6" s="65">
        <f>+D6-C6</f>
        <v>749.8693</v>
      </c>
      <c r="I6" s="139"/>
      <c r="J6" s="141"/>
      <c r="K6" s="141"/>
      <c r="L6" s="80"/>
      <c r="M6" s="80"/>
      <c r="N6" s="80"/>
      <c r="O6" s="80"/>
      <c r="P6" s="80"/>
      <c r="Q6" s="80"/>
      <c r="R6" s="80"/>
    </row>
    <row r="7" spans="1:18" ht="12.75" customHeight="1">
      <c r="A7" s="142" t="s">
        <v>27</v>
      </c>
      <c r="B7" s="110">
        <v>4718.0192</v>
      </c>
      <c r="C7" s="110">
        <v>3561.6342</v>
      </c>
      <c r="D7" s="110">
        <v>4025.0666</v>
      </c>
      <c r="E7" s="110">
        <v>238.0594</v>
      </c>
      <c r="F7" s="110">
        <v>1246.9665</v>
      </c>
      <c r="G7" s="65">
        <f>F7-E7</f>
        <v>1008.9071</v>
      </c>
      <c r="H7" s="65">
        <f>+D7-C7</f>
        <v>463.43240000000014</v>
      </c>
      <c r="I7" s="139"/>
      <c r="J7" s="141"/>
      <c r="K7" s="141"/>
      <c r="L7" s="80"/>
      <c r="M7" s="80"/>
      <c r="N7" s="80"/>
      <c r="O7" s="80"/>
      <c r="P7" s="80"/>
      <c r="Q7" s="80"/>
      <c r="R7" s="80"/>
    </row>
    <row r="8" spans="1:18" ht="12.75" customHeight="1">
      <c r="A8" s="142" t="s">
        <v>28</v>
      </c>
      <c r="B8" s="110">
        <v>102.9596</v>
      </c>
      <c r="C8" s="110">
        <v>79.4275</v>
      </c>
      <c r="D8" s="110">
        <v>296.5234</v>
      </c>
      <c r="E8" s="110">
        <v>200.411</v>
      </c>
      <c r="F8" s="110" t="s">
        <v>1</v>
      </c>
      <c r="G8" s="65">
        <f>-E8</f>
        <v>-200.411</v>
      </c>
      <c r="H8" s="65">
        <f>+D8-C8</f>
        <v>217.09589999999997</v>
      </c>
      <c r="I8" s="139"/>
      <c r="J8" s="141"/>
      <c r="K8" s="141"/>
      <c r="L8" s="80"/>
      <c r="M8" s="80"/>
      <c r="N8" s="80"/>
      <c r="O8" s="80"/>
      <c r="P8" s="80"/>
      <c r="Q8" s="80"/>
      <c r="R8" s="80"/>
    </row>
    <row r="9" spans="1:18" ht="12.75" customHeight="1">
      <c r="A9" s="142" t="s">
        <v>29</v>
      </c>
      <c r="B9" s="110" t="s">
        <v>1</v>
      </c>
      <c r="C9" s="110" t="s">
        <v>1</v>
      </c>
      <c r="D9" s="110" t="s">
        <v>1</v>
      </c>
      <c r="E9" s="110" t="s">
        <v>1</v>
      </c>
      <c r="F9" s="110" t="s">
        <v>1</v>
      </c>
      <c r="G9" s="65" t="s">
        <v>1</v>
      </c>
      <c r="H9" s="65" t="s">
        <v>1</v>
      </c>
      <c r="I9" s="139"/>
      <c r="J9" s="141"/>
      <c r="K9" s="141"/>
      <c r="L9" s="80"/>
      <c r="M9" s="80"/>
      <c r="N9" s="80"/>
      <c r="O9" s="80"/>
      <c r="P9" s="80"/>
      <c r="Q9" s="80"/>
      <c r="R9" s="80"/>
    </row>
    <row r="10" spans="1:18" ht="12.75" customHeight="1">
      <c r="A10" s="142" t="s">
        <v>30</v>
      </c>
      <c r="B10" s="79" t="s">
        <v>1</v>
      </c>
      <c r="C10" s="79" t="s">
        <v>1</v>
      </c>
      <c r="D10" s="79">
        <v>100.776</v>
      </c>
      <c r="E10" s="79" t="s">
        <v>1</v>
      </c>
      <c r="F10" s="79" t="s">
        <v>1</v>
      </c>
      <c r="G10" s="65" t="s">
        <v>1</v>
      </c>
      <c r="H10" s="65">
        <f>D10</f>
        <v>100.776</v>
      </c>
      <c r="I10" s="80"/>
      <c r="J10" s="141"/>
      <c r="K10" s="141"/>
      <c r="L10" s="80"/>
      <c r="M10" s="80"/>
      <c r="N10" s="80"/>
      <c r="O10" s="80"/>
      <c r="P10" s="80"/>
      <c r="Q10" s="80"/>
      <c r="R10" s="80"/>
    </row>
    <row r="11" spans="1:18" ht="12.75" customHeight="1">
      <c r="A11" s="142" t="s">
        <v>69</v>
      </c>
      <c r="B11" s="79" t="s">
        <v>1</v>
      </c>
      <c r="C11" s="79" t="s">
        <v>1</v>
      </c>
      <c r="D11" s="79" t="s">
        <v>1</v>
      </c>
      <c r="E11" s="79" t="s">
        <v>1</v>
      </c>
      <c r="F11" s="79" t="s">
        <v>1</v>
      </c>
      <c r="G11" s="65" t="s">
        <v>1</v>
      </c>
      <c r="H11" s="65" t="s">
        <v>1</v>
      </c>
      <c r="I11" s="80"/>
      <c r="J11" s="141"/>
      <c r="K11" s="141"/>
      <c r="L11" s="80"/>
      <c r="M11" s="80"/>
      <c r="N11" s="80"/>
      <c r="O11" s="80"/>
      <c r="P11" s="80"/>
      <c r="Q11" s="80"/>
      <c r="R11" s="80"/>
    </row>
    <row r="12" spans="1:18" ht="12.75" customHeight="1">
      <c r="A12" s="142" t="s">
        <v>70</v>
      </c>
      <c r="B12" s="79" t="s">
        <v>1</v>
      </c>
      <c r="C12" s="79" t="s">
        <v>1</v>
      </c>
      <c r="D12" s="79" t="s">
        <v>1</v>
      </c>
      <c r="E12" s="79" t="s">
        <v>1</v>
      </c>
      <c r="F12" s="79" t="s">
        <v>1</v>
      </c>
      <c r="G12" s="65" t="s">
        <v>1</v>
      </c>
      <c r="H12" s="65" t="s">
        <v>1</v>
      </c>
      <c r="I12" s="80"/>
      <c r="J12" s="141"/>
      <c r="K12" s="141"/>
      <c r="L12" s="80"/>
      <c r="M12" s="80"/>
      <c r="N12" s="80"/>
      <c r="O12" s="80"/>
      <c r="P12" s="80"/>
      <c r="Q12" s="80"/>
      <c r="R12" s="80"/>
    </row>
    <row r="13" spans="1:18" ht="12.75" customHeight="1">
      <c r="A13" s="142" t="s">
        <v>71</v>
      </c>
      <c r="B13" s="79" t="s">
        <v>1</v>
      </c>
      <c r="C13" s="79" t="s">
        <v>1</v>
      </c>
      <c r="D13" s="79" t="s">
        <v>1</v>
      </c>
      <c r="E13" s="79" t="s">
        <v>1</v>
      </c>
      <c r="F13" s="79" t="s">
        <v>1</v>
      </c>
      <c r="G13" s="65" t="s">
        <v>1</v>
      </c>
      <c r="H13" s="65" t="s">
        <v>1</v>
      </c>
      <c r="I13" s="80"/>
      <c r="J13" s="141"/>
      <c r="K13" s="141"/>
      <c r="L13" s="80"/>
      <c r="M13" s="80"/>
      <c r="N13" s="80"/>
      <c r="O13" s="80"/>
      <c r="P13" s="80"/>
      <c r="Q13" s="80"/>
      <c r="R13" s="80"/>
    </row>
    <row r="14" spans="1:18" ht="12.75" customHeight="1">
      <c r="A14" s="129" t="s">
        <v>108</v>
      </c>
      <c r="B14" s="79" t="s">
        <v>1</v>
      </c>
      <c r="C14" s="79" t="s">
        <v>1</v>
      </c>
      <c r="D14" s="79" t="s">
        <v>1</v>
      </c>
      <c r="E14" s="79" t="s">
        <v>1</v>
      </c>
      <c r="F14" s="79" t="s">
        <v>1</v>
      </c>
      <c r="G14" s="65" t="s">
        <v>1</v>
      </c>
      <c r="H14" s="65" t="s">
        <v>1</v>
      </c>
      <c r="I14" s="80"/>
      <c r="J14" s="141"/>
      <c r="K14" s="141"/>
      <c r="L14" s="80"/>
      <c r="M14" s="80"/>
      <c r="N14" s="80"/>
      <c r="O14" s="80"/>
      <c r="P14" s="80"/>
      <c r="Q14" s="80"/>
      <c r="R14" s="80"/>
    </row>
    <row r="15" spans="1:18" ht="12.75" customHeight="1">
      <c r="A15" s="140" t="s">
        <v>16</v>
      </c>
      <c r="B15" s="134">
        <v>1357.6066</v>
      </c>
      <c r="C15" s="134">
        <v>877</v>
      </c>
      <c r="D15" s="134">
        <v>1633.4957</v>
      </c>
      <c r="E15" s="134">
        <v>145.915</v>
      </c>
      <c r="F15" s="134">
        <v>297.397</v>
      </c>
      <c r="G15" s="65">
        <f>+F15-E15</f>
        <v>151.482</v>
      </c>
      <c r="H15" s="65">
        <f>+D15-C15</f>
        <v>756.4956999999999</v>
      </c>
      <c r="I15" s="139"/>
      <c r="J15" s="141"/>
      <c r="K15" s="141"/>
      <c r="L15" s="80"/>
      <c r="M15" s="80"/>
      <c r="N15" s="80"/>
      <c r="O15" s="80"/>
      <c r="P15" s="80"/>
      <c r="Q15" s="80"/>
      <c r="R15" s="80"/>
    </row>
    <row r="16" spans="1:18" ht="12.75" customHeight="1">
      <c r="A16" s="142" t="s">
        <v>26</v>
      </c>
      <c r="B16" s="110">
        <v>250</v>
      </c>
      <c r="C16" s="110">
        <v>175</v>
      </c>
      <c r="D16" s="110" t="s">
        <v>1</v>
      </c>
      <c r="E16" s="110" t="s">
        <v>1</v>
      </c>
      <c r="F16" s="110" t="s">
        <v>1</v>
      </c>
      <c r="G16" s="65" t="s">
        <v>1</v>
      </c>
      <c r="H16" s="65">
        <f>-C16</f>
        <v>-175</v>
      </c>
      <c r="I16" s="139"/>
      <c r="J16" s="141"/>
      <c r="K16" s="141"/>
      <c r="L16" s="80"/>
      <c r="M16" s="80"/>
      <c r="N16" s="80"/>
      <c r="O16" s="80"/>
      <c r="P16" s="80"/>
      <c r="Q16" s="80"/>
      <c r="R16" s="80"/>
    </row>
    <row r="17" spans="1:18" ht="12.75" customHeight="1">
      <c r="A17" s="142" t="s">
        <v>27</v>
      </c>
      <c r="B17" s="110">
        <v>602</v>
      </c>
      <c r="C17" s="110">
        <v>602</v>
      </c>
      <c r="D17" s="110">
        <v>90.12</v>
      </c>
      <c r="E17" s="110" t="s">
        <v>1</v>
      </c>
      <c r="F17" s="110">
        <v>50.4</v>
      </c>
      <c r="G17" s="65">
        <f>F17</f>
        <v>50.4</v>
      </c>
      <c r="H17" s="65">
        <f>+D17-C17</f>
        <v>-511.88</v>
      </c>
      <c r="I17" s="139"/>
      <c r="J17" s="141"/>
      <c r="K17" s="141"/>
      <c r="L17" s="80"/>
      <c r="M17" s="80"/>
      <c r="N17" s="80"/>
      <c r="O17" s="80"/>
      <c r="P17" s="80"/>
      <c r="Q17" s="80"/>
      <c r="R17" s="80"/>
    </row>
    <row r="18" spans="1:18" ht="12.75" customHeight="1">
      <c r="A18" s="142" t="s">
        <v>28</v>
      </c>
      <c r="B18" s="110">
        <v>123.4867</v>
      </c>
      <c r="C18" s="110">
        <v>100</v>
      </c>
      <c r="D18" s="110" t="s">
        <v>1</v>
      </c>
      <c r="E18" s="110" t="s">
        <v>1</v>
      </c>
      <c r="F18" s="110" t="s">
        <v>1</v>
      </c>
      <c r="G18" s="65" t="s">
        <v>1</v>
      </c>
      <c r="H18" s="65">
        <f>-C18</f>
        <v>-100</v>
      </c>
      <c r="I18" s="139"/>
      <c r="J18" s="141"/>
      <c r="K18" s="141"/>
      <c r="L18" s="80"/>
      <c r="M18" s="80"/>
      <c r="N18" s="80"/>
      <c r="O18" s="80"/>
      <c r="P18" s="80"/>
      <c r="Q18" s="80"/>
      <c r="R18" s="80"/>
    </row>
    <row r="19" spans="1:18" ht="12.75" customHeight="1">
      <c r="A19" s="142" t="s">
        <v>29</v>
      </c>
      <c r="B19" s="110">
        <v>22.3955</v>
      </c>
      <c r="C19" s="110" t="s">
        <v>1</v>
      </c>
      <c r="D19" s="110">
        <v>200</v>
      </c>
      <c r="E19" s="110" t="s">
        <v>1</v>
      </c>
      <c r="F19" s="110" t="s">
        <v>1</v>
      </c>
      <c r="G19" s="65" t="s">
        <v>1</v>
      </c>
      <c r="H19" s="65">
        <f>D19</f>
        <v>200</v>
      </c>
      <c r="I19" s="139"/>
      <c r="J19" s="141"/>
      <c r="K19" s="141"/>
      <c r="L19" s="80"/>
      <c r="M19" s="80"/>
      <c r="N19" s="80"/>
      <c r="O19" s="80"/>
      <c r="P19" s="80"/>
      <c r="Q19" s="80"/>
      <c r="R19" s="80"/>
    </row>
    <row r="20" spans="1:18" ht="12.75" customHeight="1">
      <c r="A20" s="142" t="s">
        <v>30</v>
      </c>
      <c r="B20" s="110">
        <v>80.2298</v>
      </c>
      <c r="C20" s="110" t="s">
        <v>1</v>
      </c>
      <c r="D20" s="110" t="s">
        <v>1</v>
      </c>
      <c r="E20" s="110" t="s">
        <v>1</v>
      </c>
      <c r="F20" s="110" t="s">
        <v>1</v>
      </c>
      <c r="G20" s="65" t="s">
        <v>1</v>
      </c>
      <c r="H20" s="65" t="s">
        <v>1</v>
      </c>
      <c r="I20" s="139"/>
      <c r="J20" s="141"/>
      <c r="K20" s="141"/>
      <c r="L20" s="80"/>
      <c r="M20" s="80"/>
      <c r="N20" s="80"/>
      <c r="O20" s="80"/>
      <c r="P20" s="80"/>
      <c r="Q20" s="80"/>
      <c r="R20" s="80"/>
    </row>
    <row r="21" spans="1:18" ht="12.75" customHeight="1">
      <c r="A21" s="142" t="s">
        <v>69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65" t="s">
        <v>1</v>
      </c>
      <c r="H21" s="65" t="s">
        <v>1</v>
      </c>
      <c r="I21" s="139"/>
      <c r="J21" s="141"/>
      <c r="K21" s="141"/>
      <c r="L21" s="80"/>
      <c r="M21" s="80"/>
      <c r="N21" s="80"/>
      <c r="O21" s="80"/>
      <c r="P21" s="80"/>
      <c r="Q21" s="80"/>
      <c r="R21" s="80"/>
    </row>
    <row r="22" spans="1:18" ht="12.75" customHeight="1">
      <c r="A22" s="142" t="s">
        <v>70</v>
      </c>
      <c r="B22" s="110">
        <v>120.7946</v>
      </c>
      <c r="C22" s="110" t="s">
        <v>1</v>
      </c>
      <c r="D22" s="110">
        <v>275.6465</v>
      </c>
      <c r="E22" s="110" t="s">
        <v>1</v>
      </c>
      <c r="F22" s="110">
        <v>48.959</v>
      </c>
      <c r="G22" s="65">
        <f>F22</f>
        <v>48.959</v>
      </c>
      <c r="H22" s="65">
        <f>D22</f>
        <v>275.6465</v>
      </c>
      <c r="I22" s="139"/>
      <c r="J22" s="141"/>
      <c r="K22" s="141"/>
      <c r="L22" s="80"/>
      <c r="M22" s="80"/>
      <c r="N22" s="80"/>
      <c r="O22" s="80"/>
      <c r="P22" s="80"/>
      <c r="Q22" s="80"/>
      <c r="R22" s="80"/>
    </row>
    <row r="23" spans="1:18" ht="12.75" customHeight="1">
      <c r="A23" s="142" t="s">
        <v>71</v>
      </c>
      <c r="B23" s="110">
        <v>69</v>
      </c>
      <c r="C23" s="110" t="s">
        <v>1</v>
      </c>
      <c r="D23" s="110">
        <v>720.8148</v>
      </c>
      <c r="E23" s="110">
        <v>145.915</v>
      </c>
      <c r="F23" s="110">
        <v>50.399</v>
      </c>
      <c r="G23" s="65">
        <f>+F23-E23</f>
        <v>-95.51599999999999</v>
      </c>
      <c r="H23" s="65">
        <f>D23</f>
        <v>720.8148</v>
      </c>
      <c r="I23" s="139"/>
      <c r="J23" s="141"/>
      <c r="K23" s="141"/>
      <c r="L23" s="80"/>
      <c r="M23" s="80"/>
      <c r="N23" s="80"/>
      <c r="O23" s="80"/>
      <c r="P23" s="80"/>
      <c r="Q23" s="80"/>
      <c r="R23" s="80"/>
    </row>
    <row r="24" spans="1:18" ht="12.75" customHeight="1">
      <c r="A24" s="129" t="s">
        <v>108</v>
      </c>
      <c r="B24" s="110">
        <v>89.7</v>
      </c>
      <c r="C24" s="110" t="s">
        <v>1</v>
      </c>
      <c r="D24" s="110">
        <v>346.9144</v>
      </c>
      <c r="E24" s="110" t="s">
        <v>1</v>
      </c>
      <c r="F24" s="110">
        <v>147.639</v>
      </c>
      <c r="G24" s="65">
        <f>F24</f>
        <v>147.639</v>
      </c>
      <c r="H24" s="65">
        <f>D24</f>
        <v>346.9144</v>
      </c>
      <c r="I24" s="139"/>
      <c r="J24" s="141"/>
      <c r="K24" s="141"/>
      <c r="L24" s="80"/>
      <c r="M24" s="80"/>
      <c r="N24" s="80"/>
      <c r="O24" s="80"/>
      <c r="P24" s="80"/>
      <c r="Q24" s="80"/>
      <c r="R24" s="80"/>
    </row>
    <row r="25" spans="1:18" ht="12.75" customHeight="1">
      <c r="A25" s="140" t="s">
        <v>17</v>
      </c>
      <c r="B25" s="134">
        <v>391.21000000000004</v>
      </c>
      <c r="C25" s="134">
        <v>352.4427</v>
      </c>
      <c r="D25" s="134" t="s">
        <v>1</v>
      </c>
      <c r="E25" s="134" t="s">
        <v>1</v>
      </c>
      <c r="F25" s="134" t="s">
        <v>1</v>
      </c>
      <c r="G25" s="65" t="s">
        <v>1</v>
      </c>
      <c r="H25" s="65">
        <f>-C25</f>
        <v>-352.4427</v>
      </c>
      <c r="I25" s="143"/>
      <c r="J25" s="141"/>
      <c r="K25" s="141"/>
      <c r="L25" s="80"/>
      <c r="M25" s="80"/>
      <c r="N25" s="80"/>
      <c r="O25" s="80"/>
      <c r="P25" s="80"/>
      <c r="Q25" s="80"/>
      <c r="R25" s="80"/>
    </row>
    <row r="26" spans="1:18" ht="12.75" customHeight="1">
      <c r="A26" s="142" t="s">
        <v>26</v>
      </c>
      <c r="B26" s="110">
        <v>64.86670000000001</v>
      </c>
      <c r="C26" s="110">
        <v>39.6796</v>
      </c>
      <c r="D26" s="110" t="s">
        <v>1</v>
      </c>
      <c r="E26" s="110" t="s">
        <v>1</v>
      </c>
      <c r="F26" s="110" t="s">
        <v>1</v>
      </c>
      <c r="G26" s="110" t="s">
        <v>1</v>
      </c>
      <c r="H26" s="65">
        <f>-C26</f>
        <v>-39.6796</v>
      </c>
      <c r="I26" s="143"/>
      <c r="J26" s="141"/>
      <c r="K26" s="141"/>
      <c r="L26" s="80"/>
      <c r="M26" s="80"/>
      <c r="N26" s="80"/>
      <c r="O26" s="80"/>
      <c r="P26" s="80"/>
      <c r="Q26" s="80"/>
      <c r="R26" s="80"/>
    </row>
    <row r="27" spans="1:18" ht="12.75" customHeight="1">
      <c r="A27" s="142" t="s">
        <v>27</v>
      </c>
      <c r="B27" s="110">
        <v>256.1882</v>
      </c>
      <c r="C27" s="110">
        <v>242.608</v>
      </c>
      <c r="D27" s="110" t="s">
        <v>1</v>
      </c>
      <c r="E27" s="110" t="s">
        <v>1</v>
      </c>
      <c r="F27" s="110" t="s">
        <v>1</v>
      </c>
      <c r="G27" s="110" t="s">
        <v>1</v>
      </c>
      <c r="H27" s="65">
        <f>-C27</f>
        <v>-242.608</v>
      </c>
      <c r="I27" s="143"/>
      <c r="J27" s="141"/>
      <c r="K27" s="141"/>
      <c r="L27" s="80"/>
      <c r="M27" s="80"/>
      <c r="N27" s="80"/>
      <c r="O27" s="80"/>
      <c r="P27" s="80"/>
      <c r="Q27" s="80"/>
      <c r="R27" s="80"/>
    </row>
    <row r="28" spans="1:18" ht="12.75" customHeight="1">
      <c r="A28" s="142" t="s">
        <v>28</v>
      </c>
      <c r="B28" s="110">
        <v>46.8051</v>
      </c>
      <c r="C28" s="110">
        <v>46.8051</v>
      </c>
      <c r="D28" s="110" t="s">
        <v>1</v>
      </c>
      <c r="E28" s="110" t="s">
        <v>1</v>
      </c>
      <c r="F28" s="110" t="s">
        <v>1</v>
      </c>
      <c r="G28" s="110" t="s">
        <v>1</v>
      </c>
      <c r="H28" s="65">
        <f>-C28</f>
        <v>-46.8051</v>
      </c>
      <c r="I28" s="143"/>
      <c r="J28" s="141"/>
      <c r="K28" s="141"/>
      <c r="L28" s="80"/>
      <c r="M28" s="80"/>
      <c r="N28" s="80"/>
      <c r="O28" s="80"/>
      <c r="P28" s="80"/>
      <c r="Q28" s="80"/>
      <c r="R28" s="80"/>
    </row>
    <row r="29" spans="1:18" ht="12.75" customHeight="1">
      <c r="A29" s="142" t="s">
        <v>29</v>
      </c>
      <c r="B29" s="110">
        <v>23.35</v>
      </c>
      <c r="C29" s="110">
        <v>23.35</v>
      </c>
      <c r="D29" s="110" t="s">
        <v>1</v>
      </c>
      <c r="E29" s="110" t="s">
        <v>1</v>
      </c>
      <c r="F29" s="110" t="s">
        <v>1</v>
      </c>
      <c r="G29" s="110" t="s">
        <v>1</v>
      </c>
      <c r="H29" s="65">
        <f>-C29</f>
        <v>-23.35</v>
      </c>
      <c r="I29" s="143"/>
      <c r="J29" s="141"/>
      <c r="K29" s="141"/>
      <c r="L29" s="80"/>
      <c r="M29" s="80"/>
      <c r="N29" s="80"/>
      <c r="O29" s="80"/>
      <c r="P29" s="80"/>
      <c r="Q29" s="80"/>
      <c r="R29" s="80"/>
    </row>
    <row r="30" spans="1:18" ht="12.75" customHeight="1">
      <c r="A30" s="142" t="s">
        <v>30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110" t="s">
        <v>1</v>
      </c>
      <c r="H30" s="65" t="s">
        <v>1</v>
      </c>
      <c r="I30" s="143"/>
      <c r="J30" s="141"/>
      <c r="K30" s="141"/>
      <c r="L30" s="80"/>
      <c r="M30" s="80"/>
      <c r="N30" s="80"/>
      <c r="O30" s="80"/>
      <c r="P30" s="80"/>
      <c r="Q30" s="80"/>
      <c r="R30" s="80"/>
    </row>
    <row r="31" spans="1:18" ht="12.75" customHeight="1">
      <c r="A31" s="142" t="s">
        <v>69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110" t="s">
        <v>1</v>
      </c>
      <c r="H31" s="65" t="s">
        <v>1</v>
      </c>
      <c r="I31" s="143"/>
      <c r="J31" s="141"/>
      <c r="K31" s="141"/>
      <c r="L31" s="80"/>
      <c r="M31" s="80"/>
      <c r="N31" s="80"/>
      <c r="O31" s="80"/>
      <c r="P31" s="80"/>
      <c r="Q31" s="80"/>
      <c r="R31" s="80"/>
    </row>
    <row r="32" spans="1:18" ht="12.75" customHeight="1">
      <c r="A32" s="142" t="s">
        <v>70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110" t="s">
        <v>1</v>
      </c>
      <c r="H32" s="65" t="s">
        <v>1</v>
      </c>
      <c r="I32" s="143"/>
      <c r="J32" s="141"/>
      <c r="K32" s="141"/>
      <c r="L32" s="80"/>
      <c r="M32" s="80"/>
      <c r="N32" s="80"/>
      <c r="O32" s="80"/>
      <c r="P32" s="80"/>
      <c r="Q32" s="80"/>
      <c r="R32" s="80"/>
    </row>
    <row r="33" spans="1:18" ht="12.75" customHeight="1">
      <c r="A33" s="142" t="s">
        <v>71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110" t="s">
        <v>1</v>
      </c>
      <c r="H33" s="65" t="s">
        <v>1</v>
      </c>
      <c r="I33" s="143"/>
      <c r="J33" s="141"/>
      <c r="K33" s="141"/>
      <c r="L33" s="80"/>
      <c r="M33" s="80"/>
      <c r="N33" s="80"/>
      <c r="O33" s="80"/>
      <c r="P33" s="80"/>
      <c r="Q33" s="80"/>
      <c r="R33" s="80"/>
    </row>
    <row r="34" spans="1:18" ht="12.75" customHeight="1">
      <c r="A34" s="129" t="s">
        <v>108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110" t="s">
        <v>1</v>
      </c>
      <c r="H34" s="65" t="s">
        <v>1</v>
      </c>
      <c r="I34" s="143"/>
      <c r="J34" s="141"/>
      <c r="K34" s="141"/>
      <c r="L34" s="80"/>
      <c r="M34" s="80"/>
      <c r="N34" s="80"/>
      <c r="O34" s="80"/>
      <c r="P34" s="80"/>
      <c r="Q34" s="80"/>
      <c r="R34" s="80"/>
    </row>
    <row r="35" spans="1:18" ht="15" customHeight="1">
      <c r="A35" s="80"/>
      <c r="B35" s="80"/>
      <c r="C35" s="80"/>
      <c r="D35" s="80"/>
      <c r="E35" s="80"/>
      <c r="F35" s="101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ht="15" customHeight="1">
      <c r="A36" s="26" t="s">
        <v>77</v>
      </c>
      <c r="B36" s="80"/>
      <c r="C36" s="80"/>
      <c r="D36" s="80"/>
      <c r="E36" s="80"/>
      <c r="F36" s="80"/>
      <c r="G36" s="139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 ht="12.75" customHeight="1">
      <c r="A37" s="41" t="s">
        <v>7</v>
      </c>
      <c r="B37" s="80"/>
      <c r="C37" s="80"/>
      <c r="D37" s="80"/>
      <c r="E37" s="80"/>
      <c r="F37" s="80"/>
      <c r="G37" s="139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ht="31.5" customHeight="1">
      <c r="A38" s="81"/>
      <c r="B38" s="46" t="s">
        <v>105</v>
      </c>
      <c r="C38" s="46">
        <v>41122</v>
      </c>
      <c r="D38" s="46">
        <v>41153</v>
      </c>
      <c r="E38" s="46" t="s">
        <v>107</v>
      </c>
      <c r="F38" s="46">
        <v>41487</v>
      </c>
      <c r="G38" s="46">
        <v>41518</v>
      </c>
      <c r="H38" s="63" t="s">
        <v>2</v>
      </c>
      <c r="I38" s="63" t="s">
        <v>46</v>
      </c>
      <c r="J38" s="80"/>
      <c r="K38" s="144"/>
      <c r="L38" s="80"/>
      <c r="M38" s="80"/>
      <c r="N38" s="80"/>
      <c r="O38" s="80"/>
      <c r="P38" s="80"/>
      <c r="Q38" s="80"/>
      <c r="R38" s="80"/>
    </row>
    <row r="39" spans="1:18" ht="12.75" customHeight="1">
      <c r="A39" s="145" t="s">
        <v>99</v>
      </c>
      <c r="B39" s="125">
        <v>38675.282</v>
      </c>
      <c r="C39" s="125">
        <v>48627.66553885</v>
      </c>
      <c r="D39" s="125">
        <v>50832.77195539</v>
      </c>
      <c r="E39" s="125">
        <v>50651.329725209995</v>
      </c>
      <c r="F39" s="125">
        <v>59091.15765172</v>
      </c>
      <c r="G39" s="125">
        <v>62177.11082043</v>
      </c>
      <c r="H39" s="146">
        <f aca="true" t="shared" si="0" ref="H39:H44">G39/F39-1</f>
        <v>0.05222360318101127</v>
      </c>
      <c r="I39" s="146">
        <f>G39/E39-1</f>
        <v>0.22755140206089086</v>
      </c>
      <c r="J39" s="139"/>
      <c r="K39" s="147"/>
      <c r="L39" s="139"/>
      <c r="M39" s="139"/>
      <c r="N39" s="80"/>
      <c r="O39" s="80"/>
      <c r="P39" s="80"/>
      <c r="Q39" s="80"/>
      <c r="R39" s="80"/>
    </row>
    <row r="40" spans="1:18" ht="12.75" customHeight="1">
      <c r="A40" s="129" t="s">
        <v>56</v>
      </c>
      <c r="B40" s="148">
        <v>16882.454</v>
      </c>
      <c r="C40" s="148">
        <v>22948.317230679997</v>
      </c>
      <c r="D40" s="148">
        <v>24914.52145915</v>
      </c>
      <c r="E40" s="148">
        <v>22840.58219495</v>
      </c>
      <c r="F40" s="148">
        <v>25726.43344964</v>
      </c>
      <c r="G40" s="148">
        <v>28550.05618664</v>
      </c>
      <c r="H40" s="146">
        <f t="shared" si="0"/>
        <v>0.10975570098075571</v>
      </c>
      <c r="I40" s="146">
        <f aca="true" t="shared" si="1" ref="I40:I52">G40/E40-1</f>
        <v>0.2499705980766267</v>
      </c>
      <c r="J40" s="149"/>
      <c r="K40" s="147"/>
      <c r="L40" s="139"/>
      <c r="M40" s="139"/>
      <c r="N40" s="80"/>
      <c r="O40" s="80"/>
      <c r="P40" s="80"/>
      <c r="Q40" s="80"/>
      <c r="R40" s="80"/>
    </row>
    <row r="41" spans="1:18" ht="12.75" customHeight="1">
      <c r="A41" s="129" t="s">
        <v>57</v>
      </c>
      <c r="B41" s="148">
        <v>15214.801</v>
      </c>
      <c r="C41" s="148">
        <v>18577.689954229998</v>
      </c>
      <c r="D41" s="148">
        <v>18801.14992327</v>
      </c>
      <c r="E41" s="148">
        <v>20805.539679499998</v>
      </c>
      <c r="F41" s="148">
        <v>25861.08632803</v>
      </c>
      <c r="G41" s="148">
        <v>25934.84042272</v>
      </c>
      <c r="H41" s="146">
        <f t="shared" si="0"/>
        <v>0.0028519333547896153</v>
      </c>
      <c r="I41" s="146">
        <f t="shared" si="1"/>
        <v>0.24653533733008515</v>
      </c>
      <c r="J41" s="150"/>
      <c r="K41" s="147"/>
      <c r="L41" s="139"/>
      <c r="M41" s="139"/>
      <c r="N41" s="80"/>
      <c r="O41" s="80"/>
      <c r="P41" s="80"/>
      <c r="Q41" s="80"/>
      <c r="R41" s="80"/>
    </row>
    <row r="42" spans="1:18" ht="12.75" customHeight="1">
      <c r="A42" s="129" t="s">
        <v>58</v>
      </c>
      <c r="B42" s="148">
        <v>4763.601</v>
      </c>
      <c r="C42" s="148">
        <v>5042.9244420800005</v>
      </c>
      <c r="D42" s="148">
        <v>5026.74956196</v>
      </c>
      <c r="E42" s="148">
        <v>4805.33959318</v>
      </c>
      <c r="F42" s="148">
        <v>4688.07834894</v>
      </c>
      <c r="G42" s="148">
        <v>4920.54894122</v>
      </c>
      <c r="H42" s="146">
        <f t="shared" si="0"/>
        <v>0.04958760817906627</v>
      </c>
      <c r="I42" s="146">
        <f t="shared" si="1"/>
        <v>0.023975277044625987</v>
      </c>
      <c r="J42" s="150"/>
      <c r="K42" s="147"/>
      <c r="L42" s="139"/>
      <c r="M42" s="80"/>
      <c r="N42" s="80"/>
      <c r="O42" s="80"/>
      <c r="P42" s="80"/>
      <c r="Q42" s="80"/>
      <c r="R42" s="80"/>
    </row>
    <row r="43" spans="1:18" ht="12.75" customHeight="1">
      <c r="A43" s="129" t="s">
        <v>59</v>
      </c>
      <c r="B43" s="148">
        <v>1814.426</v>
      </c>
      <c r="C43" s="148">
        <v>2058.7339118600003</v>
      </c>
      <c r="D43" s="148">
        <v>2090.35101101</v>
      </c>
      <c r="E43" s="148">
        <v>2199.86825758</v>
      </c>
      <c r="F43" s="148">
        <v>2815.55952511</v>
      </c>
      <c r="G43" s="148">
        <v>2771.6652698499993</v>
      </c>
      <c r="H43" s="146">
        <f t="shared" si="0"/>
        <v>-0.015589887149796922</v>
      </c>
      <c r="I43" s="146">
        <f t="shared" si="1"/>
        <v>0.2599232978155763</v>
      </c>
      <c r="J43" s="150"/>
      <c r="K43" s="147"/>
      <c r="L43" s="139"/>
      <c r="M43" s="80"/>
      <c r="N43" s="80"/>
      <c r="O43" s="80"/>
      <c r="P43" s="80"/>
      <c r="Q43" s="80"/>
      <c r="R43" s="80"/>
    </row>
    <row r="44" spans="1:18" ht="12.75" customHeight="1">
      <c r="A44" s="151" t="s">
        <v>63</v>
      </c>
      <c r="B44" s="125">
        <v>19298.968</v>
      </c>
      <c r="C44" s="125">
        <v>24014.17316307</v>
      </c>
      <c r="D44" s="125">
        <v>24833.029923590002</v>
      </c>
      <c r="E44" s="125">
        <v>26927.60385274</v>
      </c>
      <c r="F44" s="125">
        <v>28958.473804110003</v>
      </c>
      <c r="G44" s="125">
        <v>30073.18206888</v>
      </c>
      <c r="H44" s="146">
        <f t="shared" si="0"/>
        <v>0.03849333608913419</v>
      </c>
      <c r="I44" s="146">
        <f t="shared" si="1"/>
        <v>0.11681612048893553</v>
      </c>
      <c r="J44" s="149"/>
      <c r="K44" s="144"/>
      <c r="L44" s="80"/>
      <c r="M44" s="80"/>
      <c r="N44" s="80"/>
      <c r="O44" s="80"/>
      <c r="P44" s="80"/>
      <c r="Q44" s="80"/>
      <c r="R44" s="80"/>
    </row>
    <row r="45" spans="1:18" ht="12.75" customHeight="1">
      <c r="A45" s="129" t="s">
        <v>56</v>
      </c>
      <c r="B45" s="148">
        <v>7373.288</v>
      </c>
      <c r="C45" s="148">
        <v>10152.66192622</v>
      </c>
      <c r="D45" s="148">
        <v>11147.99951461</v>
      </c>
      <c r="E45" s="148">
        <v>12390.061168600001</v>
      </c>
      <c r="F45" s="148">
        <v>11858.955418309999</v>
      </c>
      <c r="G45" s="148">
        <v>12679.259442800001</v>
      </c>
      <c r="H45" s="146">
        <f aca="true" t="shared" si="2" ref="H45:H51">G45/F45-1</f>
        <v>0.06917169308381643</v>
      </c>
      <c r="I45" s="146">
        <f t="shared" si="1"/>
        <v>0.023341149834910535</v>
      </c>
      <c r="J45" s="149"/>
      <c r="K45" s="144"/>
      <c r="L45" s="80"/>
      <c r="M45" s="80"/>
      <c r="N45" s="139"/>
      <c r="O45" s="80"/>
      <c r="P45" s="80"/>
      <c r="Q45" s="80"/>
      <c r="R45" s="80"/>
    </row>
    <row r="46" spans="1:18" ht="12.75" customHeight="1">
      <c r="A46" s="129" t="s">
        <v>57</v>
      </c>
      <c r="B46" s="148">
        <v>7404.83</v>
      </c>
      <c r="C46" s="148">
        <v>9357.30009317</v>
      </c>
      <c r="D46" s="148">
        <v>9192.38429743</v>
      </c>
      <c r="E46" s="148">
        <v>10359.23214716</v>
      </c>
      <c r="F46" s="148">
        <v>12827.19634564</v>
      </c>
      <c r="G46" s="148">
        <v>12924.87243293</v>
      </c>
      <c r="H46" s="146">
        <f t="shared" si="2"/>
        <v>0.007614765117647915</v>
      </c>
      <c r="I46" s="146">
        <f>G46/E46-1</f>
        <v>0.24766703258729206</v>
      </c>
      <c r="J46" s="149"/>
      <c r="K46" s="144"/>
      <c r="L46" s="80"/>
      <c r="M46" s="80"/>
      <c r="N46" s="139"/>
      <c r="O46" s="80"/>
      <c r="P46" s="80"/>
      <c r="Q46" s="80"/>
      <c r="R46" s="80"/>
    </row>
    <row r="47" spans="1:18" ht="12.75" customHeight="1">
      <c r="A47" s="129" t="s">
        <v>58</v>
      </c>
      <c r="B47" s="148">
        <v>4349.468</v>
      </c>
      <c r="C47" s="148">
        <v>4207.51161991</v>
      </c>
      <c r="D47" s="148">
        <v>4264.88569973</v>
      </c>
      <c r="E47" s="148">
        <v>3912.72758677</v>
      </c>
      <c r="F47" s="148">
        <v>3968.10412929</v>
      </c>
      <c r="G47" s="148">
        <v>4170.98906897</v>
      </c>
      <c r="H47" s="146">
        <f t="shared" si="2"/>
        <v>0.051128935398250475</v>
      </c>
      <c r="I47" s="146">
        <f t="shared" si="1"/>
        <v>0.06600548504149684</v>
      </c>
      <c r="J47" s="150"/>
      <c r="K47" s="144"/>
      <c r="L47" s="80"/>
      <c r="M47" s="80"/>
      <c r="N47" s="139"/>
      <c r="O47" s="80"/>
      <c r="P47" s="80"/>
      <c r="Q47" s="80"/>
      <c r="R47" s="80"/>
    </row>
    <row r="48" spans="1:18" ht="12.75" customHeight="1">
      <c r="A48" s="129" t="s">
        <v>59</v>
      </c>
      <c r="B48" s="148">
        <v>171.382</v>
      </c>
      <c r="C48" s="148">
        <v>296.69952377000004</v>
      </c>
      <c r="D48" s="148">
        <v>227.76041182</v>
      </c>
      <c r="E48" s="148">
        <v>265.58295021</v>
      </c>
      <c r="F48" s="148">
        <v>304.21791087</v>
      </c>
      <c r="G48" s="148">
        <v>298.06112418</v>
      </c>
      <c r="H48" s="146">
        <f t="shared" si="2"/>
        <v>-0.0202380808953454</v>
      </c>
      <c r="I48" s="146">
        <f t="shared" si="1"/>
        <v>0.12229013174346881</v>
      </c>
      <c r="J48" s="149"/>
      <c r="K48" s="144"/>
      <c r="L48" s="80"/>
      <c r="M48" s="80"/>
      <c r="N48" s="139"/>
      <c r="O48" s="80"/>
      <c r="P48" s="80"/>
      <c r="Q48" s="80"/>
      <c r="R48" s="80"/>
    </row>
    <row r="49" spans="1:18" ht="12.75" customHeight="1">
      <c r="A49" s="151" t="s">
        <v>64</v>
      </c>
      <c r="B49" s="152">
        <v>19376.314</v>
      </c>
      <c r="C49" s="152">
        <v>24613.49237578</v>
      </c>
      <c r="D49" s="152">
        <f aca="true" t="shared" si="3" ref="D49:F53">+D39-D44</f>
        <v>25999.7420318</v>
      </c>
      <c r="E49" s="152">
        <f t="shared" si="3"/>
        <v>23723.725872469993</v>
      </c>
      <c r="F49" s="152">
        <f t="shared" si="3"/>
        <v>30132.68384761</v>
      </c>
      <c r="G49" s="152">
        <f>+G39-G44</f>
        <v>32103.928751550004</v>
      </c>
      <c r="H49" s="146">
        <f>G49/F49-1</f>
        <v>0.06541882939830979</v>
      </c>
      <c r="I49" s="146">
        <f t="shared" si="1"/>
        <v>0.3532414311364451</v>
      </c>
      <c r="J49" s="149"/>
      <c r="K49" s="153"/>
      <c r="L49" s="153"/>
      <c r="M49" s="153"/>
      <c r="N49" s="139"/>
      <c r="O49" s="144"/>
      <c r="P49" s="80"/>
      <c r="Q49" s="80"/>
      <c r="R49" s="80"/>
    </row>
    <row r="50" spans="1:18" ht="12.75" customHeight="1">
      <c r="A50" s="129" t="s">
        <v>56</v>
      </c>
      <c r="B50" s="148">
        <v>9509.166000000001</v>
      </c>
      <c r="C50" s="148">
        <v>12795.655304459997</v>
      </c>
      <c r="D50" s="148">
        <f t="shared" si="3"/>
        <v>13766.521944540002</v>
      </c>
      <c r="E50" s="148">
        <f t="shared" si="3"/>
        <v>10450.521026349998</v>
      </c>
      <c r="F50" s="148">
        <f t="shared" si="3"/>
        <v>13867.478031330002</v>
      </c>
      <c r="G50" s="148">
        <f>+G40-G45</f>
        <v>15870.796743839997</v>
      </c>
      <c r="H50" s="146">
        <f t="shared" si="2"/>
        <v>0.14446164673807393</v>
      </c>
      <c r="I50" s="146">
        <f t="shared" si="1"/>
        <v>0.518660811630663</v>
      </c>
      <c r="J50" s="154"/>
      <c r="K50" s="147"/>
      <c r="L50" s="147"/>
      <c r="M50" s="155"/>
      <c r="N50" s="155"/>
      <c r="O50" s="147"/>
      <c r="P50" s="80"/>
      <c r="Q50" s="80"/>
      <c r="R50" s="80"/>
    </row>
    <row r="51" spans="1:18" ht="12.75" customHeight="1">
      <c r="A51" s="129" t="s">
        <v>57</v>
      </c>
      <c r="B51" s="148">
        <v>7809.971</v>
      </c>
      <c r="C51" s="148">
        <v>9220.389861059997</v>
      </c>
      <c r="D51" s="148">
        <f t="shared" si="3"/>
        <v>9608.76562584</v>
      </c>
      <c r="E51" s="148">
        <f t="shared" si="3"/>
        <v>10446.307532339997</v>
      </c>
      <c r="F51" s="148">
        <f t="shared" si="3"/>
        <v>13033.88998239</v>
      </c>
      <c r="G51" s="148">
        <f>+G41-G46</f>
        <v>13009.96798979</v>
      </c>
      <c r="H51" s="146">
        <f t="shared" si="2"/>
        <v>-0.0018353686146130865</v>
      </c>
      <c r="I51" s="146">
        <f t="shared" si="1"/>
        <v>0.24541307533914214</v>
      </c>
      <c r="J51" s="154"/>
      <c r="K51" s="147"/>
      <c r="L51" s="147"/>
      <c r="M51" s="147"/>
      <c r="N51" s="147"/>
      <c r="O51" s="147"/>
      <c r="P51" s="80"/>
      <c r="Q51" s="80"/>
      <c r="R51" s="80"/>
    </row>
    <row r="52" spans="1:18" ht="12.75" customHeight="1">
      <c r="A52" s="129" t="s">
        <v>58</v>
      </c>
      <c r="B52" s="148">
        <v>414.1329999999998</v>
      </c>
      <c r="C52" s="148">
        <v>835.4128221700003</v>
      </c>
      <c r="D52" s="148">
        <f t="shared" si="3"/>
        <v>761.8638622300004</v>
      </c>
      <c r="E52" s="148">
        <f t="shared" si="3"/>
        <v>892.6120064099996</v>
      </c>
      <c r="F52" s="148">
        <f t="shared" si="3"/>
        <v>719.9742196500001</v>
      </c>
      <c r="G52" s="148">
        <f>+G42-G47</f>
        <v>749.5598722500008</v>
      </c>
      <c r="H52" s="146">
        <f>G52/F52-1</f>
        <v>0.0410926555320037</v>
      </c>
      <c r="I52" s="146">
        <f t="shared" si="1"/>
        <v>-0.1602623907506474</v>
      </c>
      <c r="J52" s="154"/>
      <c r="K52" s="147"/>
      <c r="L52" s="147"/>
      <c r="M52" s="147"/>
      <c r="N52" s="147"/>
      <c r="O52" s="147"/>
      <c r="P52" s="80"/>
      <c r="Q52" s="80"/>
      <c r="R52" s="80"/>
    </row>
    <row r="53" spans="1:18" ht="12.75" customHeight="1">
      <c r="A53" s="129" t="s">
        <v>59</v>
      </c>
      <c r="B53" s="148">
        <v>1643.0439999999999</v>
      </c>
      <c r="C53" s="148">
        <v>1762.0343880900002</v>
      </c>
      <c r="D53" s="148">
        <f t="shared" si="3"/>
        <v>1862.5905991900001</v>
      </c>
      <c r="E53" s="148">
        <f t="shared" si="3"/>
        <v>1934.2853073699998</v>
      </c>
      <c r="F53" s="148">
        <f t="shared" si="3"/>
        <v>2511.3416142399997</v>
      </c>
      <c r="G53" s="148">
        <f>+G43-G48</f>
        <v>2473.6041456699995</v>
      </c>
      <c r="H53" s="146">
        <f>G53/F53-1</f>
        <v>-0.01502681608747225</v>
      </c>
      <c r="I53" s="146">
        <f>G53/E53-1</f>
        <v>0.27882072838225613</v>
      </c>
      <c r="J53" s="154"/>
      <c r="K53" s="147"/>
      <c r="L53" s="147"/>
      <c r="M53" s="147"/>
      <c r="N53" s="147"/>
      <c r="O53" s="147"/>
      <c r="P53" s="80"/>
      <c r="Q53" s="80"/>
      <c r="R53" s="80"/>
    </row>
    <row r="54" spans="1:18" ht="12.75" customHeight="1">
      <c r="A54" s="129"/>
      <c r="B54" s="148"/>
      <c r="C54" s="148"/>
      <c r="D54" s="148"/>
      <c r="E54" s="148"/>
      <c r="F54" s="148"/>
      <c r="G54" s="148"/>
      <c r="H54" s="85"/>
      <c r="I54" s="85"/>
      <c r="J54" s="148"/>
      <c r="K54" s="156"/>
      <c r="L54" s="156"/>
      <c r="M54" s="156"/>
      <c r="N54" s="156"/>
      <c r="O54" s="147"/>
      <c r="P54" s="80"/>
      <c r="Q54" s="80"/>
      <c r="R54" s="80"/>
    </row>
    <row r="55" spans="1:18" ht="12.75" customHeight="1">
      <c r="A55" s="157"/>
      <c r="B55" s="158"/>
      <c r="C55" s="158"/>
      <c r="D55" s="158"/>
      <c r="E55" s="158"/>
      <c r="F55" s="158"/>
      <c r="G55" s="158"/>
      <c r="H55" s="157"/>
      <c r="I55" s="80"/>
      <c r="J55" s="159"/>
      <c r="K55" s="160"/>
      <c r="L55" s="160"/>
      <c r="M55" s="160"/>
      <c r="N55" s="160"/>
      <c r="O55" s="144"/>
      <c r="P55" s="80"/>
      <c r="Q55" s="80"/>
      <c r="R55" s="80"/>
    </row>
    <row r="56" spans="1:18" ht="12.75" customHeight="1">
      <c r="A56" s="157"/>
      <c r="B56" s="158"/>
      <c r="C56" s="158"/>
      <c r="D56" s="158"/>
      <c r="E56" s="158"/>
      <c r="F56" s="158"/>
      <c r="G56" s="158"/>
      <c r="H56" s="157"/>
      <c r="I56" s="80"/>
      <c r="J56" s="159"/>
      <c r="K56" s="160"/>
      <c r="L56" s="160"/>
      <c r="M56" s="161"/>
      <c r="N56" s="155"/>
      <c r="O56" s="144"/>
      <c r="P56" s="80"/>
      <c r="Q56" s="80"/>
      <c r="R56" s="80"/>
    </row>
    <row r="57" spans="1:18" ht="15.75" customHeight="1">
      <c r="A57" s="26" t="s">
        <v>78</v>
      </c>
      <c r="B57" s="26"/>
      <c r="C57" s="162"/>
      <c r="D57" s="162"/>
      <c r="E57" s="162"/>
      <c r="F57" s="162"/>
      <c r="G57" s="162"/>
      <c r="H57" s="80"/>
      <c r="I57" s="80"/>
      <c r="J57" s="80"/>
      <c r="K57" s="160"/>
      <c r="L57" s="160"/>
      <c r="M57" s="161"/>
      <c r="N57" s="155"/>
      <c r="O57" s="144"/>
      <c r="P57" s="80"/>
      <c r="Q57" s="80"/>
      <c r="R57" s="80"/>
    </row>
    <row r="58" spans="1:18" ht="12.75" customHeight="1">
      <c r="A58" s="41" t="s">
        <v>7</v>
      </c>
      <c r="B58" s="41"/>
      <c r="C58" s="41"/>
      <c r="D58" s="41"/>
      <c r="E58" s="41"/>
      <c r="F58" s="80"/>
      <c r="G58" s="80"/>
      <c r="H58" s="80"/>
      <c r="I58" s="80"/>
      <c r="J58" s="80"/>
      <c r="K58" s="160"/>
      <c r="L58" s="160"/>
      <c r="M58" s="161"/>
      <c r="N58" s="155"/>
      <c r="O58" s="144"/>
      <c r="P58" s="80"/>
      <c r="Q58" s="80"/>
      <c r="R58" s="80"/>
    </row>
    <row r="59" spans="1:18" s="2" customFormat="1" ht="32.25" customHeight="1">
      <c r="A59" s="81"/>
      <c r="B59" s="46" t="s">
        <v>105</v>
      </c>
      <c r="C59" s="46">
        <v>41122</v>
      </c>
      <c r="D59" s="46">
        <v>41153</v>
      </c>
      <c r="E59" s="46" t="s">
        <v>107</v>
      </c>
      <c r="F59" s="46">
        <v>41487</v>
      </c>
      <c r="G59" s="46">
        <v>41518</v>
      </c>
      <c r="H59" s="63" t="s">
        <v>2</v>
      </c>
      <c r="I59" s="63" t="s">
        <v>46</v>
      </c>
      <c r="J59" s="163"/>
      <c r="K59" s="160"/>
      <c r="L59" s="163"/>
      <c r="M59" s="161"/>
      <c r="N59" s="155"/>
      <c r="O59" s="163"/>
      <c r="P59" s="163"/>
      <c r="Q59" s="144"/>
      <c r="R59" s="144"/>
    </row>
    <row r="60" spans="1:18" ht="12.75" customHeight="1">
      <c r="A60" s="145" t="s">
        <v>19</v>
      </c>
      <c r="B60" s="125">
        <v>31217.212</v>
      </c>
      <c r="C60" s="125">
        <v>35657.223580640006</v>
      </c>
      <c r="D60" s="125">
        <v>36135.26588752</v>
      </c>
      <c r="E60" s="125">
        <v>40105.37341754</v>
      </c>
      <c r="F60" s="125">
        <v>49263.87396339</v>
      </c>
      <c r="G60" s="125">
        <v>50090.83393529</v>
      </c>
      <c r="H60" s="146">
        <f>G60/F60-1</f>
        <v>0.016786336627008902</v>
      </c>
      <c r="I60" s="146">
        <f>G60/E60-1</f>
        <v>0.24898061448750597</v>
      </c>
      <c r="J60" s="164"/>
      <c r="K60" s="160"/>
      <c r="L60" s="160"/>
      <c r="M60" s="161"/>
      <c r="N60" s="161"/>
      <c r="O60" s="163"/>
      <c r="P60" s="101"/>
      <c r="Q60" s="80"/>
      <c r="R60" s="80"/>
    </row>
    <row r="61" spans="1:18" ht="12.75" customHeight="1">
      <c r="A61" s="129" t="s">
        <v>60</v>
      </c>
      <c r="B61" s="148">
        <v>19864.556</v>
      </c>
      <c r="C61" s="148">
        <v>22186.311302160004</v>
      </c>
      <c r="D61" s="148">
        <v>22320.658161059997</v>
      </c>
      <c r="E61" s="148">
        <v>25562.927037960002</v>
      </c>
      <c r="F61" s="148">
        <v>32001.01384808</v>
      </c>
      <c r="G61" s="148">
        <v>32591.23189025</v>
      </c>
      <c r="H61" s="146">
        <f aca="true" t="shared" si="4" ref="H61:H71">G61/F61-1</f>
        <v>0.018443729469696413</v>
      </c>
      <c r="I61" s="146">
        <f aca="true" t="shared" si="5" ref="I61:I70">G61/E61-1</f>
        <v>0.2749413180209459</v>
      </c>
      <c r="J61" s="164"/>
      <c r="K61" s="164"/>
      <c r="L61" s="164"/>
      <c r="M61" s="161"/>
      <c r="N61" s="161"/>
      <c r="O61" s="101"/>
      <c r="P61" s="101"/>
      <c r="Q61" s="80"/>
      <c r="R61" s="80"/>
    </row>
    <row r="62" spans="1:18" ht="12.75" customHeight="1">
      <c r="A62" s="129" t="s">
        <v>61</v>
      </c>
      <c r="B62" s="148">
        <v>11314.636</v>
      </c>
      <c r="C62" s="148">
        <v>13396.81831701</v>
      </c>
      <c r="D62" s="148">
        <v>13736.678490929999</v>
      </c>
      <c r="E62" s="148">
        <v>14461.65337505</v>
      </c>
      <c r="F62" s="148">
        <v>17194.49421407</v>
      </c>
      <c r="G62" s="148">
        <v>17431.19810287</v>
      </c>
      <c r="H62" s="146">
        <f>G62/F62-1</f>
        <v>0.013766260632796401</v>
      </c>
      <c r="I62" s="146">
        <f>G62/E62-1</f>
        <v>0.20533922718291753</v>
      </c>
      <c r="J62" s="164"/>
      <c r="K62" s="164"/>
      <c r="L62" s="164"/>
      <c r="M62" s="161"/>
      <c r="N62" s="161"/>
      <c r="O62" s="101"/>
      <c r="P62" s="101"/>
      <c r="Q62" s="80"/>
      <c r="R62" s="80"/>
    </row>
    <row r="63" spans="1:18" ht="12.75" customHeight="1">
      <c r="A63" s="129" t="s">
        <v>62</v>
      </c>
      <c r="B63" s="148">
        <v>38.021</v>
      </c>
      <c r="C63" s="148">
        <v>74.09396147</v>
      </c>
      <c r="D63" s="148">
        <v>77.92923553</v>
      </c>
      <c r="E63" s="148">
        <v>80.79300453</v>
      </c>
      <c r="F63" s="148">
        <v>68.36590124</v>
      </c>
      <c r="G63" s="148">
        <v>68.40394217</v>
      </c>
      <c r="H63" s="146">
        <f t="shared" si="4"/>
        <v>0.0005564313394545994</v>
      </c>
      <c r="I63" s="146">
        <f>G63/E63-1</f>
        <v>-0.15334325579388142</v>
      </c>
      <c r="J63" s="164"/>
      <c r="K63" s="164"/>
      <c r="L63" s="164"/>
      <c r="M63" s="161"/>
      <c r="N63" s="161"/>
      <c r="O63" s="101"/>
      <c r="P63" s="101"/>
      <c r="Q63" s="80"/>
      <c r="R63" s="80"/>
    </row>
    <row r="64" spans="1:18" ht="12.75" customHeight="1">
      <c r="A64" s="151" t="s">
        <v>63</v>
      </c>
      <c r="B64" s="125">
        <v>13969.178</v>
      </c>
      <c r="C64" s="125">
        <v>15708.50466025</v>
      </c>
      <c r="D64" s="125">
        <v>15822.18996759</v>
      </c>
      <c r="E64" s="125">
        <v>18557.88985695</v>
      </c>
      <c r="F64" s="125">
        <v>23907.753072810003</v>
      </c>
      <c r="G64" s="125">
        <v>24286.903969670002</v>
      </c>
      <c r="H64" s="146">
        <f>G64/F64-1</f>
        <v>0.015858909689476564</v>
      </c>
      <c r="I64" s="146">
        <f>G64/E64-1</f>
        <v>0.30871042757991485</v>
      </c>
      <c r="J64" s="164"/>
      <c r="K64" s="164"/>
      <c r="L64" s="164"/>
      <c r="M64" s="164"/>
      <c r="N64" s="164"/>
      <c r="O64" s="80"/>
      <c r="P64" s="101"/>
      <c r="Q64" s="80"/>
      <c r="R64" s="80"/>
    </row>
    <row r="65" spans="1:18" ht="12.75" customHeight="1">
      <c r="A65" s="129" t="s">
        <v>60</v>
      </c>
      <c r="B65" s="148">
        <v>7978.225</v>
      </c>
      <c r="C65" s="148">
        <v>8546.42460601</v>
      </c>
      <c r="D65" s="148">
        <v>8578.47189212</v>
      </c>
      <c r="E65" s="148">
        <v>10893.94829188</v>
      </c>
      <c r="F65" s="148">
        <v>15267.51817399</v>
      </c>
      <c r="G65" s="148">
        <v>15535.17265916</v>
      </c>
      <c r="H65" s="146">
        <f t="shared" si="4"/>
        <v>0.01753097537659931</v>
      </c>
      <c r="I65" s="146">
        <f t="shared" si="5"/>
        <v>0.42603693747467286</v>
      </c>
      <c r="J65" s="164"/>
      <c r="K65" s="165"/>
      <c r="L65" s="165"/>
      <c r="M65" s="165"/>
      <c r="N65" s="165"/>
      <c r="O65" s="80"/>
      <c r="P65" s="101"/>
      <c r="Q65" s="80"/>
      <c r="R65" s="80"/>
    </row>
    <row r="66" spans="1:18" ht="12.75" customHeight="1">
      <c r="A66" s="129" t="s">
        <v>61</v>
      </c>
      <c r="B66" s="148">
        <v>5988.087</v>
      </c>
      <c r="C66" s="148">
        <v>7159.30402533</v>
      </c>
      <c r="D66" s="148">
        <v>7239.9586196400005</v>
      </c>
      <c r="E66" s="148">
        <v>7659.897274520001</v>
      </c>
      <c r="F66" s="148">
        <v>8635.230445730002</v>
      </c>
      <c r="G66" s="148">
        <v>8747.120387390001</v>
      </c>
      <c r="H66" s="146">
        <f t="shared" si="4"/>
        <v>0.01295737761293081</v>
      </c>
      <c r="I66" s="146">
        <f t="shared" si="5"/>
        <v>0.14193703569453286</v>
      </c>
      <c r="J66" s="164"/>
      <c r="K66" s="165"/>
      <c r="L66" s="165"/>
      <c r="M66" s="165"/>
      <c r="N66" s="165"/>
      <c r="O66" s="80"/>
      <c r="P66" s="101"/>
      <c r="Q66" s="80"/>
      <c r="R66" s="80"/>
    </row>
    <row r="67" spans="1:18" ht="12.75" customHeight="1">
      <c r="A67" s="129" t="s">
        <v>62</v>
      </c>
      <c r="B67" s="148">
        <v>2.867</v>
      </c>
      <c r="C67" s="148">
        <v>2.77602891</v>
      </c>
      <c r="D67" s="148">
        <v>3.75945583</v>
      </c>
      <c r="E67" s="148">
        <v>4.0442905499999995</v>
      </c>
      <c r="F67" s="148">
        <v>5.00445309</v>
      </c>
      <c r="G67" s="148">
        <v>4.610923120000001</v>
      </c>
      <c r="H67" s="146">
        <f>G67/F67-1</f>
        <v>-0.07863595939911172</v>
      </c>
      <c r="I67" s="146">
        <f>G67/E67-1</f>
        <v>0.14010679079424726</v>
      </c>
      <c r="J67" s="164"/>
      <c r="K67" s="165"/>
      <c r="L67" s="165"/>
      <c r="M67" s="165"/>
      <c r="N67" s="165"/>
      <c r="O67" s="80"/>
      <c r="P67" s="101"/>
      <c r="Q67" s="80"/>
      <c r="R67" s="80"/>
    </row>
    <row r="68" spans="1:18" ht="12.75" customHeight="1">
      <c r="A68" s="151" t="s">
        <v>64</v>
      </c>
      <c r="B68" s="125">
        <v>17248.034</v>
      </c>
      <c r="C68" s="125">
        <v>19948.718920390005</v>
      </c>
      <c r="D68" s="125">
        <f aca="true" t="shared" si="6" ref="D68:F71">+D60-D64</f>
        <v>20313.07591993</v>
      </c>
      <c r="E68" s="125">
        <f t="shared" si="6"/>
        <v>21547.48356059</v>
      </c>
      <c r="F68" s="125">
        <f t="shared" si="6"/>
        <v>25356.120890579994</v>
      </c>
      <c r="G68" s="125">
        <f>+G60-G64</f>
        <v>25803.92996562</v>
      </c>
      <c r="H68" s="146">
        <f>G68/F68-1</f>
        <v>0.017660787979850934</v>
      </c>
      <c r="I68" s="146">
        <f>G68/E68-1</f>
        <v>0.19753798131745515</v>
      </c>
      <c r="J68" s="164"/>
      <c r="K68" s="165"/>
      <c r="L68" s="165"/>
      <c r="M68" s="165"/>
      <c r="N68" s="165"/>
      <c r="O68" s="101"/>
      <c r="P68" s="101"/>
      <c r="Q68" s="80"/>
      <c r="R68" s="80"/>
    </row>
    <row r="69" spans="1:18" ht="12.75" customHeight="1">
      <c r="A69" s="129" t="s">
        <v>60</v>
      </c>
      <c r="B69" s="148">
        <v>11886.331</v>
      </c>
      <c r="C69" s="148">
        <v>13639.886696150004</v>
      </c>
      <c r="D69" s="148">
        <f t="shared" si="6"/>
        <v>13742.186268939997</v>
      </c>
      <c r="E69" s="148">
        <f t="shared" si="6"/>
        <v>14668.978746080002</v>
      </c>
      <c r="F69" s="148">
        <f t="shared" si="6"/>
        <v>16733.49567409</v>
      </c>
      <c r="G69" s="148">
        <f>+G61-G65</f>
        <v>17056.059231090003</v>
      </c>
      <c r="H69" s="146">
        <f t="shared" si="4"/>
        <v>0.01927651957979437</v>
      </c>
      <c r="I69" s="146">
        <f t="shared" si="5"/>
        <v>0.16272983459382973</v>
      </c>
      <c r="J69" s="164"/>
      <c r="K69" s="139"/>
      <c r="L69" s="80"/>
      <c r="M69" s="165"/>
      <c r="N69" s="80"/>
      <c r="O69" s="101"/>
      <c r="P69" s="101"/>
      <c r="Q69" s="80"/>
      <c r="R69" s="80"/>
    </row>
    <row r="70" spans="1:18" ht="12.75" customHeight="1">
      <c r="A70" s="129" t="s">
        <v>61</v>
      </c>
      <c r="B70" s="148">
        <v>5326.549</v>
      </c>
      <c r="C70" s="148">
        <v>6237.5142916800005</v>
      </c>
      <c r="D70" s="148">
        <f t="shared" si="6"/>
        <v>6496.719871289998</v>
      </c>
      <c r="E70" s="148">
        <f t="shared" si="6"/>
        <v>6801.7561005299995</v>
      </c>
      <c r="F70" s="148">
        <f t="shared" si="6"/>
        <v>8559.263768339999</v>
      </c>
      <c r="G70" s="148">
        <f>+G62-G66</f>
        <v>8684.077715479998</v>
      </c>
      <c r="H70" s="146">
        <f t="shared" si="4"/>
        <v>0.014582322792957347</v>
      </c>
      <c r="I70" s="146">
        <f t="shared" si="5"/>
        <v>0.27674053393407116</v>
      </c>
      <c r="J70" s="164"/>
      <c r="K70" s="139"/>
      <c r="L70" s="80"/>
      <c r="M70" s="139"/>
      <c r="N70" s="80"/>
      <c r="O70" s="101"/>
      <c r="P70" s="101"/>
      <c r="Q70" s="80"/>
      <c r="R70" s="80"/>
    </row>
    <row r="71" spans="1:18" ht="12.75" customHeight="1">
      <c r="A71" s="129" t="s">
        <v>62</v>
      </c>
      <c r="B71" s="148">
        <v>35.154</v>
      </c>
      <c r="C71" s="148">
        <v>71.31793256</v>
      </c>
      <c r="D71" s="148">
        <f t="shared" si="6"/>
        <v>74.1697797</v>
      </c>
      <c r="E71" s="148">
        <f t="shared" si="6"/>
        <v>76.74871398</v>
      </c>
      <c r="F71" s="148">
        <f t="shared" si="6"/>
        <v>63.36144815</v>
      </c>
      <c r="G71" s="148">
        <f>+G63-G67</f>
        <v>63.79301904999999</v>
      </c>
      <c r="H71" s="146">
        <f t="shared" si="4"/>
        <v>0.00681125372921243</v>
      </c>
      <c r="I71" s="146">
        <f>G71/E71-1</f>
        <v>-0.16880667125414173</v>
      </c>
      <c r="J71" s="164"/>
      <c r="K71" s="139"/>
      <c r="L71" s="80"/>
      <c r="M71" s="139"/>
      <c r="N71" s="80"/>
      <c r="O71" s="101"/>
      <c r="P71" s="101"/>
      <c r="Q71" s="80"/>
      <c r="R71" s="80"/>
    </row>
    <row r="72" spans="1:19" ht="12" customHeight="1">
      <c r="A72" s="80"/>
      <c r="B72" s="139"/>
      <c r="C72" s="139"/>
      <c r="D72" s="139"/>
      <c r="E72" s="139"/>
      <c r="F72" s="146"/>
      <c r="G72" s="146"/>
      <c r="H72" s="166"/>
      <c r="I72" s="157"/>
      <c r="J72" s="80"/>
      <c r="K72" s="139"/>
      <c r="L72" s="80"/>
      <c r="M72" s="139"/>
      <c r="N72" s="80"/>
      <c r="O72" s="101"/>
      <c r="P72" s="101"/>
      <c r="Q72" s="101"/>
      <c r="R72" s="101"/>
      <c r="S72" s="4"/>
    </row>
    <row r="73" spans="1:18" ht="12.75">
      <c r="A73" s="80"/>
      <c r="B73" s="139"/>
      <c r="C73" s="139"/>
      <c r="D73" s="139"/>
      <c r="E73" s="139"/>
      <c r="F73" s="139"/>
      <c r="G73" s="139"/>
      <c r="H73" s="157"/>
      <c r="I73" s="80"/>
      <c r="J73" s="80"/>
      <c r="K73" s="139"/>
      <c r="L73" s="80"/>
      <c r="M73" s="139"/>
      <c r="N73" s="80"/>
      <c r="O73" s="80"/>
      <c r="P73" s="80"/>
      <c r="Q73" s="80"/>
      <c r="R73" s="80"/>
    </row>
    <row r="74" spans="1:18" ht="12.75">
      <c r="A74" s="80"/>
      <c r="B74" s="139"/>
      <c r="C74" s="139"/>
      <c r="D74" s="139"/>
      <c r="E74" s="139"/>
      <c r="F74" s="139"/>
      <c r="G74" s="139"/>
      <c r="H74" s="80"/>
      <c r="I74" s="125"/>
      <c r="J74" s="80"/>
      <c r="K74" s="80"/>
      <c r="L74" s="80"/>
      <c r="M74" s="80"/>
      <c r="N74" s="80"/>
      <c r="O74" s="80"/>
      <c r="P74" s="80"/>
      <c r="Q74" s="80"/>
      <c r="R74" s="80"/>
    </row>
    <row r="75" spans="1:18" ht="12.75">
      <c r="A75" s="80"/>
      <c r="B75" s="125"/>
      <c r="C75" s="125"/>
      <c r="D75" s="125"/>
      <c r="E75" s="125"/>
      <c r="F75" s="125"/>
      <c r="G75" s="125"/>
      <c r="H75" s="125"/>
      <c r="I75" s="148"/>
      <c r="J75" s="80"/>
      <c r="K75" s="80"/>
      <c r="L75" s="80"/>
      <c r="M75" s="80"/>
      <c r="N75" s="80"/>
      <c r="O75" s="80"/>
      <c r="P75" s="80"/>
      <c r="Q75" s="80"/>
      <c r="R75" s="80"/>
    </row>
    <row r="76" spans="1:18" ht="12.75">
      <c r="A76" s="80"/>
      <c r="B76" s="148"/>
      <c r="C76" s="125"/>
      <c r="D76" s="148"/>
      <c r="E76" s="148"/>
      <c r="F76" s="148"/>
      <c r="G76" s="148"/>
      <c r="H76" s="148"/>
      <c r="I76" s="148"/>
      <c r="J76" s="80"/>
      <c r="K76" s="80"/>
      <c r="L76" s="80"/>
      <c r="M76" s="80"/>
      <c r="N76" s="80"/>
      <c r="O76" s="80"/>
      <c r="P76" s="80"/>
      <c r="Q76" s="80"/>
      <c r="R76" s="80"/>
    </row>
    <row r="77" spans="1:18" ht="12.75">
      <c r="A77" s="80"/>
      <c r="B77" s="148"/>
      <c r="C77" s="148"/>
      <c r="D77" s="148"/>
      <c r="E77" s="148"/>
      <c r="F77" s="148"/>
      <c r="G77" s="148"/>
      <c r="H77" s="148"/>
      <c r="I77" s="148"/>
      <c r="J77" s="80"/>
      <c r="K77" s="80"/>
      <c r="L77" s="80"/>
      <c r="M77" s="80"/>
      <c r="N77" s="80"/>
      <c r="O77" s="80"/>
      <c r="P77" s="80"/>
      <c r="Q77" s="80"/>
      <c r="R77" s="80"/>
    </row>
    <row r="78" spans="1:18" ht="12.75">
      <c r="A78" s="80"/>
      <c r="B78" s="148"/>
      <c r="C78" s="148"/>
      <c r="D78" s="148"/>
      <c r="E78" s="148"/>
      <c r="F78" s="148"/>
      <c r="G78" s="148"/>
      <c r="H78" s="148"/>
      <c r="I78" s="125"/>
      <c r="J78" s="80"/>
      <c r="K78" s="80"/>
      <c r="L78" s="80"/>
      <c r="M78" s="80"/>
      <c r="N78" s="80"/>
      <c r="O78" s="80"/>
      <c r="P78" s="80"/>
      <c r="Q78" s="80"/>
      <c r="R78" s="80"/>
    </row>
    <row r="79" spans="1:18" ht="12.75">
      <c r="A79" s="80"/>
      <c r="B79" s="125"/>
      <c r="C79" s="148"/>
      <c r="D79" s="148"/>
      <c r="E79" s="148"/>
      <c r="F79" s="148"/>
      <c r="G79" s="148"/>
      <c r="H79" s="148"/>
      <c r="I79" s="125"/>
      <c r="J79" s="80"/>
      <c r="K79" s="80"/>
      <c r="L79" s="80"/>
      <c r="M79" s="80"/>
      <c r="N79" s="80"/>
      <c r="O79" s="80"/>
      <c r="P79" s="80"/>
      <c r="Q79" s="80"/>
      <c r="R79" s="80"/>
    </row>
    <row r="80" spans="1:18" ht="12.75">
      <c r="A80" s="80"/>
      <c r="B80" s="148"/>
      <c r="C80" s="148"/>
      <c r="D80" s="148"/>
      <c r="E80" s="148"/>
      <c r="F80" s="148"/>
      <c r="G80" s="148"/>
      <c r="H80" s="148"/>
      <c r="I80" s="125"/>
      <c r="J80" s="80"/>
      <c r="K80" s="80"/>
      <c r="L80" s="80"/>
      <c r="M80" s="80"/>
      <c r="N80" s="80"/>
      <c r="O80" s="80"/>
      <c r="P80" s="80"/>
      <c r="Q80" s="80"/>
      <c r="R80" s="80"/>
    </row>
    <row r="81" spans="2:9" ht="11.25">
      <c r="B81" s="15"/>
      <c r="C81" s="15"/>
      <c r="D81" s="15"/>
      <c r="E81" s="15"/>
      <c r="F81" s="15"/>
      <c r="G81" s="15"/>
      <c r="H81" s="15"/>
      <c r="I81" s="7"/>
    </row>
    <row r="82" spans="2:9" ht="11.25">
      <c r="B82" s="15"/>
      <c r="C82" s="15"/>
      <c r="D82" s="15"/>
      <c r="E82" s="15"/>
      <c r="F82" s="15"/>
      <c r="G82" s="15"/>
      <c r="I82" s="7"/>
    </row>
    <row r="83" spans="2:9" ht="11.25">
      <c r="B83" s="7"/>
      <c r="C83" s="7"/>
      <c r="D83" s="7"/>
      <c r="F83" s="7"/>
      <c r="G83" s="7"/>
      <c r="I83" s="15"/>
    </row>
    <row r="84" spans="2:9" ht="11.25">
      <c r="B84" s="15"/>
      <c r="C84" s="15"/>
      <c r="D84" s="15"/>
      <c r="F84" s="15"/>
      <c r="G84" s="15"/>
      <c r="I84" s="15"/>
    </row>
    <row r="85" spans="2:9" ht="11.25">
      <c r="B85" s="15"/>
      <c r="C85" s="15"/>
      <c r="D85" s="15"/>
      <c r="F85" s="15"/>
      <c r="G85" s="15"/>
      <c r="I85" s="15"/>
    </row>
    <row r="86" spans="2:9" ht="11.25">
      <c r="B86" s="15"/>
      <c r="C86" s="15"/>
      <c r="D86" s="15"/>
      <c r="F86" s="15"/>
      <c r="G86" s="15"/>
      <c r="I86" s="7"/>
    </row>
    <row r="87" spans="2:9" ht="11.25">
      <c r="B87" s="19"/>
      <c r="C87" s="19"/>
      <c r="D87" s="19"/>
      <c r="E87" s="19"/>
      <c r="F87" s="19"/>
      <c r="I87" s="15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2013-10-16T09:20:22Z</dcterms:modified>
  <cp:category/>
  <cp:version/>
  <cp:contentType/>
  <cp:contentStatus/>
</cp:coreProperties>
</file>