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T-bonds" sheetId="3" r:id="rId3"/>
    <sheet name="Interbank credits" sheetId="4" r:id="rId4"/>
    <sheet name="Deposits, credits" sheetId="5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credits'!$A$1:$H$36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<sst xmlns="http://schemas.openxmlformats.org/spreadsheetml/2006/main" count="773" uniqueCount="121">
  <si>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</si>
  <si>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</si>
  <si>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</si>
  <si>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</si>
  <si>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</si>
  <si>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 </t>
  </si>
  <si>
    <t>May 2015</t>
  </si>
  <si>
    <t>Table 1. Major macroeconomic indicators of the Kyrgyz Republic</t>
  </si>
  <si>
    <t>(percent/som/USD)</t>
  </si>
  <si>
    <t>Jan 2015</t>
  </si>
  <si>
    <t>Feb 2015</t>
  </si>
  <si>
    <t>Mar 2015</t>
  </si>
  <si>
    <t>Apr 2015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</si>
  <si>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</si>
  <si>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</si>
  <si>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</si>
  <si>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</si>
  <si>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</si>
  <si>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</si>
  <si>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</si>
  <si>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</si>
  <si>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</si>
  <si>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</si>
  <si>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</si>
  <si>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</si>
  <si>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</si>
  <si>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</si>
  <si>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May 2014</t>
  </si>
  <si>
    <t>Apr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</si>
  <si>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</si>
  <si>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</si>
  <si>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</si>
  <si>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</si>
  <si>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</si>
  <si>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</si>
  <si>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</si>
  <si>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</si>
  <si>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</si>
  <si>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</si>
  <si>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</si>
  <si>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</si>
  <si>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</si>
  <si>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</si>
  <si>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2014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</si>
  <si>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</si>
  <si>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</si>
  <si>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</si>
  <si>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</si>
  <si>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</si>
  <si>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</si>
  <si>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</si>
  <si>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</si>
  <si>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Jan-May 2014</t>
  </si>
  <si>
    <t>Jan-May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</si>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</sst>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1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5" fillId="0" borderId="0" xfId="56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8705901"/>
        <c:axId val="1124424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8705901"/>
        <c:axId val="11244246"/>
      </c:lineChart>
      <c:catAx>
        <c:axId val="87059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44246"/>
        <c:crosses val="autoZero"/>
        <c:auto val="1"/>
        <c:lblOffset val="100"/>
        <c:tickLblSkip val="1"/>
        <c:noMultiLvlLbl val="0"/>
      </c:catAx>
      <c:valAx>
        <c:axId val="1124424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059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4089351"/>
        <c:axId val="3836870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4089351"/>
        <c:axId val="38368704"/>
      </c:lineChart>
      <c:catAx>
        <c:axId val="340893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68704"/>
        <c:crosses val="autoZero"/>
        <c:auto val="1"/>
        <c:lblOffset val="100"/>
        <c:tickLblSkip val="1"/>
        <c:noMultiLvlLbl val="0"/>
      </c:catAx>
      <c:valAx>
        <c:axId val="3836870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893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774017"/>
        <c:axId val="2085729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9774017"/>
        <c:axId val="20857290"/>
      </c:lineChart>
      <c:catAx>
        <c:axId val="97740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57290"/>
        <c:crosses val="autoZero"/>
        <c:auto val="1"/>
        <c:lblOffset val="100"/>
        <c:tickLblSkip val="1"/>
        <c:noMultiLvlLbl val="0"/>
      </c:catAx>
      <c:valAx>
        <c:axId val="2085729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740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3497883"/>
        <c:axId val="11718900"/>
      </c:lineChart>
      <c:catAx>
        <c:axId val="5349788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8900"/>
        <c:crosses val="autoZero"/>
        <c:auto val="0"/>
        <c:lblOffset val="100"/>
        <c:tickLblSkip val="1"/>
        <c:noMultiLvlLbl val="0"/>
      </c:catAx>
      <c:valAx>
        <c:axId val="1171890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788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361237"/>
        <c:axId val="970681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0252463"/>
        <c:axId val="48054440"/>
      </c:lineChart>
      <c:catAx>
        <c:axId val="383612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706814"/>
        <c:crosses val="autoZero"/>
        <c:auto val="0"/>
        <c:lblOffset val="100"/>
        <c:tickLblSkip val="5"/>
        <c:noMultiLvlLbl val="0"/>
      </c:catAx>
      <c:valAx>
        <c:axId val="970681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1237"/>
        <c:crossesAt val="1"/>
        <c:crossBetween val="between"/>
        <c:dispUnits/>
        <c:majorUnit val="2000"/>
        <c:minorUnit val="100"/>
      </c:valAx>
      <c:catAx>
        <c:axId val="20252463"/>
        <c:scaling>
          <c:orientation val="minMax"/>
        </c:scaling>
        <c:axPos val="b"/>
        <c:delete val="1"/>
        <c:majorTickMark val="out"/>
        <c:minorTickMark val="none"/>
        <c:tickLblPos val="none"/>
        <c:crossAx val="48054440"/>
        <c:crossesAt val="39"/>
        <c:auto val="0"/>
        <c:lblOffset val="100"/>
        <c:tickLblSkip val="1"/>
        <c:noMultiLvlLbl val="0"/>
      </c:catAx>
      <c:valAx>
        <c:axId val="4805444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46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836777"/>
        <c:axId val="95538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836777"/>
        <c:axId val="95538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859843"/>
        <c:axId val="7738588"/>
      </c:lineChart>
      <c:catAx>
        <c:axId val="29836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538"/>
        <c:crosses val="autoZero"/>
        <c:auto val="0"/>
        <c:lblOffset val="100"/>
        <c:tickLblSkip val="1"/>
        <c:noMultiLvlLbl val="0"/>
      </c:catAx>
      <c:valAx>
        <c:axId val="9553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36777"/>
        <c:crossesAt val="1"/>
        <c:crossBetween val="between"/>
        <c:dispUnits/>
        <c:majorUnit val="1"/>
      </c:valAx>
      <c:catAx>
        <c:axId val="859843"/>
        <c:scaling>
          <c:orientation val="minMax"/>
        </c:scaling>
        <c:axPos val="b"/>
        <c:delete val="1"/>
        <c:majorTickMark val="out"/>
        <c:minorTickMark val="none"/>
        <c:tickLblPos val="none"/>
        <c:crossAx val="7738588"/>
        <c:crosses val="autoZero"/>
        <c:auto val="0"/>
        <c:lblOffset val="100"/>
        <c:tickLblSkip val="1"/>
        <c:noMultiLvlLbl val="0"/>
      </c:catAx>
      <c:valAx>
        <c:axId val="773858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984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538429"/>
        <c:axId val="2284586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538429"/>
        <c:axId val="22845862"/>
      </c:lineChart>
      <c:catAx>
        <c:axId val="25384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45862"/>
        <c:crosses val="autoZero"/>
        <c:auto val="1"/>
        <c:lblOffset val="100"/>
        <c:tickLblSkip val="1"/>
        <c:noMultiLvlLbl val="0"/>
      </c:catAx>
      <c:valAx>
        <c:axId val="2284586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842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K5" sqref="K5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8" t="s">
        <v>5</v>
      </c>
      <c r="B1" s="168"/>
      <c r="C1" s="168"/>
      <c r="D1" s="168"/>
      <c r="E1" s="168"/>
      <c r="F1" s="168"/>
      <c r="G1" s="168"/>
      <c r="H1" s="120"/>
      <c r="I1" s="120"/>
      <c r="J1" s="120"/>
      <c r="K1" s="120"/>
      <c r="L1" s="120"/>
      <c r="M1" s="120"/>
      <c r="N1" s="120"/>
      <c r="O1" s="120"/>
      <c r="P1" s="52"/>
      <c r="Q1" s="52"/>
      <c r="R1" s="52"/>
      <c r="S1" s="52"/>
      <c r="T1" s="52"/>
      <c r="U1" s="52"/>
      <c r="V1" s="52"/>
      <c r="W1" s="52"/>
    </row>
    <row r="2" spans="1:23" ht="15.75">
      <c r="A2" s="169" t="s">
        <v>6</v>
      </c>
      <c r="B2" s="169"/>
      <c r="C2" s="169"/>
      <c r="D2" s="169"/>
      <c r="E2" s="169"/>
      <c r="F2" s="169"/>
      <c r="G2" s="169"/>
      <c r="H2" s="121"/>
      <c r="I2" s="121"/>
      <c r="J2" s="121"/>
      <c r="K2" s="121"/>
      <c r="L2" s="121"/>
      <c r="M2" s="121"/>
      <c r="N2" s="121"/>
      <c r="O2" s="121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7</v>
      </c>
      <c r="B4" s="18"/>
      <c r="C4" s="18"/>
      <c r="D4" s="18"/>
    </row>
    <row r="5" spans="1:8" ht="15" customHeight="1">
      <c r="A5" s="165" t="s">
        <v>8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167">
        <v>2013</v>
      </c>
      <c r="C6" s="167" t="s">
        <v>43</v>
      </c>
      <c r="D6" s="54" t="s">
        <v>9</v>
      </c>
      <c r="E6" s="54" t="s">
        <v>10</v>
      </c>
      <c r="F6" s="54" t="s">
        <v>11</v>
      </c>
      <c r="G6" s="54" t="s">
        <v>12</v>
      </c>
      <c r="H6" s="54" t="s">
        <v>6</v>
      </c>
      <c r="I6" s="138"/>
      <c r="J6" s="138"/>
      <c r="K6" s="138"/>
      <c r="L6" s="138"/>
      <c r="M6" s="138"/>
      <c r="N6" s="138"/>
      <c r="O6" s="138"/>
    </row>
    <row r="7" spans="1:15" ht="26.25" customHeight="1">
      <c r="A7" s="29" t="s">
        <v>13</v>
      </c>
      <c r="B7" s="99">
        <v>10.9</v>
      </c>
      <c r="C7" s="99">
        <v>3.6</v>
      </c>
      <c r="D7" s="99">
        <v>8.4</v>
      </c>
      <c r="E7" s="99">
        <v>9.5</v>
      </c>
      <c r="F7" s="99">
        <v>7</v>
      </c>
      <c r="G7" s="139">
        <v>7</v>
      </c>
      <c r="H7" s="139">
        <v>6.9</v>
      </c>
      <c r="I7" s="139"/>
      <c r="J7" s="139"/>
      <c r="K7" s="139"/>
      <c r="L7" s="139"/>
      <c r="M7" s="139"/>
      <c r="N7" s="139"/>
      <c r="O7" s="139"/>
    </row>
    <row r="8" spans="1:15" ht="26.25" customHeight="1">
      <c r="A8" s="29" t="s">
        <v>14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40">
        <v>102</v>
      </c>
      <c r="H8" s="140">
        <v>101.18127736643842</v>
      </c>
      <c r="I8" s="140"/>
      <c r="J8" s="140"/>
      <c r="K8" s="140"/>
      <c r="L8" s="140"/>
      <c r="M8" s="140"/>
      <c r="N8" s="140"/>
      <c r="O8" s="140"/>
    </row>
    <row r="9" spans="1:15" ht="26.25" customHeight="1">
      <c r="A9" s="29" t="s">
        <v>15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40">
        <v>100.41116007193445</v>
      </c>
      <c r="H9" s="140">
        <v>99.23644557095936</v>
      </c>
      <c r="I9" s="140"/>
      <c r="J9" s="140"/>
      <c r="K9" s="140"/>
      <c r="L9" s="140"/>
      <c r="M9" s="140"/>
      <c r="N9" s="140"/>
      <c r="O9" s="140"/>
    </row>
    <row r="10" spans="1:16" ht="26.25" customHeight="1">
      <c r="A10" s="29" t="s">
        <v>16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3">
        <v>11</v>
      </c>
      <c r="H10" s="93">
        <v>9.5</v>
      </c>
      <c r="I10" s="93"/>
      <c r="J10" s="93"/>
      <c r="K10" s="93"/>
      <c r="L10" s="93"/>
      <c r="M10" s="93"/>
      <c r="N10" s="93"/>
      <c r="O10" s="93"/>
      <c r="P10" s="70"/>
    </row>
    <row r="11" spans="1:15" ht="26.25" customHeight="1">
      <c r="A11" s="29" t="s">
        <v>17</v>
      </c>
      <c r="B11" s="100">
        <v>49.247</v>
      </c>
      <c r="C11" s="100">
        <v>58.8865</v>
      </c>
      <c r="D11" s="100">
        <v>59.81</v>
      </c>
      <c r="E11" s="100">
        <v>61.2914</v>
      </c>
      <c r="F11" s="100">
        <v>63.8736</v>
      </c>
      <c r="G11" s="100">
        <v>60.0705</v>
      </c>
      <c r="H11" s="100">
        <v>58.1472</v>
      </c>
      <c r="I11" s="100"/>
      <c r="J11" s="100"/>
      <c r="K11" s="100"/>
      <c r="L11" s="100"/>
      <c r="M11" s="100"/>
      <c r="N11" s="100"/>
      <c r="O11" s="100"/>
    </row>
    <row r="12" spans="1:15" s="25" customFormat="1" ht="33.75">
      <c r="A12" s="29" t="s">
        <v>18</v>
      </c>
      <c r="B12" s="101">
        <v>3.89399424487142</v>
      </c>
      <c r="C12" s="101">
        <f>C11/B11*100-100</f>
        <v>19.573781144029084</v>
      </c>
      <c r="D12" s="101">
        <f>D11/C11*100-100</f>
        <v>1.568271165717121</v>
      </c>
      <c r="E12" s="101">
        <f>E11/C11*100-100</f>
        <v>4.0839581228295145</v>
      </c>
      <c r="F12" s="101">
        <f>F11/C11*100-100</f>
        <v>8.469003931291553</v>
      </c>
      <c r="G12" s="101">
        <f>G11/C11*100-100</f>
        <v>2.010647601742349</v>
      </c>
      <c r="H12" s="101">
        <f>H11/C11*100-100</f>
        <v>-1.2554660236217074</v>
      </c>
      <c r="I12" s="141"/>
      <c r="J12" s="141"/>
      <c r="K12" s="141"/>
      <c r="L12" s="141"/>
      <c r="M12" s="141"/>
      <c r="N12" s="141"/>
      <c r="O12" s="141"/>
    </row>
    <row r="13" spans="1:15" s="25" customFormat="1" ht="33.75">
      <c r="A13" s="29" t="s">
        <v>19</v>
      </c>
      <c r="B13" s="101" t="s">
        <v>0</v>
      </c>
      <c r="C13" s="101" t="s">
        <v>0</v>
      </c>
      <c r="D13" s="101">
        <f>D11/C11*100-100</f>
        <v>1.568271165717121</v>
      </c>
      <c r="E13" s="101">
        <f>E11/D11*100-100</f>
        <v>2.4768433372345697</v>
      </c>
      <c r="F13" s="101">
        <f>F11/E11*100-100</f>
        <v>4.212989097981108</v>
      </c>
      <c r="G13" s="101">
        <f>G11/F11*100-100</f>
        <v>-5.954103103629677</v>
      </c>
      <c r="H13" s="101">
        <f>H11/G11*100-100</f>
        <v>-3.201737957899482</v>
      </c>
      <c r="I13" s="141"/>
      <c r="J13" s="141"/>
      <c r="K13" s="141"/>
      <c r="L13" s="141"/>
      <c r="M13" s="141"/>
      <c r="N13" s="141"/>
      <c r="O13" s="141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66" t="s">
        <v>20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65" t="s">
        <v>21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5"/>
      <c r="B17" s="167">
        <v>2013</v>
      </c>
      <c r="C17" s="54" t="s">
        <v>28</v>
      </c>
      <c r="D17" s="54" t="s">
        <v>27</v>
      </c>
      <c r="E17" s="167" t="s">
        <v>43</v>
      </c>
      <c r="F17" s="54" t="s">
        <v>12</v>
      </c>
      <c r="G17" s="54" t="s">
        <v>6</v>
      </c>
      <c r="H17" s="57" t="s">
        <v>29</v>
      </c>
      <c r="I17" s="57" t="s">
        <v>30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22</v>
      </c>
      <c r="B18" s="70">
        <v>66954.15370000001</v>
      </c>
      <c r="C18" s="70">
        <v>62538.6518</v>
      </c>
      <c r="D18" s="70">
        <v>64415.394700000004</v>
      </c>
      <c r="E18" s="70">
        <v>57074.5912</v>
      </c>
      <c r="F18" s="70">
        <v>52726.4019</v>
      </c>
      <c r="G18" s="70">
        <v>54398.4704</v>
      </c>
      <c r="H18" s="72">
        <f>G18-F18</f>
        <v>1672.0685000000012</v>
      </c>
      <c r="I18" s="72">
        <f>G18-E18</f>
        <v>-2676.1208000000042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23</v>
      </c>
      <c r="B19" s="70">
        <v>73139.397</v>
      </c>
      <c r="C19" s="70">
        <v>69539.97009999999</v>
      </c>
      <c r="D19" s="70">
        <v>70334.7847</v>
      </c>
      <c r="E19" s="70">
        <v>64471.911799999994</v>
      </c>
      <c r="F19" s="70">
        <v>61024.9211</v>
      </c>
      <c r="G19" s="70">
        <v>61980.6853</v>
      </c>
      <c r="H19" s="72">
        <f>G19-F19</f>
        <v>955.7641999999978</v>
      </c>
      <c r="I19" s="72">
        <f>G19-E19</f>
        <v>-2491.226499999997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24</v>
      </c>
      <c r="B20" s="70">
        <v>120903.44435374001</v>
      </c>
      <c r="C20" s="70">
        <v>123143.36484305</v>
      </c>
      <c r="D20" s="70">
        <v>122941.95181391001</v>
      </c>
      <c r="E20" s="70">
        <v>124544.35376750001</v>
      </c>
      <c r="F20" s="70">
        <v>123680.19561966999</v>
      </c>
      <c r="G20" s="70">
        <v>121104.91399882999</v>
      </c>
      <c r="H20" s="72">
        <f>G20-F20</f>
        <v>-2575.2816208400036</v>
      </c>
      <c r="I20" s="72">
        <f>G20-E20</f>
        <v>-3439.439768670025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25</v>
      </c>
      <c r="B21" s="93">
        <v>30.359294647302747</v>
      </c>
      <c r="C21" s="93">
        <v>31.63798972430444</v>
      </c>
      <c r="D21" s="93">
        <v>31.892834817340347</v>
      </c>
      <c r="E21" s="93">
        <v>30.9202192521429</v>
      </c>
      <c r="F21" s="93">
        <v>29.855701150195646</v>
      </c>
      <c r="G21" s="93">
        <v>29.593286131471107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26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6" customFormat="1" ht="15" customHeight="1">
      <c r="A25" s="35" t="s">
        <v>31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32</v>
      </c>
      <c r="B26" s="39"/>
      <c r="C26" s="40"/>
      <c r="D26" s="40"/>
      <c r="E26" s="40"/>
      <c r="F26" s="47"/>
      <c r="G26" s="47"/>
      <c r="H26" s="48"/>
    </row>
    <row r="27" spans="1:21" s="36" customFormat="1" ht="42">
      <c r="A27" s="55"/>
      <c r="B27" s="167">
        <v>2013</v>
      </c>
      <c r="C27" s="54" t="s">
        <v>28</v>
      </c>
      <c r="D27" s="54" t="s">
        <v>27</v>
      </c>
      <c r="E27" s="167" t="s">
        <v>43</v>
      </c>
      <c r="F27" s="54" t="s">
        <v>12</v>
      </c>
      <c r="G27" s="54" t="s">
        <v>6</v>
      </c>
      <c r="H27" s="57" t="s">
        <v>29</v>
      </c>
      <c r="I27" s="57" t="s">
        <v>30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33</v>
      </c>
      <c r="B28" s="90">
        <v>2238.35003959054</v>
      </c>
      <c r="C28" s="90">
        <v>2141.26083334176</v>
      </c>
      <c r="D28" s="90">
        <v>2179.96669247695</v>
      </c>
      <c r="E28" s="90">
        <v>1957.55597687923</v>
      </c>
      <c r="F28" s="90">
        <v>1875.9930732100004</v>
      </c>
      <c r="G28" s="90">
        <v>1885.86266199</v>
      </c>
      <c r="H28" s="72">
        <f>G28-F28</f>
        <v>9.86958877999973</v>
      </c>
      <c r="I28" s="72">
        <f>G28-E28</f>
        <v>-71.6933148892299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34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8"/>
      <c r="B32" s="167">
        <v>2013</v>
      </c>
      <c r="C32" s="54" t="s">
        <v>28</v>
      </c>
      <c r="D32" s="54" t="s">
        <v>27</v>
      </c>
      <c r="E32" s="167" t="s">
        <v>43</v>
      </c>
      <c r="F32" s="54" t="s">
        <v>12</v>
      </c>
      <c r="G32" s="54" t="s">
        <v>6</v>
      </c>
      <c r="H32" s="57" t="s">
        <v>29</v>
      </c>
      <c r="I32" s="57" t="s">
        <v>30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35</v>
      </c>
      <c r="B33" s="98">
        <v>49.247</v>
      </c>
      <c r="C33" s="98">
        <v>53.9615</v>
      </c>
      <c r="D33" s="98">
        <v>52.08064516129032</v>
      </c>
      <c r="E33" s="98">
        <v>58.8865</v>
      </c>
      <c r="F33" s="100">
        <v>60.0705</v>
      </c>
      <c r="G33" s="100">
        <v>58.147222222222226</v>
      </c>
      <c r="H33" s="72">
        <f>G33-F33</f>
        <v>-1.923277777777777</v>
      </c>
      <c r="I33" s="72">
        <f>G33-E33</f>
        <v>-0.7392777777777724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33.75">
      <c r="A34" s="3" t="s">
        <v>36</v>
      </c>
      <c r="B34" s="98">
        <v>49.1894</v>
      </c>
      <c r="C34" s="98">
        <v>53.8692</v>
      </c>
      <c r="D34" s="98">
        <v>52.08064516129032</v>
      </c>
      <c r="E34" s="98">
        <v>58.8956</v>
      </c>
      <c r="F34" s="98">
        <v>59.641159638554214</v>
      </c>
      <c r="G34" s="98">
        <v>58.147222222222226</v>
      </c>
      <c r="H34" s="72">
        <f>G34-F34</f>
        <v>-1.4939374163319883</v>
      </c>
      <c r="I34" s="72">
        <f>G34-E34</f>
        <v>-0.748377777777776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37</v>
      </c>
      <c r="B35" s="98">
        <v>1.3745</v>
      </c>
      <c r="C35" s="98">
        <v>1.3866</v>
      </c>
      <c r="D35" s="98">
        <v>1.363</v>
      </c>
      <c r="E35" s="98">
        <v>1.2097</v>
      </c>
      <c r="F35" s="98">
        <v>1.1222</v>
      </c>
      <c r="G35" s="98">
        <v>1.0987</v>
      </c>
      <c r="H35" s="72">
        <f>G35-F35</f>
        <v>-0.023500000000000076</v>
      </c>
      <c r="I35" s="72">
        <f aca="true" t="shared" si="0" ref="I35:I40">G35-E35</f>
        <v>-0.11099999999999999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33.75">
      <c r="A36" s="3" t="s">
        <v>38</v>
      </c>
      <c r="B36" s="98"/>
      <c r="C36" s="98"/>
      <c r="D36" s="98"/>
      <c r="E36" s="98"/>
      <c r="F36" s="98"/>
      <c r="G36" s="98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39</v>
      </c>
      <c r="B37" s="98">
        <v>49.37299928771657</v>
      </c>
      <c r="C37" s="98">
        <v>53.7993</v>
      </c>
      <c r="D37" s="98">
        <v>52.064701796785414</v>
      </c>
      <c r="E37" s="98">
        <v>59.2205</v>
      </c>
      <c r="F37" s="98">
        <v>59.318</v>
      </c>
      <c r="G37" s="98">
        <v>58.2949</v>
      </c>
      <c r="H37" s="72">
        <f>G37-F37</f>
        <v>-1.0230999999999995</v>
      </c>
      <c r="I37" s="72">
        <f>G37-E37</f>
        <v>-0.9256000000000029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40</v>
      </c>
      <c r="B38" s="98">
        <v>67.50965123083661</v>
      </c>
      <c r="C38" s="98">
        <v>74.964</v>
      </c>
      <c r="D38" s="98">
        <v>71.30368151069051</v>
      </c>
      <c r="E38" s="98">
        <v>71.5211</v>
      </c>
      <c r="F38" s="98">
        <v>65.7556</v>
      </c>
      <c r="G38" s="98">
        <v>64</v>
      </c>
      <c r="H38" s="72">
        <f>G38-F38</f>
        <v>-1.7556000000000012</v>
      </c>
      <c r="I38" s="72">
        <f t="shared" si="0"/>
        <v>-7.521100000000004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41</v>
      </c>
      <c r="B39" s="98">
        <v>1.4906328389036205</v>
      </c>
      <c r="C39" s="98">
        <v>1.5039</v>
      </c>
      <c r="D39" s="98">
        <v>1.5016150062275753</v>
      </c>
      <c r="E39" s="98">
        <v>1.0176</v>
      </c>
      <c r="F39" s="98">
        <v>1.156</v>
      </c>
      <c r="G39" s="98">
        <v>1.1245</v>
      </c>
      <c r="H39" s="72">
        <f>G39-F39</f>
        <v>-0.03149999999999986</v>
      </c>
      <c r="I39" s="72">
        <f t="shared" si="0"/>
        <v>0.1069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42</v>
      </c>
      <c r="B40" s="98">
        <v>0.3170441936065914</v>
      </c>
      <c r="C40" s="98">
        <v>0.2956</v>
      </c>
      <c r="D40" s="98">
        <v>0.2828670234410353</v>
      </c>
      <c r="E40" s="98">
        <v>0.3198</v>
      </c>
      <c r="F40" s="98">
        <v>0.3176</v>
      </c>
      <c r="G40" s="98">
        <v>0.3131</v>
      </c>
      <c r="H40" s="72">
        <f>G40-F40</f>
        <v>-0.004500000000000004</v>
      </c>
      <c r="I40" s="72">
        <f t="shared" si="0"/>
        <v>-0.006699999999999984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44</v>
      </c>
      <c r="B1" s="1"/>
    </row>
    <row r="2" spans="1:7" s="6" customFormat="1" ht="12.75" customHeight="1">
      <c r="A2" s="5" t="s">
        <v>45</v>
      </c>
      <c r="B2" s="5"/>
      <c r="C2" s="7"/>
      <c r="D2" s="7"/>
      <c r="E2" s="7"/>
      <c r="F2" s="7"/>
      <c r="G2" s="7"/>
    </row>
    <row r="3" spans="1:10" ht="26.25" customHeight="1">
      <c r="A3" s="56"/>
      <c r="B3" s="167" t="s">
        <v>43</v>
      </c>
      <c r="C3" s="54" t="s">
        <v>52</v>
      </c>
      <c r="D3" s="54" t="s">
        <v>53</v>
      </c>
      <c r="E3" s="54" t="s">
        <v>12</v>
      </c>
      <c r="F3" s="54" t="s">
        <v>6</v>
      </c>
      <c r="G3" s="57" t="s">
        <v>29</v>
      </c>
      <c r="H3" s="57" t="s">
        <v>51</v>
      </c>
      <c r="J3" s="131"/>
    </row>
    <row r="4" spans="1:12" ht="13.5" customHeight="1">
      <c r="A4" s="8" t="s">
        <v>46</v>
      </c>
      <c r="B4" s="72">
        <f>B6+B7</f>
        <v>557.1744640000001</v>
      </c>
      <c r="C4" s="72">
        <v>225.9</v>
      </c>
      <c r="D4" s="72">
        <v>201.6</v>
      </c>
      <c r="E4" s="72">
        <f>E6+E7</f>
        <v>13.5</v>
      </c>
      <c r="F4" s="72">
        <f>F6+F7</f>
        <v>27.25</v>
      </c>
      <c r="G4" s="72">
        <f>F4-E4</f>
        <v>13.75</v>
      </c>
      <c r="H4" s="72">
        <f>D4-C4</f>
        <v>-24.30000000000001</v>
      </c>
      <c r="I4" s="71"/>
      <c r="K4" s="127"/>
      <c r="L4" s="127"/>
    </row>
    <row r="5" spans="1:12" ht="13.5" customHeight="1">
      <c r="A5" s="46" t="s">
        <v>47</v>
      </c>
      <c r="B5" s="69">
        <f>B6-B7</f>
        <v>-516.274464</v>
      </c>
      <c r="C5" s="69">
        <v>-185.013</v>
      </c>
      <c r="D5" s="69">
        <v>-120.12</v>
      </c>
      <c r="E5" s="69">
        <f>E6-E7</f>
        <v>13.5</v>
      </c>
      <c r="F5" s="69">
        <f>F6-F7</f>
        <v>27.25</v>
      </c>
      <c r="G5" s="72">
        <f>F5-E5</f>
        <v>13.75</v>
      </c>
      <c r="H5" s="72">
        <f>D5-C5</f>
        <v>64.893</v>
      </c>
      <c r="I5" s="69"/>
      <c r="J5" s="132"/>
      <c r="K5" s="127"/>
      <c r="L5" s="127"/>
    </row>
    <row r="6" spans="1:12" ht="13.5" customHeight="1">
      <c r="A6" s="51" t="s">
        <v>48</v>
      </c>
      <c r="B6" s="70">
        <v>20.45</v>
      </c>
      <c r="C6" s="70">
        <v>20.45</v>
      </c>
      <c r="D6" s="70">
        <v>40.75</v>
      </c>
      <c r="E6" s="70">
        <v>13.5</v>
      </c>
      <c r="F6" s="70">
        <v>27.25</v>
      </c>
      <c r="G6" s="72">
        <f>F6-E6</f>
        <v>13.75</v>
      </c>
      <c r="H6" s="72">
        <f>D6-C6</f>
        <v>20.3</v>
      </c>
      <c r="I6" s="89"/>
      <c r="K6" s="127"/>
      <c r="L6" s="127"/>
    </row>
    <row r="7" spans="1:12" ht="13.5" customHeight="1">
      <c r="A7" s="51" t="s">
        <v>49</v>
      </c>
      <c r="B7" s="70">
        <v>536.724464</v>
      </c>
      <c r="C7" s="70">
        <v>205.463</v>
      </c>
      <c r="D7" s="70">
        <v>160.87</v>
      </c>
      <c r="E7" s="70">
        <v>0</v>
      </c>
      <c r="F7" s="70">
        <v>0</v>
      </c>
      <c r="G7" s="72">
        <f>F7-E7</f>
        <v>0</v>
      </c>
      <c r="H7" s="72">
        <f>D7-C7</f>
        <v>-44.59299999999999</v>
      </c>
      <c r="I7" s="89"/>
      <c r="K7" s="127"/>
      <c r="L7" s="127"/>
    </row>
    <row r="8" spans="1:12" ht="13.5" customHeight="1">
      <c r="A8" s="46" t="s">
        <v>50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7"/>
      <c r="L8" s="127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7"/>
      <c r="L9" s="127"/>
    </row>
    <row r="10" spans="1:12" s="9" customFormat="1" ht="15" customHeight="1">
      <c r="A10" s="94" t="s">
        <v>54</v>
      </c>
      <c r="B10" s="95"/>
      <c r="K10" s="107"/>
      <c r="L10" s="107"/>
    </row>
    <row r="11" spans="1:12" s="6" customFormat="1" ht="12.75" customHeight="1">
      <c r="A11" s="5" t="s">
        <v>55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2" ht="26.25" customHeight="1">
      <c r="A12" s="56"/>
      <c r="B12" s="167" t="s">
        <v>43</v>
      </c>
      <c r="C12" s="54" t="s">
        <v>52</v>
      </c>
      <c r="D12" s="54" t="s">
        <v>53</v>
      </c>
      <c r="E12" s="54" t="s">
        <v>12</v>
      </c>
      <c r="F12" s="54" t="s">
        <v>6</v>
      </c>
      <c r="G12" s="57" t="s">
        <v>29</v>
      </c>
      <c r="H12" s="57" t="s">
        <v>51</v>
      </c>
      <c r="K12" s="127"/>
      <c r="L12" s="127"/>
    </row>
    <row r="13" spans="1:12" ht="12.75" customHeight="1">
      <c r="A13" s="8" t="s">
        <v>46</v>
      </c>
      <c r="B13" s="71">
        <f>B14+B18+B19+B20+B21+B23</f>
        <v>243750.71245112</v>
      </c>
      <c r="C13" s="71">
        <v>76606.09055383</v>
      </c>
      <c r="D13" s="71">
        <f>D19+D20+D21</f>
        <v>115939.31272714</v>
      </c>
      <c r="E13" s="71">
        <f>E19+E20+E21</f>
        <v>17350.15818177</v>
      </c>
      <c r="F13" s="71">
        <f>F19+F20+F21</f>
        <v>16150.35481819</v>
      </c>
      <c r="G13" s="72">
        <f>F13-E13</f>
        <v>-1199.8033635799984</v>
      </c>
      <c r="H13" s="72">
        <f>+D13-C13</f>
        <v>39333.22217331</v>
      </c>
      <c r="I13" s="142"/>
      <c r="J13" s="9"/>
      <c r="K13" s="127"/>
      <c r="L13" s="127"/>
    </row>
    <row r="14" spans="1:10" ht="12.75" customHeight="1">
      <c r="A14" s="46" t="s">
        <v>56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3"/>
      <c r="J14" s="9"/>
    </row>
    <row r="15" spans="1:10" ht="12.75" customHeight="1">
      <c r="A15" s="51" t="s">
        <v>48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3"/>
      <c r="J15" s="9"/>
    </row>
    <row r="16" spans="1:10" ht="12.75" customHeight="1">
      <c r="A16" s="51" t="s">
        <v>49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3"/>
      <c r="J16" s="9"/>
    </row>
    <row r="17" spans="1:10" ht="12.75" customHeight="1" hidden="1">
      <c r="A17" s="105" t="s">
        <v>57</v>
      </c>
      <c r="B17" s="89" t="s">
        <v>0</v>
      </c>
      <c r="C17" s="89" t="s">
        <v>0</v>
      </c>
      <c r="D17" s="70"/>
      <c r="E17" s="70"/>
      <c r="F17" s="70"/>
      <c r="G17" s="72" t="s">
        <v>0</v>
      </c>
      <c r="H17" s="72" t="e">
        <f>-C17</f>
        <v>#VALUE!</v>
      </c>
      <c r="I17" s="143"/>
      <c r="J17" s="9"/>
    </row>
    <row r="18" spans="1:10" ht="12.75" customHeight="1">
      <c r="A18" s="46" t="s">
        <v>58</v>
      </c>
      <c r="B18" s="89">
        <v>4345.58918121</v>
      </c>
      <c r="C18" s="89">
        <v>1132.59463577</v>
      </c>
      <c r="D18" s="89" t="s">
        <v>0</v>
      </c>
      <c r="E18" s="89" t="s">
        <v>0</v>
      </c>
      <c r="F18" s="89" t="s">
        <v>0</v>
      </c>
      <c r="G18" s="72" t="s">
        <v>0</v>
      </c>
      <c r="H18" s="72">
        <f>-C18</f>
        <v>-1132.59463577</v>
      </c>
      <c r="I18" s="143"/>
      <c r="J18" s="9"/>
    </row>
    <row r="19" spans="1:10" ht="12.75" customHeight="1">
      <c r="A19" s="46" t="s">
        <v>59</v>
      </c>
      <c r="B19" s="89">
        <v>56724.64658991</v>
      </c>
      <c r="C19" s="89">
        <v>26415.15568806</v>
      </c>
      <c r="D19" s="89">
        <v>18825.249727140003</v>
      </c>
      <c r="E19" s="89">
        <v>2226.75818177</v>
      </c>
      <c r="F19" s="89">
        <v>4176.44181819</v>
      </c>
      <c r="G19" s="72">
        <f>F19-E19</f>
        <v>1949.6836364199999</v>
      </c>
      <c r="H19" s="72">
        <f>+D19-C19</f>
        <v>-7589.905960919998</v>
      </c>
      <c r="I19" s="144"/>
      <c r="J19" s="11"/>
    </row>
    <row r="20" spans="1:10" ht="12.75" customHeight="1">
      <c r="A20" s="46" t="s">
        <v>60</v>
      </c>
      <c r="B20" s="89">
        <v>3260</v>
      </c>
      <c r="C20" s="89">
        <v>1490</v>
      </c>
      <c r="D20" s="89">
        <v>999.913</v>
      </c>
      <c r="E20" s="89">
        <v>400</v>
      </c>
      <c r="F20" s="89">
        <v>299.913</v>
      </c>
      <c r="G20" s="72">
        <f>F20-E20</f>
        <v>-100.08699999999999</v>
      </c>
      <c r="H20" s="72">
        <f>+D20-C20</f>
        <v>-490.087</v>
      </c>
      <c r="I20" s="144"/>
      <c r="J20" s="9"/>
    </row>
    <row r="21" spans="1:10" ht="12.75" customHeight="1">
      <c r="A21" s="104" t="s">
        <v>61</v>
      </c>
      <c r="B21" s="89">
        <v>137629.5</v>
      </c>
      <c r="C21" s="89">
        <v>34650</v>
      </c>
      <c r="D21" s="89">
        <v>96114.15</v>
      </c>
      <c r="E21" s="89">
        <v>14723.4</v>
      </c>
      <c r="F21" s="89">
        <v>11674</v>
      </c>
      <c r="G21" s="72">
        <f>F21-E21</f>
        <v>-3049.3999999999996</v>
      </c>
      <c r="H21" s="72">
        <f>+D21-C21</f>
        <v>61464.149999999994</v>
      </c>
      <c r="I21" s="143"/>
      <c r="J21" s="9"/>
    </row>
    <row r="22" spans="1:10" s="9" customFormat="1" ht="27" customHeight="1" hidden="1">
      <c r="A22" s="104" t="s">
        <v>62</v>
      </c>
      <c r="B22" s="31" t="s">
        <v>0</v>
      </c>
      <c r="C22" s="31"/>
      <c r="D22" s="31"/>
      <c r="E22" s="31"/>
      <c r="F22" s="31"/>
      <c r="G22" s="72" t="s">
        <v>0</v>
      </c>
      <c r="H22" s="72" t="s">
        <v>0</v>
      </c>
      <c r="I22" s="144"/>
      <c r="J22" s="11"/>
    </row>
    <row r="23" spans="1:10" ht="25.5" customHeight="1">
      <c r="A23" s="104" t="s">
        <v>63</v>
      </c>
      <c r="B23" s="70">
        <v>41369.54366</v>
      </c>
      <c r="C23" s="70">
        <v>12496.907210000001</v>
      </c>
      <c r="D23" s="31" t="s">
        <v>0</v>
      </c>
      <c r="E23" s="70" t="s">
        <v>0</v>
      </c>
      <c r="F23" s="70" t="s">
        <v>0</v>
      </c>
      <c r="G23" s="72" t="s">
        <v>0</v>
      </c>
      <c r="H23" s="72">
        <f>-C23</f>
        <v>-12496.907210000001</v>
      </c>
      <c r="I23" s="145"/>
      <c r="J23" s="11"/>
    </row>
    <row r="24" spans="1:10" ht="12.75" customHeight="1">
      <c r="A24" s="133" t="s">
        <v>64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4" t="s">
        <v>65</v>
      </c>
      <c r="B25" s="31">
        <v>10.5</v>
      </c>
      <c r="C25" s="31">
        <v>6</v>
      </c>
      <c r="D25" s="31">
        <v>6</v>
      </c>
      <c r="E25" s="31">
        <v>11</v>
      </c>
      <c r="F25" s="31">
        <v>9.5</v>
      </c>
      <c r="G25" s="72">
        <f>F25-E25</f>
        <v>-1.5</v>
      </c>
      <c r="H25" s="72">
        <f>+D25-C25</f>
        <v>0</v>
      </c>
      <c r="I25" s="146"/>
      <c r="J25" s="11"/>
    </row>
    <row r="26" spans="1:10" ht="12.75" customHeight="1">
      <c r="A26" s="104" t="s">
        <v>66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6"/>
      <c r="J26" s="11"/>
    </row>
    <row r="27" spans="1:10" ht="12.75" customHeight="1">
      <c r="A27" s="104" t="s">
        <v>67</v>
      </c>
      <c r="B27" s="31">
        <v>4.014916936652387</v>
      </c>
      <c r="C27" s="31">
        <v>4.01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</v>
      </c>
      <c r="I27" s="147"/>
      <c r="J27" s="130"/>
    </row>
    <row r="28" spans="1:10" ht="12.75" customHeight="1" hidden="1">
      <c r="A28" s="104" t="s">
        <v>57</v>
      </c>
      <c r="B28" s="31" t="s">
        <v>0</v>
      </c>
      <c r="C28" s="31" t="s">
        <v>0</v>
      </c>
      <c r="D28" s="31"/>
      <c r="E28" s="31"/>
      <c r="F28" s="31"/>
      <c r="G28" s="72" t="s">
        <v>0</v>
      </c>
      <c r="H28" s="72" t="s">
        <v>0</v>
      </c>
      <c r="I28" s="147"/>
      <c r="J28" s="130"/>
    </row>
    <row r="29" spans="1:10" ht="26.25" customHeight="1">
      <c r="A29" s="104" t="s">
        <v>68</v>
      </c>
      <c r="B29" s="31">
        <v>11.5</v>
      </c>
      <c r="C29" s="31">
        <v>9</v>
      </c>
      <c r="D29" s="31">
        <v>13.813238150091594</v>
      </c>
      <c r="E29" s="31">
        <v>14</v>
      </c>
      <c r="F29" s="31">
        <v>13.813238150091594</v>
      </c>
      <c r="G29" s="72">
        <f>F29-E29</f>
        <v>-0.1867618499084056</v>
      </c>
      <c r="H29" s="72">
        <f>+D29-C29</f>
        <v>4.813238150091594</v>
      </c>
      <c r="I29" s="147"/>
      <c r="J29" s="130"/>
    </row>
    <row r="30" spans="1:10" ht="11.25">
      <c r="A30" s="104" t="s">
        <v>60</v>
      </c>
      <c r="B30" s="31">
        <v>10.27573458502427</v>
      </c>
      <c r="C30" s="31">
        <v>9.35</v>
      </c>
      <c r="D30" s="31">
        <v>11.88</v>
      </c>
      <c r="E30" s="31">
        <v>12.415</v>
      </c>
      <c r="F30" s="31">
        <v>11.01</v>
      </c>
      <c r="G30" s="72">
        <f>F30-E30</f>
        <v>-1.4049999999999994</v>
      </c>
      <c r="H30" s="72">
        <f>+D30-C30</f>
        <v>2.530000000000001</v>
      </c>
      <c r="I30" s="147"/>
      <c r="J30" s="9"/>
    </row>
    <row r="31" spans="1:10" ht="11.25">
      <c r="A31" s="104" t="s">
        <v>61</v>
      </c>
      <c r="B31" s="31">
        <v>2.0076398266359448</v>
      </c>
      <c r="C31" s="31">
        <v>1.35</v>
      </c>
      <c r="D31" s="31">
        <v>4.800819750320805</v>
      </c>
      <c r="E31" s="31">
        <v>5</v>
      </c>
      <c r="F31" s="31">
        <v>4.395922562960425</v>
      </c>
      <c r="G31" s="72">
        <f>F31-E31</f>
        <v>-0.6040774370395754</v>
      </c>
      <c r="H31" s="72">
        <f>+D31-C31</f>
        <v>3.450819750320805</v>
      </c>
      <c r="I31" s="147"/>
      <c r="J31" s="9"/>
    </row>
    <row r="32" spans="1:10" ht="27" customHeight="1" hidden="1">
      <c r="A32" s="46" t="s">
        <v>62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70</v>
      </c>
      <c r="B35" s="1"/>
    </row>
    <row r="36" spans="1:9" s="6" customFormat="1" ht="12.75" customHeight="1">
      <c r="A36" s="5" t="s">
        <v>55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7" t="s">
        <v>43</v>
      </c>
      <c r="C37" s="54" t="s">
        <v>52</v>
      </c>
      <c r="D37" s="54" t="s">
        <v>53</v>
      </c>
      <c r="E37" s="54" t="s">
        <v>12</v>
      </c>
      <c r="F37" s="54" t="s">
        <v>6</v>
      </c>
      <c r="G37" s="57" t="s">
        <v>29</v>
      </c>
      <c r="H37" s="57" t="s">
        <v>51</v>
      </c>
      <c r="J37" s="6"/>
    </row>
    <row r="38" spans="1:8" ht="23.25" customHeight="1">
      <c r="A38" s="8" t="s">
        <v>71</v>
      </c>
      <c r="B38" s="113">
        <f>SUM(B39:B41)</f>
        <v>137500</v>
      </c>
      <c r="C38" s="113">
        <v>58500</v>
      </c>
      <c r="D38" s="113">
        <v>58000</v>
      </c>
      <c r="E38" s="113">
        <v>10000</v>
      </c>
      <c r="F38" s="113">
        <v>9500</v>
      </c>
      <c r="G38" s="72">
        <f>F38-E38</f>
        <v>-500</v>
      </c>
      <c r="H38" s="72">
        <f>D38-C38</f>
        <v>-500</v>
      </c>
    </row>
    <row r="39" spans="1:8" ht="12.75" customHeight="1">
      <c r="A39" s="50" t="s">
        <v>72</v>
      </c>
      <c r="B39" s="110">
        <v>125200</v>
      </c>
      <c r="C39" s="110">
        <v>46200</v>
      </c>
      <c r="D39" s="110">
        <v>58000</v>
      </c>
      <c r="E39" s="110">
        <v>10000</v>
      </c>
      <c r="F39" s="113">
        <v>9500</v>
      </c>
      <c r="G39" s="72">
        <f>F39-E39</f>
        <v>-500</v>
      </c>
      <c r="H39" s="72">
        <f>D39-C39</f>
        <v>11800</v>
      </c>
    </row>
    <row r="40" spans="1:10" ht="12.75" customHeight="1">
      <c r="A40" s="50" t="s">
        <v>73</v>
      </c>
      <c r="B40" s="110" t="s">
        <v>0</v>
      </c>
      <c r="C40" s="110" t="s">
        <v>0</v>
      </c>
      <c r="D40" s="110" t="s">
        <v>0</v>
      </c>
      <c r="E40" s="110" t="s">
        <v>0</v>
      </c>
      <c r="F40" s="110" t="s">
        <v>0</v>
      </c>
      <c r="G40" s="110" t="s">
        <v>0</v>
      </c>
      <c r="H40" s="72" t="s">
        <v>0</v>
      </c>
      <c r="J40" s="87"/>
    </row>
    <row r="41" spans="1:10" ht="12.75" customHeight="1">
      <c r="A41" s="50" t="s">
        <v>74</v>
      </c>
      <c r="B41" s="110">
        <v>12300</v>
      </c>
      <c r="C41" s="110">
        <v>12300</v>
      </c>
      <c r="D41" s="110" t="s">
        <v>0</v>
      </c>
      <c r="E41" s="110" t="s">
        <v>0</v>
      </c>
      <c r="F41" s="110" t="s">
        <v>0</v>
      </c>
      <c r="G41" s="110" t="s">
        <v>0</v>
      </c>
      <c r="H41" s="72">
        <f>-C41</f>
        <v>-12300</v>
      </c>
      <c r="J41" s="87"/>
    </row>
    <row r="42" spans="1:10" ht="12.75" customHeight="1" hidden="1">
      <c r="A42" s="50" t="s">
        <v>75</v>
      </c>
      <c r="B42" s="110"/>
      <c r="C42" s="110"/>
      <c r="D42" s="148"/>
      <c r="E42" s="148"/>
      <c r="F42" s="148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76</v>
      </c>
      <c r="B43" s="117"/>
      <c r="C43" s="117"/>
      <c r="D43" s="149"/>
      <c r="E43" s="149"/>
      <c r="F43" s="149"/>
      <c r="G43" s="72">
        <f>F43-E43</f>
        <v>0</v>
      </c>
      <c r="H43" s="72">
        <f>D43-C43</f>
        <v>0</v>
      </c>
      <c r="J43" s="87"/>
    </row>
    <row r="44" spans="1:10" ht="21">
      <c r="A44" s="8" t="s">
        <v>77</v>
      </c>
      <c r="B44" s="113">
        <f>SUM(B45:B47)</f>
        <v>81773.20000000001</v>
      </c>
      <c r="C44" s="113">
        <v>46106.53</v>
      </c>
      <c r="D44" s="113">
        <v>24320.16</v>
      </c>
      <c r="E44" s="113">
        <v>4656.56</v>
      </c>
      <c r="F44" s="113">
        <v>2631.1</v>
      </c>
      <c r="G44" s="72">
        <f>F44-E44</f>
        <v>-2025.4600000000005</v>
      </c>
      <c r="H44" s="72">
        <f>D44-C44</f>
        <v>-21786.37</v>
      </c>
      <c r="J44" s="87"/>
    </row>
    <row r="45" spans="1:10" ht="12.75" customHeight="1">
      <c r="A45" s="50" t="s">
        <v>72</v>
      </c>
      <c r="B45" s="110">
        <v>69340.85</v>
      </c>
      <c r="C45" s="110">
        <v>33674.18</v>
      </c>
      <c r="D45" s="110">
        <v>24320.16</v>
      </c>
      <c r="E45" s="110">
        <v>4656.56</v>
      </c>
      <c r="F45" s="110">
        <v>2631.1</v>
      </c>
      <c r="G45" s="72">
        <f>F45-E45</f>
        <v>-2025.4600000000005</v>
      </c>
      <c r="H45" s="72">
        <f>D45-C45</f>
        <v>-9354.02</v>
      </c>
      <c r="J45" s="87"/>
    </row>
    <row r="46" spans="1:10" ht="12.75" customHeight="1">
      <c r="A46" s="50" t="s">
        <v>73</v>
      </c>
      <c r="B46" s="110" t="s">
        <v>0</v>
      </c>
      <c r="C46" s="110" t="s">
        <v>0</v>
      </c>
      <c r="D46" s="110" t="s">
        <v>0</v>
      </c>
      <c r="E46" s="110" t="s">
        <v>0</v>
      </c>
      <c r="F46" s="110" t="s">
        <v>0</v>
      </c>
      <c r="G46" s="110" t="s">
        <v>0</v>
      </c>
      <c r="H46" s="72" t="s">
        <v>0</v>
      </c>
      <c r="J46" s="87"/>
    </row>
    <row r="47" spans="1:10" ht="12.75" customHeight="1">
      <c r="A47" s="50" t="s">
        <v>74</v>
      </c>
      <c r="B47" s="110">
        <v>12432.35</v>
      </c>
      <c r="C47" s="110">
        <v>12432.35</v>
      </c>
      <c r="D47" s="110" t="s">
        <v>0</v>
      </c>
      <c r="E47" s="110" t="s">
        <v>0</v>
      </c>
      <c r="F47" s="110" t="s">
        <v>0</v>
      </c>
      <c r="G47" s="110" t="s">
        <v>0</v>
      </c>
      <c r="H47" s="72">
        <f>-C47</f>
        <v>-12432.35</v>
      </c>
      <c r="J47" s="87"/>
    </row>
    <row r="48" spans="1:10" ht="12.75" customHeight="1" hidden="1">
      <c r="A48" s="50" t="s">
        <v>75</v>
      </c>
      <c r="B48" s="117"/>
      <c r="C48" s="117"/>
      <c r="D48" s="149"/>
      <c r="E48" s="149"/>
      <c r="F48" s="149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76</v>
      </c>
      <c r="B49" s="117"/>
      <c r="C49" s="117"/>
      <c r="D49" s="149"/>
      <c r="E49" s="149"/>
      <c r="F49" s="149"/>
      <c r="G49" s="72">
        <f>F49-E49</f>
        <v>0</v>
      </c>
      <c r="H49" s="72">
        <f>D49-C49</f>
        <v>0</v>
      </c>
      <c r="J49" s="87"/>
    </row>
    <row r="50" spans="1:10" ht="21">
      <c r="A50" s="8" t="s">
        <v>78</v>
      </c>
      <c r="B50" s="113">
        <f>SUM(B51:B53)</f>
        <v>78756.17</v>
      </c>
      <c r="C50" s="113">
        <v>43859.8</v>
      </c>
      <c r="D50" s="113">
        <v>24320.16</v>
      </c>
      <c r="E50" s="113">
        <v>4656.56</v>
      </c>
      <c r="F50" s="113">
        <v>2631.1</v>
      </c>
      <c r="G50" s="72">
        <f>F50-E50</f>
        <v>-2025.4600000000005</v>
      </c>
      <c r="H50" s="72">
        <f>D50-C50</f>
        <v>-19539.640000000003</v>
      </c>
      <c r="J50" s="87"/>
    </row>
    <row r="51" spans="1:10" ht="12.75" customHeight="1">
      <c r="A51" s="50" t="s">
        <v>72</v>
      </c>
      <c r="B51" s="110">
        <v>68172.62</v>
      </c>
      <c r="C51" s="110">
        <v>33276.25</v>
      </c>
      <c r="D51" s="110">
        <v>24320.16</v>
      </c>
      <c r="E51" s="110">
        <v>4656.56</v>
      </c>
      <c r="F51" s="110">
        <v>2631.1</v>
      </c>
      <c r="G51" s="72">
        <f>F51-E51</f>
        <v>-2025.4600000000005</v>
      </c>
      <c r="H51" s="72">
        <f>D51-C51</f>
        <v>-8956.09</v>
      </c>
      <c r="J51" s="87"/>
    </row>
    <row r="52" spans="1:10" ht="12.75" customHeight="1">
      <c r="A52" s="50" t="s">
        <v>73</v>
      </c>
      <c r="B52" s="110" t="s">
        <v>0</v>
      </c>
      <c r="C52" s="110" t="s">
        <v>0</v>
      </c>
      <c r="D52" s="110" t="s">
        <v>0</v>
      </c>
      <c r="E52" s="110" t="s">
        <v>0</v>
      </c>
      <c r="F52" s="110" t="s">
        <v>0</v>
      </c>
      <c r="G52" s="110" t="s">
        <v>0</v>
      </c>
      <c r="H52" s="72" t="s">
        <v>0</v>
      </c>
      <c r="J52" s="87"/>
    </row>
    <row r="53" spans="1:10" ht="12.75" customHeight="1">
      <c r="A53" s="50" t="s">
        <v>74</v>
      </c>
      <c r="B53" s="110">
        <v>10583.55</v>
      </c>
      <c r="C53" s="110">
        <v>10583.55</v>
      </c>
      <c r="D53" s="110" t="s">
        <v>0</v>
      </c>
      <c r="E53" s="110" t="s">
        <v>0</v>
      </c>
      <c r="F53" s="110" t="s">
        <v>0</v>
      </c>
      <c r="G53" s="110" t="s">
        <v>0</v>
      </c>
      <c r="H53" s="72">
        <f>-C53</f>
        <v>-10583.55</v>
      </c>
      <c r="J53" s="87"/>
    </row>
    <row r="54" spans="1:10" ht="12.75" customHeight="1" hidden="1">
      <c r="A54" s="50" t="s">
        <v>75</v>
      </c>
      <c r="B54" s="117"/>
      <c r="C54" s="117"/>
      <c r="D54" s="149"/>
      <c r="E54" s="149"/>
      <c r="F54" s="149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76</v>
      </c>
      <c r="B55" s="117"/>
      <c r="C55" s="117"/>
      <c r="D55" s="149"/>
      <c r="E55" s="149"/>
      <c r="F55" s="149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79</v>
      </c>
      <c r="B56" s="113">
        <v>6.35</v>
      </c>
      <c r="C56" s="113">
        <v>5.03</v>
      </c>
      <c r="D56" s="113">
        <v>10.88</v>
      </c>
      <c r="E56" s="113">
        <v>11</v>
      </c>
      <c r="F56" s="113">
        <v>10.75486330239284</v>
      </c>
      <c r="G56" s="72">
        <f>F56-E56</f>
        <v>-0.24513669760716006</v>
      </c>
      <c r="H56" s="72">
        <f>D56-C56</f>
        <v>5.8500000000000005</v>
      </c>
      <c r="I56" s="65"/>
      <c r="J56" s="87"/>
    </row>
    <row r="57" spans="1:10" ht="12" customHeight="1">
      <c r="A57" s="50" t="s">
        <v>72</v>
      </c>
      <c r="B57" s="110">
        <v>6.11</v>
      </c>
      <c r="C57" s="110">
        <v>4.46</v>
      </c>
      <c r="D57" s="110">
        <v>10.88</v>
      </c>
      <c r="E57" s="110">
        <v>11</v>
      </c>
      <c r="F57" s="110">
        <v>10.75486330239284</v>
      </c>
      <c r="G57" s="72">
        <f>F57-E57</f>
        <v>-0.24513669760716006</v>
      </c>
      <c r="H57" s="72">
        <f>D57-C57</f>
        <v>6.420000000000001</v>
      </c>
      <c r="I57" s="65"/>
      <c r="J57" s="87"/>
    </row>
    <row r="58" spans="1:10" ht="12" customHeight="1">
      <c r="A58" s="50" t="s">
        <v>73</v>
      </c>
      <c r="B58" s="110" t="s">
        <v>0</v>
      </c>
      <c r="C58" s="110" t="s">
        <v>0</v>
      </c>
      <c r="D58" s="110" t="s">
        <v>0</v>
      </c>
      <c r="E58" s="110" t="s">
        <v>0</v>
      </c>
      <c r="F58" s="110" t="s">
        <v>0</v>
      </c>
      <c r="G58" s="110" t="s">
        <v>0</v>
      </c>
      <c r="H58" s="72" t="s">
        <v>0</v>
      </c>
      <c r="I58" s="65"/>
      <c r="J58" s="87"/>
    </row>
    <row r="59" spans="1:10" ht="12" customHeight="1">
      <c r="A59" s="50" t="s">
        <v>74</v>
      </c>
      <c r="B59" s="110">
        <v>4.81</v>
      </c>
      <c r="C59" s="110">
        <v>4.81</v>
      </c>
      <c r="D59" s="110" t="s">
        <v>0</v>
      </c>
      <c r="E59" s="110" t="s">
        <v>0</v>
      </c>
      <c r="F59" s="110" t="s">
        <v>0</v>
      </c>
      <c r="G59" s="110" t="s">
        <v>0</v>
      </c>
      <c r="H59" s="72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>
        <v>0</v>
      </c>
      <c r="D60" s="110" t="s">
        <v>0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>
        <v>0</v>
      </c>
      <c r="D61" s="110" t="s">
        <v>0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28">
      <selection activeCell="K10" sqref="K10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80</v>
      </c>
      <c r="B1" s="1"/>
      <c r="J1"/>
    </row>
    <row r="2" spans="1:7" s="6" customFormat="1" ht="12.75" customHeight="1">
      <c r="A2" s="5" t="s">
        <v>81</v>
      </c>
      <c r="B2" s="5"/>
      <c r="C2" s="7"/>
      <c r="D2" s="7"/>
      <c r="E2" s="7"/>
      <c r="F2" s="7"/>
      <c r="G2" s="7"/>
    </row>
    <row r="3" spans="1:8" ht="26.25" customHeight="1">
      <c r="A3" s="56"/>
      <c r="B3" s="167" t="s">
        <v>43</v>
      </c>
      <c r="C3" s="54" t="s">
        <v>52</v>
      </c>
      <c r="D3" s="54" t="s">
        <v>53</v>
      </c>
      <c r="E3" s="54" t="s">
        <v>12</v>
      </c>
      <c r="F3" s="54" t="s">
        <v>6</v>
      </c>
      <c r="G3" s="57" t="s">
        <v>29</v>
      </c>
      <c r="H3" s="57" t="s">
        <v>51</v>
      </c>
    </row>
    <row r="4" spans="1:13" ht="12.75" customHeight="1">
      <c r="A4" s="63" t="s">
        <v>82</v>
      </c>
      <c r="B4" s="113">
        <f>SUM(B5:B7)</f>
        <v>5375.5</v>
      </c>
      <c r="C4" s="113">
        <v>2393</v>
      </c>
      <c r="D4" s="113">
        <v>2513.4</v>
      </c>
      <c r="E4" s="113">
        <v>549</v>
      </c>
      <c r="F4" s="113">
        <v>370</v>
      </c>
      <c r="G4" s="72">
        <f>F4-E4</f>
        <v>-179</v>
      </c>
      <c r="H4" s="72">
        <f>+D4-C4</f>
        <v>120.40000000000009</v>
      </c>
      <c r="K4" s="88"/>
      <c r="L4" s="88"/>
      <c r="M4" s="88"/>
    </row>
    <row r="5" spans="1:13" ht="12.75" customHeight="1">
      <c r="A5" s="64" t="s">
        <v>83</v>
      </c>
      <c r="B5" s="110">
        <v>233</v>
      </c>
      <c r="C5" s="110">
        <v>73</v>
      </c>
      <c r="D5" s="110">
        <v>108</v>
      </c>
      <c r="E5" s="110">
        <v>17</v>
      </c>
      <c r="F5" s="110">
        <v>20</v>
      </c>
      <c r="G5" s="72">
        <f>F5-E5</f>
        <v>3</v>
      </c>
      <c r="H5" s="72">
        <f aca="true" t="shared" si="0" ref="H5:H25">+D5-C5</f>
        <v>35</v>
      </c>
      <c r="K5" s="88"/>
      <c r="L5" s="88"/>
      <c r="M5" s="88"/>
    </row>
    <row r="6" spans="1:13" ht="12.75" customHeight="1">
      <c r="A6" s="64" t="s">
        <v>84</v>
      </c>
      <c r="B6" s="110">
        <v>1332</v>
      </c>
      <c r="C6" s="110">
        <v>640</v>
      </c>
      <c r="D6" s="110">
        <v>608</v>
      </c>
      <c r="E6" s="110">
        <v>152</v>
      </c>
      <c r="F6" s="110">
        <v>70</v>
      </c>
      <c r="G6" s="72">
        <f>F6-E6</f>
        <v>-82</v>
      </c>
      <c r="H6" s="72">
        <f t="shared" si="0"/>
        <v>-32</v>
      </c>
      <c r="K6" s="88"/>
      <c r="L6" s="88"/>
      <c r="M6" s="88"/>
    </row>
    <row r="7" spans="1:13" ht="12.75" customHeight="1">
      <c r="A7" s="64" t="s">
        <v>85</v>
      </c>
      <c r="B7" s="110">
        <v>3810.5</v>
      </c>
      <c r="C7" s="110">
        <v>1680</v>
      </c>
      <c r="D7" s="110">
        <v>1797.4</v>
      </c>
      <c r="E7" s="110">
        <v>380</v>
      </c>
      <c r="F7" s="110">
        <v>280</v>
      </c>
      <c r="G7" s="72">
        <f>F7-E7</f>
        <v>-100</v>
      </c>
      <c r="H7" s="72">
        <f t="shared" si="0"/>
        <v>117.40000000000009</v>
      </c>
      <c r="K7" s="88"/>
      <c r="L7" s="88"/>
      <c r="M7" s="88"/>
    </row>
    <row r="8" spans="1:13" ht="13.5" customHeight="1" hidden="1">
      <c r="A8" s="64" t="s">
        <v>86</v>
      </c>
      <c r="B8" s="110"/>
      <c r="C8" s="110"/>
      <c r="D8" s="110"/>
      <c r="E8" s="110"/>
      <c r="F8" s="110"/>
      <c r="G8" s="72">
        <f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87</v>
      </c>
      <c r="B9" s="110"/>
      <c r="C9" s="110"/>
      <c r="D9" s="110"/>
      <c r="E9" s="110"/>
      <c r="F9" s="110"/>
      <c r="G9" s="72">
        <f>F9-E9</f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88</v>
      </c>
      <c r="B10" s="113">
        <f>SUM(B11:B13)</f>
        <v>7739.4349999999995</v>
      </c>
      <c r="C10" s="113">
        <v>3839.465</v>
      </c>
      <c r="D10" s="113">
        <v>1885.75</v>
      </c>
      <c r="E10" s="113">
        <v>539.96</v>
      </c>
      <c r="F10" s="113">
        <v>422.12</v>
      </c>
      <c r="G10" s="72">
        <f>F10-E10</f>
        <v>-117.84000000000003</v>
      </c>
      <c r="H10" s="72">
        <f t="shared" si="0"/>
        <v>-1953.7150000000001</v>
      </c>
      <c r="J10" s="12"/>
      <c r="K10" s="88"/>
      <c r="L10" s="88"/>
      <c r="M10" s="88"/>
    </row>
    <row r="11" spans="1:13" ht="12.75" customHeight="1">
      <c r="A11" s="64" t="s">
        <v>89</v>
      </c>
      <c r="B11" s="110">
        <v>56.27</v>
      </c>
      <c r="C11" s="110">
        <v>24</v>
      </c>
      <c r="D11" s="110">
        <v>7.5</v>
      </c>
      <c r="E11" s="110" t="s">
        <v>0</v>
      </c>
      <c r="F11" s="110" t="s">
        <v>0</v>
      </c>
      <c r="G11" s="110" t="s">
        <v>0</v>
      </c>
      <c r="H11" s="72">
        <f>+D11-C11</f>
        <v>-16.5</v>
      </c>
      <c r="J11" s="12"/>
      <c r="K11" s="88"/>
      <c r="L11" s="88"/>
      <c r="M11" s="88"/>
    </row>
    <row r="12" spans="1:13" ht="12.75" customHeight="1">
      <c r="A12" s="64" t="s">
        <v>84</v>
      </c>
      <c r="B12" s="110">
        <v>1522.705</v>
      </c>
      <c r="C12" s="110">
        <v>811.405</v>
      </c>
      <c r="D12" s="110">
        <v>589.34</v>
      </c>
      <c r="E12" s="110">
        <v>158.15</v>
      </c>
      <c r="F12" s="110">
        <v>176.82</v>
      </c>
      <c r="G12" s="72">
        <f>F12-E12</f>
        <v>18.669999999999987</v>
      </c>
      <c r="H12" s="72">
        <f t="shared" si="0"/>
        <v>-222.06499999999994</v>
      </c>
      <c r="K12" s="88"/>
      <c r="L12" s="88"/>
      <c r="M12" s="88"/>
    </row>
    <row r="13" spans="1:13" ht="12.75" customHeight="1">
      <c r="A13" s="122" t="s">
        <v>85</v>
      </c>
      <c r="B13" s="110">
        <v>6160.46</v>
      </c>
      <c r="C13" s="110">
        <v>3004.06</v>
      </c>
      <c r="D13" s="110">
        <v>1288.91</v>
      </c>
      <c r="E13" s="110">
        <v>381.81</v>
      </c>
      <c r="F13" s="110">
        <v>245.3</v>
      </c>
      <c r="G13" s="72">
        <f>F13-E13</f>
        <v>-136.51</v>
      </c>
      <c r="H13" s="72">
        <f t="shared" si="0"/>
        <v>-1715.1499999999999</v>
      </c>
      <c r="K13" s="88"/>
      <c r="L13" s="88"/>
      <c r="M13" s="88"/>
    </row>
    <row r="14" spans="1:13" ht="12.75" customHeight="1" hidden="1">
      <c r="A14" s="122" t="s">
        <v>86</v>
      </c>
      <c r="B14" s="110"/>
      <c r="C14" s="110"/>
      <c r="D14" s="110"/>
      <c r="E14" s="110"/>
      <c r="F14" s="110"/>
      <c r="G14" s="72">
        <f>F14-E14</f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2" t="s">
        <v>87</v>
      </c>
      <c r="B15" s="110"/>
      <c r="C15" s="110"/>
      <c r="D15" s="110"/>
      <c r="E15" s="110"/>
      <c r="F15" s="110"/>
      <c r="G15" s="72">
        <f>F15-E15</f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1" t="s">
        <v>90</v>
      </c>
      <c r="B16" s="113">
        <f>SUM(B17:B19)</f>
        <v>3419.86</v>
      </c>
      <c r="C16" s="113">
        <v>1370.71</v>
      </c>
      <c r="D16" s="113">
        <v>1416.86</v>
      </c>
      <c r="E16" s="113">
        <v>445.04</v>
      </c>
      <c r="F16" s="113">
        <v>300.05</v>
      </c>
      <c r="G16" s="72">
        <f>F16-E16</f>
        <v>-144.99</v>
      </c>
      <c r="H16" s="72">
        <f t="shared" si="0"/>
        <v>46.149999999999864</v>
      </c>
      <c r="K16" s="88"/>
      <c r="L16" s="88"/>
      <c r="M16" s="88"/>
    </row>
    <row r="17" spans="1:13" ht="12.75" customHeight="1">
      <c r="A17" s="64" t="s">
        <v>89</v>
      </c>
      <c r="B17" s="110">
        <v>15</v>
      </c>
      <c r="C17" s="110">
        <v>7</v>
      </c>
      <c r="D17" s="110">
        <v>4</v>
      </c>
      <c r="E17" s="110" t="s">
        <v>0</v>
      </c>
      <c r="F17" s="110" t="s">
        <v>0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84</v>
      </c>
      <c r="B18" s="110">
        <v>615.46</v>
      </c>
      <c r="C18" s="110">
        <v>312.71</v>
      </c>
      <c r="D18" s="110">
        <v>360.7</v>
      </c>
      <c r="E18" s="110">
        <v>108.65</v>
      </c>
      <c r="F18" s="110">
        <v>141.05</v>
      </c>
      <c r="G18" s="72">
        <f>F18</f>
        <v>141.05</v>
      </c>
      <c r="H18" s="72">
        <f>+D18-C18</f>
        <v>47.99000000000001</v>
      </c>
      <c r="I18" s="119"/>
      <c r="K18" s="88"/>
      <c r="L18" s="88"/>
      <c r="M18" s="88"/>
    </row>
    <row r="19" spans="1:13" ht="12.75" customHeight="1">
      <c r="A19" s="122" t="s">
        <v>85</v>
      </c>
      <c r="B19" s="110">
        <v>2789.4</v>
      </c>
      <c r="C19" s="110">
        <v>1051</v>
      </c>
      <c r="D19" s="110">
        <v>1052.16</v>
      </c>
      <c r="E19" s="110">
        <v>336.39</v>
      </c>
      <c r="F19" s="110">
        <v>159</v>
      </c>
      <c r="G19" s="72">
        <f>F19-E19</f>
        <v>-177.39</v>
      </c>
      <c r="H19" s="72">
        <f t="shared" si="0"/>
        <v>1.1600000000000819</v>
      </c>
      <c r="K19" s="88"/>
      <c r="L19" s="88"/>
      <c r="M19" s="88"/>
    </row>
    <row r="20" spans="1:13" ht="12.75" customHeight="1" hidden="1">
      <c r="A20" s="122" t="s">
        <v>86</v>
      </c>
      <c r="B20" s="110"/>
      <c r="C20" s="110"/>
      <c r="D20" s="110"/>
      <c r="E20" s="110"/>
      <c r="F20" s="110"/>
      <c r="G20" s="72">
        <f>F20-E20</f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2" t="s">
        <v>87</v>
      </c>
      <c r="B21" s="110"/>
      <c r="C21" s="110"/>
      <c r="D21" s="110"/>
      <c r="E21" s="110"/>
      <c r="F21" s="110"/>
      <c r="G21" s="72">
        <f>F21-E21</f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1" t="s">
        <v>91</v>
      </c>
      <c r="B22" s="113">
        <v>9.46</v>
      </c>
      <c r="C22" s="113">
        <v>8.17</v>
      </c>
      <c r="D22" s="113">
        <v>12.3</v>
      </c>
      <c r="E22" s="113">
        <v>12.76</v>
      </c>
      <c r="F22" s="113">
        <v>12.72</v>
      </c>
      <c r="G22" s="72">
        <f>F22-E22</f>
        <v>-0.03999999999999915</v>
      </c>
      <c r="H22" s="72">
        <f t="shared" si="0"/>
        <v>4.130000000000001</v>
      </c>
      <c r="J22" s="65"/>
      <c r="K22" s="88"/>
      <c r="L22" s="88"/>
      <c r="M22" s="88"/>
    </row>
    <row r="23" spans="1:13" ht="12.75" customHeight="1">
      <c r="A23" s="64" t="s">
        <v>89</v>
      </c>
      <c r="B23" s="110">
        <v>5.17</v>
      </c>
      <c r="C23" s="110">
        <v>4.5</v>
      </c>
      <c r="D23" s="110">
        <v>4.63</v>
      </c>
      <c r="E23" s="110" t="s">
        <v>0</v>
      </c>
      <c r="F23" s="110" t="s">
        <v>0</v>
      </c>
      <c r="G23" s="110" t="s">
        <v>0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84</v>
      </c>
      <c r="B24" s="110">
        <v>8.77</v>
      </c>
      <c r="C24" s="110">
        <v>7.19</v>
      </c>
      <c r="D24" s="110">
        <v>11.7</v>
      </c>
      <c r="E24" s="110">
        <v>11.95</v>
      </c>
      <c r="F24" s="110">
        <v>11.9</v>
      </c>
      <c r="G24" s="72">
        <f>F24</f>
        <v>11.9</v>
      </c>
      <c r="H24" s="72">
        <f t="shared" si="0"/>
        <v>4.509999999999999</v>
      </c>
      <c r="J24" s="65"/>
      <c r="K24" s="88"/>
      <c r="L24" s="88"/>
      <c r="M24" s="88"/>
    </row>
    <row r="25" spans="1:13" ht="12.75" customHeight="1">
      <c r="A25" s="64" t="s">
        <v>85</v>
      </c>
      <c r="B25" s="110">
        <v>9.74</v>
      </c>
      <c r="C25" s="110">
        <v>8.64</v>
      </c>
      <c r="D25" s="110">
        <v>12.5</v>
      </c>
      <c r="E25" s="110">
        <v>13.06</v>
      </c>
      <c r="F25" s="110">
        <v>13.2</v>
      </c>
      <c r="G25" s="72">
        <f>F25-E25</f>
        <v>0.1399999999999988</v>
      </c>
      <c r="H25" s="72">
        <f t="shared" si="0"/>
        <v>3.8599999999999994</v>
      </c>
      <c r="J25" s="65"/>
      <c r="K25" s="88"/>
      <c r="L25" s="88"/>
      <c r="M25" s="88"/>
    </row>
    <row r="26" spans="1:15" ht="12.75" customHeight="1" hidden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1" t="s">
        <v>92</v>
      </c>
      <c r="B30" s="152"/>
      <c r="C30" s="153"/>
      <c r="D30" s="153"/>
      <c r="E30" s="153"/>
      <c r="F30" s="153"/>
      <c r="G30" s="153"/>
      <c r="H30" s="153"/>
      <c r="K30" s="128"/>
    </row>
    <row r="31" spans="1:12" ht="12.75" customHeight="1">
      <c r="A31" s="154" t="s">
        <v>81</v>
      </c>
      <c r="B31" s="154"/>
      <c r="C31" s="155"/>
      <c r="D31" s="155"/>
      <c r="E31" s="155"/>
      <c r="F31" s="155"/>
      <c r="G31" s="155"/>
      <c r="H31" s="156"/>
      <c r="I31" s="113"/>
      <c r="J31" s="110"/>
      <c r="K31" s="31"/>
      <c r="L31" s="136"/>
    </row>
    <row r="32" spans="1:8" ht="26.25" customHeight="1">
      <c r="A32" s="56"/>
      <c r="B32" s="167" t="s">
        <v>43</v>
      </c>
      <c r="C32" s="54" t="s">
        <v>52</v>
      </c>
      <c r="D32" s="54" t="s">
        <v>53</v>
      </c>
      <c r="E32" s="54" t="s">
        <v>12</v>
      </c>
      <c r="F32" s="54" t="s">
        <v>6</v>
      </c>
      <c r="G32" s="57" t="s">
        <v>29</v>
      </c>
      <c r="H32" s="57" t="s">
        <v>51</v>
      </c>
    </row>
    <row r="33" spans="1:12" ht="12.75" customHeight="1">
      <c r="A33" s="157" t="s">
        <v>82</v>
      </c>
      <c r="B33" s="158">
        <f>B34+B35+B36</f>
        <v>4004.7</v>
      </c>
      <c r="C33" s="158">
        <v>2020.7</v>
      </c>
      <c r="D33" s="158">
        <v>2263.8</v>
      </c>
      <c r="E33" s="158">
        <v>563</v>
      </c>
      <c r="F33" s="158">
        <v>320</v>
      </c>
      <c r="G33" s="159">
        <f>+F33-E33</f>
        <v>-243</v>
      </c>
      <c r="H33" s="159">
        <f>+D33-C33</f>
        <v>243.10000000000014</v>
      </c>
      <c r="I33" s="110"/>
      <c r="J33" s="110"/>
      <c r="K33" s="106"/>
      <c r="L33" s="136"/>
    </row>
    <row r="34" spans="1:12" ht="12.75" customHeight="1">
      <c r="A34" s="160" t="s">
        <v>93</v>
      </c>
      <c r="B34" s="161">
        <v>3454.7</v>
      </c>
      <c r="C34" s="2">
        <v>1670.7</v>
      </c>
      <c r="D34" s="161">
        <v>2013.8</v>
      </c>
      <c r="E34" s="161">
        <v>563</v>
      </c>
      <c r="F34" s="161">
        <v>320</v>
      </c>
      <c r="G34" s="159">
        <f>+F34-E34</f>
        <v>-243</v>
      </c>
      <c r="H34" s="159">
        <f>+D34-C34</f>
        <v>343.0999999999999</v>
      </c>
      <c r="I34" s="110"/>
      <c r="J34" s="73"/>
      <c r="K34" s="136"/>
      <c r="L34" s="136"/>
    </row>
    <row r="35" spans="1:12" ht="12.75" customHeight="1">
      <c r="A35" s="160" t="s">
        <v>94</v>
      </c>
      <c r="B35" s="161">
        <v>100</v>
      </c>
      <c r="C35" s="161" t="s">
        <v>0</v>
      </c>
      <c r="D35" s="161">
        <v>250</v>
      </c>
      <c r="E35" s="161" t="s">
        <v>0</v>
      </c>
      <c r="F35" s="161" t="s">
        <v>0</v>
      </c>
      <c r="G35" s="159" t="s">
        <v>0</v>
      </c>
      <c r="H35" s="159">
        <f>D35</f>
        <v>250</v>
      </c>
      <c r="I35" s="110"/>
      <c r="J35" s="73"/>
      <c r="K35" s="136"/>
      <c r="L35" s="136"/>
    </row>
    <row r="36" spans="1:12" ht="12.75" customHeight="1">
      <c r="A36" s="160" t="s">
        <v>95</v>
      </c>
      <c r="B36" s="161">
        <v>450</v>
      </c>
      <c r="C36" s="161">
        <v>350</v>
      </c>
      <c r="D36" s="161" t="s">
        <v>0</v>
      </c>
      <c r="E36" s="161" t="s">
        <v>0</v>
      </c>
      <c r="F36" s="161" t="s">
        <v>0</v>
      </c>
      <c r="G36" s="159" t="s">
        <v>0</v>
      </c>
      <c r="H36" s="159" t="s">
        <v>0</v>
      </c>
      <c r="I36" s="73"/>
      <c r="J36" s="73"/>
      <c r="K36" s="136"/>
      <c r="L36" s="136"/>
    </row>
    <row r="37" spans="1:12" ht="12.75" customHeight="1">
      <c r="A37" s="160"/>
      <c r="B37" s="161"/>
      <c r="C37" s="161"/>
      <c r="D37" s="161"/>
      <c r="E37" s="161"/>
      <c r="F37" s="161"/>
      <c r="G37" s="159"/>
      <c r="H37" s="159"/>
      <c r="I37" s="73"/>
      <c r="J37" s="73"/>
      <c r="K37" s="136"/>
      <c r="L37" s="136"/>
    </row>
    <row r="38" spans="1:12" ht="12.75" customHeight="1">
      <c r="A38" s="157" t="s">
        <v>88</v>
      </c>
      <c r="B38" s="158">
        <f>B39+B40+B41</f>
        <v>7646.3</v>
      </c>
      <c r="C38" s="158">
        <v>3722.85</v>
      </c>
      <c r="D38" s="158">
        <v>1711.63</v>
      </c>
      <c r="E38" s="158">
        <v>151</v>
      </c>
      <c r="F38" s="158">
        <v>170.53</v>
      </c>
      <c r="G38" s="159">
        <f>+F38-E38</f>
        <v>19.53</v>
      </c>
      <c r="H38" s="159">
        <f>+D38-C38</f>
        <v>-2011.2199999999998</v>
      </c>
      <c r="I38" s="73"/>
      <c r="J38" s="73"/>
      <c r="K38" s="136"/>
      <c r="L38" s="136"/>
    </row>
    <row r="39" spans="1:12" ht="12.75" customHeight="1">
      <c r="A39" s="160" t="s">
        <v>93</v>
      </c>
      <c r="B39" s="161">
        <v>6906.8</v>
      </c>
      <c r="C39" s="161">
        <v>3362.85</v>
      </c>
      <c r="D39" s="161">
        <v>1616.63</v>
      </c>
      <c r="E39" s="161">
        <v>151</v>
      </c>
      <c r="F39" s="161">
        <v>170.53</v>
      </c>
      <c r="G39" s="159">
        <f>+F39-E39</f>
        <v>19.53</v>
      </c>
      <c r="H39" s="159">
        <f>+D39-C39</f>
        <v>-1746.2199999999998</v>
      </c>
      <c r="I39" s="73"/>
      <c r="J39" s="116"/>
      <c r="K39" s="136"/>
      <c r="L39" s="136"/>
    </row>
    <row r="40" spans="1:12" ht="12.75" customHeight="1">
      <c r="A40" s="160" t="s">
        <v>94</v>
      </c>
      <c r="B40" s="161">
        <v>180.5</v>
      </c>
      <c r="C40" s="161" t="s">
        <v>0</v>
      </c>
      <c r="D40" s="161">
        <v>95</v>
      </c>
      <c r="E40" s="161" t="s">
        <v>0</v>
      </c>
      <c r="F40" s="161" t="s">
        <v>0</v>
      </c>
      <c r="G40" s="159" t="s">
        <v>0</v>
      </c>
      <c r="H40" s="159">
        <f>+D40</f>
        <v>95</v>
      </c>
      <c r="I40" s="73"/>
      <c r="J40" s="110"/>
      <c r="K40" s="136"/>
      <c r="L40" s="136"/>
    </row>
    <row r="41" spans="1:12" ht="12.75" customHeight="1">
      <c r="A41" s="160" t="s">
        <v>95</v>
      </c>
      <c r="B41" s="161">
        <v>559</v>
      </c>
      <c r="C41" s="161">
        <v>360</v>
      </c>
      <c r="D41" s="161" t="s">
        <v>0</v>
      </c>
      <c r="E41" s="161" t="s">
        <v>0</v>
      </c>
      <c r="F41" s="161" t="s">
        <v>0</v>
      </c>
      <c r="G41" s="159" t="s">
        <v>0</v>
      </c>
      <c r="H41" s="159" t="str">
        <f>+D41</f>
        <v>-</v>
      </c>
      <c r="I41" s="116"/>
      <c r="J41" s="110"/>
      <c r="K41" s="136"/>
      <c r="L41" s="136"/>
    </row>
    <row r="42" spans="1:12" ht="12.75" customHeight="1">
      <c r="A42" s="162"/>
      <c r="B42" s="161"/>
      <c r="C42" s="161"/>
      <c r="D42" s="161"/>
      <c r="E42" s="161"/>
      <c r="F42" s="161"/>
      <c r="G42" s="159"/>
      <c r="H42" s="159"/>
      <c r="I42" s="110"/>
      <c r="J42" s="110"/>
      <c r="K42" s="136"/>
      <c r="L42" s="136"/>
    </row>
    <row r="43" spans="1:12" ht="12.75" customHeight="1">
      <c r="A43" s="163" t="s">
        <v>90</v>
      </c>
      <c r="B43" s="158">
        <f>B44+B45+B46</f>
        <v>4793.8</v>
      </c>
      <c r="C43" s="158">
        <v>2453</v>
      </c>
      <c r="D43" s="158">
        <v>1503.35</v>
      </c>
      <c r="E43" s="158">
        <v>80</v>
      </c>
      <c r="F43" s="158">
        <v>120</v>
      </c>
      <c r="G43" s="159">
        <f>+F43-E43</f>
        <v>40</v>
      </c>
      <c r="H43" s="159">
        <f>+D43-C43</f>
        <v>-949.6500000000001</v>
      </c>
      <c r="I43" s="110"/>
      <c r="J43" s="110"/>
      <c r="K43" s="136"/>
      <c r="L43" s="136"/>
    </row>
    <row r="44" spans="1:12" ht="12.75" customHeight="1">
      <c r="A44" s="160" t="s">
        <v>93</v>
      </c>
      <c r="B44" s="161">
        <v>4333.8</v>
      </c>
      <c r="C44" s="161">
        <v>2103</v>
      </c>
      <c r="D44" s="161">
        <v>1440.85</v>
      </c>
      <c r="E44" s="161">
        <v>80</v>
      </c>
      <c r="F44" s="161">
        <v>120</v>
      </c>
      <c r="G44" s="159">
        <f>+F44-E44</f>
        <v>40</v>
      </c>
      <c r="H44" s="159">
        <f>+D44-C44</f>
        <v>-662.1500000000001</v>
      </c>
      <c r="I44" s="110"/>
      <c r="J44" s="110"/>
      <c r="K44" s="136"/>
      <c r="L44" s="136"/>
    </row>
    <row r="45" spans="1:12" ht="12.75" customHeight="1">
      <c r="A45" s="160" t="s">
        <v>94</v>
      </c>
      <c r="B45" s="161">
        <v>50</v>
      </c>
      <c r="C45" s="161">
        <v>350</v>
      </c>
      <c r="D45" s="161">
        <v>62.5</v>
      </c>
      <c r="E45" s="161" t="s">
        <v>0</v>
      </c>
      <c r="F45" s="161" t="s">
        <v>0</v>
      </c>
      <c r="G45" s="159" t="s">
        <v>0</v>
      </c>
      <c r="H45" s="159">
        <f>+D45</f>
        <v>62.5</v>
      </c>
      <c r="I45" s="110"/>
      <c r="J45" s="110"/>
      <c r="K45" s="136"/>
      <c r="L45" s="136"/>
    </row>
    <row r="46" spans="1:12" ht="12.75" customHeight="1">
      <c r="A46" s="160" t="s">
        <v>95</v>
      </c>
      <c r="B46" s="161">
        <v>410</v>
      </c>
      <c r="C46" s="161" t="s">
        <v>0</v>
      </c>
      <c r="D46" s="161" t="s">
        <v>0</v>
      </c>
      <c r="E46" s="161" t="s">
        <v>0</v>
      </c>
      <c r="F46" s="161" t="s">
        <v>0</v>
      </c>
      <c r="G46" s="159" t="s">
        <v>0</v>
      </c>
      <c r="H46" s="164" t="s">
        <v>0</v>
      </c>
      <c r="I46" s="110"/>
      <c r="J46" s="110"/>
      <c r="K46" s="136"/>
      <c r="L46" s="136"/>
    </row>
    <row r="47" spans="1:12" ht="12.75" customHeight="1">
      <c r="A47" s="162"/>
      <c r="B47" s="161"/>
      <c r="C47" s="161"/>
      <c r="D47" s="161"/>
      <c r="E47" s="161"/>
      <c r="F47" s="161"/>
      <c r="G47" s="159"/>
      <c r="H47" s="159"/>
      <c r="I47" s="110"/>
      <c r="J47" s="110"/>
      <c r="K47" s="136"/>
      <c r="L47" s="136"/>
    </row>
    <row r="48" spans="1:12" ht="12.75" customHeight="1">
      <c r="A48" s="163" t="s">
        <v>91</v>
      </c>
      <c r="B48" s="158">
        <v>14.41</v>
      </c>
      <c r="C48" s="158">
        <v>13.75</v>
      </c>
      <c r="D48" s="158">
        <v>15.61</v>
      </c>
      <c r="E48" s="158">
        <v>15.5</v>
      </c>
      <c r="F48" s="158">
        <v>15.8</v>
      </c>
      <c r="G48" s="159">
        <f>+F48-E48</f>
        <v>0.3000000000000007</v>
      </c>
      <c r="H48" s="159">
        <f>+D48-C48</f>
        <v>1.8599999999999994</v>
      </c>
      <c r="I48" s="110"/>
      <c r="J48" s="110"/>
      <c r="K48" s="136"/>
      <c r="L48" s="136"/>
    </row>
    <row r="49" spans="1:12" ht="12.75" customHeight="1">
      <c r="A49" s="160" t="s">
        <v>93</v>
      </c>
      <c r="B49" s="161">
        <v>13.91</v>
      </c>
      <c r="C49" s="161">
        <v>12.95</v>
      </c>
      <c r="D49" s="161">
        <v>15.19</v>
      </c>
      <c r="E49" s="161">
        <v>15.5</v>
      </c>
      <c r="F49" s="161">
        <v>15.8</v>
      </c>
      <c r="G49" s="159">
        <f>+F49-E49</f>
        <v>0.3000000000000007</v>
      </c>
      <c r="H49" s="159">
        <f>+D49-C49</f>
        <v>2.24</v>
      </c>
      <c r="I49" s="110"/>
      <c r="J49" s="116"/>
      <c r="K49" s="136"/>
      <c r="L49" s="136"/>
    </row>
    <row r="50" spans="1:9" ht="12.75" customHeight="1">
      <c r="A50" s="160" t="s">
        <v>94</v>
      </c>
      <c r="B50" s="161">
        <v>16.35</v>
      </c>
      <c r="C50" s="161">
        <v>19.92</v>
      </c>
      <c r="D50" s="161">
        <v>17.44</v>
      </c>
      <c r="E50" s="161" t="s">
        <v>0</v>
      </c>
      <c r="F50" s="161" t="s">
        <v>0</v>
      </c>
      <c r="G50" s="159" t="s">
        <v>0</v>
      </c>
      <c r="H50" s="159">
        <f>+D50-C50</f>
        <v>-2.4800000000000004</v>
      </c>
      <c r="I50" s="110"/>
    </row>
    <row r="51" spans="1:12" ht="12.75" customHeight="1">
      <c r="A51" s="160" t="s">
        <v>95</v>
      </c>
      <c r="B51" s="161">
        <v>19.59</v>
      </c>
      <c r="C51" s="161" t="s">
        <v>0</v>
      </c>
      <c r="D51" s="161" t="s">
        <v>0</v>
      </c>
      <c r="E51" s="161" t="s">
        <v>0</v>
      </c>
      <c r="F51" s="161" t="s">
        <v>0</v>
      </c>
      <c r="G51" s="159" t="s">
        <v>0</v>
      </c>
      <c r="H51" s="159" t="s">
        <v>0</v>
      </c>
      <c r="I51" s="116"/>
      <c r="J51" s="110"/>
      <c r="K51" s="108"/>
      <c r="L51" s="108"/>
    </row>
    <row r="52" spans="1:12" ht="12.75" customHeight="1">
      <c r="A52" s="61"/>
      <c r="B52" s="112"/>
      <c r="C52" s="112"/>
      <c r="D52" s="112"/>
      <c r="E52" s="112"/>
      <c r="F52" s="112"/>
      <c r="G52" s="72"/>
      <c r="H52" s="72"/>
      <c r="I52" s="110"/>
      <c r="J52" s="110"/>
      <c r="K52" s="108"/>
      <c r="L52" s="108"/>
    </row>
    <row r="53" spans="1:12" ht="12.75" customHeight="1">
      <c r="A53" s="61"/>
      <c r="B53" s="112"/>
      <c r="C53" s="112"/>
      <c r="D53" s="112"/>
      <c r="E53" s="112"/>
      <c r="F53" s="112"/>
      <c r="G53" s="72"/>
      <c r="H53" s="72"/>
      <c r="I53" s="110"/>
      <c r="J53" s="110"/>
      <c r="K53" s="108"/>
      <c r="L53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9">
      <selection activeCell="J9" sqref="J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96</v>
      </c>
      <c r="B4" s="1"/>
      <c r="J4"/>
    </row>
    <row r="5" spans="1:11" s="6" customFormat="1" ht="12.75" customHeight="1">
      <c r="A5" s="5" t="s">
        <v>97</v>
      </c>
      <c r="B5" s="5"/>
      <c r="C5" s="7"/>
      <c r="D5" s="7"/>
      <c r="E5" s="7"/>
      <c r="F5" s="7"/>
      <c r="G5" s="7"/>
      <c r="K5" s="128"/>
    </row>
    <row r="6" spans="1:13" ht="26.25" customHeight="1">
      <c r="A6" s="56"/>
      <c r="B6" s="167" t="s">
        <v>43</v>
      </c>
      <c r="C6" s="54" t="s">
        <v>52</v>
      </c>
      <c r="D6" s="54" t="s">
        <v>53</v>
      </c>
      <c r="E6" s="54" t="s">
        <v>12</v>
      </c>
      <c r="F6" s="54" t="s">
        <v>6</v>
      </c>
      <c r="G6" s="57" t="s">
        <v>29</v>
      </c>
      <c r="H6" s="57" t="s">
        <v>51</v>
      </c>
      <c r="I6" s="17"/>
      <c r="J6" s="73"/>
      <c r="K6" s="31"/>
      <c r="L6" s="136"/>
      <c r="M6" s="108"/>
    </row>
    <row r="7" spans="1:13" ht="12.75" customHeight="1">
      <c r="A7" s="111" t="s">
        <v>56</v>
      </c>
      <c r="B7" s="68">
        <v>6.772092990287637</v>
      </c>
      <c r="C7" s="68">
        <v>6.361320360990037</v>
      </c>
      <c r="D7" s="68">
        <v>10.519470562357037</v>
      </c>
      <c r="E7" s="68">
        <v>10.425303873406</v>
      </c>
      <c r="F7" s="68">
        <v>10.664697313852313</v>
      </c>
      <c r="G7" s="72">
        <f>F7-E7</f>
        <v>0.23939344044631383</v>
      </c>
      <c r="H7" s="72">
        <f>+D7-C7</f>
        <v>4.158150201367</v>
      </c>
      <c r="I7" s="113"/>
      <c r="J7" s="113"/>
      <c r="K7" s="113"/>
      <c r="L7" s="113"/>
      <c r="M7" s="113"/>
    </row>
    <row r="8" spans="1:13" ht="12.75" customHeight="1">
      <c r="A8" s="61" t="s">
        <v>98</v>
      </c>
      <c r="B8" s="31">
        <v>6.750200943585271</v>
      </c>
      <c r="C8" s="31">
        <v>6.516363743326702</v>
      </c>
      <c r="D8" s="31">
        <v>10.539783583001139</v>
      </c>
      <c r="E8" s="31">
        <v>10.3270084088252</v>
      </c>
      <c r="F8" s="31">
        <v>11.063928108388136</v>
      </c>
      <c r="G8" s="72">
        <f>F8-E8</f>
        <v>0.7369196995629359</v>
      </c>
      <c r="H8" s="72">
        <f>+D8-C8</f>
        <v>4.023419839674437</v>
      </c>
      <c r="I8" s="73"/>
      <c r="J8" s="73"/>
      <c r="K8" s="73"/>
      <c r="L8" s="73"/>
      <c r="M8" s="73"/>
    </row>
    <row r="9" spans="1:13" ht="12.75" customHeight="1">
      <c r="A9" s="61" t="s">
        <v>99</v>
      </c>
      <c r="B9" s="31">
        <v>6.80237807562149</v>
      </c>
      <c r="C9" s="31">
        <v>6.307209751637292</v>
      </c>
      <c r="D9" s="31">
        <v>10.479114073268075</v>
      </c>
      <c r="E9" s="31">
        <v>10.509049086332098</v>
      </c>
      <c r="F9" s="31">
        <v>10.330507985747944</v>
      </c>
      <c r="G9" s="72">
        <f>F9-E9</f>
        <v>-0.1785411005841535</v>
      </c>
      <c r="H9" s="72">
        <f>+D9-C9</f>
        <v>4.171904321630783</v>
      </c>
      <c r="I9" s="110"/>
      <c r="J9" s="110"/>
      <c r="K9" s="110"/>
      <c r="L9" s="110"/>
      <c r="M9" s="110"/>
    </row>
    <row r="10" spans="1:13" ht="12.75" customHeight="1">
      <c r="A10" s="61" t="s">
        <v>100</v>
      </c>
      <c r="B10" s="31">
        <v>7.665585444741197</v>
      </c>
      <c r="C10" s="31">
        <v>7.12189896659392</v>
      </c>
      <c r="D10" s="31">
        <v>10.39525252694452</v>
      </c>
      <c r="E10" s="31" t="s">
        <v>0</v>
      </c>
      <c r="F10" s="31">
        <v>10.17852978740762</v>
      </c>
      <c r="G10" s="72">
        <f>F10</f>
        <v>10.17852978740762</v>
      </c>
      <c r="H10" s="72">
        <f>+D10-C10</f>
        <v>3.273353560350599</v>
      </c>
      <c r="I10" s="110"/>
      <c r="J10" s="110"/>
      <c r="K10" s="110"/>
      <c r="L10" s="110"/>
      <c r="M10" s="110"/>
    </row>
    <row r="11" spans="1:13" ht="12.75" customHeight="1">
      <c r="A11" s="61" t="s">
        <v>101</v>
      </c>
      <c r="B11" s="106">
        <v>9.474465523938452</v>
      </c>
      <c r="C11" s="118" t="s">
        <v>0</v>
      </c>
      <c r="D11" s="118">
        <v>10</v>
      </c>
      <c r="E11" s="118" t="s">
        <v>0</v>
      </c>
      <c r="F11" s="118" t="s">
        <v>0</v>
      </c>
      <c r="G11" s="72" t="s">
        <v>0</v>
      </c>
      <c r="H11" s="72">
        <f>D11</f>
        <v>10</v>
      </c>
      <c r="I11" s="110"/>
      <c r="J11" s="110"/>
      <c r="K11" s="110"/>
      <c r="L11" s="110"/>
      <c r="M11" s="110"/>
    </row>
    <row r="12" spans="1:13" ht="12.75" customHeight="1">
      <c r="A12" s="61" t="s">
        <v>102</v>
      </c>
      <c r="B12" s="107" t="s">
        <v>0</v>
      </c>
      <c r="C12" s="107" t="s">
        <v>0</v>
      </c>
      <c r="D12" s="107" t="s">
        <v>0</v>
      </c>
      <c r="E12" s="107" t="s">
        <v>0</v>
      </c>
      <c r="F12" s="107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103</v>
      </c>
      <c r="B13" s="107" t="s">
        <v>0</v>
      </c>
      <c r="C13" s="107" t="s">
        <v>0</v>
      </c>
      <c r="D13" s="107" t="s">
        <v>0</v>
      </c>
      <c r="E13" s="107" t="s">
        <v>0</v>
      </c>
      <c r="F13" s="107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104</v>
      </c>
      <c r="B14" s="107" t="s">
        <v>0</v>
      </c>
      <c r="C14" s="107" t="s">
        <v>0</v>
      </c>
      <c r="D14" s="107" t="s">
        <v>0</v>
      </c>
      <c r="E14" s="107" t="s">
        <v>0</v>
      </c>
      <c r="F14" s="107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105</v>
      </c>
      <c r="B15" s="107" t="s">
        <v>0</v>
      </c>
      <c r="C15" s="107" t="s">
        <v>0</v>
      </c>
      <c r="D15" s="107" t="s">
        <v>0</v>
      </c>
      <c r="E15" s="107" t="s">
        <v>0</v>
      </c>
      <c r="F15" s="107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106</v>
      </c>
      <c r="B16" s="107" t="s">
        <v>0</v>
      </c>
      <c r="C16" s="107" t="s">
        <v>0</v>
      </c>
      <c r="D16" s="107" t="s">
        <v>0</v>
      </c>
      <c r="E16" s="107" t="s">
        <v>0</v>
      </c>
      <c r="F16" s="107" t="s">
        <v>0</v>
      </c>
      <c r="G16" s="72" t="s">
        <v>0</v>
      </c>
      <c r="H16" s="72" t="s">
        <v>0</v>
      </c>
      <c r="I16" s="73"/>
      <c r="J16" s="73"/>
      <c r="K16" s="73"/>
      <c r="L16" s="73"/>
      <c r="M16" s="73"/>
    </row>
    <row r="17" spans="1:13" ht="12.75" customHeight="1">
      <c r="A17" s="111" t="s">
        <v>107</v>
      </c>
      <c r="B17" s="92">
        <v>10.548093168631008</v>
      </c>
      <c r="C17" s="92">
        <v>7.1683260902085255</v>
      </c>
      <c r="D17" s="92">
        <v>16.5</v>
      </c>
      <c r="E17" s="92">
        <v>18</v>
      </c>
      <c r="F17" s="92" t="s">
        <v>0</v>
      </c>
      <c r="G17" s="72">
        <f>-E17</f>
        <v>-18</v>
      </c>
      <c r="H17" s="72">
        <f>D17-C17</f>
        <v>9.331673909791474</v>
      </c>
      <c r="I17" s="116"/>
      <c r="J17" s="116"/>
      <c r="K17" s="113"/>
      <c r="L17" s="116"/>
      <c r="M17" s="116"/>
    </row>
    <row r="18" spans="1:13" ht="12.75" customHeight="1">
      <c r="A18" s="61" t="s">
        <v>98</v>
      </c>
      <c r="B18" s="112" t="s">
        <v>0</v>
      </c>
      <c r="C18" s="112" t="s">
        <v>0</v>
      </c>
      <c r="D18" s="112" t="s">
        <v>0</v>
      </c>
      <c r="E18" s="112" t="s">
        <v>0</v>
      </c>
      <c r="F18" s="112" t="s">
        <v>0</v>
      </c>
      <c r="G18" s="72" t="s">
        <v>0</v>
      </c>
      <c r="H18" s="72" t="s">
        <v>0</v>
      </c>
      <c r="I18" s="110"/>
      <c r="J18" s="110"/>
      <c r="K18" s="73"/>
      <c r="L18" s="110"/>
      <c r="M18" s="110"/>
    </row>
    <row r="19" spans="1:13" ht="12.75" customHeight="1">
      <c r="A19" s="61" t="s">
        <v>99</v>
      </c>
      <c r="B19" s="112">
        <v>7</v>
      </c>
      <c r="C19" s="112">
        <v>7</v>
      </c>
      <c r="D19" s="112" t="s">
        <v>0</v>
      </c>
      <c r="E19" s="112" t="s">
        <v>0</v>
      </c>
      <c r="F19" s="112" t="s">
        <v>0</v>
      </c>
      <c r="G19" s="72" t="s">
        <v>0</v>
      </c>
      <c r="H19" s="72">
        <f>-C19</f>
        <v>-7</v>
      </c>
      <c r="I19" s="110"/>
      <c r="J19" s="110"/>
      <c r="K19" s="110"/>
      <c r="L19" s="110"/>
      <c r="M19" s="110"/>
    </row>
    <row r="20" spans="1:13" ht="12.75" customHeight="1">
      <c r="A20" s="61" t="s">
        <v>100</v>
      </c>
      <c r="B20" s="112">
        <v>11.75</v>
      </c>
      <c r="C20" s="112" t="s">
        <v>0</v>
      </c>
      <c r="D20" s="112">
        <v>15</v>
      </c>
      <c r="E20" s="112" t="s">
        <v>0</v>
      </c>
      <c r="F20" s="112" t="s">
        <v>0</v>
      </c>
      <c r="G20" s="72" t="s">
        <v>0</v>
      </c>
      <c r="H20" s="72">
        <f>D20</f>
        <v>15</v>
      </c>
      <c r="I20" s="110"/>
      <c r="J20" s="110"/>
      <c r="K20" s="110"/>
      <c r="L20" s="110"/>
      <c r="M20" s="110"/>
    </row>
    <row r="21" spans="1:13" ht="12.75" customHeight="1">
      <c r="A21" s="61" t="s">
        <v>101</v>
      </c>
      <c r="B21" s="112" t="s">
        <v>0</v>
      </c>
      <c r="C21" s="112" t="s">
        <v>0</v>
      </c>
      <c r="D21" s="112" t="s">
        <v>0</v>
      </c>
      <c r="E21" s="112" t="s">
        <v>0</v>
      </c>
      <c r="F21" s="112" t="s">
        <v>0</v>
      </c>
      <c r="G21" s="72" t="s">
        <v>0</v>
      </c>
      <c r="H21" s="72" t="s">
        <v>0</v>
      </c>
      <c r="I21" s="110"/>
      <c r="J21" s="110"/>
      <c r="K21" s="110"/>
      <c r="L21" s="110"/>
      <c r="M21" s="110"/>
    </row>
    <row r="22" spans="1:13" ht="12.75" customHeight="1">
      <c r="A22" s="61" t="s">
        <v>102</v>
      </c>
      <c r="B22" s="106" t="s">
        <v>0</v>
      </c>
      <c r="C22" s="106" t="s">
        <v>0</v>
      </c>
      <c r="D22" s="106" t="s">
        <v>0</v>
      </c>
      <c r="E22" s="106" t="s">
        <v>0</v>
      </c>
      <c r="F22" s="106" t="s">
        <v>0</v>
      </c>
      <c r="G22" s="72" t="s">
        <v>0</v>
      </c>
      <c r="H22" s="72" t="s">
        <v>0</v>
      </c>
      <c r="I22" s="110"/>
      <c r="J22" s="110"/>
      <c r="K22" s="73"/>
      <c r="L22" s="110"/>
      <c r="M22" s="110"/>
    </row>
    <row r="23" spans="1:13" ht="12.75" customHeight="1">
      <c r="A23" s="61" t="s">
        <v>103</v>
      </c>
      <c r="B23" s="107" t="s">
        <v>0</v>
      </c>
      <c r="C23" s="107" t="s">
        <v>0</v>
      </c>
      <c r="D23" s="107" t="s">
        <v>0</v>
      </c>
      <c r="E23" s="107" t="s">
        <v>0</v>
      </c>
      <c r="F23" s="107" t="s">
        <v>0</v>
      </c>
      <c r="G23" s="72" t="s">
        <v>0</v>
      </c>
      <c r="H23" s="72" t="s">
        <v>0</v>
      </c>
      <c r="I23" s="110"/>
      <c r="J23" s="110"/>
      <c r="K23" s="73"/>
      <c r="L23" s="110"/>
      <c r="M23" s="110"/>
    </row>
    <row r="24" spans="1:13" ht="12.75" customHeight="1">
      <c r="A24" s="61" t="s">
        <v>104</v>
      </c>
      <c r="B24" s="106">
        <v>7.50369781915604</v>
      </c>
      <c r="C24" s="106">
        <v>7.50369781915604</v>
      </c>
      <c r="D24" s="106">
        <v>18</v>
      </c>
      <c r="E24" s="106">
        <v>18</v>
      </c>
      <c r="F24" s="106" t="s">
        <v>0</v>
      </c>
      <c r="G24" s="72">
        <f>-E24</f>
        <v>-18</v>
      </c>
      <c r="H24" s="72">
        <f>D24-C24</f>
        <v>10.49630218084396</v>
      </c>
      <c r="I24" s="110"/>
      <c r="J24" s="110"/>
      <c r="K24" s="73"/>
      <c r="L24" s="110"/>
      <c r="M24" s="110"/>
    </row>
    <row r="25" spans="1:13" ht="12.75" customHeight="1">
      <c r="A25" s="61" t="s">
        <v>105</v>
      </c>
      <c r="B25" s="106">
        <v>9.75</v>
      </c>
      <c r="C25" s="106">
        <v>7</v>
      </c>
      <c r="D25" s="106" t="s">
        <v>0</v>
      </c>
      <c r="E25" s="106" t="s">
        <v>0</v>
      </c>
      <c r="F25" s="106" t="s">
        <v>0</v>
      </c>
      <c r="G25" s="72" t="s">
        <v>0</v>
      </c>
      <c r="H25" s="72">
        <f>-C25</f>
        <v>-7</v>
      </c>
      <c r="I25" s="110"/>
      <c r="J25" s="110"/>
      <c r="K25" s="73"/>
      <c r="L25" s="110"/>
      <c r="M25" s="110"/>
    </row>
    <row r="26" spans="1:13" ht="12.75" customHeight="1">
      <c r="A26" s="61" t="s">
        <v>106</v>
      </c>
      <c r="B26" s="106" t="s">
        <v>0</v>
      </c>
      <c r="C26" s="107" t="s">
        <v>0</v>
      </c>
      <c r="D26" s="107" t="s">
        <v>0</v>
      </c>
      <c r="E26" s="107" t="s">
        <v>0</v>
      </c>
      <c r="F26" s="107" t="s">
        <v>0</v>
      </c>
      <c r="G26" s="72" t="s">
        <v>0</v>
      </c>
      <c r="H26" s="72" t="s">
        <v>0</v>
      </c>
      <c r="I26" s="110"/>
      <c r="J26" s="110"/>
      <c r="K26" s="73"/>
      <c r="L26" s="110"/>
      <c r="M26" s="110"/>
    </row>
    <row r="27" spans="1:13" ht="12.75" customHeight="1">
      <c r="A27" s="111" t="s">
        <v>108</v>
      </c>
      <c r="B27" s="92">
        <v>0.5</v>
      </c>
      <c r="C27" s="92" t="s">
        <v>0</v>
      </c>
      <c r="D27" s="92">
        <v>1.405653102541816</v>
      </c>
      <c r="E27" s="92" t="s">
        <v>0</v>
      </c>
      <c r="F27" s="92" t="s">
        <v>0</v>
      </c>
      <c r="G27" s="92" t="s">
        <v>0</v>
      </c>
      <c r="H27" s="72">
        <f>D27</f>
        <v>1.405653102541816</v>
      </c>
      <c r="I27" s="116"/>
      <c r="J27" s="116"/>
      <c r="K27" s="116"/>
      <c r="L27" s="116"/>
      <c r="M27" s="116"/>
    </row>
    <row r="28" spans="1:13" ht="12.75" customHeight="1">
      <c r="A28" s="61" t="s">
        <v>98</v>
      </c>
      <c r="B28" s="112" t="s">
        <v>0</v>
      </c>
      <c r="C28" s="112" t="s">
        <v>0</v>
      </c>
      <c r="D28" s="112" t="s">
        <v>0</v>
      </c>
      <c r="E28" s="112" t="s">
        <v>0</v>
      </c>
      <c r="F28" s="112" t="s">
        <v>0</v>
      </c>
      <c r="G28" s="112" t="s">
        <v>0</v>
      </c>
      <c r="H28" s="72" t="s">
        <v>0</v>
      </c>
      <c r="I28" s="110"/>
      <c r="J28" s="110"/>
      <c r="K28" s="110"/>
      <c r="L28" s="110"/>
      <c r="M28" s="110"/>
    </row>
    <row r="29" spans="1:13" ht="12.75" customHeight="1">
      <c r="A29" s="61" t="s">
        <v>99</v>
      </c>
      <c r="B29" s="112">
        <v>0.5</v>
      </c>
      <c r="C29" s="112" t="s">
        <v>0</v>
      </c>
      <c r="D29" s="112">
        <v>1.405653102541816</v>
      </c>
      <c r="E29" s="112" t="s">
        <v>0</v>
      </c>
      <c r="F29" s="112" t="s">
        <v>0</v>
      </c>
      <c r="G29" s="112" t="s">
        <v>0</v>
      </c>
      <c r="H29" s="72">
        <f>D29</f>
        <v>1.405653102541816</v>
      </c>
      <c r="I29" s="110"/>
      <c r="J29" s="110"/>
      <c r="K29" s="110"/>
      <c r="L29" s="110"/>
      <c r="M29" s="110"/>
    </row>
    <row r="30" spans="1:13" ht="12.75" customHeight="1">
      <c r="A30" s="61" t="s">
        <v>100</v>
      </c>
      <c r="B30" s="112" t="s">
        <v>0</v>
      </c>
      <c r="C30" s="112" t="s">
        <v>0</v>
      </c>
      <c r="D30" s="112" t="s">
        <v>0</v>
      </c>
      <c r="E30" s="112" t="s">
        <v>0</v>
      </c>
      <c r="F30" s="112" t="s">
        <v>0</v>
      </c>
      <c r="G30" s="112" t="s">
        <v>0</v>
      </c>
      <c r="H30" s="72" t="s">
        <v>0</v>
      </c>
      <c r="I30" s="110"/>
      <c r="J30" s="110"/>
      <c r="K30" s="110"/>
      <c r="L30" s="110"/>
      <c r="M30" s="110"/>
    </row>
    <row r="31" spans="1:13" ht="12.75" customHeight="1">
      <c r="A31" s="61" t="s">
        <v>101</v>
      </c>
      <c r="B31" s="112" t="s">
        <v>0</v>
      </c>
      <c r="C31" s="112" t="s">
        <v>0</v>
      </c>
      <c r="D31" s="112" t="s">
        <v>0</v>
      </c>
      <c r="E31" s="112" t="s">
        <v>0</v>
      </c>
      <c r="F31" s="112" t="s">
        <v>0</v>
      </c>
      <c r="G31" s="112" t="s">
        <v>0</v>
      </c>
      <c r="H31" s="72" t="s">
        <v>0</v>
      </c>
      <c r="I31" s="110"/>
      <c r="J31" s="110"/>
      <c r="K31" s="110"/>
      <c r="L31" s="110"/>
      <c r="M31" s="110"/>
    </row>
    <row r="32" spans="1:13" ht="12.75" customHeight="1">
      <c r="A32" s="61" t="s">
        <v>102</v>
      </c>
      <c r="B32" s="106" t="s">
        <v>0</v>
      </c>
      <c r="C32" s="106" t="s">
        <v>0</v>
      </c>
      <c r="D32" s="106" t="s">
        <v>0</v>
      </c>
      <c r="E32" s="106" t="s">
        <v>0</v>
      </c>
      <c r="F32" s="106" t="s">
        <v>0</v>
      </c>
      <c r="G32" s="106" t="s">
        <v>0</v>
      </c>
      <c r="H32" s="72" t="s">
        <v>0</v>
      </c>
      <c r="I32" s="110"/>
      <c r="J32" s="110"/>
      <c r="K32" s="110"/>
      <c r="L32" s="110"/>
      <c r="M32" s="110"/>
    </row>
    <row r="33" spans="1:13" ht="12.75" customHeight="1">
      <c r="A33" s="61" t="s">
        <v>103</v>
      </c>
      <c r="B33" s="107" t="s">
        <v>0</v>
      </c>
      <c r="C33" s="107" t="s">
        <v>0</v>
      </c>
      <c r="D33" s="107" t="s">
        <v>0</v>
      </c>
      <c r="E33" s="107" t="s">
        <v>0</v>
      </c>
      <c r="F33" s="107" t="s">
        <v>0</v>
      </c>
      <c r="G33" s="107" t="s">
        <v>0</v>
      </c>
      <c r="H33" s="72" t="s">
        <v>0</v>
      </c>
      <c r="I33" s="110"/>
      <c r="J33" s="110"/>
      <c r="K33" s="110"/>
      <c r="L33" s="110"/>
      <c r="M33" s="110"/>
    </row>
    <row r="34" spans="1:13" ht="12.75" customHeight="1">
      <c r="A34" s="61" t="s">
        <v>104</v>
      </c>
      <c r="B34" s="106" t="s">
        <v>0</v>
      </c>
      <c r="C34" s="106" t="s">
        <v>0</v>
      </c>
      <c r="D34" s="106" t="s">
        <v>0</v>
      </c>
      <c r="E34" s="106" t="s">
        <v>0</v>
      </c>
      <c r="F34" s="106" t="s">
        <v>0</v>
      </c>
      <c r="G34" s="106" t="s">
        <v>0</v>
      </c>
      <c r="H34" s="72" t="s">
        <v>0</v>
      </c>
      <c r="I34" s="110"/>
      <c r="J34" s="110"/>
      <c r="K34" s="110"/>
      <c r="L34" s="110"/>
      <c r="M34" s="110"/>
    </row>
    <row r="35" spans="1:13" ht="12.75" customHeight="1">
      <c r="A35" s="61" t="s">
        <v>105</v>
      </c>
      <c r="B35" s="107" t="s">
        <v>0</v>
      </c>
      <c r="C35" s="106" t="s">
        <v>0</v>
      </c>
      <c r="D35" s="106" t="s">
        <v>0</v>
      </c>
      <c r="E35" s="107" t="s">
        <v>0</v>
      </c>
      <c r="F35" s="107" t="s">
        <v>0</v>
      </c>
      <c r="G35" s="107" t="s">
        <v>0</v>
      </c>
      <c r="H35" s="72" t="s">
        <v>0</v>
      </c>
      <c r="I35" s="110"/>
      <c r="J35" s="110"/>
      <c r="K35" s="110"/>
      <c r="L35" s="110"/>
      <c r="M35" s="110"/>
    </row>
    <row r="36" spans="1:13" ht="12.75" customHeight="1">
      <c r="A36" s="61" t="s">
        <v>106</v>
      </c>
      <c r="B36" s="107" t="s">
        <v>0</v>
      </c>
      <c r="C36" s="107" t="s">
        <v>0</v>
      </c>
      <c r="D36" s="107" t="s">
        <v>0</v>
      </c>
      <c r="E36" s="107" t="s">
        <v>0</v>
      </c>
      <c r="F36" s="107" t="s">
        <v>0</v>
      </c>
      <c r="G36" s="107" t="s">
        <v>0</v>
      </c>
      <c r="H36" s="72" t="s">
        <v>0</v>
      </c>
      <c r="I36" s="110"/>
      <c r="J36" s="110"/>
      <c r="K36" s="110"/>
      <c r="L36" s="110"/>
      <c r="M36" s="11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109</v>
      </c>
      <c r="B1" s="1"/>
    </row>
    <row r="2" spans="1:6" s="6" customFormat="1" ht="12.75" customHeight="1">
      <c r="A2" s="5" t="s">
        <v>21</v>
      </c>
      <c r="B2" s="5"/>
      <c r="C2" s="7"/>
      <c r="D2" s="7"/>
      <c r="E2" s="7"/>
      <c r="F2" s="7"/>
    </row>
    <row r="3" spans="1:9" ht="26.25" customHeight="1">
      <c r="A3" s="56"/>
      <c r="B3" s="167" t="s">
        <v>43</v>
      </c>
      <c r="C3" s="54" t="s">
        <v>52</v>
      </c>
      <c r="D3" s="54" t="s">
        <v>53</v>
      </c>
      <c r="E3" s="54" t="s">
        <v>12</v>
      </c>
      <c r="F3" s="54" t="s">
        <v>6</v>
      </c>
      <c r="G3" s="57" t="s">
        <v>29</v>
      </c>
      <c r="H3" s="57" t="s">
        <v>51</v>
      </c>
      <c r="I3" s="2"/>
    </row>
    <row r="4" spans="1:9" ht="12.75" customHeight="1">
      <c r="A4" s="63" t="s">
        <v>110</v>
      </c>
      <c r="B4" s="17">
        <f>B5+B15+B25</f>
        <v>50138.2695</v>
      </c>
      <c r="C4" s="17">
        <v>10204.165</v>
      </c>
      <c r="D4" s="17">
        <v>22096.1058322</v>
      </c>
      <c r="E4" s="17">
        <v>4319.1007</v>
      </c>
      <c r="F4" s="17">
        <v>5351.5908322000005</v>
      </c>
      <c r="G4" s="72">
        <f>F4-E4</f>
        <v>1032.4901322000005</v>
      </c>
      <c r="H4" s="72">
        <f>+D4-C4</f>
        <v>11891.940832199998</v>
      </c>
      <c r="I4" s="12"/>
    </row>
    <row r="5" spans="1:10" ht="12.75" customHeight="1">
      <c r="A5" s="67" t="s">
        <v>56</v>
      </c>
      <c r="B5" s="113">
        <v>49459.660200000006</v>
      </c>
      <c r="C5" s="113">
        <v>9944.4081</v>
      </c>
      <c r="D5" s="113">
        <v>21514.5528322</v>
      </c>
      <c r="E5" s="113">
        <v>4219.1007</v>
      </c>
      <c r="F5" s="113">
        <f>SUM(F6:F8)</f>
        <v>5351.5908322000005</v>
      </c>
      <c r="G5" s="72">
        <f>F5-E5</f>
        <v>1132.4901322000005</v>
      </c>
      <c r="H5" s="72">
        <f>+D5-C5</f>
        <v>11570.144732199999</v>
      </c>
      <c r="I5" s="12"/>
      <c r="J5" s="114"/>
    </row>
    <row r="6" spans="1:10" ht="12.75" customHeight="1">
      <c r="A6" s="34" t="s">
        <v>98</v>
      </c>
      <c r="B6" s="73">
        <v>16820.9875</v>
      </c>
      <c r="C6" s="73">
        <v>2383.2017</v>
      </c>
      <c r="D6" s="73">
        <v>8966.05312656</v>
      </c>
      <c r="E6" s="73">
        <v>1940.937</v>
      </c>
      <c r="F6" s="73">
        <v>2485.5236265599997</v>
      </c>
      <c r="G6" s="72">
        <f>F6-E6</f>
        <v>544.5866265599998</v>
      </c>
      <c r="H6" s="72">
        <f>+D6-C6</f>
        <v>6582.851426560001</v>
      </c>
      <c r="I6" s="12"/>
      <c r="J6" s="114"/>
    </row>
    <row r="7" spans="1:10" ht="12.75" customHeight="1">
      <c r="A7" s="34" t="s">
        <v>99</v>
      </c>
      <c r="B7" s="110">
        <v>31286.0543</v>
      </c>
      <c r="C7" s="110">
        <v>7236.6776</v>
      </c>
      <c r="D7" s="110">
        <v>12007.83444</v>
      </c>
      <c r="E7" s="110">
        <v>2278.1637</v>
      </c>
      <c r="F7" s="110">
        <v>2639.13664</v>
      </c>
      <c r="G7" s="72">
        <f>F7-E7</f>
        <v>360.9729400000001</v>
      </c>
      <c r="H7" s="72">
        <f>+D7-C7</f>
        <v>4771.156840000001</v>
      </c>
      <c r="I7" s="12"/>
      <c r="J7" s="114"/>
    </row>
    <row r="8" spans="1:10" ht="12.75" customHeight="1">
      <c r="A8" s="34" t="s">
        <v>100</v>
      </c>
      <c r="B8" s="110">
        <v>1277.4213</v>
      </c>
      <c r="C8" s="110">
        <v>324.5288</v>
      </c>
      <c r="D8" s="110">
        <v>533.54446564</v>
      </c>
      <c r="E8" s="110" t="s">
        <v>0</v>
      </c>
      <c r="F8" s="110">
        <v>226.93056564</v>
      </c>
      <c r="G8" s="72">
        <f>F8</f>
        <v>226.93056564</v>
      </c>
      <c r="H8" s="72">
        <f>+D8-C8</f>
        <v>209.01566564</v>
      </c>
      <c r="I8" s="12"/>
      <c r="J8" s="114"/>
    </row>
    <row r="9" spans="1:10" ht="12.75" customHeight="1">
      <c r="A9" s="34" t="s">
        <v>101</v>
      </c>
      <c r="B9" s="110">
        <v>75.1971</v>
      </c>
      <c r="C9" s="110" t="s">
        <v>0</v>
      </c>
      <c r="D9" s="110">
        <v>7.1208</v>
      </c>
      <c r="E9" s="110" t="s">
        <v>0</v>
      </c>
      <c r="F9" s="110" t="s">
        <v>0</v>
      </c>
      <c r="G9" s="72" t="s">
        <v>0</v>
      </c>
      <c r="H9" s="72">
        <f>D9</f>
        <v>7.1208</v>
      </c>
      <c r="I9" s="12"/>
      <c r="J9" s="114"/>
    </row>
    <row r="10" spans="1:10" ht="12.75" customHeight="1">
      <c r="A10" s="34" t="s">
        <v>102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4"/>
    </row>
    <row r="11" spans="1:10" ht="12.75" customHeight="1">
      <c r="A11" s="34" t="s">
        <v>103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4"/>
    </row>
    <row r="12" spans="1:10" ht="12.75" customHeight="1">
      <c r="A12" s="34" t="s">
        <v>104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4"/>
    </row>
    <row r="13" spans="1:10" ht="12.75" customHeight="1">
      <c r="A13" s="34" t="s">
        <v>105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4"/>
    </row>
    <row r="14" spans="1:10" ht="12.75" customHeight="1">
      <c r="A14" s="61" t="s">
        <v>106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4"/>
    </row>
    <row r="15" spans="1:10" ht="22.5">
      <c r="A15" s="67" t="s">
        <v>107</v>
      </c>
      <c r="B15" s="116">
        <v>563.4093</v>
      </c>
      <c r="C15" s="116">
        <v>259.7569</v>
      </c>
      <c r="D15" s="113">
        <v>160.8</v>
      </c>
      <c r="E15" s="116">
        <v>100</v>
      </c>
      <c r="F15" s="116" t="s">
        <v>0</v>
      </c>
      <c r="G15" s="72">
        <f>-E15</f>
        <v>-100</v>
      </c>
      <c r="H15" s="72">
        <f>D15-C15</f>
        <v>-98.95689999999996</v>
      </c>
      <c r="I15" s="12"/>
      <c r="J15" s="114"/>
    </row>
    <row r="16" spans="1:10" ht="12.75" customHeight="1">
      <c r="A16" s="34" t="s">
        <v>98</v>
      </c>
      <c r="B16" s="110" t="s">
        <v>0</v>
      </c>
      <c r="C16" s="110" t="s">
        <v>0</v>
      </c>
      <c r="D16" s="73" t="s">
        <v>0</v>
      </c>
      <c r="E16" s="110" t="s">
        <v>0</v>
      </c>
      <c r="F16" s="110" t="s">
        <v>0</v>
      </c>
      <c r="G16" s="72" t="s">
        <v>0</v>
      </c>
      <c r="H16" s="72" t="s">
        <v>0</v>
      </c>
      <c r="I16" s="12"/>
      <c r="J16" s="114"/>
    </row>
    <row r="17" spans="1:10" ht="12.75" customHeight="1">
      <c r="A17" s="34" t="s">
        <v>99</v>
      </c>
      <c r="B17" s="110">
        <v>104</v>
      </c>
      <c r="C17" s="110">
        <v>104</v>
      </c>
      <c r="D17" s="110" t="s">
        <v>0</v>
      </c>
      <c r="E17" s="110" t="s">
        <v>0</v>
      </c>
      <c r="F17" s="110" t="s">
        <v>0</v>
      </c>
      <c r="G17" s="72" t="s">
        <v>0</v>
      </c>
      <c r="H17" s="72">
        <f>-C17</f>
        <v>-104</v>
      </c>
      <c r="I17" s="12"/>
      <c r="J17" s="114"/>
    </row>
    <row r="18" spans="1:10" ht="12.75" customHeight="1">
      <c r="A18" s="34" t="s">
        <v>100</v>
      </c>
      <c r="B18" s="110">
        <v>224.8404</v>
      </c>
      <c r="C18" s="110" t="s">
        <v>0</v>
      </c>
      <c r="D18" s="110">
        <v>60.8</v>
      </c>
      <c r="E18" s="110" t="s">
        <v>0</v>
      </c>
      <c r="F18" s="110" t="s">
        <v>0</v>
      </c>
      <c r="G18" s="72" t="s">
        <v>0</v>
      </c>
      <c r="H18" s="72">
        <f>D18</f>
        <v>60.8</v>
      </c>
      <c r="I18" s="12"/>
      <c r="J18" s="114"/>
    </row>
    <row r="19" spans="1:10" ht="12.75" customHeight="1">
      <c r="A19" s="34" t="s">
        <v>101</v>
      </c>
      <c r="B19" s="110" t="s">
        <v>0</v>
      </c>
      <c r="C19" s="110" t="s">
        <v>0</v>
      </c>
      <c r="D19" s="110" t="s">
        <v>0</v>
      </c>
      <c r="E19" s="110" t="s">
        <v>0</v>
      </c>
      <c r="F19" s="110" t="s">
        <v>0</v>
      </c>
      <c r="G19" s="72" t="s">
        <v>0</v>
      </c>
      <c r="H19" s="72" t="s">
        <v>0</v>
      </c>
      <c r="I19" s="12"/>
      <c r="J19" s="114"/>
    </row>
    <row r="20" spans="1:10" ht="12.75" customHeight="1">
      <c r="A20" s="34" t="s">
        <v>102</v>
      </c>
      <c r="B20" s="110" t="s">
        <v>0</v>
      </c>
      <c r="C20" s="110" t="s">
        <v>0</v>
      </c>
      <c r="D20" s="73" t="s">
        <v>0</v>
      </c>
      <c r="E20" s="110" t="s">
        <v>0</v>
      </c>
      <c r="F20" s="110" t="s">
        <v>0</v>
      </c>
      <c r="G20" s="72" t="s">
        <v>0</v>
      </c>
      <c r="H20" s="72" t="s">
        <v>0</v>
      </c>
      <c r="I20" s="12"/>
      <c r="J20" s="114"/>
    </row>
    <row r="21" spans="1:10" ht="12.75" customHeight="1">
      <c r="A21" s="34" t="s">
        <v>103</v>
      </c>
      <c r="B21" s="110" t="s">
        <v>0</v>
      </c>
      <c r="C21" s="110" t="s">
        <v>0</v>
      </c>
      <c r="D21" s="73" t="s">
        <v>0</v>
      </c>
      <c r="E21" s="110" t="s">
        <v>0</v>
      </c>
      <c r="F21" s="110" t="s">
        <v>0</v>
      </c>
      <c r="G21" s="72" t="s">
        <v>0</v>
      </c>
      <c r="H21" s="72" t="s">
        <v>0</v>
      </c>
      <c r="I21" s="12"/>
      <c r="J21" s="114"/>
    </row>
    <row r="22" spans="1:10" ht="12.75" customHeight="1">
      <c r="A22" s="34" t="s">
        <v>104</v>
      </c>
      <c r="B22" s="110">
        <v>104.10190000000001</v>
      </c>
      <c r="C22" s="110">
        <v>104.1019</v>
      </c>
      <c r="D22" s="73">
        <v>100</v>
      </c>
      <c r="E22" s="110">
        <v>100</v>
      </c>
      <c r="F22" s="110" t="s">
        <v>0</v>
      </c>
      <c r="G22" s="72">
        <f>-E22</f>
        <v>-100</v>
      </c>
      <c r="H22" s="72">
        <f>D22-C22</f>
        <v>-4.1019000000000005</v>
      </c>
      <c r="I22" s="12"/>
      <c r="J22" s="114"/>
    </row>
    <row r="23" spans="1:10" ht="12.75" customHeight="1">
      <c r="A23" s="34" t="s">
        <v>105</v>
      </c>
      <c r="B23" s="110">
        <v>130.467</v>
      </c>
      <c r="C23" s="110">
        <v>51.655</v>
      </c>
      <c r="D23" s="73" t="s">
        <v>0</v>
      </c>
      <c r="E23" s="110" t="s">
        <v>0</v>
      </c>
      <c r="F23" s="110" t="s">
        <v>0</v>
      </c>
      <c r="G23" s="72" t="s">
        <v>0</v>
      </c>
      <c r="H23" s="72">
        <f>-C23</f>
        <v>-51.655</v>
      </c>
      <c r="I23" s="12"/>
      <c r="J23" s="114"/>
    </row>
    <row r="24" spans="1:10" ht="12.75" customHeight="1">
      <c r="A24" s="61" t="s">
        <v>106</v>
      </c>
      <c r="B24" s="110" t="s">
        <v>0</v>
      </c>
      <c r="C24" s="110" t="s">
        <v>0</v>
      </c>
      <c r="D24" s="73" t="s">
        <v>0</v>
      </c>
      <c r="E24" s="110" t="s">
        <v>0</v>
      </c>
      <c r="F24" s="110" t="s">
        <v>0</v>
      </c>
      <c r="G24" s="72" t="s">
        <v>0</v>
      </c>
      <c r="H24" s="72" t="s">
        <v>0</v>
      </c>
      <c r="I24" s="12"/>
      <c r="J24" s="114"/>
    </row>
    <row r="25" spans="1:10" ht="22.5">
      <c r="A25" s="67" t="s">
        <v>108</v>
      </c>
      <c r="B25" s="116">
        <v>115.2</v>
      </c>
      <c r="C25" s="116" t="s">
        <v>0</v>
      </c>
      <c r="D25" s="116">
        <v>420.753</v>
      </c>
      <c r="E25" s="116" t="s">
        <v>0</v>
      </c>
      <c r="F25" s="116" t="s">
        <v>0</v>
      </c>
      <c r="G25" s="72" t="s">
        <v>0</v>
      </c>
      <c r="H25" s="72">
        <f>D25</f>
        <v>420.753</v>
      </c>
      <c r="I25" s="109"/>
      <c r="J25" s="114"/>
    </row>
    <row r="26" spans="1:10" ht="12.75" customHeight="1">
      <c r="A26" s="34" t="s">
        <v>98</v>
      </c>
      <c r="B26" s="110" t="s">
        <v>0</v>
      </c>
      <c r="C26" s="110" t="s">
        <v>0</v>
      </c>
      <c r="D26" s="110" t="s">
        <v>0</v>
      </c>
      <c r="E26" s="110" t="s">
        <v>0</v>
      </c>
      <c r="F26" s="110" t="s">
        <v>0</v>
      </c>
      <c r="G26" s="72" t="s">
        <v>0</v>
      </c>
      <c r="H26" s="72" t="s">
        <v>0</v>
      </c>
      <c r="I26" s="109"/>
      <c r="J26" s="114"/>
    </row>
    <row r="27" spans="1:10" ht="12.75" customHeight="1">
      <c r="A27" s="34" t="s">
        <v>99</v>
      </c>
      <c r="B27" s="110">
        <v>115.2</v>
      </c>
      <c r="C27" s="110" t="s">
        <v>0</v>
      </c>
      <c r="D27" s="110">
        <v>420.753</v>
      </c>
      <c r="E27" s="110" t="s">
        <v>0</v>
      </c>
      <c r="F27" s="110" t="s">
        <v>0</v>
      </c>
      <c r="G27" s="72" t="s">
        <v>0</v>
      </c>
      <c r="H27" s="72">
        <f>D27</f>
        <v>420.753</v>
      </c>
      <c r="I27" s="109"/>
      <c r="J27" s="114"/>
    </row>
    <row r="28" spans="1:10" ht="12.75" customHeight="1">
      <c r="A28" s="34" t="s">
        <v>100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2" t="s">
        <v>0</v>
      </c>
      <c r="H28" s="72" t="s">
        <v>0</v>
      </c>
      <c r="I28" s="109"/>
      <c r="J28" s="114"/>
    </row>
    <row r="29" spans="1:10" ht="12.75" customHeight="1">
      <c r="A29" s="34" t="s">
        <v>101</v>
      </c>
      <c r="B29" s="110" t="s">
        <v>0</v>
      </c>
      <c r="C29" s="110" t="s">
        <v>0</v>
      </c>
      <c r="D29" s="110" t="s">
        <v>0</v>
      </c>
      <c r="E29" s="110" t="s">
        <v>0</v>
      </c>
      <c r="F29" s="110" t="s">
        <v>0</v>
      </c>
      <c r="G29" s="72" t="s">
        <v>0</v>
      </c>
      <c r="H29" s="72" t="s">
        <v>0</v>
      </c>
      <c r="I29" s="109"/>
      <c r="J29" s="114"/>
    </row>
    <row r="30" spans="1:10" ht="12.75" customHeight="1">
      <c r="A30" s="34" t="s">
        <v>102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2" t="s">
        <v>0</v>
      </c>
      <c r="H30" s="72" t="s">
        <v>0</v>
      </c>
      <c r="I30" s="109"/>
      <c r="J30" s="114"/>
    </row>
    <row r="31" spans="1:10" ht="12.75" customHeight="1">
      <c r="A31" s="34" t="s">
        <v>103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2" t="s">
        <v>0</v>
      </c>
      <c r="H31" s="72" t="s">
        <v>0</v>
      </c>
      <c r="I31" s="109"/>
      <c r="J31" s="114"/>
    </row>
    <row r="32" spans="1:10" ht="12.75" customHeight="1">
      <c r="A32" s="34" t="s">
        <v>104</v>
      </c>
      <c r="B32" s="110" t="s">
        <v>0</v>
      </c>
      <c r="C32" s="110" t="s">
        <v>0</v>
      </c>
      <c r="D32" s="110" t="s">
        <v>0</v>
      </c>
      <c r="E32" s="110" t="s">
        <v>0</v>
      </c>
      <c r="F32" s="110" t="s">
        <v>0</v>
      </c>
      <c r="G32" s="72" t="s">
        <v>0</v>
      </c>
      <c r="H32" s="72" t="s">
        <v>0</v>
      </c>
      <c r="I32" s="109"/>
      <c r="J32" s="114"/>
    </row>
    <row r="33" spans="1:10" ht="12.75" customHeight="1">
      <c r="A33" s="34" t="s">
        <v>105</v>
      </c>
      <c r="B33" s="110" t="s">
        <v>0</v>
      </c>
      <c r="C33" s="110" t="s">
        <v>0</v>
      </c>
      <c r="D33" s="110" t="s">
        <v>0</v>
      </c>
      <c r="E33" s="110" t="s">
        <v>0</v>
      </c>
      <c r="F33" s="110" t="s">
        <v>0</v>
      </c>
      <c r="G33" s="72" t="s">
        <v>0</v>
      </c>
      <c r="H33" s="72" t="s">
        <v>0</v>
      </c>
      <c r="I33" s="109"/>
      <c r="J33" s="114"/>
    </row>
    <row r="34" spans="1:10" ht="12.75" customHeight="1">
      <c r="A34" s="61" t="s">
        <v>106</v>
      </c>
      <c r="B34" s="110" t="s">
        <v>0</v>
      </c>
      <c r="C34" s="110" t="s">
        <v>0</v>
      </c>
      <c r="D34" s="110" t="s">
        <v>0</v>
      </c>
      <c r="E34" s="110" t="s">
        <v>0</v>
      </c>
      <c r="F34" s="110" t="s">
        <v>0</v>
      </c>
      <c r="G34" s="72" t="s">
        <v>0</v>
      </c>
      <c r="H34" s="72" t="s">
        <v>0</v>
      </c>
      <c r="I34" s="109"/>
      <c r="J34" s="114"/>
    </row>
    <row r="35" ht="15" customHeight="1">
      <c r="F35" s="9"/>
    </row>
    <row r="36" spans="1:9" ht="15" customHeight="1">
      <c r="A36" s="42" t="s">
        <v>111</v>
      </c>
      <c r="G36" s="12"/>
      <c r="I36" s="2"/>
    </row>
    <row r="37" spans="1:7" ht="12.75" customHeight="1">
      <c r="A37" s="13" t="s">
        <v>21</v>
      </c>
      <c r="G37" s="12"/>
    </row>
    <row r="38" spans="1:9" ht="31.5" customHeight="1">
      <c r="A38" s="58"/>
      <c r="B38" s="167">
        <v>2013</v>
      </c>
      <c r="C38" s="54" t="s">
        <v>28</v>
      </c>
      <c r="D38" s="54" t="s">
        <v>27</v>
      </c>
      <c r="E38" s="54" t="s">
        <v>43</v>
      </c>
      <c r="F38" s="54" t="s">
        <v>12</v>
      </c>
      <c r="G38" s="54" t="s">
        <v>6</v>
      </c>
      <c r="H38" s="57" t="s">
        <v>29</v>
      </c>
      <c r="I38" s="57" t="s">
        <v>30</v>
      </c>
    </row>
    <row r="39" spans="1:14" ht="12.75" customHeight="1">
      <c r="A39" s="43" t="s">
        <v>112</v>
      </c>
      <c r="B39" s="17">
        <v>67334.18303821</v>
      </c>
      <c r="C39" s="17">
        <v>73388.84390692</v>
      </c>
      <c r="D39" s="17">
        <v>70960.51887791</v>
      </c>
      <c r="E39" s="17">
        <v>82534.65401928</v>
      </c>
      <c r="F39" s="17">
        <v>85412.90336979</v>
      </c>
      <c r="G39" s="17">
        <v>81199.15442844</v>
      </c>
      <c r="H39" s="16">
        <f>G39/F39-1</f>
        <v>-0.04933386848011512</v>
      </c>
      <c r="I39" s="16">
        <f>G39/E39-1</f>
        <v>-0.01618107698771032</v>
      </c>
      <c r="K39" s="125"/>
      <c r="L39" s="125"/>
      <c r="M39" s="125"/>
      <c r="N39" s="125"/>
    </row>
    <row r="40" spans="1:17" ht="12.75" customHeight="1">
      <c r="A40" s="61" t="s">
        <v>113</v>
      </c>
      <c r="B40" s="33">
        <v>30229.96764498</v>
      </c>
      <c r="C40" s="33">
        <v>33508.82687151</v>
      </c>
      <c r="D40" s="33">
        <v>31953.599440870003</v>
      </c>
      <c r="E40" s="33">
        <v>37501.24031672</v>
      </c>
      <c r="F40" s="33">
        <v>38019.91517965</v>
      </c>
      <c r="G40" s="33">
        <v>34587.0043819</v>
      </c>
      <c r="H40" s="16">
        <f aca="true" t="shared" si="0" ref="H40:H53">G40/F40-1</f>
        <v>-0.09029243704329604</v>
      </c>
      <c r="I40" s="16">
        <f aca="true" t="shared" si="1" ref="I40:I53">G40/E40-1</f>
        <v>-0.07771038798203922</v>
      </c>
      <c r="K40" s="125"/>
      <c r="L40" s="125"/>
      <c r="M40" s="125"/>
      <c r="N40" s="125"/>
      <c r="O40" s="125"/>
      <c r="P40" s="125"/>
      <c r="Q40" s="125"/>
    </row>
    <row r="41" spans="1:14" ht="12.75" customHeight="1">
      <c r="A41" s="61" t="s">
        <v>114</v>
      </c>
      <c r="B41" s="33">
        <v>28351.134507650004</v>
      </c>
      <c r="C41" s="33">
        <v>30669.85054957</v>
      </c>
      <c r="D41" s="33">
        <v>30358.93279436</v>
      </c>
      <c r="E41" s="33">
        <v>34615.594705899995</v>
      </c>
      <c r="F41" s="33">
        <v>36505.71690407999</v>
      </c>
      <c r="G41" s="33">
        <v>35863.35694979</v>
      </c>
      <c r="H41" s="16">
        <f t="shared" si="0"/>
        <v>-0.017596146816615366</v>
      </c>
      <c r="I41" s="16">
        <f t="shared" si="1"/>
        <v>0.03604624604867279</v>
      </c>
      <c r="K41" s="125"/>
      <c r="L41" s="125"/>
      <c r="M41" s="125"/>
      <c r="N41" s="125"/>
    </row>
    <row r="42" spans="1:14" ht="12.75" customHeight="1">
      <c r="A42" s="61" t="s">
        <v>115</v>
      </c>
      <c r="B42" s="33">
        <v>6033.29587517</v>
      </c>
      <c r="C42" s="33">
        <v>5777.47929589</v>
      </c>
      <c r="D42" s="33">
        <v>5272.539094049999</v>
      </c>
      <c r="E42" s="33">
        <v>6252.77739328</v>
      </c>
      <c r="F42" s="33">
        <v>5899.51622588</v>
      </c>
      <c r="G42" s="33">
        <v>5893.1441910700005</v>
      </c>
      <c r="H42" s="16">
        <f t="shared" si="0"/>
        <v>-0.0010800944630081633</v>
      </c>
      <c r="I42" s="16">
        <f t="shared" si="1"/>
        <v>-0.05751575333491088</v>
      </c>
      <c r="K42" s="125"/>
      <c r="L42" s="125"/>
      <c r="M42" s="125"/>
      <c r="N42" s="125"/>
    </row>
    <row r="43" spans="1:14" ht="12.75" customHeight="1">
      <c r="A43" s="61" t="s">
        <v>116</v>
      </c>
      <c r="B43" s="33">
        <v>2719.7850104100003</v>
      </c>
      <c r="C43" s="33">
        <v>3432.68718995</v>
      </c>
      <c r="D43" s="33">
        <v>3375.4475486300007</v>
      </c>
      <c r="E43" s="33">
        <v>4165.04160338</v>
      </c>
      <c r="F43" s="33">
        <v>4987.75506018</v>
      </c>
      <c r="G43" s="33">
        <v>4855.64890568</v>
      </c>
      <c r="H43" s="16">
        <f t="shared" si="0"/>
        <v>-0.026486095027936862</v>
      </c>
      <c r="I43" s="16">
        <f t="shared" si="1"/>
        <v>0.1658104211347038</v>
      </c>
      <c r="K43" s="125"/>
      <c r="L43" s="125"/>
      <c r="M43" s="125"/>
      <c r="N43" s="125"/>
    </row>
    <row r="44" spans="1:14" ht="12.75" customHeight="1">
      <c r="A44" s="62" t="s">
        <v>117</v>
      </c>
      <c r="B44" s="17">
        <v>34485.862418690005</v>
      </c>
      <c r="C44" s="17">
        <v>33740.174886019995</v>
      </c>
      <c r="D44" s="17">
        <v>33741.51284733</v>
      </c>
      <c r="E44" s="17">
        <v>36033.658588289996</v>
      </c>
      <c r="F44" s="17">
        <v>33168.93210662</v>
      </c>
      <c r="G44" s="17">
        <v>31746.750922990002</v>
      </c>
      <c r="H44" s="16">
        <f t="shared" si="0"/>
        <v>-0.042876905987158764</v>
      </c>
      <c r="I44" s="16">
        <f t="shared" si="1"/>
        <v>-0.11896953662909848</v>
      </c>
      <c r="K44" s="125"/>
      <c r="L44" s="125"/>
      <c r="M44" s="125"/>
      <c r="N44" s="125"/>
    </row>
    <row r="45" spans="1:14" ht="12.75" customHeight="1">
      <c r="A45" s="61" t="s">
        <v>113</v>
      </c>
      <c r="B45" s="33">
        <v>14289.970681599998</v>
      </c>
      <c r="C45" s="33">
        <v>14003.19784538</v>
      </c>
      <c r="D45" s="33">
        <v>13996.638829900001</v>
      </c>
      <c r="E45" s="33">
        <v>16204.947857129999</v>
      </c>
      <c r="F45" s="33">
        <v>13145.60036376</v>
      </c>
      <c r="G45" s="33">
        <v>11734.13543777</v>
      </c>
      <c r="H45" s="16">
        <f t="shared" si="0"/>
        <v>-0.1073716594854921</v>
      </c>
      <c r="I45" s="16">
        <f t="shared" si="1"/>
        <v>-0.2758918114872483</v>
      </c>
      <c r="K45" s="125"/>
      <c r="L45" s="125"/>
      <c r="M45" s="125"/>
      <c r="N45" s="4"/>
    </row>
    <row r="46" spans="1:14" ht="12.75" customHeight="1">
      <c r="A46" s="61" t="s">
        <v>114</v>
      </c>
      <c r="B46" s="33">
        <v>14521.07696716</v>
      </c>
      <c r="C46" s="33">
        <v>14597.798147360001</v>
      </c>
      <c r="D46" s="33">
        <v>14720.74322631</v>
      </c>
      <c r="E46" s="33">
        <v>14001.55295276</v>
      </c>
      <c r="F46" s="33">
        <v>14455.66954141</v>
      </c>
      <c r="G46" s="33">
        <v>14460.056845889998</v>
      </c>
      <c r="H46" s="16">
        <f t="shared" si="0"/>
        <v>0.0003035006069715962</v>
      </c>
      <c r="I46" s="16">
        <f t="shared" si="1"/>
        <v>0.032746645652589335</v>
      </c>
      <c r="K46" s="125"/>
      <c r="L46" s="125"/>
      <c r="M46" s="125"/>
      <c r="N46" s="4"/>
    </row>
    <row r="47" spans="1:14" ht="12.75" customHeight="1">
      <c r="A47" s="61" t="s">
        <v>115</v>
      </c>
      <c r="B47" s="33">
        <v>5263.489885770001</v>
      </c>
      <c r="C47" s="33">
        <v>4799.68145635</v>
      </c>
      <c r="D47" s="33">
        <v>4668.92659432</v>
      </c>
      <c r="E47" s="33">
        <v>5490.10313239</v>
      </c>
      <c r="F47" s="33">
        <v>5135.90535109</v>
      </c>
      <c r="G47" s="33">
        <v>5127.404942400001</v>
      </c>
      <c r="H47" s="16">
        <f t="shared" si="0"/>
        <v>-0.0016550944982260951</v>
      </c>
      <c r="I47" s="16">
        <f t="shared" si="1"/>
        <v>-0.06606400303305515</v>
      </c>
      <c r="K47" s="125"/>
      <c r="L47" s="125"/>
      <c r="M47" s="125"/>
      <c r="N47" s="4"/>
    </row>
    <row r="48" spans="1:14" ht="12.75" customHeight="1">
      <c r="A48" s="61" t="s">
        <v>116</v>
      </c>
      <c r="B48" s="33">
        <v>411.32488416</v>
      </c>
      <c r="C48" s="33">
        <v>339.49743693000005</v>
      </c>
      <c r="D48" s="33">
        <v>355.2041968</v>
      </c>
      <c r="E48" s="33">
        <v>337.05464601</v>
      </c>
      <c r="F48" s="33">
        <v>431.75685036</v>
      </c>
      <c r="G48" s="33">
        <v>425.15369692999997</v>
      </c>
      <c r="H48" s="16">
        <f t="shared" si="0"/>
        <v>-0.01529368537984821</v>
      </c>
      <c r="I48" s="16">
        <f t="shared" si="1"/>
        <v>0.26137913232439525</v>
      </c>
      <c r="K48" s="125"/>
      <c r="L48" s="125"/>
      <c r="M48" s="125"/>
      <c r="N48" s="4"/>
    </row>
    <row r="49" spans="1:13" ht="12.75" customHeight="1">
      <c r="A49" s="62" t="s">
        <v>118</v>
      </c>
      <c r="B49" s="45">
        <f>+B39-B44</f>
        <v>32848.32061952</v>
      </c>
      <c r="C49" s="45">
        <f>+C39-C44</f>
        <v>39648.6690209</v>
      </c>
      <c r="D49" s="45">
        <f>+D39-D44</f>
        <v>37219.00603058</v>
      </c>
      <c r="E49" s="45">
        <f aca="true" t="shared" si="2" ref="E49:G50">+E39-E44</f>
        <v>46500.995430990006</v>
      </c>
      <c r="F49" s="45">
        <f t="shared" si="2"/>
        <v>52243.97126317</v>
      </c>
      <c r="G49" s="45">
        <f t="shared" si="2"/>
        <v>49452.40350545</v>
      </c>
      <c r="H49" s="16">
        <f t="shared" si="0"/>
        <v>-0.05343329938794206</v>
      </c>
      <c r="I49" s="16">
        <f t="shared" si="1"/>
        <v>0.06346978268110504</v>
      </c>
      <c r="K49" s="150"/>
      <c r="L49" s="150"/>
      <c r="M49" s="125"/>
    </row>
    <row r="50" spans="1:14" ht="12.75" customHeight="1">
      <c r="A50" s="61" t="s">
        <v>113</v>
      </c>
      <c r="B50" s="33">
        <f>+B40-B45</f>
        <v>15939.996963380001</v>
      </c>
      <c r="C50" s="33">
        <f>+C40-C45</f>
        <v>19505.62902613</v>
      </c>
      <c r="D50" s="33">
        <f>+D40-D45</f>
        <v>17956.960610970003</v>
      </c>
      <c r="E50" s="33">
        <f t="shared" si="2"/>
        <v>21296.292459590004</v>
      </c>
      <c r="F50" s="33">
        <f t="shared" si="2"/>
        <v>24874.31481589</v>
      </c>
      <c r="G50" s="33">
        <f t="shared" si="2"/>
        <v>22852.868944129998</v>
      </c>
      <c r="H50" s="16">
        <f t="shared" si="0"/>
        <v>-0.08126639413877157</v>
      </c>
      <c r="I50" s="16">
        <f t="shared" si="1"/>
        <v>0.07309143070295532</v>
      </c>
      <c r="K50" s="129"/>
      <c r="L50" s="129"/>
      <c r="M50" s="125"/>
      <c r="N50" s="129"/>
    </row>
    <row r="51" spans="1:14" ht="12.75" customHeight="1">
      <c r="A51" s="61" t="s">
        <v>114</v>
      </c>
      <c r="B51" s="33">
        <f>+B41-B46</f>
        <v>13830.057540490005</v>
      </c>
      <c r="C51" s="33">
        <f>+C41-C46</f>
        <v>16072.05240221</v>
      </c>
      <c r="D51" s="33">
        <f>+D41-D46</f>
        <v>15638.18956805</v>
      </c>
      <c r="E51" s="33">
        <f>+E41-E46</f>
        <v>20614.041753139994</v>
      </c>
      <c r="F51" s="33">
        <f>+F41-F46</f>
        <v>22050.047362669993</v>
      </c>
      <c r="G51" s="33">
        <f>+G41-G46</f>
        <v>21403.300103900005</v>
      </c>
      <c r="H51" s="16">
        <f t="shared" si="0"/>
        <v>-0.029330878439060015</v>
      </c>
      <c r="I51" s="16">
        <f t="shared" si="1"/>
        <v>0.03828741399729574</v>
      </c>
      <c r="J51" s="75"/>
      <c r="K51" s="123"/>
      <c r="L51" s="123"/>
      <c r="M51" s="123"/>
      <c r="N51" s="123"/>
    </row>
    <row r="52" spans="1:14" ht="12.75" customHeight="1">
      <c r="A52" s="61" t="s">
        <v>115</v>
      </c>
      <c r="B52" s="33">
        <f>+B42-B47</f>
        <v>769.8059893999989</v>
      </c>
      <c r="C52" s="33">
        <f>+C42-C47</f>
        <v>977.7978395399996</v>
      </c>
      <c r="D52" s="33">
        <f>+D42-D47</f>
        <v>603.6124997299994</v>
      </c>
      <c r="E52" s="33">
        <f>+E42-E47</f>
        <v>762.6742608900004</v>
      </c>
      <c r="F52" s="33">
        <f>+F42-F47</f>
        <v>763.6108747899998</v>
      </c>
      <c r="G52" s="33">
        <f>+G42-G47</f>
        <v>765.7392486699991</v>
      </c>
      <c r="H52" s="16">
        <f t="shared" si="0"/>
        <v>0.0027872493049352354</v>
      </c>
      <c r="I52" s="16">
        <f t="shared" si="1"/>
        <v>0.004018737667142558</v>
      </c>
      <c r="J52" s="75"/>
      <c r="K52" s="123"/>
      <c r="L52" s="123"/>
      <c r="M52" s="123"/>
      <c r="N52" s="123"/>
    </row>
    <row r="53" spans="1:14" ht="12.75" customHeight="1">
      <c r="A53" s="61" t="s">
        <v>116</v>
      </c>
      <c r="B53" s="33">
        <f>+B43-B48</f>
        <v>2308.46012625</v>
      </c>
      <c r="C53" s="33">
        <f>+C43-C48</f>
        <v>3093.1897530200004</v>
      </c>
      <c r="D53" s="33">
        <f>+D43-D48</f>
        <v>3020.243351830001</v>
      </c>
      <c r="E53" s="33">
        <f>+E43-E48</f>
        <v>3827.9869573700003</v>
      </c>
      <c r="F53" s="33">
        <f>+F43-F48</f>
        <v>4555.998209820001</v>
      </c>
      <c r="G53" s="33">
        <f>+G43-G48</f>
        <v>4430.4952087500005</v>
      </c>
      <c r="H53" s="16">
        <f t="shared" si="0"/>
        <v>-0.02754676259518518</v>
      </c>
      <c r="I53" s="16">
        <f t="shared" si="1"/>
        <v>0.15739558626760597</v>
      </c>
      <c r="J53" s="75"/>
      <c r="K53" s="123"/>
      <c r="L53" s="123"/>
      <c r="M53" s="123"/>
      <c r="N53" s="123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4"/>
      <c r="L55" s="124"/>
      <c r="M55" s="123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4"/>
      <c r="L56" s="124"/>
      <c r="M56" s="123"/>
      <c r="N56" s="4"/>
    </row>
    <row r="57" spans="1:14" ht="15.75" customHeight="1">
      <c r="A57" s="42" t="s">
        <v>119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3" t="s">
        <v>21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3" s="4" customFormat="1" ht="32.25" customHeight="1">
      <c r="A59" s="58"/>
      <c r="B59" s="167">
        <v>2013</v>
      </c>
      <c r="C59" s="54" t="s">
        <v>28</v>
      </c>
      <c r="D59" s="54" t="s">
        <v>27</v>
      </c>
      <c r="E59" s="54" t="s">
        <v>43</v>
      </c>
      <c r="F59" s="54" t="s">
        <v>12</v>
      </c>
      <c r="G59" s="54" t="s">
        <v>6</v>
      </c>
      <c r="H59" s="57" t="s">
        <v>29</v>
      </c>
      <c r="I59" s="57" t="s">
        <v>30</v>
      </c>
      <c r="J59" s="66"/>
      <c r="K59" s="124"/>
      <c r="L59" s="124"/>
      <c r="M59" s="123"/>
    </row>
    <row r="60" spans="1:14" ht="12.75" customHeight="1">
      <c r="A60" s="43" t="s">
        <v>120</v>
      </c>
      <c r="B60" s="17">
        <v>53961.59959505</v>
      </c>
      <c r="C60" s="17">
        <v>63911.70850052</v>
      </c>
      <c r="D60" s="17">
        <v>65024.21886112001</v>
      </c>
      <c r="E60" s="17">
        <v>78756.32171563999</v>
      </c>
      <c r="F60" s="17">
        <v>87194.08262318</v>
      </c>
      <c r="G60" s="17">
        <v>85816.98726888999</v>
      </c>
      <c r="H60" s="16">
        <f>G60/F60-1</f>
        <v>-0.015793449656914205</v>
      </c>
      <c r="I60" s="16">
        <f>G60/E60-1</f>
        <v>0.08965204823485107</v>
      </c>
      <c r="J60" s="76"/>
      <c r="K60" s="4"/>
      <c r="L60" s="4"/>
      <c r="M60" s="123"/>
      <c r="N60" s="4"/>
    </row>
    <row r="61" spans="1:14" ht="12.75" customHeight="1">
      <c r="A61" s="61" t="s">
        <v>113</v>
      </c>
      <c r="B61" s="33">
        <v>35589.497712669996</v>
      </c>
      <c r="C61" s="33">
        <v>43302.192479549994</v>
      </c>
      <c r="D61" s="33">
        <v>44191.86017137</v>
      </c>
      <c r="E61" s="33">
        <v>53137.92552443</v>
      </c>
      <c r="F61" s="33">
        <v>61650.10707831</v>
      </c>
      <c r="G61" s="33">
        <v>60610.99604055</v>
      </c>
      <c r="H61" s="16">
        <f aca="true" t="shared" si="3" ref="H61:H71">G61/F61-1</f>
        <v>-0.016854975392663674</v>
      </c>
      <c r="I61" s="16">
        <f aca="true" t="shared" si="4" ref="I61:I71">G61/E61-1</f>
        <v>0.14063534551578005</v>
      </c>
      <c r="J61" s="76"/>
      <c r="M61" s="123"/>
      <c r="N61" s="4"/>
    </row>
    <row r="62" spans="1:14" ht="12.75" customHeight="1">
      <c r="A62" s="61" t="s">
        <v>114</v>
      </c>
      <c r="B62" s="33">
        <v>18300.016493670002</v>
      </c>
      <c r="C62" s="33">
        <v>20244.23835313</v>
      </c>
      <c r="D62" s="33">
        <v>20494.45838389</v>
      </c>
      <c r="E62" s="33">
        <v>25106.657938070002</v>
      </c>
      <c r="F62" s="33">
        <v>24980.76388275</v>
      </c>
      <c r="G62" s="33">
        <v>24660.962239149998</v>
      </c>
      <c r="H62" s="16">
        <f t="shared" si="3"/>
        <v>-0.012801916110373068</v>
      </c>
      <c r="I62" s="16">
        <f t="shared" si="4"/>
        <v>-0.017752091896077626</v>
      </c>
      <c r="J62" s="76"/>
      <c r="M62" s="123"/>
      <c r="N62" s="4"/>
    </row>
    <row r="63" spans="1:14" ht="12.75" customHeight="1">
      <c r="A63" s="61" t="s">
        <v>116</v>
      </c>
      <c r="B63" s="33">
        <v>72.08538871</v>
      </c>
      <c r="C63" s="33">
        <v>365.27766784</v>
      </c>
      <c r="D63" s="33">
        <v>337.90030586</v>
      </c>
      <c r="E63" s="33">
        <v>511.7382531399999</v>
      </c>
      <c r="F63" s="33">
        <v>563.21166212</v>
      </c>
      <c r="G63" s="33">
        <v>545.02898919</v>
      </c>
      <c r="H63" s="16">
        <f t="shared" si="3"/>
        <v>-0.03228390701562922</v>
      </c>
      <c r="I63" s="16">
        <f t="shared" si="4"/>
        <v>0.06505422615122036</v>
      </c>
      <c r="J63" s="76"/>
      <c r="M63" s="123"/>
      <c r="N63" s="4"/>
    </row>
    <row r="64" spans="1:14" ht="12.75" customHeight="1">
      <c r="A64" s="62" t="s">
        <v>117</v>
      </c>
      <c r="B64" s="17">
        <v>25037.123758519996</v>
      </c>
      <c r="C64" s="17">
        <v>30107.888282329997</v>
      </c>
      <c r="D64" s="17">
        <v>31450.77250372</v>
      </c>
      <c r="E64" s="17">
        <v>33363.15788411</v>
      </c>
      <c r="F64" s="17">
        <v>41665.85197024</v>
      </c>
      <c r="G64" s="17">
        <v>41851.50503862</v>
      </c>
      <c r="H64" s="16">
        <f t="shared" si="3"/>
        <v>0.004455760763336869</v>
      </c>
      <c r="I64" s="16">
        <f t="shared" si="4"/>
        <v>0.25442277328768026</v>
      </c>
      <c r="J64" s="76"/>
      <c r="M64" s="123"/>
      <c r="N64" s="4"/>
    </row>
    <row r="65" spans="1:14" ht="12.75" customHeight="1">
      <c r="A65" s="61" t="s">
        <v>113</v>
      </c>
      <c r="B65" s="33">
        <v>15783.563455059999</v>
      </c>
      <c r="C65" s="33">
        <v>19637.8931866</v>
      </c>
      <c r="D65" s="33">
        <v>20629.71886399</v>
      </c>
      <c r="E65" s="33">
        <v>21916.231668760007</v>
      </c>
      <c r="F65" s="33">
        <v>30265.28694208</v>
      </c>
      <c r="G65" s="33">
        <v>30496.48192827</v>
      </c>
      <c r="H65" s="16">
        <f t="shared" si="3"/>
        <v>0.007638949091493652</v>
      </c>
      <c r="I65" s="16">
        <f t="shared" si="4"/>
        <v>0.39150207887884836</v>
      </c>
      <c r="J65" s="76"/>
      <c r="K65" s="12"/>
      <c r="L65" s="12"/>
      <c r="M65" s="123"/>
      <c r="N65" s="4"/>
    </row>
    <row r="66" spans="1:14" ht="12.75" customHeight="1">
      <c r="A66" s="61" t="s">
        <v>114</v>
      </c>
      <c r="B66" s="33">
        <v>9248.53188656</v>
      </c>
      <c r="C66" s="33">
        <v>10315.41167347</v>
      </c>
      <c r="D66" s="33">
        <v>10665.92015158</v>
      </c>
      <c r="E66" s="33">
        <v>11289.14837355</v>
      </c>
      <c r="F66" s="33">
        <v>11240.67646835</v>
      </c>
      <c r="G66" s="33">
        <v>11193.727821420003</v>
      </c>
      <c r="H66" s="16">
        <f t="shared" si="3"/>
        <v>-0.004176674514402179</v>
      </c>
      <c r="I66" s="16">
        <f t="shared" si="4"/>
        <v>-0.008452413678392556</v>
      </c>
      <c r="J66" s="76"/>
      <c r="K66" s="12"/>
      <c r="L66" s="12"/>
      <c r="M66" s="123"/>
      <c r="N66" s="4"/>
    </row>
    <row r="67" spans="1:13" ht="12.75" customHeight="1">
      <c r="A67" s="61" t="s">
        <v>116</v>
      </c>
      <c r="B67" s="33">
        <v>5.0284169</v>
      </c>
      <c r="C67" s="33">
        <v>154.58342226</v>
      </c>
      <c r="D67" s="33">
        <v>155.13348814999998</v>
      </c>
      <c r="E67" s="33">
        <v>157.7778418</v>
      </c>
      <c r="F67" s="33">
        <v>159.88855981</v>
      </c>
      <c r="G67" s="33">
        <v>161.29528893</v>
      </c>
      <c r="H67" s="16">
        <f t="shared" si="3"/>
        <v>0.008798184946262833</v>
      </c>
      <c r="I67" s="16">
        <f t="shared" si="4"/>
        <v>0.022293669946751526</v>
      </c>
      <c r="J67" s="76"/>
      <c r="K67" s="134"/>
      <c r="M67" s="123"/>
    </row>
    <row r="68" spans="1:13" ht="12.75" customHeight="1">
      <c r="A68" s="62" t="s">
        <v>118</v>
      </c>
      <c r="B68" s="17">
        <f>+B60-B64</f>
        <v>28924.475836530004</v>
      </c>
      <c r="C68" s="17">
        <v>33803.82021819</v>
      </c>
      <c r="D68" s="17">
        <v>33573.44635740001</v>
      </c>
      <c r="E68" s="17">
        <f>+E60-E64</f>
        <v>45393.16383152999</v>
      </c>
      <c r="F68" s="17">
        <f>+F60-F64</f>
        <v>45528.23065294</v>
      </c>
      <c r="G68" s="17">
        <f>+G60-G64</f>
        <v>43965.48223026999</v>
      </c>
      <c r="H68" s="16">
        <f t="shared" si="3"/>
        <v>-0.034324822209384376</v>
      </c>
      <c r="I68" s="16">
        <f t="shared" si="4"/>
        <v>-0.031451467153922774</v>
      </c>
      <c r="J68" s="76"/>
      <c r="K68" s="12"/>
      <c r="L68" s="12"/>
      <c r="M68" s="123"/>
    </row>
    <row r="69" spans="1:15" ht="12.75" customHeight="1">
      <c r="A69" s="61" t="s">
        <v>113</v>
      </c>
      <c r="B69" s="33">
        <f>+B61-B65</f>
        <v>19805.934257609995</v>
      </c>
      <c r="C69" s="33">
        <v>23664.299292949996</v>
      </c>
      <c r="D69" s="33">
        <v>23562.141307379996</v>
      </c>
      <c r="E69" s="33">
        <f>+E61-E65</f>
        <v>31221.693855669993</v>
      </c>
      <c r="F69" s="33">
        <f>+F61-F65</f>
        <v>31384.82013623</v>
      </c>
      <c r="G69" s="33">
        <f>+G61-G65</f>
        <v>30114.51411228</v>
      </c>
      <c r="H69" s="16">
        <f t="shared" si="3"/>
        <v>-0.040475172979678176</v>
      </c>
      <c r="I69" s="16">
        <f t="shared" si="4"/>
        <v>-0.03546187303316095</v>
      </c>
      <c r="J69" s="76"/>
      <c r="K69" s="12"/>
      <c r="L69" s="12"/>
      <c r="M69" s="123"/>
      <c r="N69" s="12"/>
      <c r="O69" s="12"/>
    </row>
    <row r="70" spans="1:15" ht="12.75" customHeight="1">
      <c r="A70" s="61" t="s">
        <v>114</v>
      </c>
      <c r="B70" s="33">
        <f>+B62-B66</f>
        <v>9051.484607110002</v>
      </c>
      <c r="C70" s="33">
        <v>9928.82667966</v>
      </c>
      <c r="D70" s="33">
        <v>9828.53823231</v>
      </c>
      <c r="E70" s="33">
        <f>+E62-E66</f>
        <v>13817.509564520002</v>
      </c>
      <c r="F70" s="33">
        <f>+F62-F66</f>
        <v>13740.0874144</v>
      </c>
      <c r="G70" s="33">
        <f>+G62-G66</f>
        <v>13467.234417729995</v>
      </c>
      <c r="H70" s="16">
        <f t="shared" si="3"/>
        <v>-0.019858170362442418</v>
      </c>
      <c r="I70" s="16">
        <f t="shared" si="4"/>
        <v>-0.02535009258755483</v>
      </c>
      <c r="J70" s="76"/>
      <c r="K70" s="12"/>
      <c r="L70" s="12"/>
      <c r="M70" s="123"/>
      <c r="N70" s="12"/>
      <c r="O70" s="12"/>
    </row>
    <row r="71" spans="1:15" ht="12.75" customHeight="1">
      <c r="A71" s="61" t="s">
        <v>116</v>
      </c>
      <c r="B71" s="33">
        <f>+B63-B67</f>
        <v>67.05697181000001</v>
      </c>
      <c r="C71" s="33">
        <v>210.69424558</v>
      </c>
      <c r="D71" s="33">
        <v>182.76681771000003</v>
      </c>
      <c r="E71" s="33">
        <f>+E63-E67</f>
        <v>353.96041133999995</v>
      </c>
      <c r="F71" s="33">
        <f>+F63-F67</f>
        <v>403.32310231</v>
      </c>
      <c r="G71" s="33">
        <f>+G63-G67</f>
        <v>383.73370026</v>
      </c>
      <c r="H71" s="16">
        <f t="shared" si="3"/>
        <v>-0.048569997448208</v>
      </c>
      <c r="I71" s="16">
        <f t="shared" si="4"/>
        <v>0.08411474268347208</v>
      </c>
      <c r="J71" s="76"/>
      <c r="K71" s="12"/>
      <c r="L71" s="12"/>
      <c r="M71" s="123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9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5"/>
      <c r="C78" s="65"/>
      <c r="D78" s="65"/>
      <c r="E78" s="65"/>
      <c r="F78" s="65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ktoguzzakov</cp:lastModifiedBy>
  <cp:lastPrinted>2015-06-09T02:49:37Z</cp:lastPrinted>
  <dcterms:created xsi:type="dcterms:W3CDTF">2008-11-05T07:26:31Z</dcterms:created>
  <dcterms:modified xsi:type="dcterms:W3CDTF">2015-06-11T03:55:51Z</dcterms:modified>
  <cp:category/>
  <cp:version/>
  <cp:contentType/>
  <cp:contentStatus/>
</cp:coreProperties>
</file>