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<sst xmlns="http://schemas.openxmlformats.org/spreadsheetml/2006/main" count="550" uniqueCount="115">
  <si>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</si>
  <si>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</si>
  <si>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</si>
  <si>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</si>
  <si>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</si>
  <si>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</si>
  <si>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</si>
  <si>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</si>
  <si>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</si>
  <si>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</si>
  <si>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</si>
  <si>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</si>
  <si>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</si>
  <si>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</si>
  <si>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</si>
  <si>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</si>
  <si>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</si>
  <si>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</si>
  <si>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</si>
  <si>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</si>
  <si>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</si>
  <si>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</si>
  <si>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</si>
  <si>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</si>
  <si>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</si>
  <si>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</si>
  <si>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</si>
  <si>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</si>
  <si>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</si>
  <si>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</si>
  <si>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</si>
  <si>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</si>
  <si>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</si>
  <si>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</si>
  <si>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</si>
  <si>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</si>
  <si>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</si>
  <si>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</si>
  <si>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</si>
  <si>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</si>
  <si>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</si>
  <si>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</si>
  <si>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</si>
  <si>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</si>
  <si>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</si>
  <si>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</si>
  <si>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</si>
  <si>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</si>
  <si>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</si>
  <si>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</si>
  <si>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</si>
  <si>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</si>
  <si>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</si>
  <si>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</si>
  <si>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</si>
  <si>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</si>
  <si>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</si>
  <si>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</si>
  <si>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</si>
  <si>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</si>
  <si>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</si>
  <si>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</si>
  <si>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</si>
  <si>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</si>
  <si>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</si>
  <si>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</si>
  <si>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</si>
  <si>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</si>
  <si>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</si>
  <si>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</si>
  <si>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</si>
  <si>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</si>
  <si>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</si>
  <si>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</si>
  <si>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</si>
  <si>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</si>
  <si>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</si>
  <si>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</si>
  <si>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</si>
  <si>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</si>
  <si>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</si>
  <si>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</si>
  <si>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</si>
  <si>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</si>
  <si>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</si>
  <si>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</si>
  <si>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</si>
  <si>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</si>
  <si>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</si>
  <si>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</si>
  <si>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</si>
  <si>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</si>
  <si>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</si>
  <si>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</si>
  <si>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</si>
  <si>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</si>
  <si>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</si>
  <si>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</si>
  <si>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</si>
  <si>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</si>
  <si>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</si>
  <si>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</si>
  <si>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</si>
  <si>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</si>
  <si>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</si>
  <si>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</si>
  <si>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</si>
  <si>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янв.-апр.11</t>
  </si>
  <si>
    <t xml:space="preserve">Внутридневные кредиты </t>
  </si>
  <si>
    <t>Май 2011</t>
  </si>
  <si>
    <t>янв.-май.11</t>
  </si>
  <si>
    <t>янв.-май.10</t>
  </si>
  <si>
    <t>янв.-май 10</t>
  </si>
  <si>
    <t>янв.-май 11</t>
  </si>
  <si>
    <t>янв.- май 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</si>
</sst>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40578"/>
        <c:axId val="57658003"/>
      </c:lineChart>
      <c:catAx>
        <c:axId val="6474057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8003"/>
        <c:crosses val="autoZero"/>
        <c:auto val="0"/>
        <c:lblOffset val="100"/>
        <c:tickLblSkip val="1"/>
        <c:noMultiLvlLbl val="0"/>
      </c:catAx>
      <c:valAx>
        <c:axId val="5765800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4057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298054"/>
        <c:axId val="6349109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3562880"/>
        <c:axId val="66245633"/>
      </c:lineChart>
      <c:catAx>
        <c:axId val="632980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91095"/>
        <c:crosses val="autoZero"/>
        <c:auto val="0"/>
        <c:lblOffset val="100"/>
        <c:tickLblSkip val="5"/>
        <c:noMultiLvlLbl val="0"/>
      </c:catAx>
      <c:valAx>
        <c:axId val="6349109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8054"/>
        <c:crossesAt val="1"/>
        <c:crossBetween val="between"/>
        <c:dispUnits/>
        <c:majorUnit val="2000"/>
        <c:minorUnit val="100"/>
      </c:valAx>
      <c:catAx>
        <c:axId val="13562880"/>
        <c:scaling>
          <c:orientation val="minMax"/>
        </c:scaling>
        <c:axPos val="b"/>
        <c:delete val="1"/>
        <c:majorTickMark val="out"/>
        <c:minorTickMark val="none"/>
        <c:tickLblPos val="none"/>
        <c:crossAx val="66245633"/>
        <c:crossesAt val="39"/>
        <c:auto val="0"/>
        <c:lblOffset val="100"/>
        <c:tickLblSkip val="1"/>
        <c:noMultiLvlLbl val="0"/>
      </c:catAx>
      <c:valAx>
        <c:axId val="6624563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628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390170"/>
        <c:axId val="745146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90170"/>
        <c:axId val="745146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00788"/>
        <c:axId val="34378741"/>
      </c:lineChart>
      <c:catAx>
        <c:axId val="5739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1467"/>
        <c:crosses val="autoZero"/>
        <c:auto val="0"/>
        <c:lblOffset val="100"/>
        <c:tickLblSkip val="1"/>
        <c:noMultiLvlLbl val="0"/>
      </c:catAx>
      <c:valAx>
        <c:axId val="74514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0170"/>
        <c:crossesAt val="1"/>
        <c:crossBetween val="between"/>
        <c:dispUnits/>
        <c:majorUnit val="1"/>
      </c:valAx>
      <c:catAx>
        <c:axId val="59200788"/>
        <c:scaling>
          <c:orientation val="minMax"/>
        </c:scaling>
        <c:axPos val="b"/>
        <c:delete val="1"/>
        <c:majorTickMark val="out"/>
        <c:minorTickMark val="none"/>
        <c:tickLblPos val="none"/>
        <c:crossAx val="34378741"/>
        <c:crosses val="autoZero"/>
        <c:auto val="0"/>
        <c:lblOffset val="100"/>
        <c:tickLblSkip val="1"/>
        <c:noMultiLvlLbl val="0"/>
      </c:catAx>
      <c:valAx>
        <c:axId val="3437874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007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809070"/>
        <c:axId val="5334630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09070"/>
        <c:axId val="53346303"/>
      </c:lineChart>
      <c:catAx>
        <c:axId val="398090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6303"/>
        <c:crosses val="autoZero"/>
        <c:auto val="1"/>
        <c:lblOffset val="100"/>
        <c:tickLblSkip val="1"/>
        <c:noMultiLvlLbl val="0"/>
      </c:catAx>
      <c:valAx>
        <c:axId val="533463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90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1288604"/>
        <c:axId val="3322233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88604"/>
        <c:axId val="33222333"/>
      </c:lineChart>
      <c:catAx>
        <c:axId val="312886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22333"/>
        <c:crosses val="autoZero"/>
        <c:auto val="1"/>
        <c:lblOffset val="100"/>
        <c:tickLblSkip val="1"/>
        <c:noMultiLvlLbl val="0"/>
      </c:catAx>
      <c:valAx>
        <c:axId val="332223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886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97622"/>
        <c:axId val="2024403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89008"/>
        <c:axId val="29956913"/>
      </c:lineChart>
      <c:catAx>
        <c:axId val="399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44039"/>
        <c:crosses val="autoZero"/>
        <c:auto val="1"/>
        <c:lblOffset val="100"/>
        <c:tickLblSkip val="1"/>
        <c:noMultiLvlLbl val="0"/>
      </c:catAx>
      <c:valAx>
        <c:axId val="202440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622"/>
        <c:crossesAt val="1"/>
        <c:crossBetween val="between"/>
        <c:dispUnits/>
        <c:majorUnit val="400"/>
      </c:valAx>
      <c:catAx>
        <c:axId val="56889008"/>
        <c:scaling>
          <c:orientation val="minMax"/>
        </c:scaling>
        <c:axPos val="b"/>
        <c:delete val="1"/>
        <c:majorTickMark val="out"/>
        <c:minorTickMark val="none"/>
        <c:tickLblPos val="none"/>
        <c:crossAx val="29956913"/>
        <c:crosses val="autoZero"/>
        <c:auto val="1"/>
        <c:lblOffset val="100"/>
        <c:tickLblSkip val="1"/>
        <c:noMultiLvlLbl val="0"/>
      </c:catAx>
      <c:valAx>
        <c:axId val="2995691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8900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919562"/>
        <c:axId val="588737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19562"/>
        <c:axId val="58873723"/>
      </c:lineChart>
      <c:catAx>
        <c:axId val="489195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73723"/>
        <c:crosses val="autoZero"/>
        <c:auto val="1"/>
        <c:lblOffset val="100"/>
        <c:tickLblSkip val="1"/>
        <c:noMultiLvlLbl val="0"/>
      </c:catAx>
      <c:valAx>
        <c:axId val="58873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195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69956"/>
        <c:axId val="663729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69956"/>
        <c:axId val="66372901"/>
      </c:lineChart>
      <c:catAx>
        <c:axId val="52699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72901"/>
        <c:crosses val="autoZero"/>
        <c:auto val="1"/>
        <c:lblOffset val="100"/>
        <c:tickLblSkip val="1"/>
        <c:noMultiLvlLbl val="0"/>
      </c:catAx>
      <c:valAx>
        <c:axId val="66372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99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08158"/>
        <c:axId val="89083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8158"/>
        <c:axId val="8908335"/>
      </c:lineChart>
      <c:catAx>
        <c:axId val="16081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08335"/>
        <c:crosses val="autoZero"/>
        <c:auto val="1"/>
        <c:lblOffset val="100"/>
        <c:tickLblSkip val="1"/>
        <c:noMultiLvlLbl val="0"/>
      </c:catAx>
      <c:valAx>
        <c:axId val="89083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1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44312"/>
        <c:axId val="315055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44312"/>
        <c:axId val="31505561"/>
      </c:lineChart>
      <c:catAx>
        <c:axId val="546443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05561"/>
        <c:crosses val="autoZero"/>
        <c:auto val="1"/>
        <c:lblOffset val="100"/>
        <c:tickLblSkip val="1"/>
        <c:noMultiLvlLbl val="0"/>
      </c:catAx>
      <c:valAx>
        <c:axId val="315055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443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531506"/>
        <c:axId val="4479241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31506"/>
        <c:axId val="44792419"/>
      </c:lineChart>
      <c:catAx>
        <c:axId val="525315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92419"/>
        <c:crosses val="autoZero"/>
        <c:auto val="1"/>
        <c:lblOffset val="100"/>
        <c:tickLblSkip val="1"/>
        <c:noMultiLvlLbl val="0"/>
      </c:catAx>
      <c:valAx>
        <c:axId val="447924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315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02316"/>
        <c:axId val="63295885"/>
      </c:lineChart>
      <c:catAx>
        <c:axId val="271023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885"/>
        <c:crosses val="autoZero"/>
        <c:auto val="0"/>
        <c:lblOffset val="100"/>
        <c:tickLblSkip val="1"/>
        <c:noMultiLvlLbl val="0"/>
      </c:catAx>
      <c:valAx>
        <c:axId val="632958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23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53"/>
      <c r="K1" s="53"/>
      <c r="L1" s="53"/>
      <c r="M1" s="53"/>
      <c r="N1" s="53"/>
      <c r="O1" s="53"/>
      <c r="P1" s="53"/>
    </row>
    <row r="2" spans="1:16" ht="15.75">
      <c r="A2" s="155" t="s">
        <v>109</v>
      </c>
      <c r="B2" s="155"/>
      <c r="C2" s="155"/>
      <c r="D2" s="155"/>
      <c r="E2" s="155"/>
      <c r="F2" s="155"/>
      <c r="G2" s="155"/>
      <c r="H2" s="155"/>
      <c r="I2" s="155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8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</row>
    <row r="7" spans="1:8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</row>
    <row r="8" spans="1:8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</row>
    <row r="9" spans="1:8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</row>
    <row r="10" spans="1:8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</row>
    <row r="11" spans="1:8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</row>
    <row r="12" spans="1:8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</row>
    <row r="13" spans="1:8" s="25" customFormat="1" ht="26.25" customHeight="1">
      <c r="A13" s="29" t="s">
        <v>90</v>
      </c>
      <c r="B13" s="132" t="s">
        <v>1</v>
      </c>
      <c r="C13" s="132" t="s">
        <v>1</v>
      </c>
      <c r="D13" s="129">
        <f>D11/C11*100-100</f>
        <v>0.3626388558616753</v>
      </c>
      <c r="E13" s="129">
        <f>E11/D11*100-100</f>
        <v>0.4241590861011133</v>
      </c>
      <c r="F13" s="129">
        <f>F11/E11*100-100</f>
        <v>-0.4754531761831089</v>
      </c>
      <c r="G13" s="129">
        <f>G11/F11*100-100</f>
        <v>-0.9910085342725381</v>
      </c>
      <c r="H13" s="129">
        <f>H11/G11*100-100</f>
        <v>-2.9429244536798365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40269</v>
      </c>
      <c r="D17" s="55">
        <v>40299</v>
      </c>
      <c r="E17" s="58" t="s">
        <v>103</v>
      </c>
      <c r="F17" s="55">
        <v>40634</v>
      </c>
      <c r="G17" s="55">
        <v>40664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36080.3999</v>
      </c>
      <c r="D18" s="79">
        <v>35017.5165</v>
      </c>
      <c r="E18" s="79">
        <v>43290.2962</v>
      </c>
      <c r="F18" s="79">
        <v>42565.9733</v>
      </c>
      <c r="G18" s="79">
        <v>43261.8372</v>
      </c>
      <c r="H18" s="82">
        <f>G18-F18</f>
        <v>695.8639000000039</v>
      </c>
      <c r="I18" s="82">
        <f>G18-E18</f>
        <v>-28.458999999995285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40667.8147</v>
      </c>
      <c r="D19" s="79">
        <v>39142.6561</v>
      </c>
      <c r="E19" s="79">
        <v>48597.3006</v>
      </c>
      <c r="F19" s="79">
        <v>46261.007</v>
      </c>
      <c r="G19" s="79">
        <v>47930.2373</v>
      </c>
      <c r="H19" s="82">
        <f>G19-F19</f>
        <v>1669.230300000003</v>
      </c>
      <c r="I19" s="82">
        <f>G19-E19</f>
        <v>-667.0633000000016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55260.30300348</v>
      </c>
      <c r="D20" s="79">
        <v>54398.72767301</v>
      </c>
      <c r="E20" s="79">
        <v>69206.98893299</v>
      </c>
      <c r="F20" s="79">
        <v>67663.94331374002</v>
      </c>
      <c r="G20" s="79">
        <v>70213.41433454001</v>
      </c>
      <c r="H20" s="82">
        <f>G20-F20</f>
        <v>2549.4710207999888</v>
      </c>
      <c r="I20" s="82">
        <f>G20-E20</f>
        <v>1006.4254015500046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24.787163346191114</v>
      </c>
      <c r="D21" s="114">
        <v>25.099197080407265</v>
      </c>
      <c r="E21" s="114">
        <v>28.020329612655498</v>
      </c>
      <c r="F21" s="114">
        <v>28.445192041933637</v>
      </c>
      <c r="G21" s="114">
        <v>28.630277637720113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6" t="s">
        <v>85</v>
      </c>
      <c r="B23" s="156"/>
      <c r="C23" s="156"/>
      <c r="D23" s="156"/>
      <c r="E23" s="156"/>
      <c r="F23" s="156"/>
      <c r="G23" s="156"/>
      <c r="H23" s="156"/>
      <c r="I23" s="156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40269</v>
      </c>
      <c r="D27" s="55">
        <v>40299</v>
      </c>
      <c r="E27" s="58" t="s">
        <v>103</v>
      </c>
      <c r="F27" s="55">
        <v>40634</v>
      </c>
      <c r="G27" s="55">
        <v>40664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1646.01</v>
      </c>
      <c r="D28" s="109">
        <v>1574.5</v>
      </c>
      <c r="E28" s="109">
        <v>1718.87</v>
      </c>
      <c r="F28" s="109">
        <v>1855.08</v>
      </c>
      <c r="G28" s="109">
        <v>1898.99104324964</v>
      </c>
      <c r="H28" s="82">
        <f>G28-F28</f>
        <v>43.91104324963999</v>
      </c>
      <c r="I28" s="82">
        <f>G28-E28</f>
        <v>180.12104324964002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40269</v>
      </c>
      <c r="D32" s="55">
        <v>40299</v>
      </c>
      <c r="E32" s="58" t="s">
        <v>103</v>
      </c>
      <c r="F32" s="55">
        <v>40634</v>
      </c>
      <c r="G32" s="55">
        <v>40664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45.5518</v>
      </c>
      <c r="D33" s="126">
        <v>45.9397</v>
      </c>
      <c r="E33" s="126">
        <v>47.0992</v>
      </c>
      <c r="F33" s="126">
        <v>46.7766</v>
      </c>
      <c r="G33" s="126">
        <v>45.4</v>
      </c>
      <c r="H33" s="136">
        <f>G33/F33-1</f>
        <v>-0.029429244536798405</v>
      </c>
      <c r="I33" s="136">
        <f>G33/E33-1</f>
        <v>-0.03607704589462246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45.6029</v>
      </c>
      <c r="D34" s="126">
        <v>45.9505</v>
      </c>
      <c r="E34" s="126">
        <v>47.1244</v>
      </c>
      <c r="F34" s="126">
        <v>46.7766</v>
      </c>
      <c r="G34" s="126">
        <v>45.3965</v>
      </c>
      <c r="H34" s="136">
        <f>G34/F34-1</f>
        <v>-0.029504068273452977</v>
      </c>
      <c r="I34" s="136">
        <f>G34/E34-1</f>
        <v>-0.03666677984228972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1.3295</v>
      </c>
      <c r="D35" s="126">
        <v>1.2305</v>
      </c>
      <c r="E35" s="126">
        <v>1.3377</v>
      </c>
      <c r="F35" s="126">
        <v>1.4799</v>
      </c>
      <c r="G35" s="126">
        <v>1.4393</v>
      </c>
      <c r="H35" s="136">
        <f>G35/F35-1</f>
        <v>-0.02743428610041221</v>
      </c>
      <c r="I35" s="136">
        <f>G35/E35-1</f>
        <v>0.07595125962472915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45.4925</v>
      </c>
      <c r="D37" s="126">
        <v>45.61126691349714</v>
      </c>
      <c r="E37" s="126">
        <v>47.2161</v>
      </c>
      <c r="F37" s="126">
        <v>46.6448</v>
      </c>
      <c r="G37" s="126">
        <v>45.1407</v>
      </c>
      <c r="H37" s="136">
        <f>G37/F37-1</f>
        <v>-0.03224582375741758</v>
      </c>
      <c r="I37" s="136">
        <f>G37/E37-1</f>
        <v>-0.04395534574011817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60.1713</v>
      </c>
      <c r="D38" s="126">
        <v>55.90272371655908</v>
      </c>
      <c r="E38" s="126">
        <v>62.3694</v>
      </c>
      <c r="F38" s="126">
        <v>69.0587</v>
      </c>
      <c r="G38" s="126">
        <v>65.122</v>
      </c>
      <c r="H38" s="136">
        <f>G38/F38-1</f>
        <v>-0.05700512752194875</v>
      </c>
      <c r="I38" s="136">
        <f>G38/E38-1</f>
        <v>0.04413382203452332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1.549</v>
      </c>
      <c r="D39" s="126">
        <v>1.4880586595367358</v>
      </c>
      <c r="E39" s="126">
        <v>1.5242</v>
      </c>
      <c r="F39" s="126">
        <v>1.6921</v>
      </c>
      <c r="G39" s="126">
        <v>1.6113</v>
      </c>
      <c r="H39" s="136">
        <f>G39/F39-1</f>
        <v>-0.04775131493410556</v>
      </c>
      <c r="I39" s="136">
        <f>G39/E39-1</f>
        <v>0.05714473166251155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</v>
      </c>
      <c r="D40" s="126">
        <v>0.3078672025020817</v>
      </c>
      <c r="E40" s="126">
        <v>0.317</v>
      </c>
      <c r="F40" s="126">
        <v>0.3197</v>
      </c>
      <c r="G40" s="126">
        <v>0.3105</v>
      </c>
      <c r="H40" s="136">
        <f>G40/F40-1</f>
        <v>-0.02877697841726612</v>
      </c>
      <c r="I40" s="136">
        <f>G40/E40-1</f>
        <v>-0.02050473186119872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103</v>
      </c>
      <c r="C3" s="55" t="s">
        <v>111</v>
      </c>
      <c r="D3" s="55" t="s">
        <v>110</v>
      </c>
      <c r="E3" s="55">
        <v>40634</v>
      </c>
      <c r="F3" s="55">
        <v>40664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124.35</v>
      </c>
      <c r="D4" s="81">
        <f>D6+D7+D8</f>
        <v>120.175</v>
      </c>
      <c r="E4" s="81">
        <f>E6+E7</f>
        <v>32</v>
      </c>
      <c r="F4" s="81">
        <f>F6+F7</f>
        <v>22.25</v>
      </c>
      <c r="G4" s="82">
        <f>F4-E4</f>
        <v>-9.75</v>
      </c>
      <c r="H4" s="82">
        <f>D4-C4</f>
        <v>-4.174999999999997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-116.25</v>
      </c>
      <c r="D5" s="78">
        <f>D6-D7</f>
        <v>-26.700000000000003</v>
      </c>
      <c r="E5" s="78">
        <f>E6-E7</f>
        <v>13.5</v>
      </c>
      <c r="F5" s="78">
        <f>F6-F7</f>
        <v>22.25</v>
      </c>
      <c r="G5" s="82">
        <f>F5-E5</f>
        <v>8.75</v>
      </c>
      <c r="H5" s="82">
        <f>D5-C5</f>
        <v>89.55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45</v>
      </c>
      <c r="E6" s="79">
        <v>22.75</v>
      </c>
      <c r="F6" s="79">
        <v>22.25</v>
      </c>
      <c r="G6" s="82">
        <f>F6-E6</f>
        <v>-0.5</v>
      </c>
      <c r="H6" s="82">
        <f>D6-C6</f>
        <v>40.95</v>
      </c>
      <c r="I6" s="108"/>
    </row>
    <row r="7" spans="1:9" ht="13.5" customHeight="1">
      <c r="A7" s="52" t="s">
        <v>24</v>
      </c>
      <c r="B7" s="79">
        <v>263.7</v>
      </c>
      <c r="C7" s="79">
        <v>120.3</v>
      </c>
      <c r="D7" s="79">
        <v>71.7</v>
      </c>
      <c r="E7" s="79">
        <v>9.25</v>
      </c>
      <c r="F7" s="79">
        <v>0</v>
      </c>
      <c r="G7" s="82">
        <f>F7-E7</f>
        <v>-9.25</v>
      </c>
      <c r="H7" s="82">
        <f>D7-C7</f>
        <v>-48.599999999999994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112</v>
      </c>
      <c r="D12" s="55" t="s">
        <v>113</v>
      </c>
      <c r="E12" s="55">
        <v>40634</v>
      </c>
      <c r="F12" s="55">
        <v>40664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1393</v>
      </c>
      <c r="D13" s="81">
        <f>+D17+D19+D21+D18</f>
        <v>5003.0374</v>
      </c>
      <c r="E13" s="81">
        <v>3383</v>
      </c>
      <c r="F13" s="81">
        <f>+F19</f>
        <v>77</v>
      </c>
      <c r="G13" s="82">
        <f>F13-E13</f>
        <v>-3306</v>
      </c>
      <c r="H13" s="82">
        <f>D13-C13</f>
        <v>3610.0374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9" t="s">
        <v>1</v>
      </c>
      <c r="F14" s="79" t="s">
        <v>1</v>
      </c>
      <c r="G14" s="82" t="s">
        <v>1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1" t="s">
        <v>101</v>
      </c>
      <c r="B16" s="117">
        <v>800</v>
      </c>
      <c r="C16" s="117" t="s">
        <v>1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 t="s">
        <v>1</v>
      </c>
      <c r="F17" s="108" t="s">
        <v>1</v>
      </c>
      <c r="G17" s="82" t="s">
        <v>1</v>
      </c>
      <c r="H17" s="139">
        <f>D17</f>
        <v>684.457</v>
      </c>
      <c r="I17" s="105"/>
      <c r="J17" s="9"/>
    </row>
    <row r="18" spans="1:10" ht="12.75" customHeight="1">
      <c r="A18" s="47" t="s">
        <v>108</v>
      </c>
      <c r="B18" s="79" t="s">
        <v>1</v>
      </c>
      <c r="C18" s="108" t="s">
        <v>1</v>
      </c>
      <c r="D18" s="108">
        <v>60</v>
      </c>
      <c r="E18" s="108">
        <v>60</v>
      </c>
      <c r="F18" s="108" t="s">
        <v>1</v>
      </c>
      <c r="G18" s="82">
        <f>-E18</f>
        <v>-60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3690</v>
      </c>
      <c r="E19" s="108">
        <v>3323</v>
      </c>
      <c r="F19" s="108">
        <v>77</v>
      </c>
      <c r="G19" s="82">
        <f>F19-E19</f>
        <v>-3246</v>
      </c>
      <c r="H19" s="82">
        <f>D19-C19</f>
        <v>2297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 t="s">
        <v>1</v>
      </c>
      <c r="D21" s="140">
        <v>568.5804</v>
      </c>
      <c r="E21" s="140" t="s">
        <v>1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3.42</v>
      </c>
      <c r="D23" s="31">
        <v>10.31</v>
      </c>
      <c r="E23" s="31">
        <v>8.23</v>
      </c>
      <c r="F23" s="31">
        <v>10.31</v>
      </c>
      <c r="G23" s="82">
        <f>F23-E23</f>
        <v>2.08</v>
      </c>
      <c r="H23" s="82">
        <f>D23-C23</f>
        <v>6.890000000000001</v>
      </c>
      <c r="I23" s="119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 t="s">
        <v>1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4.104</v>
      </c>
      <c r="D26" s="31">
        <v>12.372</v>
      </c>
      <c r="E26" s="31">
        <v>9.88</v>
      </c>
      <c r="F26" s="31">
        <v>12.372</v>
      </c>
      <c r="G26" s="82">
        <f>F26-E26</f>
        <v>2.491999999999999</v>
      </c>
      <c r="H26" s="82">
        <f>D26-C26</f>
        <v>8.268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112</v>
      </c>
      <c r="D32" s="55" t="s">
        <v>113</v>
      </c>
      <c r="E32" s="55">
        <v>40634</v>
      </c>
      <c r="F32" s="55">
        <v>40664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8">
        <f>SUM(B34:B37)</f>
        <v>11550</v>
      </c>
      <c r="C33" s="148">
        <f>SUM(C34:C36)</f>
        <v>6430</v>
      </c>
      <c r="D33" s="148">
        <f>SUM(D34:D36)</f>
        <v>11600</v>
      </c>
      <c r="E33" s="148">
        <f>SUM(E34:E36)</f>
        <v>2200</v>
      </c>
      <c r="F33" s="148">
        <f>SUM(F34:F36)</f>
        <v>2750</v>
      </c>
      <c r="G33" s="82">
        <f>F33-E33</f>
        <v>550</v>
      </c>
      <c r="H33" s="82">
        <f>D33-C33</f>
        <v>5170</v>
      </c>
      <c r="I33" s="9"/>
    </row>
    <row r="34" spans="1:15" ht="12.75" customHeight="1">
      <c r="A34" s="51" t="s">
        <v>31</v>
      </c>
      <c r="B34" s="149">
        <v>1990</v>
      </c>
      <c r="C34" s="149">
        <v>1300</v>
      </c>
      <c r="D34" s="149">
        <v>2250</v>
      </c>
      <c r="E34" s="149">
        <v>400</v>
      </c>
      <c r="F34" s="149">
        <v>500</v>
      </c>
      <c r="G34" s="82">
        <f aca="true" t="shared" si="0" ref="G34:G56">F34-E34</f>
        <v>100</v>
      </c>
      <c r="H34" s="82">
        <f aca="true" t="shared" si="1" ref="H34:H56">D34-C34</f>
        <v>950</v>
      </c>
      <c r="I34" s="9"/>
      <c r="M34" s="106"/>
      <c r="N34" s="106"/>
      <c r="O34" s="106"/>
    </row>
    <row r="35" spans="1:15" ht="12.75" customHeight="1">
      <c r="A35" s="51" t="s">
        <v>32</v>
      </c>
      <c r="B35" s="149">
        <v>2220</v>
      </c>
      <c r="C35" s="149">
        <v>1420</v>
      </c>
      <c r="D35" s="149">
        <v>3800</v>
      </c>
      <c r="E35" s="149">
        <v>800</v>
      </c>
      <c r="F35" s="149">
        <v>1000</v>
      </c>
      <c r="G35" s="82">
        <f t="shared" si="0"/>
        <v>200</v>
      </c>
      <c r="H35" s="82">
        <f t="shared" si="1"/>
        <v>2380</v>
      </c>
      <c r="I35" s="9"/>
      <c r="M35" s="106"/>
      <c r="N35" s="106"/>
      <c r="O35" s="106"/>
    </row>
    <row r="36" spans="1:15" ht="12.75" customHeight="1">
      <c r="A36" s="51" t="s">
        <v>33</v>
      </c>
      <c r="B36" s="149">
        <v>7340</v>
      </c>
      <c r="C36" s="149">
        <v>3710</v>
      </c>
      <c r="D36" s="149">
        <v>5550</v>
      </c>
      <c r="E36" s="149">
        <v>1000</v>
      </c>
      <c r="F36" s="149">
        <v>1250</v>
      </c>
      <c r="G36" s="82">
        <f t="shared" si="0"/>
        <v>250</v>
      </c>
      <c r="H36" s="82">
        <f t="shared" si="1"/>
        <v>1840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50">
        <v>0</v>
      </c>
      <c r="D37" s="101" t="s">
        <v>1</v>
      </c>
      <c r="E37" s="150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02">
        <v>0</v>
      </c>
      <c r="C38" s="150">
        <v>0</v>
      </c>
      <c r="D38" s="102"/>
      <c r="E38" s="150"/>
      <c r="F38" s="102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48">
        <f>SUM(B40:B43)</f>
        <v>13162.5</v>
      </c>
      <c r="C39" s="148">
        <f>SUM(C40:C42)</f>
        <v>8414.599999999999</v>
      </c>
      <c r="D39" s="148">
        <f>SUM(D40:D42)</f>
        <v>10302.789999999999</v>
      </c>
      <c r="E39" s="148">
        <f>SUM(E40:E42)</f>
        <v>1322.8</v>
      </c>
      <c r="F39" s="148">
        <f>SUM(F40:F42)</f>
        <v>2317.36</v>
      </c>
      <c r="G39" s="82">
        <f t="shared" si="0"/>
        <v>994.5600000000002</v>
      </c>
      <c r="H39" s="82">
        <f t="shared" si="1"/>
        <v>1888.1900000000005</v>
      </c>
      <c r="I39" s="9"/>
      <c r="M39" s="106"/>
      <c r="N39" s="106"/>
      <c r="O39" s="106"/>
    </row>
    <row r="40" spans="1:15" ht="12.75" customHeight="1">
      <c r="A40" s="51" t="s">
        <v>31</v>
      </c>
      <c r="B40" s="149">
        <v>2916.5</v>
      </c>
      <c r="C40" s="149">
        <v>2205.5</v>
      </c>
      <c r="D40" s="149">
        <v>2833</v>
      </c>
      <c r="E40" s="149">
        <v>342.2</v>
      </c>
      <c r="F40" s="149">
        <v>684.5</v>
      </c>
      <c r="G40" s="82">
        <f t="shared" si="0"/>
        <v>342.3</v>
      </c>
      <c r="H40" s="82">
        <f t="shared" si="1"/>
        <v>627.5</v>
      </c>
      <c r="I40" s="9"/>
      <c r="M40" s="106"/>
      <c r="N40" s="106"/>
      <c r="O40" s="106"/>
    </row>
    <row r="41" spans="1:15" ht="12.75" customHeight="1">
      <c r="A41" s="51" t="s">
        <v>32</v>
      </c>
      <c r="B41" s="149">
        <v>2825</v>
      </c>
      <c r="C41" s="149">
        <v>2084.9</v>
      </c>
      <c r="D41" s="149">
        <v>3714.9</v>
      </c>
      <c r="E41" s="149">
        <v>497.7</v>
      </c>
      <c r="F41" s="149">
        <v>708.2</v>
      </c>
      <c r="G41" s="82">
        <f t="shared" si="0"/>
        <v>210.50000000000006</v>
      </c>
      <c r="H41" s="82">
        <f t="shared" si="1"/>
        <v>1630</v>
      </c>
      <c r="I41" s="9"/>
      <c r="M41" s="106"/>
      <c r="N41" s="106"/>
      <c r="O41" s="106"/>
    </row>
    <row r="42" spans="1:15" ht="12.75" customHeight="1">
      <c r="A42" s="51" t="s">
        <v>33</v>
      </c>
      <c r="B42" s="149">
        <v>7421</v>
      </c>
      <c r="C42" s="149">
        <v>4124.2</v>
      </c>
      <c r="D42" s="149">
        <v>3754.89</v>
      </c>
      <c r="E42" s="149">
        <v>482.9</v>
      </c>
      <c r="F42" s="149">
        <v>924.66</v>
      </c>
      <c r="G42" s="82">
        <f t="shared" si="0"/>
        <v>441.76</v>
      </c>
      <c r="H42" s="82">
        <f t="shared" si="1"/>
        <v>-369.30999999999995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J43" s="2">
        <v>7421</v>
      </c>
      <c r="M43" s="106"/>
      <c r="N43" s="106"/>
      <c r="O43" s="106"/>
    </row>
    <row r="44" spans="1:15" ht="12.75" customHeight="1" hidden="1">
      <c r="A44" s="51" t="s">
        <v>35</v>
      </c>
      <c r="B44" s="102">
        <v>0</v>
      </c>
      <c r="C44" s="102">
        <v>0</v>
      </c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48">
        <f>SUM(B46:B49)</f>
        <v>8924</v>
      </c>
      <c r="C45" s="148">
        <f>SUM(C46:C48)</f>
        <v>5374.9</v>
      </c>
      <c r="D45" s="148">
        <f>SUM(D46:D48)</f>
        <v>8318.99</v>
      </c>
      <c r="E45" s="148">
        <v>1258.6</v>
      </c>
      <c r="F45" s="148">
        <f>SUM(F46:F48)</f>
        <v>1741.3600000000001</v>
      </c>
      <c r="G45" s="82">
        <f t="shared" si="0"/>
        <v>482.7600000000002</v>
      </c>
      <c r="H45" s="82">
        <f t="shared" si="1"/>
        <v>2944.09</v>
      </c>
      <c r="M45" s="106"/>
      <c r="N45" s="106"/>
      <c r="O45" s="106"/>
    </row>
    <row r="46" spans="1:15" ht="12.75" customHeight="1">
      <c r="A46" s="51" t="s">
        <v>31</v>
      </c>
      <c r="B46" s="149">
        <v>1772.5</v>
      </c>
      <c r="C46" s="149">
        <v>1181</v>
      </c>
      <c r="D46" s="149">
        <v>2001.1</v>
      </c>
      <c r="E46" s="149">
        <v>328</v>
      </c>
      <c r="F46" s="149">
        <v>418.5</v>
      </c>
      <c r="G46" s="82">
        <f t="shared" si="0"/>
        <v>90.5</v>
      </c>
      <c r="H46" s="82">
        <f t="shared" si="1"/>
        <v>820.0999999999999</v>
      </c>
      <c r="M46" s="106"/>
      <c r="N46" s="106"/>
      <c r="O46" s="106"/>
    </row>
    <row r="47" spans="1:15" ht="12.75" customHeight="1">
      <c r="A47" s="51" t="s">
        <v>32</v>
      </c>
      <c r="B47" s="149">
        <v>1871.7</v>
      </c>
      <c r="C47" s="149">
        <v>1256.5</v>
      </c>
      <c r="D47" s="149">
        <v>2832.4</v>
      </c>
      <c r="E47" s="149">
        <v>484.2</v>
      </c>
      <c r="F47" s="149">
        <v>489.2</v>
      </c>
      <c r="G47" s="82">
        <f t="shared" si="0"/>
        <v>5</v>
      </c>
      <c r="H47" s="82">
        <f t="shared" si="1"/>
        <v>1575.9</v>
      </c>
      <c r="M47" s="106"/>
      <c r="N47" s="106"/>
      <c r="O47" s="106"/>
    </row>
    <row r="48" spans="1:15" ht="12.75" customHeight="1">
      <c r="A48" s="51" t="s">
        <v>33</v>
      </c>
      <c r="B48" s="149">
        <v>5279.8</v>
      </c>
      <c r="C48" s="149">
        <v>2937.4</v>
      </c>
      <c r="D48" s="149">
        <v>3485.49</v>
      </c>
      <c r="E48" s="149">
        <v>446.4</v>
      </c>
      <c r="F48" s="149">
        <v>833.66</v>
      </c>
      <c r="G48" s="82">
        <f t="shared" si="0"/>
        <v>387.26</v>
      </c>
      <c r="H48" s="82">
        <f t="shared" si="1"/>
        <v>548.0899999999997</v>
      </c>
      <c r="M48" s="106"/>
      <c r="N48" s="106"/>
      <c r="O48" s="106"/>
    </row>
    <row r="49" spans="1:15" ht="12.75" customHeight="1" hidden="1">
      <c r="A49" s="51" t="s">
        <v>34</v>
      </c>
      <c r="B49" s="150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50">
        <v>0</v>
      </c>
      <c r="C50" s="102">
        <v>0</v>
      </c>
      <c r="D50" s="102"/>
      <c r="E50" s="102"/>
      <c r="F50" s="102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51">
        <v>2.648303465838685</v>
      </c>
      <c r="C51" s="151">
        <v>1.659001060894687</v>
      </c>
      <c r="D51" s="151">
        <v>6.752230212701372</v>
      </c>
      <c r="E51" s="151">
        <v>6.93</v>
      </c>
      <c r="F51" s="151">
        <v>9.111274889029403</v>
      </c>
      <c r="G51" s="82">
        <f t="shared" si="0"/>
        <v>2.181274889029403</v>
      </c>
      <c r="H51" s="82">
        <f t="shared" si="1"/>
        <v>5.0932291518066855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152">
        <v>1.9135067535739185</v>
      </c>
      <c r="C52" s="152">
        <v>0.4010104385075408</v>
      </c>
      <c r="D52" s="153">
        <v>5.37603161038394</v>
      </c>
      <c r="E52" s="153">
        <v>5.73</v>
      </c>
      <c r="F52" s="153">
        <v>7.335227947113143</v>
      </c>
      <c r="G52" s="82">
        <f t="shared" si="0"/>
        <v>1.6052279471131428</v>
      </c>
      <c r="H52" s="82">
        <f t="shared" si="1"/>
        <v>4.975021171876399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152">
        <v>2.250232631529606</v>
      </c>
      <c r="C53" s="152">
        <v>0.6898285724383382</v>
      </c>
      <c r="D53" s="153">
        <v>6.563372610692173</v>
      </c>
      <c r="E53" s="153">
        <v>6.6</v>
      </c>
      <c r="F53" s="153">
        <v>7.905405418870867</v>
      </c>
      <c r="G53" s="82">
        <f t="shared" si="0"/>
        <v>1.3054054188708673</v>
      </c>
      <c r="H53" s="82">
        <f t="shared" si="1"/>
        <v>5.873544038253835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152">
        <v>2.82091884334991</v>
      </c>
      <c r="C54" s="152">
        <v>1.8368911234128682</v>
      </c>
      <c r="D54" s="152">
        <v>7.6759771183986105</v>
      </c>
      <c r="E54" s="152">
        <v>8.17</v>
      </c>
      <c r="F54" s="152">
        <v>10.710281978637456</v>
      </c>
      <c r="G54" s="82">
        <f t="shared" si="0"/>
        <v>2.5402819786374558</v>
      </c>
      <c r="H54" s="82">
        <f t="shared" si="1"/>
        <v>5.8390859949857425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114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f>SUM(C5:C7)</f>
        <v>1755</v>
      </c>
      <c r="D4" s="103">
        <f>SUM(D5:D7)</f>
        <v>2350</v>
      </c>
      <c r="E4" s="103">
        <f>SUM(E5:E7)</f>
        <v>425</v>
      </c>
      <c r="F4" s="103">
        <f>SUM(F5:F7)</f>
        <v>480</v>
      </c>
      <c r="G4" s="82">
        <f aca="true" t="shared" si="0" ref="G4:G16">F4-E4</f>
        <v>55</v>
      </c>
      <c r="H4" s="82">
        <f aca="true" t="shared" si="1" ref="H4:H25">+D4-C4</f>
        <v>595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260</v>
      </c>
      <c r="D5" s="100">
        <v>410</v>
      </c>
      <c r="E5" s="100">
        <v>60</v>
      </c>
      <c r="F5" s="100">
        <v>120</v>
      </c>
      <c r="G5" s="82">
        <f t="shared" si="0"/>
        <v>60</v>
      </c>
      <c r="H5" s="82">
        <f t="shared" si="1"/>
        <v>150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300</v>
      </c>
      <c r="D6" s="100">
        <v>460</v>
      </c>
      <c r="E6" s="100">
        <v>100</v>
      </c>
      <c r="F6" s="100">
        <v>60</v>
      </c>
      <c r="G6" s="82">
        <f t="shared" si="0"/>
        <v>-40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1195</v>
      </c>
      <c r="D7" s="100">
        <v>1480</v>
      </c>
      <c r="E7" s="100">
        <v>265</v>
      </c>
      <c r="F7" s="100">
        <v>300</v>
      </c>
      <c r="G7" s="82">
        <f t="shared" si="0"/>
        <v>35</v>
      </c>
      <c r="H7" s="82">
        <f t="shared" si="1"/>
        <v>285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>
        <v>0</v>
      </c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>
        <v>0</v>
      </c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f>SUM(C11:C13)</f>
        <v>3375.611</v>
      </c>
      <c r="D10" s="103">
        <f>SUM(D11:D13)</f>
        <v>2096.0562</v>
      </c>
      <c r="E10" s="103">
        <f>SUM(E11:E13)</f>
        <v>351.24600000000004</v>
      </c>
      <c r="F10" s="103">
        <f>SUM(F11:F13)</f>
        <v>486.67199999999997</v>
      </c>
      <c r="G10" s="82">
        <f t="shared" si="0"/>
        <v>135.42599999999993</v>
      </c>
      <c r="H10" s="82">
        <f t="shared" si="1"/>
        <v>-1279.5548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457.426</v>
      </c>
      <c r="D11" s="100">
        <v>121.44</v>
      </c>
      <c r="E11" s="100">
        <v>8.5</v>
      </c>
      <c r="F11" s="100">
        <v>2</v>
      </c>
      <c r="G11" s="82">
        <f t="shared" si="0"/>
        <v>-6.5</v>
      </c>
      <c r="H11" s="82">
        <f t="shared" si="1"/>
        <v>-335.986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644.237</v>
      </c>
      <c r="D12" s="100">
        <v>454.872</v>
      </c>
      <c r="E12" s="100">
        <v>66.42</v>
      </c>
      <c r="F12" s="100">
        <v>72.2</v>
      </c>
      <c r="G12" s="82">
        <f t="shared" si="0"/>
        <v>5.780000000000001</v>
      </c>
      <c r="H12" s="82">
        <f t="shared" si="1"/>
        <v>-189.36499999999995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2273.948</v>
      </c>
      <c r="D13" s="100">
        <v>1519.7441999999999</v>
      </c>
      <c r="E13" s="100">
        <v>276.326</v>
      </c>
      <c r="F13" s="100">
        <v>412.472</v>
      </c>
      <c r="G13" s="82">
        <f t="shared" si="0"/>
        <v>136.14599999999996</v>
      </c>
      <c r="H13" s="82">
        <f t="shared" si="1"/>
        <v>-754.2038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>
        <v>0</v>
      </c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>
        <v>0</v>
      </c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f>SUM(C17:C19)</f>
        <v>1663.6599999999999</v>
      </c>
      <c r="D16" s="103">
        <f>SUM(D17:D19)</f>
        <v>1379.382</v>
      </c>
      <c r="E16" s="103">
        <f>SUM(E17:E19)</f>
        <v>192.66000000000003</v>
      </c>
      <c r="F16" s="103">
        <f>SUM(F17:F19)</f>
        <v>310.78700000000003</v>
      </c>
      <c r="G16" s="82">
        <f t="shared" si="0"/>
        <v>118.12700000000001</v>
      </c>
      <c r="H16" s="82">
        <f t="shared" si="1"/>
        <v>-284.2779999999998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212.42</v>
      </c>
      <c r="D17" s="100">
        <v>25.75</v>
      </c>
      <c r="E17" s="146" t="s">
        <v>1</v>
      </c>
      <c r="F17" s="143">
        <v>1</v>
      </c>
      <c r="G17" s="82">
        <f>+F17</f>
        <v>1</v>
      </c>
      <c r="H17" s="82">
        <f t="shared" si="1"/>
        <v>-186.67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271.26</v>
      </c>
      <c r="D18" s="100">
        <v>351.712</v>
      </c>
      <c r="E18" s="100">
        <v>49.17</v>
      </c>
      <c r="F18" s="100">
        <v>60</v>
      </c>
      <c r="G18" s="82">
        <f>F18-E18</f>
        <v>10.829999999999998</v>
      </c>
      <c r="H18" s="82">
        <f t="shared" si="1"/>
        <v>80.452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1179.98</v>
      </c>
      <c r="D19" s="100">
        <v>1001.92</v>
      </c>
      <c r="E19" s="100">
        <v>143.49</v>
      </c>
      <c r="F19" s="100">
        <v>249.787</v>
      </c>
      <c r="G19" s="82">
        <f>F19-E19</f>
        <v>106.297</v>
      </c>
      <c r="H19" s="82">
        <f t="shared" si="1"/>
        <v>-178.06000000000006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>
        <v>0</v>
      </c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>
        <v>0</v>
      </c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7.5009606851665795</v>
      </c>
      <c r="D22" s="145">
        <v>15.348637849769108</v>
      </c>
      <c r="E22" s="118">
        <v>17.56</v>
      </c>
      <c r="F22" s="118">
        <v>19.04842142410717</v>
      </c>
      <c r="G22" s="82">
        <f>F22-E22</f>
        <v>1.4884214241071696</v>
      </c>
      <c r="H22" s="82">
        <f t="shared" si="1"/>
        <v>7.847677164602529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3.490613113582737</v>
      </c>
      <c r="D23" s="99">
        <v>8.099519139240405</v>
      </c>
      <c r="E23" s="147" t="s">
        <v>1</v>
      </c>
      <c r="F23" s="144">
        <v>9.313102455374707</v>
      </c>
      <c r="G23" s="82"/>
      <c r="H23" s="82">
        <f t="shared" si="1"/>
        <v>4.608906025657667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5.9788002980374335</v>
      </c>
      <c r="D24" s="122">
        <v>11.655151401940836</v>
      </c>
      <c r="E24" s="122">
        <v>12.75</v>
      </c>
      <c r="F24" s="122">
        <v>14.113591572344511</v>
      </c>
      <c r="G24" s="82">
        <f>F24-E24</f>
        <v>1.363591572344511</v>
      </c>
      <c r="H24" s="82">
        <f t="shared" si="1"/>
        <v>5.676351103903403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8.559112818555274</v>
      </c>
      <c r="D25" s="99">
        <v>16.76413502476566</v>
      </c>
      <c r="E25" s="99">
        <v>19.2</v>
      </c>
      <c r="F25" s="99">
        <v>20.272765005136176</v>
      </c>
      <c r="G25" s="82">
        <f>F25-E25</f>
        <v>1.0727650051361763</v>
      </c>
      <c r="H25" s="82">
        <f t="shared" si="1"/>
        <v>8.205022206210387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107</v>
      </c>
      <c r="D31" s="55" t="s">
        <v>113</v>
      </c>
      <c r="E31" s="55">
        <v>40634</v>
      </c>
      <c r="F31" s="55">
        <v>40664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7.11</v>
      </c>
      <c r="D32" s="76">
        <v>8.066005677025327</v>
      </c>
      <c r="E32" s="76">
        <v>7.99</v>
      </c>
      <c r="F32" s="76">
        <v>10.17</v>
      </c>
      <c r="G32" s="82">
        <f>F32-E32</f>
        <v>2.1799999999999997</v>
      </c>
      <c r="H32" s="82">
        <f>D32-C32</f>
        <v>0.9560056770253267</v>
      </c>
      <c r="I32"/>
      <c r="J32" s="157"/>
      <c r="K32" s="157"/>
    </row>
    <row r="33" spans="1:11" ht="12.75" customHeight="1">
      <c r="A33" s="34" t="s">
        <v>26</v>
      </c>
      <c r="B33" s="121">
        <v>3.912567765218359</v>
      </c>
      <c r="C33" s="121">
        <v>6.8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0</v>
      </c>
      <c r="I33"/>
      <c r="J33" s="157"/>
      <c r="K33" s="157"/>
    </row>
    <row r="34" spans="1:11" ht="12.75" customHeight="1">
      <c r="A34" s="34" t="s">
        <v>27</v>
      </c>
      <c r="B34" s="31">
        <v>3.669576345870872</v>
      </c>
      <c r="C34" s="31">
        <v>7.06</v>
      </c>
      <c r="D34" s="31">
        <v>7.912257322012809</v>
      </c>
      <c r="E34" s="31">
        <v>7.827800666286798</v>
      </c>
      <c r="F34" s="31">
        <v>10.000868849850079</v>
      </c>
      <c r="G34" s="82">
        <f>F34-E34</f>
        <v>2.173068183563281</v>
      </c>
      <c r="H34" s="82">
        <f>D34-C34</f>
        <v>0.8522573220128091</v>
      </c>
      <c r="I34"/>
      <c r="J34" s="157"/>
      <c r="K34" s="157"/>
    </row>
    <row r="35" spans="1:11" ht="12.75" customHeight="1">
      <c r="A35" s="34" t="s">
        <v>28</v>
      </c>
      <c r="B35" s="31">
        <v>3.712248076589671</v>
      </c>
      <c r="C35" s="31">
        <v>7.51</v>
      </c>
      <c r="D35" s="31">
        <v>9.265990027293165</v>
      </c>
      <c r="E35" s="121">
        <v>9.139056987299846</v>
      </c>
      <c r="F35" s="121">
        <v>10.662979183656219</v>
      </c>
      <c r="G35" s="82">
        <f>F35-E35</f>
        <v>1.5239221963563736</v>
      </c>
      <c r="H35" s="82">
        <f>D35-C35</f>
        <v>1.7559900272931657</v>
      </c>
      <c r="I35"/>
      <c r="J35" s="157"/>
      <c r="K35" s="157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11" t="s">
        <v>1</v>
      </c>
      <c r="F36" s="121">
        <v>11</v>
      </c>
      <c r="G36" s="82">
        <f>F36</f>
        <v>11</v>
      </c>
      <c r="H36" s="82">
        <f>D36</f>
        <v>11</v>
      </c>
      <c r="I36"/>
      <c r="J36" s="157"/>
      <c r="K36" s="157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57"/>
      <c r="K37" s="157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57"/>
      <c r="K38" s="157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57"/>
      <c r="K39" s="157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57"/>
      <c r="K40" s="157"/>
    </row>
    <row r="41" spans="1:11" ht="12.75" customHeight="1">
      <c r="A41" s="66" t="s">
        <v>75</v>
      </c>
      <c r="B41" s="76">
        <v>4.536571153186562</v>
      </c>
      <c r="C41" s="76">
        <v>7.6</v>
      </c>
      <c r="D41" s="76">
        <v>9.03740036787247</v>
      </c>
      <c r="E41" s="112">
        <v>8.8</v>
      </c>
      <c r="F41" s="112">
        <v>10.88</v>
      </c>
      <c r="G41" s="82">
        <f>F41-E41</f>
        <v>2.08</v>
      </c>
      <c r="H41" s="82">
        <f>D41-C41</f>
        <v>1.4374003678724705</v>
      </c>
      <c r="I41"/>
      <c r="J41" s="157"/>
      <c r="K41" s="157"/>
    </row>
    <row r="42" spans="1:11" ht="12.75" customHeight="1">
      <c r="A42" s="34" t="s">
        <v>26</v>
      </c>
      <c r="B42" s="31" t="s">
        <v>1</v>
      </c>
      <c r="C42" s="31">
        <v>9.581395348837209</v>
      </c>
      <c r="D42" s="31">
        <v>10.031746031746032</v>
      </c>
      <c r="E42" s="31">
        <v>9.581395348837209</v>
      </c>
      <c r="F42" s="31">
        <v>11</v>
      </c>
      <c r="G42" s="82">
        <f>F42-E42</f>
        <v>1.4186046511627914</v>
      </c>
      <c r="H42" s="82">
        <f>D42-C42</f>
        <v>0.4503506829088231</v>
      </c>
      <c r="I42"/>
      <c r="J42" s="157"/>
      <c r="K42" s="157"/>
    </row>
    <row r="43" spans="1:11" ht="12.75" customHeight="1">
      <c r="A43" s="34" t="s">
        <v>27</v>
      </c>
      <c r="B43" s="31">
        <v>4.75024328081557</v>
      </c>
      <c r="C43" s="31">
        <v>7.46</v>
      </c>
      <c r="D43" s="31">
        <v>8.611706512778236</v>
      </c>
      <c r="E43" s="31">
        <v>8.378378378378379</v>
      </c>
      <c r="F43" s="31">
        <v>11</v>
      </c>
      <c r="G43" s="82">
        <f>F43-E43</f>
        <v>2.621621621621621</v>
      </c>
      <c r="H43" s="82">
        <f>D43-C43</f>
        <v>1.1517065127782358</v>
      </c>
      <c r="I43"/>
      <c r="J43" s="157"/>
      <c r="K43" s="157"/>
    </row>
    <row r="44" spans="1:11" ht="12.75" customHeight="1">
      <c r="A44" s="34" t="s">
        <v>28</v>
      </c>
      <c r="B44" s="31">
        <v>4.222222222222222</v>
      </c>
      <c r="C44" s="121">
        <v>8.8</v>
      </c>
      <c r="D44" s="121">
        <v>8.8</v>
      </c>
      <c r="E44" s="31">
        <v>8.8</v>
      </c>
      <c r="F44" s="31" t="s">
        <v>1</v>
      </c>
      <c r="G44" s="82">
        <f>-E44</f>
        <v>-8.8</v>
      </c>
      <c r="H44" s="82">
        <f>D44-C44</f>
        <v>0</v>
      </c>
      <c r="I44"/>
      <c r="J44" s="157"/>
      <c r="K44" s="157"/>
    </row>
    <row r="45" spans="1:11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/>
      <c r="H45" s="82" t="s">
        <v>1</v>
      </c>
      <c r="I45"/>
      <c r="J45" s="157"/>
      <c r="K45" s="157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11" t="s">
        <v>1</v>
      </c>
      <c r="F46" s="121">
        <v>10</v>
      </c>
      <c r="G46" s="82">
        <f>F46</f>
        <v>10</v>
      </c>
      <c r="H46" s="82">
        <f>D46</f>
        <v>10</v>
      </c>
      <c r="I46"/>
      <c r="J46" s="157"/>
      <c r="K46" s="157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57"/>
      <c r="K47" s="157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57"/>
      <c r="K48" s="157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57"/>
      <c r="K49" s="157"/>
    </row>
    <row r="50" spans="1:11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0</v>
      </c>
      <c r="I50"/>
      <c r="J50" s="157"/>
      <c r="K50" s="157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57"/>
      <c r="K51" s="157"/>
    </row>
    <row r="52" spans="1:11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0</v>
      </c>
      <c r="I52"/>
      <c r="J52" s="157"/>
      <c r="K52" s="157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57"/>
      <c r="K53" s="157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57"/>
      <c r="K54" s="157"/>
    </row>
    <row r="55" spans="1:11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111" t="s">
        <v>1</v>
      </c>
      <c r="F55" s="111" t="s">
        <v>1</v>
      </c>
      <c r="G55" s="82" t="s">
        <v>1</v>
      </c>
      <c r="H55" s="82" t="s">
        <v>1</v>
      </c>
      <c r="I55"/>
      <c r="J55" s="157"/>
      <c r="K55" s="157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57"/>
      <c r="K56" s="157"/>
    </row>
    <row r="57" spans="1:11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  <c r="J57" s="157"/>
      <c r="K57" s="157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57"/>
      <c r="K58" s="15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107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2014.9003</v>
      </c>
      <c r="D4" s="17">
        <v>2710.7592</v>
      </c>
      <c r="E4" s="17">
        <v>1013.6564</v>
      </c>
      <c r="F4" s="17">
        <v>695.8589</v>
      </c>
      <c r="G4" s="82">
        <f>F4-E4</f>
        <v>-317.7975</v>
      </c>
      <c r="H4" s="82">
        <f>D4-C4</f>
        <v>695.8589</v>
      </c>
      <c r="I4" s="12"/>
    </row>
    <row r="5" spans="1:9" ht="12.75" customHeight="1">
      <c r="A5" s="72" t="s">
        <v>45</v>
      </c>
      <c r="B5" s="75">
        <v>4597.9178</v>
      </c>
      <c r="C5" s="75">
        <v>1620.2058</v>
      </c>
      <c r="D5" s="75">
        <v>2193.0147</v>
      </c>
      <c r="E5" s="75">
        <v>725.4064</v>
      </c>
      <c r="F5" s="75">
        <v>572.8089</v>
      </c>
      <c r="G5" s="82">
        <f>F5-E5</f>
        <v>-152.59749999999997</v>
      </c>
      <c r="H5" s="82">
        <f>D5-C5</f>
        <v>572.8089000000002</v>
      </c>
      <c r="I5" s="12"/>
    </row>
    <row r="6" spans="1:9" ht="12.75" customHeight="1">
      <c r="A6" s="34" t="s">
        <v>26</v>
      </c>
      <c r="B6" s="73">
        <v>236.6399</v>
      </c>
      <c r="C6" s="73">
        <v>70.99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0</v>
      </c>
      <c r="I6" s="12"/>
    </row>
    <row r="7" spans="1:9" ht="12.75" customHeight="1">
      <c r="A7" s="34" t="s">
        <v>27</v>
      </c>
      <c r="B7" s="73">
        <v>3639.4352</v>
      </c>
      <c r="C7" s="73">
        <v>1394.3189000000002</v>
      </c>
      <c r="D7" s="73">
        <v>1828.5136</v>
      </c>
      <c r="E7" s="73">
        <v>635.1319</v>
      </c>
      <c r="F7" s="73">
        <v>434.1947</v>
      </c>
      <c r="G7" s="82">
        <f>F7-E7</f>
        <v>-200.93719999999996</v>
      </c>
      <c r="H7" s="82">
        <f>D7-C7</f>
        <v>434.1946999999998</v>
      </c>
      <c r="I7" s="12"/>
    </row>
    <row r="8" spans="1:9" ht="12.75" customHeight="1">
      <c r="A8" s="34" t="s">
        <v>28</v>
      </c>
      <c r="B8" s="73">
        <v>721.8427</v>
      </c>
      <c r="C8" s="73">
        <v>154.8969</v>
      </c>
      <c r="D8" s="73">
        <v>282.6715</v>
      </c>
      <c r="E8" s="73">
        <v>90.2745</v>
      </c>
      <c r="F8" s="73">
        <v>127.7746</v>
      </c>
      <c r="G8" s="82">
        <f>F8-E8</f>
        <v>37.5001</v>
      </c>
      <c r="H8" s="82">
        <f>D8-C8</f>
        <v>127.77459999999999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 t="s">
        <v>1</v>
      </c>
      <c r="F9" s="73">
        <v>10.8396</v>
      </c>
      <c r="G9" s="82">
        <f>F9</f>
        <v>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366.25</v>
      </c>
      <c r="D14" s="134">
        <v>489.3</v>
      </c>
      <c r="E14" s="133">
        <v>288.25</v>
      </c>
      <c r="F14" s="133">
        <v>123.05</v>
      </c>
      <c r="G14" s="82">
        <f>F14-E14</f>
        <v>-165.2</v>
      </c>
      <c r="H14" s="82">
        <f>D14-C14</f>
        <v>123.05000000000001</v>
      </c>
      <c r="I14" s="12"/>
    </row>
    <row r="15" spans="1:9" ht="12.75" customHeight="1">
      <c r="A15" s="34" t="s">
        <v>26</v>
      </c>
      <c r="B15" s="73" t="s">
        <v>1</v>
      </c>
      <c r="C15" s="74">
        <v>86</v>
      </c>
      <c r="D15" s="74">
        <v>126</v>
      </c>
      <c r="E15" s="73">
        <v>86</v>
      </c>
      <c r="F15" s="73">
        <v>40</v>
      </c>
      <c r="G15" s="82">
        <f>F15</f>
        <v>40</v>
      </c>
      <c r="H15" s="82">
        <f>D15-C15</f>
        <v>40</v>
      </c>
      <c r="I15" s="12"/>
    </row>
    <row r="16" spans="1:9" ht="12.75" customHeight="1">
      <c r="A16" s="34" t="s">
        <v>27</v>
      </c>
      <c r="B16" s="73">
        <v>365.8825</v>
      </c>
      <c r="C16" s="74">
        <v>235.25</v>
      </c>
      <c r="D16" s="74">
        <v>303.25</v>
      </c>
      <c r="E16" s="73">
        <v>157.25</v>
      </c>
      <c r="F16" s="73">
        <v>68</v>
      </c>
      <c r="G16" s="82">
        <f>F16-E16</f>
        <v>-89.25</v>
      </c>
      <c r="H16" s="82">
        <f>D16-C16</f>
        <v>68</v>
      </c>
      <c r="I16" s="12"/>
    </row>
    <row r="17" spans="1:9" ht="12.75" customHeight="1">
      <c r="A17" s="34" t="s">
        <v>28</v>
      </c>
      <c r="B17" s="73">
        <v>71.4</v>
      </c>
      <c r="C17" s="74">
        <v>45</v>
      </c>
      <c r="D17" s="74">
        <v>45</v>
      </c>
      <c r="E17" s="73">
        <v>45</v>
      </c>
      <c r="F17" s="73" t="s">
        <v>1</v>
      </c>
      <c r="G17" s="82">
        <f>-E17</f>
        <v>-45</v>
      </c>
      <c r="H17" s="82">
        <f>D17-C17</f>
        <v>0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>
        <v>15.05</v>
      </c>
      <c r="E19" s="73" t="s">
        <v>1</v>
      </c>
      <c r="F19" s="73">
        <v>15.05</v>
      </c>
      <c r="G19" s="82">
        <f>F19</f>
        <v>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28.4445</v>
      </c>
      <c r="D23" s="134">
        <v>28.4445</v>
      </c>
      <c r="E23" s="112" t="s">
        <v>1</v>
      </c>
      <c r="F23" s="112" t="s">
        <v>1</v>
      </c>
      <c r="G23" s="82" t="s">
        <v>1</v>
      </c>
      <c r="H23" s="82">
        <f>D23-C23</f>
        <v>0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28.4445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0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0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40269</v>
      </c>
      <c r="D35" s="55">
        <v>40299</v>
      </c>
      <c r="E35" s="55" t="s">
        <v>103</v>
      </c>
      <c r="F35" s="55">
        <v>40634</v>
      </c>
      <c r="G35" s="55">
        <v>40664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29808.353</v>
      </c>
      <c r="D36" s="17">
        <v>30230.588</v>
      </c>
      <c r="E36" s="17">
        <v>34065.042</v>
      </c>
      <c r="F36" s="17">
        <v>33204.81</v>
      </c>
      <c r="G36" s="17">
        <v>35303.312000000005</v>
      </c>
      <c r="H36" s="16">
        <f>F36/G36-1</f>
        <v>-0.059442071610731784</v>
      </c>
      <c r="I36" s="16">
        <f>E36/G36-1</f>
        <v>-0.03507517934861193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11761.711000000001</v>
      </c>
      <c r="D37" s="33">
        <v>12120.436000000002</v>
      </c>
      <c r="E37" s="33">
        <v>16331.38</v>
      </c>
      <c r="F37" s="33">
        <v>14147.861</v>
      </c>
      <c r="G37" s="33">
        <v>15957.169000000002</v>
      </c>
      <c r="H37" s="16">
        <f>F37/G37-1</f>
        <v>-0.11338527529538611</v>
      </c>
      <c r="I37" s="16">
        <f>E37/G37-1</f>
        <v>0.02345096426565374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8915.495</v>
      </c>
      <c r="D38" s="33">
        <v>8839.875</v>
      </c>
      <c r="E38" s="33">
        <v>11233.951</v>
      </c>
      <c r="F38" s="33">
        <v>12564.139000000001</v>
      </c>
      <c r="G38" s="33">
        <v>12700.679</v>
      </c>
      <c r="H38" s="16">
        <f aca="true" t="shared" si="0" ref="H38:H50">F38/G38-1</f>
        <v>-0.010750606325850676</v>
      </c>
      <c r="I38" s="16">
        <f aca="true" t="shared" si="1" ref="I38:I50">E38/G38-1</f>
        <v>-0.11548421938701081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6260.474</v>
      </c>
      <c r="D39" s="33">
        <v>6533.385</v>
      </c>
      <c r="E39" s="33">
        <v>4695.701</v>
      </c>
      <c r="F39" s="33">
        <v>4591.234</v>
      </c>
      <c r="G39" s="33">
        <v>4737.541</v>
      </c>
      <c r="H39" s="16">
        <f t="shared" si="0"/>
        <v>-0.03088247679545142</v>
      </c>
      <c r="I39" s="16">
        <f t="shared" si="1"/>
        <v>-0.008831585837463019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2870.673</v>
      </c>
      <c r="D40" s="33">
        <v>2736.892</v>
      </c>
      <c r="E40" s="33">
        <v>1804.01</v>
      </c>
      <c r="F40" s="33">
        <v>1901.576</v>
      </c>
      <c r="G40" s="33">
        <v>1907.923</v>
      </c>
      <c r="H40" s="16">
        <f t="shared" si="0"/>
        <v>-0.0033266541679092265</v>
      </c>
      <c r="I40" s="16">
        <f t="shared" si="1"/>
        <v>-0.054463938010076984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14845.311</v>
      </c>
      <c r="D41" s="17">
        <v>15037.599</v>
      </c>
      <c r="E41" s="17">
        <v>16330.158</v>
      </c>
      <c r="F41" s="17">
        <v>15516.473</v>
      </c>
      <c r="G41" s="17">
        <v>16884.933999999997</v>
      </c>
      <c r="H41" s="16">
        <f>F41/G41-1</f>
        <v>-0.08104627474410009</v>
      </c>
      <c r="I41" s="16">
        <f>E41/G41-1</f>
        <v>-0.032856272935387176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5307.362</v>
      </c>
      <c r="D42" s="33">
        <v>5550.924</v>
      </c>
      <c r="E42" s="33">
        <v>7325.222</v>
      </c>
      <c r="F42" s="33">
        <v>5922.003</v>
      </c>
      <c r="G42" s="33">
        <v>6813.438999999999</v>
      </c>
      <c r="H42" s="16">
        <f t="shared" si="0"/>
        <v>-0.13083495720736615</v>
      </c>
      <c r="I42" s="16">
        <f t="shared" si="1"/>
        <v>0.07511375679741183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4181.152</v>
      </c>
      <c r="D43" s="33">
        <v>3982.244</v>
      </c>
      <c r="E43" s="33">
        <v>4848.221</v>
      </c>
      <c r="F43" s="33">
        <v>5535.026</v>
      </c>
      <c r="G43" s="33">
        <v>5734.624</v>
      </c>
      <c r="H43" s="16">
        <f t="shared" si="0"/>
        <v>-0.034805769305886525</v>
      </c>
      <c r="I43" s="16">
        <f t="shared" si="1"/>
        <v>-0.1545703781102301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4832.935</v>
      </c>
      <c r="D44" s="33">
        <v>5027.153</v>
      </c>
      <c r="E44" s="33">
        <v>3943.059</v>
      </c>
      <c r="F44" s="33">
        <v>3883.317</v>
      </c>
      <c r="G44" s="33">
        <v>4027.59</v>
      </c>
      <c r="H44" s="16">
        <f t="shared" si="0"/>
        <v>-0.03582117345608671</v>
      </c>
      <c r="I44" s="16">
        <f t="shared" si="1"/>
        <v>-0.020987985370904183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523.862</v>
      </c>
      <c r="D45" s="33">
        <v>477.278</v>
      </c>
      <c r="E45" s="33">
        <v>213.656</v>
      </c>
      <c r="F45" s="33">
        <v>176.127</v>
      </c>
      <c r="G45" s="33">
        <v>309.281</v>
      </c>
      <c r="H45" s="16">
        <f t="shared" si="0"/>
        <v>-0.430527578480411</v>
      </c>
      <c r="I45" s="16">
        <f t="shared" si="1"/>
        <v>-0.30918485131644036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14963.042</v>
      </c>
      <c r="D46" s="45">
        <f aca="true" t="shared" si="2" ref="D46:E50">D36-D41</f>
        <v>15192.989</v>
      </c>
      <c r="E46" s="45">
        <f t="shared" si="2"/>
        <v>17734.884000000002</v>
      </c>
      <c r="F46" s="45">
        <v>17688.337</v>
      </c>
      <c r="G46" s="45">
        <f>G36-G41</f>
        <v>18418.378000000008</v>
      </c>
      <c r="H46" s="16">
        <f t="shared" si="0"/>
        <v>-0.039636552143734294</v>
      </c>
      <c r="I46" s="16">
        <f t="shared" si="1"/>
        <v>-0.037109348065285985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6454.349000000001</v>
      </c>
      <c r="D47" s="33">
        <f t="shared" si="2"/>
        <v>6569.5120000000015</v>
      </c>
      <c r="E47" s="33">
        <f t="shared" si="2"/>
        <v>9006.158</v>
      </c>
      <c r="F47" s="33">
        <v>8225.858</v>
      </c>
      <c r="G47" s="33">
        <f>G37-G42</f>
        <v>9143.730000000003</v>
      </c>
      <c r="H47" s="16">
        <f t="shared" si="0"/>
        <v>-0.10038266659229911</v>
      </c>
      <c r="I47" s="16">
        <f t="shared" si="1"/>
        <v>-0.015045501124814842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4734.343000000001</v>
      </c>
      <c r="D48" s="33">
        <f t="shared" si="2"/>
        <v>4857.630999999999</v>
      </c>
      <c r="E48" s="33">
        <f t="shared" si="2"/>
        <v>6385.73</v>
      </c>
      <c r="F48" s="33">
        <v>7029.113000000001</v>
      </c>
      <c r="G48" s="33">
        <f>G38-G43</f>
        <v>6966.055</v>
      </c>
      <c r="H48" s="16">
        <f t="shared" si="0"/>
        <v>0.009052182332755176</v>
      </c>
      <c r="I48" s="16">
        <f t="shared" si="1"/>
        <v>-0.08330755355793207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1427.5389999999998</v>
      </c>
      <c r="D49" s="33">
        <f t="shared" si="2"/>
        <v>1506.232</v>
      </c>
      <c r="E49" s="33">
        <f t="shared" si="2"/>
        <v>752.6419999999998</v>
      </c>
      <c r="F49" s="33">
        <v>707.9170000000004</v>
      </c>
      <c r="G49" s="33">
        <f>G39-G44</f>
        <v>709.951</v>
      </c>
      <c r="H49" s="16">
        <f t="shared" si="0"/>
        <v>-0.002864986456811325</v>
      </c>
      <c r="I49" s="16">
        <f t="shared" si="1"/>
        <v>0.06013231899102878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2346.811</v>
      </c>
      <c r="D50" s="33">
        <f t="shared" si="2"/>
        <v>2259.6139999999996</v>
      </c>
      <c r="E50" s="33">
        <f t="shared" si="2"/>
        <v>1590.354</v>
      </c>
      <c r="F50" s="33">
        <v>1725.449</v>
      </c>
      <c r="G50" s="33">
        <f>G40-G45</f>
        <v>1598.642</v>
      </c>
      <c r="H50" s="16">
        <f t="shared" si="0"/>
        <v>0.07932169929227428</v>
      </c>
      <c r="I50" s="16">
        <f t="shared" si="1"/>
        <v>-0.005184400259720445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40269</v>
      </c>
      <c r="D56" s="55">
        <v>40299</v>
      </c>
      <c r="E56" s="55" t="s">
        <v>103</v>
      </c>
      <c r="F56" s="55">
        <v>40634</v>
      </c>
      <c r="G56" s="55">
        <v>40664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25597.504</v>
      </c>
      <c r="D57" s="17">
        <v>25471.993</v>
      </c>
      <c r="E57" s="17">
        <v>26381.954</v>
      </c>
      <c r="F57" s="17">
        <v>27675.191</v>
      </c>
      <c r="G57" s="17">
        <v>27825.341</v>
      </c>
      <c r="H57" s="16">
        <f>F57/G57-1</f>
        <v>-0.00539616028425316</v>
      </c>
      <c r="I57" s="16">
        <f>E57/G57-1</f>
        <v>-0.051873110917131204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16483.686</v>
      </c>
      <c r="D58" s="33">
        <v>16295.224</v>
      </c>
      <c r="E58" s="33">
        <v>16696.243</v>
      </c>
      <c r="F58" s="33">
        <v>17697.582000000002</v>
      </c>
      <c r="G58" s="33">
        <v>17897.07</v>
      </c>
      <c r="H58" s="16">
        <f aca="true" t="shared" si="3" ref="H58:H68">F58/G58-1</f>
        <v>-0.011146405528949521</v>
      </c>
      <c r="I58" s="16">
        <f aca="true" t="shared" si="4" ref="I58:I68">E58/G58-1</f>
        <v>-0.06709629006312212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8522.715</v>
      </c>
      <c r="D59" s="33">
        <v>8587.822</v>
      </c>
      <c r="E59" s="33">
        <v>9268.708</v>
      </c>
      <c r="F59" s="33">
        <v>9938.193</v>
      </c>
      <c r="G59" s="33">
        <v>9891.344</v>
      </c>
      <c r="H59" s="16">
        <f t="shared" si="3"/>
        <v>0.004736363430490442</v>
      </c>
      <c r="I59" s="16">
        <f t="shared" si="4"/>
        <v>-0.06294756304097793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591.1030000000001</v>
      </c>
      <c r="D60" s="33">
        <v>588.948</v>
      </c>
      <c r="E60" s="33">
        <v>417.003</v>
      </c>
      <c r="F60" s="33">
        <v>39.412</v>
      </c>
      <c r="G60" s="33">
        <v>36.927</v>
      </c>
      <c r="H60" s="16">
        <f t="shared" si="3"/>
        <v>0.0672949332466759</v>
      </c>
      <c r="I60" s="16">
        <f>E60/G60-1</f>
        <v>10.292631407912909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10515.45</v>
      </c>
      <c r="D61" s="17">
        <v>10664.675</v>
      </c>
      <c r="E61" s="17">
        <v>11665.144</v>
      </c>
      <c r="F61" s="17">
        <v>13058.165</v>
      </c>
      <c r="G61" s="17">
        <v>13411.243</v>
      </c>
      <c r="H61" s="16">
        <f t="shared" si="3"/>
        <v>-0.02632701532587245</v>
      </c>
      <c r="I61" s="16">
        <f t="shared" si="4"/>
        <v>-0.1301966566409989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6779.302000000001</v>
      </c>
      <c r="D62" s="33">
        <v>6812.533</v>
      </c>
      <c r="E62" s="33">
        <v>7203.891</v>
      </c>
      <c r="F62" s="33">
        <v>8027.313</v>
      </c>
      <c r="G62" s="33">
        <v>8300.987</v>
      </c>
      <c r="H62" s="16">
        <f t="shared" si="3"/>
        <v>-0.032968850571624686</v>
      </c>
      <c r="I62" s="16">
        <f t="shared" si="4"/>
        <v>-0.1321645245318418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3733.934</v>
      </c>
      <c r="D63" s="33">
        <v>3850.227</v>
      </c>
      <c r="E63" s="33">
        <v>4458.025</v>
      </c>
      <c r="F63" s="33">
        <v>5028.0470000000005</v>
      </c>
      <c r="G63" s="33">
        <v>5108.162</v>
      </c>
      <c r="H63" s="16">
        <f t="shared" si="3"/>
        <v>-0.01568372342145763</v>
      </c>
      <c r="I63" s="16">
        <f t="shared" si="4"/>
        <v>-0.12727415457849622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2.212</v>
      </c>
      <c r="D64" s="33">
        <v>1.915</v>
      </c>
      <c r="E64" s="33">
        <v>3.23</v>
      </c>
      <c r="F64" s="33">
        <v>2.806</v>
      </c>
      <c r="G64" s="33">
        <v>2.097</v>
      </c>
      <c r="H64" s="16">
        <f t="shared" si="3"/>
        <v>0.3381020505484025</v>
      </c>
      <c r="I64" s="16">
        <f t="shared" si="4"/>
        <v>0.5402956604673343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15082.054</v>
      </c>
      <c r="D65" s="17">
        <f aca="true" t="shared" si="5" ref="D65:E68">D57-D61</f>
        <v>14807.318</v>
      </c>
      <c r="E65" s="17">
        <f t="shared" si="5"/>
        <v>14716.810000000001</v>
      </c>
      <c r="F65" s="17">
        <v>14617.025999999998</v>
      </c>
      <c r="G65" s="17">
        <f>G57-G61</f>
        <v>14414.098</v>
      </c>
      <c r="H65" s="16">
        <f t="shared" si="3"/>
        <v>0.014078439039334922</v>
      </c>
      <c r="I65" s="16">
        <f t="shared" si="4"/>
        <v>0.02100110600052818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9704.384000000002</v>
      </c>
      <c r="D66" s="33">
        <f t="shared" si="5"/>
        <v>9482.690999999999</v>
      </c>
      <c r="E66" s="33">
        <f t="shared" si="5"/>
        <v>9492.351999999999</v>
      </c>
      <c r="F66" s="33">
        <v>9670.269000000002</v>
      </c>
      <c r="G66" s="33">
        <f>G58-G62</f>
        <v>9596.083</v>
      </c>
      <c r="H66" s="16">
        <f t="shared" si="3"/>
        <v>0.007730862686369244</v>
      </c>
      <c r="I66" s="16">
        <f t="shared" si="4"/>
        <v>-0.010809723092224388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4788.781</v>
      </c>
      <c r="D67" s="33">
        <f t="shared" si="5"/>
        <v>4737.595</v>
      </c>
      <c r="E67" s="33">
        <f t="shared" si="5"/>
        <v>4810.683000000001</v>
      </c>
      <c r="F67" s="33">
        <v>4910.145999999999</v>
      </c>
      <c r="G67" s="33">
        <f>G59-G63</f>
        <v>4783.181999999999</v>
      </c>
      <c r="H67" s="16">
        <f t="shared" si="3"/>
        <v>0.026543836299768753</v>
      </c>
      <c r="I67" s="16">
        <f t="shared" si="4"/>
        <v>0.005749519880281051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588.8910000000001</v>
      </c>
      <c r="D68" s="33">
        <f t="shared" si="5"/>
        <v>587.033</v>
      </c>
      <c r="E68" s="33">
        <f t="shared" si="5"/>
        <v>413.77299999999997</v>
      </c>
      <c r="F68" s="33">
        <v>36.606</v>
      </c>
      <c r="G68" s="33">
        <f>G60-G64</f>
        <v>34.83</v>
      </c>
      <c r="H68" s="16">
        <f t="shared" si="3"/>
        <v>0.05099052540913007</v>
      </c>
      <c r="I68" s="16">
        <f t="shared" si="4"/>
        <v>10.879787539477462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2011-06-14T08:04:25Z</cp:lastPrinted>
  <dcterms:created xsi:type="dcterms:W3CDTF">2008-11-05T07:26:31Z</dcterms:created>
  <dcterms:modified xsi:type="dcterms:W3CDTF">2011-06-15T04:39:21Z</dcterms:modified>
  <cp:category/>
  <cp:version/>
  <cp:contentType/>
  <cp:contentStatus/>
</cp:coreProperties>
</file>