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75" windowWidth="13575" windowHeight="12000" tabRatio="808" activeTab="0"/>
  </bookViews>
  <sheets>
    <sheet name="Macroeconom" sheetId="1" r:id="rId1"/>
    <sheet name="NBKR operations" sheetId="2" r:id="rId2"/>
    <sheet name="T-bills, T-bonds" sheetId="3" r:id="rId3"/>
    <sheet name="Interbank credit" sheetId="4" r:id="rId4"/>
    <sheet name="Deposits, loans" sheetId="5" r:id="rId5"/>
  </sheets>
  <externalReferences>
    <externalReference r:id="rId8"/>
    <externalReference r:id="rId9"/>
  </externalReferences>
  <definedNames>
    <definedName name="_xlnm.Print_Area" localSheetId="4">'Deposits, loans'!$A$1:$H$69</definedName>
    <definedName name="_xlnm.Print_Area" localSheetId="3">'Interbank credit'!$A$1:$H$33</definedName>
    <definedName name="_xlnm.Print_Area" localSheetId="0">'Macroeconom'!$A$1:$I$41</definedName>
    <definedName name="_xlnm.Print_Area" localSheetId="1">'NBKR operations'!$A$10:$H$62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<sst xmlns="http://schemas.openxmlformats.org/spreadsheetml/2006/main" count="806" uniqueCount="126">
  <si>
    <t>-</t>
  </si>
  <si>
    <t>91-дн.</t>
  </si>
  <si>
    <t>180-дн.</t>
  </si>
  <si>
    <t xml:space="preserve">18-мес. </t>
  </si>
  <si>
    <t xml:space="preserve">24-мес. </t>
  </si>
  <si>
    <t>Депозитные операции в нац. валюте</t>
  </si>
  <si>
    <t>Покупка ЦБ</t>
  </si>
  <si>
    <t xml:space="preserve">    Покупка ЦБ</t>
  </si>
  <si>
    <t>2014</t>
  </si>
  <si>
    <t>2015</t>
  </si>
  <si>
    <t>Monthly Press-Release of the NBKR</t>
  </si>
  <si>
    <t>September 2016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</si>
  <si>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</si>
  <si>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</si>
  <si>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</si>
  <si>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</si>
  <si>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</si>
  <si>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</si>
  <si>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</si>
  <si>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</si>
  <si>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</si>
  <si>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2016</t>
  </si>
  <si>
    <t>Feb 2016</t>
  </si>
  <si>
    <t>Mar 2016</t>
  </si>
  <si>
    <t>Apr 2016</t>
  </si>
  <si>
    <t>May 2016</t>
  </si>
  <si>
    <t>June 2016</t>
  </si>
  <si>
    <t>July 2016</t>
  </si>
  <si>
    <t>Aug 2016</t>
  </si>
  <si>
    <t>Sep 2016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</si>
  <si>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</si>
  <si>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</si>
  <si>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</si>
  <si>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</si>
  <si>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</si>
  <si>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</si>
  <si>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</si>
  <si>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</si>
  <si>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</si>
  <si>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Aug 2015</t>
  </si>
  <si>
    <t>Sep 2015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</si>
  <si>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</si>
  <si>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</si>
  <si>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</si>
  <si>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</si>
  <si>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</si>
  <si>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</si>
  <si>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</si>
  <si>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</si>
  <si>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</si>
  <si>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</si>
  <si>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</si>
  <si>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</si>
  <si>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</si>
  <si>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</si>
  <si>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</si>
  <si>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</si>
  <si>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</si>
  <si>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</si>
  <si>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</si>
  <si>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</si>
  <si>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Jan-Sep 2015</t>
  </si>
  <si>
    <t>Jan-Sep 2016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</si>
  <si>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</si>
  <si>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</si>
  <si>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</si>
  <si>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</si>
  <si>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</si>
  <si>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</t>
  </si>
  <si>
    <t>Overnight deposits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</si>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</sst>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30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#,##0.0000"/>
    <numFmt numFmtId="185" formatCode="d\ mmm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 Cyr"/>
      <family val="0"/>
    </font>
    <font>
      <i/>
      <sz val="8"/>
      <color indexed="10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  <font>
      <i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5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21" fillId="0" borderId="0">
      <alignment/>
      <protection/>
    </xf>
    <xf numFmtId="0" fontId="9" fillId="0" borderId="0">
      <alignment/>
      <protection/>
    </xf>
    <xf numFmtId="0" fontId="7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4" fontId="20" fillId="0" borderId="0" xfId="0" applyNumberFormat="1" applyFont="1" applyFill="1" applyAlignment="1">
      <alignment horizontal="right"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5" fillId="0" borderId="0" xfId="56" applyNumberFormat="1">
      <alignment/>
      <protection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72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8" fontId="2" fillId="33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2" fontId="2" fillId="0" borderId="0" xfId="0" applyNumberFormat="1" applyFont="1" applyFill="1" applyBorder="1" applyAlignment="1">
      <alignment horizontal="right" vertical="center"/>
    </xf>
    <xf numFmtId="165" fontId="7" fillId="0" borderId="0" xfId="65" applyNumberFormat="1" applyFont="1" applyFill="1" applyBorder="1" applyAlignment="1">
      <alignment vertical="center"/>
      <protection/>
    </xf>
    <xf numFmtId="169" fontId="6" fillId="0" borderId="0" xfId="0" applyNumberFormat="1" applyFont="1" applyFill="1" applyAlignment="1">
      <alignment horizontal="right" vertical="center"/>
    </xf>
    <xf numFmtId="0" fontId="39" fillId="0" borderId="10" xfId="0" applyFont="1" applyFill="1" applyBorder="1" applyAlignment="1">
      <alignment horizontal="center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165" fontId="40" fillId="0" borderId="0" xfId="0" applyNumberFormat="1" applyFont="1" applyFill="1" applyBorder="1" applyAlignment="1">
      <alignment horizontal="right" vertical="center" wrapText="1"/>
    </xf>
    <xf numFmtId="169" fontId="40" fillId="0" borderId="0" xfId="0" applyNumberFormat="1" applyFont="1" applyFill="1" applyAlignment="1">
      <alignment horizontal="right" vertical="center"/>
    </xf>
    <xf numFmtId="165" fontId="39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 wrapText="1"/>
    </xf>
    <xf numFmtId="169" fontId="15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165" fontId="40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Alignment="1">
      <alignment horizontal="right" vertical="center"/>
    </xf>
    <xf numFmtId="0" fontId="39" fillId="0" borderId="10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0" fontId="15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84" fontId="1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Border="1" applyAlignment="1">
      <alignment vertical="center"/>
    </xf>
    <xf numFmtId="16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39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10" fontId="40" fillId="0" borderId="0" xfId="0" applyNumberFormat="1" applyFont="1" applyFill="1" applyBorder="1" applyAlignment="1">
      <alignment vertical="center"/>
    </xf>
    <xf numFmtId="2" fontId="42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165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horizontal="right" vertical="center" wrapText="1"/>
    </xf>
    <xf numFmtId="168" fontId="6" fillId="33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5" fontId="6" fillId="33" borderId="0" xfId="0" applyNumberFormat="1" applyFont="1" applyFill="1" applyAlignment="1">
      <alignment horizontal="right" vertical="center"/>
    </xf>
    <xf numFmtId="165" fontId="5" fillId="0" borderId="0" xfId="58" applyNumberFormat="1" applyFont="1" applyFill="1" applyAlignment="1">
      <alignment horizontal="right" vertical="center"/>
      <protection/>
    </xf>
    <xf numFmtId="165" fontId="6" fillId="0" borderId="0" xfId="58" applyNumberFormat="1" applyFont="1" applyFill="1" applyAlignment="1">
      <alignment horizontal="right" vertical="center"/>
      <protection/>
    </xf>
    <xf numFmtId="4" fontId="5" fillId="0" borderId="0" xfId="58" applyNumberFormat="1" applyFont="1" applyFill="1" applyAlignment="1">
      <alignment horizontal="right" vertical="center"/>
      <protection/>
    </xf>
    <xf numFmtId="4" fontId="6" fillId="0" borderId="0" xfId="58" applyNumberFormat="1" applyFont="1" applyFill="1" applyAlignment="1">
      <alignment horizontal="right" vertical="center"/>
      <protection/>
    </xf>
    <xf numFmtId="165" fontId="73" fillId="0" borderId="0" xfId="0" applyNumberFormat="1" applyFont="1" applyFill="1" applyAlignment="1">
      <alignment horizontal="right" vertical="center"/>
    </xf>
    <xf numFmtId="165" fontId="74" fillId="0" borderId="0" xfId="0" applyNumberFormat="1" applyFont="1" applyFill="1" applyAlignment="1">
      <alignment horizontal="right" vertical="center"/>
    </xf>
    <xf numFmtId="4" fontId="73" fillId="0" borderId="0" xfId="0" applyNumberFormat="1" applyFont="1" applyFill="1" applyAlignment="1">
      <alignment horizontal="right" vertical="center"/>
    </xf>
    <xf numFmtId="4" fontId="74" fillId="0" borderId="0" xfId="0" applyNumberFormat="1" applyFont="1" applyFill="1" applyAlignment="1">
      <alignment horizontal="right" vertical="center"/>
    </xf>
    <xf numFmtId="165" fontId="74" fillId="0" borderId="0" xfId="58" applyNumberFormat="1" applyFont="1" applyFill="1" applyAlignment="1">
      <alignment horizontal="right" vertical="center"/>
      <protection/>
    </xf>
    <xf numFmtId="4" fontId="73" fillId="0" borderId="0" xfId="58" applyNumberFormat="1" applyFont="1" applyFill="1" applyAlignment="1">
      <alignment horizontal="right" vertical="center"/>
      <protection/>
    </xf>
    <xf numFmtId="4" fontId="74" fillId="0" borderId="0" xfId="58" applyNumberFormat="1" applyFont="1" applyFill="1" applyAlignment="1">
      <alignment horizontal="right" vertical="center"/>
      <protection/>
    </xf>
    <xf numFmtId="165" fontId="2" fillId="33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19" fillId="0" borderId="0" xfId="58" applyFont="1" applyFill="1">
      <alignment/>
      <protection/>
    </xf>
    <xf numFmtId="0" fontId="6" fillId="0" borderId="0" xfId="58" applyFont="1" applyFill="1" applyAlignment="1">
      <alignment horizontal="left"/>
      <protection/>
    </xf>
    <xf numFmtId="0" fontId="4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2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7637930"/>
        <c:axId val="3197051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7637930"/>
        <c:axId val="3197051"/>
      </c:lineChart>
      <c:catAx>
        <c:axId val="376379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7051"/>
        <c:crosses val="autoZero"/>
        <c:auto val="1"/>
        <c:lblOffset val="100"/>
        <c:tickLblSkip val="1"/>
        <c:noMultiLvlLbl val="0"/>
      </c:catAx>
      <c:valAx>
        <c:axId val="319705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3793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8773460"/>
        <c:axId val="5763454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8773460"/>
        <c:axId val="57634549"/>
      </c:lineChart>
      <c:catAx>
        <c:axId val="287734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34549"/>
        <c:crosses val="autoZero"/>
        <c:auto val="1"/>
        <c:lblOffset val="100"/>
        <c:tickLblSkip val="1"/>
        <c:noMultiLvlLbl val="0"/>
      </c:catAx>
      <c:valAx>
        <c:axId val="5763454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734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8948894"/>
        <c:axId val="3788686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8948894"/>
        <c:axId val="37886863"/>
      </c:lineChart>
      <c:catAx>
        <c:axId val="489488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86863"/>
        <c:crosses val="autoZero"/>
        <c:auto val="1"/>
        <c:lblOffset val="100"/>
        <c:tickLblSkip val="1"/>
        <c:noMultiLvlLbl val="0"/>
      </c:catAx>
      <c:valAx>
        <c:axId val="3788686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488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5437448"/>
        <c:axId val="48937033"/>
      </c:lineChart>
      <c:catAx>
        <c:axId val="543744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7033"/>
        <c:crosses val="autoZero"/>
        <c:auto val="0"/>
        <c:lblOffset val="100"/>
        <c:tickLblSkip val="1"/>
        <c:noMultiLvlLbl val="0"/>
      </c:catAx>
      <c:valAx>
        <c:axId val="4893703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744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7780114"/>
        <c:axId val="447670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0290364"/>
        <c:axId val="27068957"/>
      </c:lineChart>
      <c:catAx>
        <c:axId val="3778011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76707"/>
        <c:crosses val="autoZero"/>
        <c:auto val="0"/>
        <c:lblOffset val="100"/>
        <c:tickLblSkip val="5"/>
        <c:noMultiLvlLbl val="0"/>
      </c:catAx>
      <c:valAx>
        <c:axId val="447670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80114"/>
        <c:crossesAt val="1"/>
        <c:crossBetween val="between"/>
        <c:dispUnits/>
        <c:majorUnit val="2000"/>
        <c:minorUnit val="100"/>
      </c:valAx>
      <c:catAx>
        <c:axId val="40290364"/>
        <c:scaling>
          <c:orientation val="minMax"/>
        </c:scaling>
        <c:axPos val="b"/>
        <c:delete val="1"/>
        <c:majorTickMark val="out"/>
        <c:minorTickMark val="none"/>
        <c:tickLblPos val="none"/>
        <c:crossAx val="27068957"/>
        <c:crossesAt val="39"/>
        <c:auto val="0"/>
        <c:lblOffset val="100"/>
        <c:tickLblSkip val="1"/>
        <c:noMultiLvlLbl val="0"/>
      </c:catAx>
      <c:valAx>
        <c:axId val="2706895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29036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2294022"/>
        <c:axId val="45101879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2294022"/>
        <c:axId val="45101879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3263728"/>
        <c:axId val="29373553"/>
      </c:lineChart>
      <c:catAx>
        <c:axId val="42294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01879"/>
        <c:crosses val="autoZero"/>
        <c:auto val="0"/>
        <c:lblOffset val="100"/>
        <c:tickLblSkip val="1"/>
        <c:noMultiLvlLbl val="0"/>
      </c:catAx>
      <c:valAx>
        <c:axId val="4510187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94022"/>
        <c:crossesAt val="1"/>
        <c:crossBetween val="between"/>
        <c:dispUnits/>
        <c:majorUnit val="1"/>
      </c:valAx>
      <c:catAx>
        <c:axId val="3263728"/>
        <c:scaling>
          <c:orientation val="minMax"/>
        </c:scaling>
        <c:axPos val="b"/>
        <c:delete val="1"/>
        <c:majorTickMark val="out"/>
        <c:minorTickMark val="none"/>
        <c:tickLblPos val="none"/>
        <c:crossAx val="29373553"/>
        <c:crosses val="autoZero"/>
        <c:auto val="0"/>
        <c:lblOffset val="100"/>
        <c:tickLblSkip val="1"/>
        <c:noMultiLvlLbl val="0"/>
      </c:catAx>
      <c:valAx>
        <c:axId val="2937355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372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3035386"/>
        <c:axId val="3044756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3035386"/>
        <c:axId val="30447563"/>
      </c:lineChart>
      <c:catAx>
        <c:axId val="630353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47563"/>
        <c:crosses val="autoZero"/>
        <c:auto val="1"/>
        <c:lblOffset val="100"/>
        <c:tickLblSkip val="1"/>
        <c:noMultiLvlLbl val="0"/>
      </c:catAx>
      <c:valAx>
        <c:axId val="3044756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353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25</xdr:row>
      <xdr:rowOff>0</xdr:rowOff>
    </xdr:from>
    <xdr:to>
      <xdr:col>36</xdr:col>
      <xdr:colOff>47625</xdr:colOff>
      <xdr:row>25</xdr:row>
      <xdr:rowOff>133350</xdr:rowOff>
    </xdr:to>
    <xdr:graphicFrame>
      <xdr:nvGraphicFramePr>
        <xdr:cNvPr id="1" name="Chart 18"/>
        <xdr:cNvGraphicFramePr/>
      </xdr:nvGraphicFramePr>
      <xdr:xfrm>
        <a:off x="20212050" y="4181475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95350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105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954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K21" sqref="K21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18" t="s">
        <v>10</v>
      </c>
      <c r="B1" s="218"/>
      <c r="C1" s="218"/>
      <c r="D1" s="218"/>
      <c r="E1" s="218"/>
      <c r="F1" s="218"/>
      <c r="G1" s="218"/>
      <c r="H1" s="218"/>
      <c r="I1" s="218"/>
      <c r="J1" s="97"/>
      <c r="K1" s="97"/>
      <c r="L1" s="97"/>
      <c r="M1" s="97"/>
      <c r="N1" s="97"/>
      <c r="O1" s="97"/>
      <c r="P1" s="97"/>
      <c r="Q1" s="44"/>
      <c r="R1" s="44"/>
      <c r="S1" s="44"/>
      <c r="T1" s="44"/>
      <c r="U1" s="44"/>
      <c r="V1" s="44"/>
      <c r="W1" s="44"/>
      <c r="X1" s="44"/>
    </row>
    <row r="2" spans="1:24" ht="15.75">
      <c r="A2" s="219" t="s">
        <v>11</v>
      </c>
      <c r="B2" s="219"/>
      <c r="C2" s="219"/>
      <c r="D2" s="219"/>
      <c r="E2" s="219"/>
      <c r="F2" s="219"/>
      <c r="G2" s="219"/>
      <c r="H2" s="219"/>
      <c r="I2" s="219"/>
      <c r="J2" s="98"/>
      <c r="K2" s="98"/>
      <c r="L2" s="98"/>
      <c r="M2" s="98"/>
      <c r="N2" s="98"/>
      <c r="O2" s="98"/>
      <c r="P2" s="98"/>
      <c r="Q2" s="65"/>
      <c r="R2" s="65"/>
      <c r="S2" s="65"/>
      <c r="T2" s="65"/>
      <c r="U2" s="65"/>
      <c r="V2" s="65"/>
      <c r="W2" s="65"/>
      <c r="X2" s="65"/>
    </row>
    <row r="3" spans="1:24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40"/>
      <c r="P3" s="44"/>
      <c r="Q3" s="44"/>
      <c r="R3" s="44"/>
      <c r="S3" s="44"/>
      <c r="T3" s="44"/>
      <c r="U3" s="44"/>
      <c r="V3" s="44"/>
      <c r="W3" s="44"/>
      <c r="X3" s="44"/>
    </row>
    <row r="4" spans="1:4" ht="15" customHeight="1">
      <c r="A4" s="36" t="s">
        <v>12</v>
      </c>
      <c r="B4" s="15"/>
      <c r="C4" s="15"/>
      <c r="D4" s="15"/>
    </row>
    <row r="5" spans="1:8" ht="15" customHeight="1">
      <c r="A5" s="12" t="s">
        <v>13</v>
      </c>
      <c r="B5" s="19"/>
      <c r="C5" s="19"/>
      <c r="D5" s="19"/>
      <c r="E5" s="20"/>
      <c r="F5" s="21"/>
      <c r="G5" s="21"/>
      <c r="H5" s="21"/>
    </row>
    <row r="6" spans="1:12" s="24" customFormat="1" ht="26.25" customHeight="1">
      <c r="A6" s="45"/>
      <c r="B6" s="133" t="s">
        <v>8</v>
      </c>
      <c r="C6" s="133" t="s">
        <v>9</v>
      </c>
      <c r="D6" s="46" t="s">
        <v>21</v>
      </c>
      <c r="E6" s="46" t="s">
        <v>22</v>
      </c>
      <c r="F6" s="46" t="s">
        <v>23</v>
      </c>
      <c r="G6" s="46" t="s">
        <v>24</v>
      </c>
      <c r="H6" s="46" t="s">
        <v>25</v>
      </c>
      <c r="I6" s="46" t="s">
        <v>26</v>
      </c>
      <c r="J6" s="46" t="s">
        <v>27</v>
      </c>
      <c r="K6" s="46" t="s">
        <v>28</v>
      </c>
      <c r="L6" s="46" t="s">
        <v>29</v>
      </c>
    </row>
    <row r="7" spans="1:12" ht="26.25" customHeight="1">
      <c r="A7" s="26" t="s">
        <v>14</v>
      </c>
      <c r="B7" s="80">
        <v>4</v>
      </c>
      <c r="C7" s="110">
        <v>3.5</v>
      </c>
      <c r="D7" s="80">
        <f>89.3-100</f>
        <v>-10.700000000000003</v>
      </c>
      <c r="E7" s="80">
        <v>-7.8</v>
      </c>
      <c r="F7" s="80">
        <v>-4.9</v>
      </c>
      <c r="G7" s="80">
        <v>-4.9</v>
      </c>
      <c r="H7" s="80">
        <v>-4</v>
      </c>
      <c r="I7" s="80">
        <v>-2.3</v>
      </c>
      <c r="J7" s="80">
        <v>-1.2</v>
      </c>
      <c r="K7" s="80">
        <v>0.4</v>
      </c>
      <c r="L7" s="80">
        <v>2</v>
      </c>
    </row>
    <row r="8" spans="1:12" ht="26.25" customHeight="1">
      <c r="A8" s="26" t="s">
        <v>15</v>
      </c>
      <c r="B8" s="58">
        <v>110.47536836915444</v>
      </c>
      <c r="C8" s="111">
        <v>103.35191559523442</v>
      </c>
      <c r="D8" s="58">
        <v>99.95304994265946</v>
      </c>
      <c r="E8" s="58">
        <v>99.72292451764578</v>
      </c>
      <c r="F8" s="58">
        <v>98.77529595935532</v>
      </c>
      <c r="G8" s="58">
        <v>98.0558475336701</v>
      </c>
      <c r="H8" s="58">
        <v>98.21881018801277</v>
      </c>
      <c r="I8" s="58">
        <v>98.2</v>
      </c>
      <c r="J8" s="58">
        <v>97.71299365520936</v>
      </c>
      <c r="K8" s="58">
        <v>97.30512701398834</v>
      </c>
      <c r="L8" s="58">
        <v>97.54554672858873</v>
      </c>
    </row>
    <row r="9" spans="1:12" ht="26.25" customHeight="1">
      <c r="A9" s="26" t="s">
        <v>16</v>
      </c>
      <c r="B9" s="59" t="s">
        <v>0</v>
      </c>
      <c r="C9" s="75" t="s">
        <v>0</v>
      </c>
      <c r="D9" s="58">
        <v>99.95304994265946</v>
      </c>
      <c r="E9" s="58">
        <v>99.76976648021677</v>
      </c>
      <c r="F9" s="58">
        <v>99.049738500075</v>
      </c>
      <c r="G9" s="58">
        <v>99.27163121234155</v>
      </c>
      <c r="H9" s="58">
        <v>100.166193713523</v>
      </c>
      <c r="I9" s="58">
        <v>101.3</v>
      </c>
      <c r="J9" s="58">
        <v>99.49097826172844</v>
      </c>
      <c r="K9" s="58">
        <v>99.58258709925498</v>
      </c>
      <c r="L9" s="58">
        <v>100.2470781571107</v>
      </c>
    </row>
    <row r="10" spans="1:12" ht="26.25" customHeight="1">
      <c r="A10" s="26" t="s">
        <v>17</v>
      </c>
      <c r="B10" s="59">
        <v>10.5</v>
      </c>
      <c r="C10" s="75">
        <v>10</v>
      </c>
      <c r="D10" s="59">
        <v>10</v>
      </c>
      <c r="E10" s="59">
        <v>10</v>
      </c>
      <c r="F10" s="59">
        <v>8</v>
      </c>
      <c r="G10" s="59">
        <v>8</v>
      </c>
      <c r="H10" s="59">
        <v>6</v>
      </c>
      <c r="I10" s="59">
        <v>6</v>
      </c>
      <c r="J10" s="59">
        <v>6</v>
      </c>
      <c r="K10" s="59">
        <v>6</v>
      </c>
      <c r="L10" s="59">
        <v>6</v>
      </c>
    </row>
    <row r="11" spans="1:12" ht="26.25" customHeight="1">
      <c r="A11" s="26" t="s">
        <v>18</v>
      </c>
      <c r="B11" s="81">
        <v>58.8865</v>
      </c>
      <c r="C11" s="81">
        <v>75.8993</v>
      </c>
      <c r="D11" s="81">
        <v>75.8826</v>
      </c>
      <c r="E11" s="81">
        <v>74.2525</v>
      </c>
      <c r="F11" s="81">
        <v>70.0158</v>
      </c>
      <c r="G11" s="81">
        <v>68.42</v>
      </c>
      <c r="H11" s="81">
        <v>68.2986</v>
      </c>
      <c r="I11" s="81">
        <v>67.486</v>
      </c>
      <c r="J11" s="81">
        <v>67.9699</v>
      </c>
      <c r="K11" s="81">
        <v>68.899</v>
      </c>
      <c r="L11" s="81">
        <v>67.9346</v>
      </c>
    </row>
    <row r="12" spans="1:12" s="22" customFormat="1" ht="26.25" customHeight="1">
      <c r="A12" s="26" t="s">
        <v>19</v>
      </c>
      <c r="B12" s="82">
        <v>19.5737811440291</v>
      </c>
      <c r="C12" s="82">
        <f>C11/B11*100-100</f>
        <v>28.890832363954388</v>
      </c>
      <c r="D12" s="82">
        <f>D11/$C$11*100-100</f>
        <v>-0.022002837970831024</v>
      </c>
      <c r="E12" s="82">
        <f>E11/$C$11*100-100</f>
        <v>-2.1697169802620095</v>
      </c>
      <c r="F12" s="82">
        <f aca="true" t="shared" si="0" ref="F12:L12">F11/$C$11*100-100</f>
        <v>-7.751718395294816</v>
      </c>
      <c r="G12" s="82">
        <f t="shared" si="0"/>
        <v>-9.854241079957248</v>
      </c>
      <c r="H12" s="82">
        <f t="shared" si="0"/>
        <v>-10.014189854188388</v>
      </c>
      <c r="I12" s="82">
        <f t="shared" si="0"/>
        <v>-11.084818964074756</v>
      </c>
      <c r="J12" s="82">
        <f t="shared" si="0"/>
        <v>-10.447263677003619</v>
      </c>
      <c r="K12" s="82">
        <f t="shared" si="0"/>
        <v>-9.22314171540448</v>
      </c>
      <c r="L12" s="82">
        <f t="shared" si="0"/>
        <v>-10.493772669840169</v>
      </c>
    </row>
    <row r="13" spans="1:12" s="22" customFormat="1" ht="26.25" customHeight="1">
      <c r="A13" s="26" t="s">
        <v>20</v>
      </c>
      <c r="B13" s="82" t="s">
        <v>0</v>
      </c>
      <c r="C13" s="82" t="s">
        <v>0</v>
      </c>
      <c r="D13" s="82">
        <f>D11/C11*100-100</f>
        <v>-0.022002837970831024</v>
      </c>
      <c r="E13" s="82">
        <f>E11/D11*100-100</f>
        <v>-2.148186804353031</v>
      </c>
      <c r="F13" s="82">
        <f aca="true" t="shared" si="1" ref="F13:L13">F11/E11*100-100</f>
        <v>-5.705801151476379</v>
      </c>
      <c r="G13" s="82">
        <f t="shared" si="1"/>
        <v>-2.2791998377508946</v>
      </c>
      <c r="H13" s="82">
        <f t="shared" si="1"/>
        <v>-0.1774334989769244</v>
      </c>
      <c r="I13" s="82">
        <f t="shared" si="1"/>
        <v>-1.1897754858810998</v>
      </c>
      <c r="J13" s="82">
        <f t="shared" si="1"/>
        <v>0.7170376078001368</v>
      </c>
      <c r="K13" s="82">
        <f t="shared" si="1"/>
        <v>1.36692859633456</v>
      </c>
      <c r="L13" s="82">
        <f t="shared" si="1"/>
        <v>-1.399730039623222</v>
      </c>
    </row>
    <row r="14" spans="1:24" s="22" customFormat="1" ht="15" customHeight="1">
      <c r="A14" s="27"/>
      <c r="B14" s="42"/>
      <c r="C14" s="63"/>
      <c r="D14" s="63"/>
      <c r="E14" s="66"/>
      <c r="F14" s="64"/>
      <c r="G14" s="64"/>
      <c r="H14" s="64"/>
      <c r="I14" s="64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s="22" customFormat="1" ht="15" customHeight="1">
      <c r="A15" s="36" t="s">
        <v>30</v>
      </c>
      <c r="B15" s="42"/>
      <c r="C15" s="42"/>
      <c r="D15" s="42"/>
      <c r="E15" s="42"/>
      <c r="F15" s="42"/>
      <c r="G15" s="42"/>
      <c r="H15" s="42"/>
      <c r="I15" s="1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7"/>
      <c r="Z15" s="67"/>
      <c r="AA15" s="67"/>
    </row>
    <row r="16" spans="1:24" s="22" customFormat="1" ht="12.75" customHeight="1">
      <c r="A16" s="12" t="s">
        <v>31</v>
      </c>
      <c r="B16" s="42"/>
      <c r="C16" s="42"/>
      <c r="D16" s="42"/>
      <c r="E16" s="42"/>
      <c r="F16" s="42"/>
      <c r="G16" s="42"/>
      <c r="H16" s="42"/>
      <c r="I16" s="1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2" s="22" customFormat="1" ht="42">
      <c r="A17" s="47"/>
      <c r="B17" s="133" t="s">
        <v>8</v>
      </c>
      <c r="C17" s="46" t="s">
        <v>39</v>
      </c>
      <c r="D17" s="46" t="s">
        <v>40</v>
      </c>
      <c r="E17" s="133" t="s">
        <v>9</v>
      </c>
      <c r="F17" s="46" t="s">
        <v>28</v>
      </c>
      <c r="G17" s="46" t="s">
        <v>29</v>
      </c>
      <c r="H17" s="49" t="s">
        <v>37</v>
      </c>
      <c r="I17" s="49" t="s">
        <v>38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22" customFormat="1" ht="13.5" customHeight="1">
      <c r="A18" s="26" t="s">
        <v>32</v>
      </c>
      <c r="B18" s="59">
        <v>57074.5912</v>
      </c>
      <c r="C18" s="59">
        <v>59544.8326</v>
      </c>
      <c r="D18" s="59">
        <v>58430.6345</v>
      </c>
      <c r="E18" s="59">
        <v>58398.0154</v>
      </c>
      <c r="F18" s="59">
        <v>71326.3708046</v>
      </c>
      <c r="G18" s="59">
        <v>70605.74074010001</v>
      </c>
      <c r="H18" s="61">
        <f>G18-F18</f>
        <v>-720.6300644999865</v>
      </c>
      <c r="I18" s="61">
        <f>G18-E18</f>
        <v>12207.725340100013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2" customFormat="1" ht="13.5" customHeight="1">
      <c r="A19" s="26" t="s">
        <v>33</v>
      </c>
      <c r="B19" s="59">
        <v>64471.911799999994</v>
      </c>
      <c r="C19" s="59">
        <v>68502.546</v>
      </c>
      <c r="D19" s="59">
        <v>66558.8422</v>
      </c>
      <c r="E19" s="59">
        <v>67055.3192</v>
      </c>
      <c r="F19" s="59">
        <v>82089.62232447999</v>
      </c>
      <c r="G19" s="59">
        <v>80224.84934102</v>
      </c>
      <c r="H19" s="61">
        <f>G19-F19</f>
        <v>-1864.7729834599886</v>
      </c>
      <c r="I19" s="61">
        <f>G19-E19</f>
        <v>13169.530141020005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22" customFormat="1" ht="13.5" customHeight="1">
      <c r="A20" s="26" t="s">
        <v>34</v>
      </c>
      <c r="B20" s="59">
        <v>124544.35376750001</v>
      </c>
      <c r="C20" s="59">
        <v>134526.87933415003</v>
      </c>
      <c r="D20" s="59">
        <v>135694.86550222998</v>
      </c>
      <c r="E20" s="59">
        <v>143142.99196366</v>
      </c>
      <c r="F20" s="59">
        <v>154128.11566409</v>
      </c>
      <c r="G20" s="59">
        <v>156299.35162867</v>
      </c>
      <c r="H20" s="61">
        <f>G20-F20</f>
        <v>2171.2359645800025</v>
      </c>
      <c r="I20" s="61">
        <f>G20-E20</f>
        <v>13156.359665010008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22" customFormat="1" ht="13.5" customHeight="1">
      <c r="A21" s="51" t="s">
        <v>35</v>
      </c>
      <c r="B21" s="75">
        <v>30.65654847802937</v>
      </c>
      <c r="C21" s="75">
        <v>29.320097678078394</v>
      </c>
      <c r="D21" s="75">
        <v>29.572419786296273</v>
      </c>
      <c r="E21" s="75">
        <v>30.519838492107603</v>
      </c>
      <c r="F21" s="75">
        <v>32.50570229066446</v>
      </c>
      <c r="G21" s="75">
        <v>32.47528193752189</v>
      </c>
      <c r="H21" s="61">
        <f>G21-F21</f>
        <v>-0.03042035314256708</v>
      </c>
      <c r="I21" s="61">
        <f>G21-E21</f>
        <v>1.9554434454142893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s="22" customFormat="1" ht="6" customHeight="1">
      <c r="A22" s="51"/>
      <c r="B22" s="75"/>
      <c r="C22" s="75"/>
      <c r="D22" s="75"/>
      <c r="E22" s="75"/>
      <c r="F22" s="75"/>
      <c r="G22" s="75"/>
      <c r="H22" s="75"/>
      <c r="I22" s="75"/>
      <c r="J22" s="74"/>
      <c r="K22" s="74"/>
      <c r="L22" s="74"/>
      <c r="M22" s="74"/>
      <c r="N22" s="74"/>
      <c r="O22" s="74"/>
      <c r="P22" s="74"/>
      <c r="Q22" s="24"/>
      <c r="R22" s="24"/>
      <c r="S22" s="24"/>
      <c r="T22" s="24"/>
      <c r="U22" s="24"/>
      <c r="V22" s="24"/>
      <c r="W22" s="24"/>
      <c r="X22" s="24"/>
    </row>
    <row r="23" spans="1:24" s="22" customFormat="1" ht="15" customHeight="1">
      <c r="A23" s="100" t="s">
        <v>36</v>
      </c>
      <c r="B23" s="51"/>
      <c r="C23" s="51"/>
      <c r="D23" s="51"/>
      <c r="E23" s="51"/>
      <c r="F23" s="51"/>
      <c r="G23" s="51"/>
      <c r="H23" s="51"/>
      <c r="I23" s="51"/>
      <c r="J23" s="51"/>
      <c r="K23" s="142"/>
      <c r="L23" s="142"/>
      <c r="M23" s="142"/>
      <c r="N23" s="142"/>
      <c r="O23" s="142"/>
      <c r="P23" s="142"/>
      <c r="Q23" s="24"/>
      <c r="R23" s="24"/>
      <c r="S23" s="24"/>
      <c r="T23" s="24"/>
      <c r="U23" s="24"/>
      <c r="V23" s="24"/>
      <c r="W23" s="24"/>
      <c r="X23" s="24"/>
    </row>
    <row r="24" spans="2:11" ht="15.75" customHeight="1">
      <c r="B24" s="22"/>
      <c r="C24" s="22"/>
      <c r="D24" s="22"/>
      <c r="E24" s="138"/>
      <c r="F24" s="139"/>
      <c r="G24" s="139"/>
      <c r="H24" s="18"/>
      <c r="I24" s="84"/>
      <c r="K24" s="78"/>
    </row>
    <row r="25" spans="1:8" s="31" customFormat="1" ht="15" customHeight="1">
      <c r="A25" s="30" t="s">
        <v>41</v>
      </c>
      <c r="B25" s="34"/>
      <c r="C25" s="35"/>
      <c r="D25" s="35"/>
      <c r="E25" s="35"/>
      <c r="F25" s="40"/>
      <c r="G25" s="40"/>
      <c r="H25" s="41"/>
    </row>
    <row r="26" spans="1:8" s="31" customFormat="1" ht="12.75" customHeight="1">
      <c r="A26" s="33" t="s">
        <v>42</v>
      </c>
      <c r="B26" s="34"/>
      <c r="C26" s="35"/>
      <c r="D26" s="35"/>
      <c r="E26" s="35"/>
      <c r="F26" s="40"/>
      <c r="G26" s="40"/>
      <c r="H26" s="41"/>
    </row>
    <row r="27" spans="1:22" s="31" customFormat="1" ht="42">
      <c r="A27" s="47"/>
      <c r="B27" s="133" t="s">
        <v>8</v>
      </c>
      <c r="C27" s="46" t="s">
        <v>39</v>
      </c>
      <c r="D27" s="46" t="s">
        <v>40</v>
      </c>
      <c r="E27" s="133" t="s">
        <v>9</v>
      </c>
      <c r="F27" s="46" t="s">
        <v>28</v>
      </c>
      <c r="G27" s="46" t="s">
        <v>29</v>
      </c>
      <c r="H27" s="49" t="s">
        <v>37</v>
      </c>
      <c r="I27" s="49" t="s">
        <v>38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s="32" customFormat="1" ht="26.25" customHeight="1">
      <c r="A28" s="26" t="s">
        <v>43</v>
      </c>
      <c r="B28" s="145">
        <v>1957.55597687923</v>
      </c>
      <c r="C28" s="145">
        <v>1855.99382597</v>
      </c>
      <c r="D28" s="145">
        <v>1795.93974072</v>
      </c>
      <c r="E28" s="145">
        <v>1778.26210273</v>
      </c>
      <c r="F28" s="145">
        <v>2025.7301701899999</v>
      </c>
      <c r="G28" s="145">
        <v>1979.00275899</v>
      </c>
      <c r="H28" s="61">
        <f>G28-F28</f>
        <v>-46.72741119999978</v>
      </c>
      <c r="I28" s="61">
        <f>G28-E28</f>
        <v>200.74065626000015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30" spans="1:2" s="2" customFormat="1" ht="15.75" customHeight="1">
      <c r="A30" s="37" t="s">
        <v>44</v>
      </c>
      <c r="B30" s="1"/>
    </row>
    <row r="31" spans="2:4" s="2" customFormat="1" ht="12.75" customHeight="1">
      <c r="B31" s="16"/>
      <c r="C31" s="16"/>
      <c r="D31" s="16"/>
    </row>
    <row r="32" spans="1:22" s="2" customFormat="1" ht="42">
      <c r="A32" s="50"/>
      <c r="B32" s="133" t="s">
        <v>8</v>
      </c>
      <c r="C32" s="46" t="s">
        <v>39</v>
      </c>
      <c r="D32" s="46" t="s">
        <v>40</v>
      </c>
      <c r="E32" s="133" t="s">
        <v>9</v>
      </c>
      <c r="F32" s="46" t="s">
        <v>28</v>
      </c>
      <c r="G32" s="46" t="s">
        <v>29</v>
      </c>
      <c r="H32" s="49" t="s">
        <v>37</v>
      </c>
      <c r="I32" s="49" t="s">
        <v>38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s="2" customFormat="1" ht="26.25" customHeight="1">
      <c r="A33" s="3" t="s">
        <v>45</v>
      </c>
      <c r="B33" s="79">
        <v>58.8865</v>
      </c>
      <c r="C33" s="81">
        <v>65.0953</v>
      </c>
      <c r="D33" s="81">
        <v>68.8359</v>
      </c>
      <c r="E33" s="79">
        <v>75.8993</v>
      </c>
      <c r="F33" s="81">
        <v>68.899</v>
      </c>
      <c r="G33" s="81">
        <v>67.9346</v>
      </c>
      <c r="H33" s="61">
        <f>G33-F33</f>
        <v>-0.9643999999999977</v>
      </c>
      <c r="I33" s="61">
        <f>G33-E33</f>
        <v>-7.9646999999999935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/>
      <c r="X33" s="8"/>
    </row>
    <row r="34" spans="1:24" s="2" customFormat="1" ht="26.25" customHeight="1">
      <c r="A34" s="3" t="s">
        <v>46</v>
      </c>
      <c r="B34" s="79">
        <v>58.8956</v>
      </c>
      <c r="C34" s="79">
        <v>65.0952</v>
      </c>
      <c r="D34" s="79">
        <v>68.8248</v>
      </c>
      <c r="E34" s="79">
        <v>75.8969</v>
      </c>
      <c r="F34" s="79">
        <v>68.899</v>
      </c>
      <c r="G34" s="79">
        <v>67.9129</v>
      </c>
      <c r="H34" s="61">
        <f aca="true" t="shared" si="2" ref="H34:H40">G34-F34</f>
        <v>-0.9861000000000075</v>
      </c>
      <c r="I34" s="61">
        <f aca="true" t="shared" si="3" ref="I34:I40">G34-E34</f>
        <v>-7.984000000000009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"/>
      <c r="X34" s="8"/>
    </row>
    <row r="35" spans="1:24" s="2" customFormat="1" ht="26.25" customHeight="1">
      <c r="A35" s="3" t="s">
        <v>47</v>
      </c>
      <c r="B35" s="79">
        <v>1.2097</v>
      </c>
      <c r="C35" s="79">
        <v>1.1211</v>
      </c>
      <c r="D35" s="79">
        <v>1.1242</v>
      </c>
      <c r="E35" s="79">
        <v>1.086</v>
      </c>
      <c r="F35" s="79">
        <v>1.1156</v>
      </c>
      <c r="G35" s="79">
        <v>1.1238</v>
      </c>
      <c r="H35" s="61">
        <f>G35-F35</f>
        <v>0.008199999999999985</v>
      </c>
      <c r="I35" s="61">
        <f>G35-E35</f>
        <v>0.037799999999999834</v>
      </c>
      <c r="J35" s="79"/>
      <c r="K35" s="79"/>
      <c r="L35" s="79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"/>
      <c r="X35" s="8"/>
    </row>
    <row r="36" spans="1:24" s="2" customFormat="1" ht="26.25" customHeight="1">
      <c r="A36" s="3" t="s">
        <v>48</v>
      </c>
      <c r="B36" s="79"/>
      <c r="C36" s="79"/>
      <c r="D36" s="79"/>
      <c r="E36" s="79"/>
      <c r="F36" s="79"/>
      <c r="G36" s="79"/>
      <c r="H36" s="61"/>
      <c r="I36" s="61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8"/>
    </row>
    <row r="37" spans="1:24" s="2" customFormat="1" ht="13.5" customHeight="1">
      <c r="A37" s="52" t="s">
        <v>49</v>
      </c>
      <c r="B37" s="79">
        <v>59.220457789234125</v>
      </c>
      <c r="C37" s="79">
        <v>64.2799</v>
      </c>
      <c r="D37" s="79">
        <v>68.7372</v>
      </c>
      <c r="E37" s="79">
        <v>75.97368292006854</v>
      </c>
      <c r="F37" s="79">
        <v>68.96190899353296</v>
      </c>
      <c r="G37" s="79">
        <v>68.02793546209396</v>
      </c>
      <c r="H37" s="61">
        <f t="shared" si="2"/>
        <v>-0.9339735314389941</v>
      </c>
      <c r="I37" s="61">
        <f t="shared" si="3"/>
        <v>-7.945747457974576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"/>
      <c r="X37" s="8"/>
    </row>
    <row r="38" spans="1:24" s="2" customFormat="1" ht="13.5" customHeight="1">
      <c r="A38" s="52" t="s">
        <v>50</v>
      </c>
      <c r="B38" s="79">
        <v>71.52109393368784</v>
      </c>
      <c r="C38" s="79">
        <v>72.0313</v>
      </c>
      <c r="D38" s="79">
        <v>77.0681</v>
      </c>
      <c r="E38" s="79">
        <v>82.85109229258146</v>
      </c>
      <c r="F38" s="79">
        <v>76.25319911197035</v>
      </c>
      <c r="G38" s="79">
        <v>76.49260496343007</v>
      </c>
      <c r="H38" s="61">
        <f t="shared" si="2"/>
        <v>0.23940585145972193</v>
      </c>
      <c r="I38" s="61">
        <f t="shared" si="3"/>
        <v>-6.358487329151387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"/>
      <c r="X38" s="8"/>
    </row>
    <row r="39" spans="1:24" s="2" customFormat="1" ht="13.5" customHeight="1">
      <c r="A39" s="52" t="s">
        <v>51</v>
      </c>
      <c r="B39" s="79">
        <v>1.0176220513318082</v>
      </c>
      <c r="C39" s="79">
        <v>0.9668</v>
      </c>
      <c r="D39" s="79">
        <v>1.0455</v>
      </c>
      <c r="E39" s="79">
        <v>1.0380681323765208</v>
      </c>
      <c r="F39" s="79">
        <v>1.0603890127480566</v>
      </c>
      <c r="G39" s="79">
        <v>1.0689731641421036</v>
      </c>
      <c r="H39" s="61">
        <f t="shared" si="2"/>
        <v>0.008584151394047002</v>
      </c>
      <c r="I39" s="61">
        <f t="shared" si="3"/>
        <v>0.03090503176558279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  <c r="X39" s="8"/>
    </row>
    <row r="40" spans="1:24" s="2" customFormat="1" ht="13.5" customHeight="1">
      <c r="A40" s="52" t="s">
        <v>52</v>
      </c>
      <c r="B40" s="79">
        <v>0.31983550081897927</v>
      </c>
      <c r="C40" s="79">
        <v>0.269</v>
      </c>
      <c r="D40" s="79">
        <v>0.2536</v>
      </c>
      <c r="E40" s="79">
        <v>0.22414089742634977</v>
      </c>
      <c r="F40" s="79">
        <v>0.20373421885929785</v>
      </c>
      <c r="G40" s="79">
        <v>0.20470280465604732</v>
      </c>
      <c r="H40" s="61">
        <f t="shared" si="2"/>
        <v>0.000968585796749466</v>
      </c>
      <c r="I40" s="61">
        <f t="shared" si="3"/>
        <v>-0.01943809277030245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  <c r="X40" s="9"/>
    </row>
    <row r="41" spans="6:7" ht="15">
      <c r="F41" s="18"/>
      <c r="G41" s="18"/>
    </row>
    <row r="42" spans="3:5" ht="15">
      <c r="C42" s="83"/>
      <c r="D42" s="83"/>
      <c r="E42" s="83"/>
    </row>
    <row r="43" spans="3:7" ht="15">
      <c r="C43" s="83"/>
      <c r="D43" s="83"/>
      <c r="E43" s="83"/>
      <c r="G43" s="107"/>
    </row>
    <row r="44" spans="3:7" ht="15">
      <c r="C44" s="83"/>
      <c r="D44" s="83"/>
      <c r="E44" s="83"/>
      <c r="G44" s="107"/>
    </row>
    <row r="45" spans="3:7" ht="15.75">
      <c r="C45" s="83"/>
      <c r="D45" s="83"/>
      <c r="E45" s="83"/>
      <c r="G45" s="109"/>
    </row>
    <row r="46" ht="15.75">
      <c r="G46" s="109"/>
    </row>
    <row r="47" ht="15.75">
      <c r="G47" s="109"/>
    </row>
    <row r="48" ht="15.75">
      <c r="G48" s="109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G57" sqref="G57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7" t="s">
        <v>53</v>
      </c>
      <c r="B1" s="1"/>
    </row>
    <row r="2" spans="1:7" s="5" customFormat="1" ht="12.75" customHeight="1">
      <c r="A2" s="4" t="s">
        <v>54</v>
      </c>
      <c r="B2" s="4"/>
      <c r="C2" s="6"/>
      <c r="D2" s="6"/>
      <c r="E2" s="6"/>
      <c r="F2" s="6"/>
      <c r="G2" s="6"/>
    </row>
    <row r="3" spans="1:10" ht="26.25" customHeight="1">
      <c r="A3" s="48"/>
      <c r="B3" s="133" t="s">
        <v>9</v>
      </c>
      <c r="C3" s="46" t="s">
        <v>61</v>
      </c>
      <c r="D3" s="46" t="s">
        <v>62</v>
      </c>
      <c r="E3" s="46" t="s">
        <v>28</v>
      </c>
      <c r="F3" s="46" t="s">
        <v>29</v>
      </c>
      <c r="G3" s="49" t="s">
        <v>37</v>
      </c>
      <c r="H3" s="49" t="s">
        <v>60</v>
      </c>
      <c r="J3" s="104"/>
    </row>
    <row r="4" spans="1:12" ht="13.5" customHeight="1">
      <c r="A4" s="7" t="s">
        <v>55</v>
      </c>
      <c r="B4" s="131">
        <f>B6+B7</f>
        <v>383.06</v>
      </c>
      <c r="C4" s="131">
        <v>258.89</v>
      </c>
      <c r="D4" s="131">
        <f>D6+D7</f>
        <v>323.095</v>
      </c>
      <c r="E4" s="131">
        <f>E6+E7</f>
        <v>21.73</v>
      </c>
      <c r="F4" s="131">
        <f>F6+F7</f>
        <v>26.75</v>
      </c>
      <c r="G4" s="61">
        <f>F4-E4</f>
        <v>5.02</v>
      </c>
      <c r="H4" s="61">
        <f>D4-C4</f>
        <v>64.20500000000004</v>
      </c>
      <c r="I4" s="60"/>
      <c r="K4" s="101"/>
      <c r="L4" s="101"/>
    </row>
    <row r="5" spans="1:12" ht="13.5" customHeight="1">
      <c r="A5" s="39" t="s">
        <v>56</v>
      </c>
      <c r="B5" s="58">
        <f>B6-B7</f>
        <v>-295.16</v>
      </c>
      <c r="C5" s="58">
        <v>-170.99</v>
      </c>
      <c r="D5" s="58">
        <f>D6-D7</f>
        <v>60.64500000000001</v>
      </c>
      <c r="E5" s="58">
        <f>E6-E7</f>
        <v>-8.23</v>
      </c>
      <c r="F5" s="58">
        <f>F6-F7</f>
        <v>6.850000000000001</v>
      </c>
      <c r="G5" s="146">
        <f>F5-E5</f>
        <v>15.080000000000002</v>
      </c>
      <c r="H5" s="146">
        <f>D5-C5</f>
        <v>231.63500000000002</v>
      </c>
      <c r="I5" s="58"/>
      <c r="J5" s="105"/>
      <c r="K5" s="101"/>
      <c r="L5" s="101"/>
    </row>
    <row r="6" spans="1:12" ht="13.5" customHeight="1">
      <c r="A6" s="43" t="s">
        <v>57</v>
      </c>
      <c r="B6" s="59">
        <v>43.95</v>
      </c>
      <c r="C6" s="59">
        <v>43.95</v>
      </c>
      <c r="D6" s="59">
        <v>191.87</v>
      </c>
      <c r="E6" s="59">
        <v>6.75</v>
      </c>
      <c r="F6" s="59">
        <v>16.8</v>
      </c>
      <c r="G6" s="146">
        <f>F6-E6</f>
        <v>10.05</v>
      </c>
      <c r="H6" s="146">
        <f>D6-C6</f>
        <v>147.92000000000002</v>
      </c>
      <c r="I6" s="73"/>
      <c r="K6" s="101"/>
      <c r="L6" s="101"/>
    </row>
    <row r="7" spans="1:12" ht="13.5" customHeight="1">
      <c r="A7" s="43" t="s">
        <v>58</v>
      </c>
      <c r="B7" s="59">
        <v>339.11</v>
      </c>
      <c r="C7" s="59">
        <v>214.94</v>
      </c>
      <c r="D7" s="59">
        <v>131.225</v>
      </c>
      <c r="E7" s="59">
        <v>14.98</v>
      </c>
      <c r="F7" s="59">
        <v>9.95</v>
      </c>
      <c r="G7" s="146">
        <f>F7</f>
        <v>9.95</v>
      </c>
      <c r="H7" s="146">
        <f>D7-C7</f>
        <v>-83.715</v>
      </c>
      <c r="I7" s="73"/>
      <c r="K7" s="101"/>
      <c r="L7" s="101"/>
    </row>
    <row r="8" spans="1:12" ht="13.5" customHeight="1">
      <c r="A8" s="39" t="s">
        <v>59</v>
      </c>
      <c r="B8" s="73" t="s">
        <v>0</v>
      </c>
      <c r="C8" s="73" t="s">
        <v>0</v>
      </c>
      <c r="D8" s="73" t="s">
        <v>0</v>
      </c>
      <c r="E8" s="73" t="s">
        <v>0</v>
      </c>
      <c r="F8" s="73" t="s">
        <v>0</v>
      </c>
      <c r="G8" s="146" t="s">
        <v>0</v>
      </c>
      <c r="H8" s="146" t="s">
        <v>0</v>
      </c>
      <c r="I8" s="73"/>
      <c r="J8" s="73"/>
      <c r="K8" s="101"/>
      <c r="L8" s="101"/>
    </row>
    <row r="9" spans="1:12" ht="13.5" customHeight="1">
      <c r="A9" s="39"/>
      <c r="B9" s="73"/>
      <c r="C9" s="73"/>
      <c r="D9" s="73"/>
      <c r="E9" s="73"/>
      <c r="F9" s="73"/>
      <c r="G9" s="73"/>
      <c r="H9" s="73"/>
      <c r="I9" s="73"/>
      <c r="J9" s="73"/>
      <c r="K9" s="101"/>
      <c r="L9" s="101"/>
    </row>
    <row r="10" spans="1:12" s="8" customFormat="1" ht="15" customHeight="1">
      <c r="A10" s="76" t="s">
        <v>63</v>
      </c>
      <c r="B10" s="77"/>
      <c r="K10" s="88"/>
      <c r="L10" s="88"/>
    </row>
    <row r="11" spans="1:12" s="5" customFormat="1" ht="12.75" customHeight="1">
      <c r="A11" s="4" t="s">
        <v>64</v>
      </c>
      <c r="B11" s="4"/>
      <c r="C11" s="6"/>
      <c r="D11" s="6"/>
      <c r="E11" s="6"/>
      <c r="F11" s="6"/>
      <c r="G11" s="6"/>
      <c r="J11" s="8"/>
      <c r="K11" s="101"/>
      <c r="L11" s="101"/>
    </row>
    <row r="12" spans="1:12" ht="26.25" customHeight="1">
      <c r="A12" s="48"/>
      <c r="B12" s="133" t="s">
        <v>9</v>
      </c>
      <c r="C12" s="46" t="s">
        <v>61</v>
      </c>
      <c r="D12" s="46" t="s">
        <v>62</v>
      </c>
      <c r="E12" s="46" t="s">
        <v>28</v>
      </c>
      <c r="F12" s="46" t="s">
        <v>29</v>
      </c>
      <c r="G12" s="49" t="s">
        <v>37</v>
      </c>
      <c r="H12" s="49" t="s">
        <v>60</v>
      </c>
      <c r="K12" s="101"/>
      <c r="L12" s="101"/>
    </row>
    <row r="13" spans="1:12" ht="12.75" customHeight="1">
      <c r="A13" s="7" t="s">
        <v>55</v>
      </c>
      <c r="B13" s="60">
        <v>353838.48099969</v>
      </c>
      <c r="C13" s="60">
        <v>233621.44009063</v>
      </c>
      <c r="D13" s="60">
        <f>D19+D20+D21</f>
        <v>1312592.3946364198</v>
      </c>
      <c r="E13" s="60">
        <f>+E21+E20</f>
        <v>208612.5</v>
      </c>
      <c r="F13" s="60">
        <f>+F21</f>
        <v>179950.36</v>
      </c>
      <c r="G13" s="189">
        <f>F13-E13</f>
        <v>-28662.140000000014</v>
      </c>
      <c r="H13" s="189">
        <f>+D13-C13</f>
        <v>1078970.9545457899</v>
      </c>
      <c r="I13" s="112"/>
      <c r="J13" s="8"/>
      <c r="K13" s="101"/>
      <c r="L13" s="101"/>
    </row>
    <row r="14" spans="1:10" ht="12.75" customHeight="1">
      <c r="A14" s="39" t="s">
        <v>65</v>
      </c>
      <c r="B14" s="59" t="s">
        <v>0</v>
      </c>
      <c r="C14" s="59" t="s">
        <v>0</v>
      </c>
      <c r="D14" s="59" t="s">
        <v>0</v>
      </c>
      <c r="E14" s="59" t="s">
        <v>0</v>
      </c>
      <c r="F14" s="59" t="s">
        <v>0</v>
      </c>
      <c r="G14" s="146" t="s">
        <v>0</v>
      </c>
      <c r="H14" s="146" t="s">
        <v>0</v>
      </c>
      <c r="I14" s="113"/>
      <c r="J14" s="8"/>
    </row>
    <row r="15" spans="1:10" ht="12.75" customHeight="1">
      <c r="A15" s="43" t="s">
        <v>57</v>
      </c>
      <c r="B15" s="59" t="s">
        <v>0</v>
      </c>
      <c r="C15" s="59" t="s">
        <v>0</v>
      </c>
      <c r="D15" s="59" t="s">
        <v>0</v>
      </c>
      <c r="E15" s="59" t="s">
        <v>0</v>
      </c>
      <c r="F15" s="59" t="s">
        <v>0</v>
      </c>
      <c r="G15" s="146" t="s">
        <v>0</v>
      </c>
      <c r="H15" s="146" t="s">
        <v>0</v>
      </c>
      <c r="I15" s="113"/>
      <c r="J15" s="8"/>
    </row>
    <row r="16" spans="1:10" ht="12.75" customHeight="1">
      <c r="A16" s="43" t="s">
        <v>58</v>
      </c>
      <c r="B16" s="59" t="s">
        <v>0</v>
      </c>
      <c r="C16" s="59" t="s">
        <v>0</v>
      </c>
      <c r="D16" s="59" t="s">
        <v>0</v>
      </c>
      <c r="E16" s="59" t="s">
        <v>0</v>
      </c>
      <c r="F16" s="59" t="s">
        <v>0</v>
      </c>
      <c r="G16" s="146" t="s">
        <v>0</v>
      </c>
      <c r="H16" s="146" t="s">
        <v>0</v>
      </c>
      <c r="I16" s="113"/>
      <c r="J16" s="8"/>
    </row>
    <row r="17" spans="1:10" ht="11.25" customHeight="1" hidden="1">
      <c r="A17" s="86" t="s">
        <v>7</v>
      </c>
      <c r="B17" s="73"/>
      <c r="C17" s="59"/>
      <c r="D17" s="59" t="s">
        <v>0</v>
      </c>
      <c r="E17" s="73"/>
      <c r="F17" s="73"/>
      <c r="G17" s="190"/>
      <c r="H17" s="190"/>
      <c r="I17" s="113"/>
      <c r="J17" s="8"/>
    </row>
    <row r="18" spans="1:10" ht="12.75" customHeight="1">
      <c r="A18" s="39" t="s">
        <v>66</v>
      </c>
      <c r="B18" s="73">
        <v>139.3580909</v>
      </c>
      <c r="C18" s="73">
        <v>139.3580909</v>
      </c>
      <c r="D18" s="59" t="s">
        <v>0</v>
      </c>
      <c r="E18" s="73" t="s">
        <v>0</v>
      </c>
      <c r="F18" s="73" t="s">
        <v>0</v>
      </c>
      <c r="G18" s="190" t="s">
        <v>0</v>
      </c>
      <c r="H18" s="190">
        <f>-C18</f>
        <v>-139.3580909</v>
      </c>
      <c r="I18" s="113"/>
      <c r="J18" s="8"/>
    </row>
    <row r="19" spans="1:10" ht="12.75" customHeight="1">
      <c r="A19" s="39" t="s">
        <v>67</v>
      </c>
      <c r="B19" s="73">
        <v>26663.29290879</v>
      </c>
      <c r="C19" s="73">
        <v>25853.976999730003</v>
      </c>
      <c r="D19" s="73">
        <v>2045.5746364200002</v>
      </c>
      <c r="E19" s="73" t="s">
        <v>0</v>
      </c>
      <c r="F19" s="73" t="s">
        <v>0</v>
      </c>
      <c r="G19" s="190" t="s">
        <v>0</v>
      </c>
      <c r="H19" s="190">
        <f>+D19-C19</f>
        <v>-23808.402363310004</v>
      </c>
      <c r="I19" s="114"/>
      <c r="J19" s="10"/>
    </row>
    <row r="20" spans="1:10" ht="12.75" customHeight="1">
      <c r="A20" s="39" t="s">
        <v>68</v>
      </c>
      <c r="B20" s="73">
        <v>1475</v>
      </c>
      <c r="C20" s="73">
        <v>1475</v>
      </c>
      <c r="D20" s="73">
        <v>1440</v>
      </c>
      <c r="E20" s="73">
        <v>370</v>
      </c>
      <c r="F20" s="73" t="s">
        <v>0</v>
      </c>
      <c r="G20" s="190">
        <f>-E20</f>
        <v>-370</v>
      </c>
      <c r="H20" s="190">
        <f>+D20-C20</f>
        <v>-35</v>
      </c>
      <c r="I20" s="114"/>
      <c r="J20" s="8"/>
    </row>
    <row r="21" spans="1:10" ht="12.75" customHeight="1">
      <c r="A21" s="85" t="s">
        <v>69</v>
      </c>
      <c r="B21" s="73">
        <v>325560.83</v>
      </c>
      <c r="C21" s="73">
        <v>207626.63</v>
      </c>
      <c r="D21" s="73">
        <v>1309106.8199999998</v>
      </c>
      <c r="E21" s="73">
        <v>208242.5</v>
      </c>
      <c r="F21" s="73">
        <v>179950.36</v>
      </c>
      <c r="G21" s="190">
        <f>F21-E21</f>
        <v>-28292.140000000014</v>
      </c>
      <c r="H21" s="190">
        <f>+D21-C21</f>
        <v>1101480.19</v>
      </c>
      <c r="I21" s="113"/>
      <c r="J21" s="8"/>
    </row>
    <row r="22" spans="1:10" s="8" customFormat="1" ht="27" customHeight="1" hidden="1">
      <c r="A22" s="85" t="s">
        <v>5</v>
      </c>
      <c r="B22" s="141"/>
      <c r="C22" s="28"/>
      <c r="D22" s="141"/>
      <c r="E22" s="141"/>
      <c r="F22" s="141"/>
      <c r="G22" s="191">
        <f>F22-E22</f>
        <v>0</v>
      </c>
      <c r="H22" s="191">
        <f>+D22-C22</f>
        <v>0</v>
      </c>
      <c r="I22" s="114"/>
      <c r="J22" s="10"/>
    </row>
    <row r="23" spans="1:10" ht="25.5" customHeight="1">
      <c r="A23" s="85" t="s">
        <v>70</v>
      </c>
      <c r="B23" s="59" t="s">
        <v>0</v>
      </c>
      <c r="C23" s="28" t="s">
        <v>0</v>
      </c>
      <c r="D23" s="28" t="s">
        <v>0</v>
      </c>
      <c r="E23" s="28" t="s">
        <v>0</v>
      </c>
      <c r="F23" s="28" t="s">
        <v>0</v>
      </c>
      <c r="G23" s="28" t="s">
        <v>0</v>
      </c>
      <c r="H23" s="146" t="s">
        <v>0</v>
      </c>
      <c r="I23" s="115"/>
      <c r="J23" s="10"/>
    </row>
    <row r="24" spans="1:10" ht="12.75" customHeight="1">
      <c r="A24" s="106" t="s">
        <v>71</v>
      </c>
      <c r="B24" s="28"/>
      <c r="C24" s="59"/>
      <c r="D24" s="28"/>
      <c r="E24" s="28"/>
      <c r="F24" s="28"/>
      <c r="G24" s="192"/>
      <c r="H24" s="192"/>
      <c r="I24" s="5"/>
      <c r="J24" s="10"/>
    </row>
    <row r="25" spans="1:10" ht="26.25" customHeight="1">
      <c r="A25" s="85" t="s">
        <v>72</v>
      </c>
      <c r="B25" s="28">
        <v>10</v>
      </c>
      <c r="C25" s="28">
        <v>10</v>
      </c>
      <c r="D25" s="28">
        <v>6</v>
      </c>
      <c r="E25" s="28">
        <v>6</v>
      </c>
      <c r="F25" s="28">
        <v>6</v>
      </c>
      <c r="G25" s="192">
        <f>F25-E25</f>
        <v>0</v>
      </c>
      <c r="H25" s="192">
        <f>+D25-C25</f>
        <v>-4</v>
      </c>
      <c r="I25" s="116"/>
      <c r="J25" s="10"/>
    </row>
    <row r="26" spans="1:10" ht="12.75" customHeight="1">
      <c r="A26" s="85" t="s">
        <v>73</v>
      </c>
      <c r="B26" s="28" t="s">
        <v>0</v>
      </c>
      <c r="C26" s="28" t="s">
        <v>0</v>
      </c>
      <c r="D26" s="28" t="s">
        <v>0</v>
      </c>
      <c r="E26" s="28" t="s">
        <v>0</v>
      </c>
      <c r="F26" s="28" t="s">
        <v>0</v>
      </c>
      <c r="G26" s="192" t="s">
        <v>0</v>
      </c>
      <c r="H26" s="192" t="s">
        <v>0</v>
      </c>
      <c r="I26" s="116"/>
      <c r="J26" s="10"/>
    </row>
    <row r="27" spans="1:10" ht="12.75" customHeight="1">
      <c r="A27" s="85" t="s">
        <v>74</v>
      </c>
      <c r="B27" s="28" t="s">
        <v>0</v>
      </c>
      <c r="C27" s="28" t="s">
        <v>0</v>
      </c>
      <c r="D27" s="28" t="s">
        <v>0</v>
      </c>
      <c r="E27" s="28" t="s">
        <v>0</v>
      </c>
      <c r="F27" s="28" t="s">
        <v>0</v>
      </c>
      <c r="G27" s="192" t="s">
        <v>0</v>
      </c>
      <c r="H27" s="192" t="s">
        <v>0</v>
      </c>
      <c r="I27" s="117"/>
      <c r="J27" s="103"/>
    </row>
    <row r="28" spans="1:10" ht="12.75" customHeight="1" hidden="1">
      <c r="A28" s="85" t="s">
        <v>6</v>
      </c>
      <c r="B28" s="141"/>
      <c r="C28" s="28"/>
      <c r="D28" s="141"/>
      <c r="E28" s="141"/>
      <c r="F28" s="141"/>
      <c r="G28" s="191" t="s">
        <v>0</v>
      </c>
      <c r="H28" s="191">
        <f>+D28-C28</f>
        <v>0</v>
      </c>
      <c r="I28" s="117"/>
      <c r="J28" s="103"/>
    </row>
    <row r="29" spans="1:10" ht="26.25" customHeight="1">
      <c r="A29" s="85" t="s">
        <v>75</v>
      </c>
      <c r="B29" s="28">
        <v>12.124116691272176</v>
      </c>
      <c r="C29" s="28">
        <v>12</v>
      </c>
      <c r="D29" s="28">
        <v>12</v>
      </c>
      <c r="E29" s="28" t="s">
        <v>0</v>
      </c>
      <c r="F29" s="28" t="s">
        <v>0</v>
      </c>
      <c r="G29" s="192" t="s">
        <v>0</v>
      </c>
      <c r="H29" s="192">
        <f>+D29-C29</f>
        <v>0</v>
      </c>
      <c r="I29" s="117"/>
      <c r="J29" s="103"/>
    </row>
    <row r="30" spans="1:10" ht="11.25">
      <c r="A30" s="85" t="s">
        <v>68</v>
      </c>
      <c r="B30" s="28">
        <v>11.14</v>
      </c>
      <c r="C30" s="28">
        <v>11.14</v>
      </c>
      <c r="D30" s="28">
        <v>8.72549886334933</v>
      </c>
      <c r="E30" s="28">
        <v>7.3108108108108105</v>
      </c>
      <c r="F30" s="28" t="s">
        <v>0</v>
      </c>
      <c r="G30" s="192">
        <f>-E30</f>
        <v>-7.3108108108108105</v>
      </c>
      <c r="H30" s="192">
        <f>+D30-C30</f>
        <v>-2.414501136650671</v>
      </c>
      <c r="I30" s="117"/>
      <c r="J30" s="8"/>
    </row>
    <row r="31" spans="1:10" ht="11.25">
      <c r="A31" s="85" t="s">
        <v>69</v>
      </c>
      <c r="B31" s="28">
        <v>3.7610647511288726</v>
      </c>
      <c r="C31" s="28">
        <v>3.79</v>
      </c>
      <c r="D31" s="28">
        <v>1.500141589492963</v>
      </c>
      <c r="E31" s="28">
        <v>0.49247343841915076</v>
      </c>
      <c r="F31" s="28">
        <v>0.25</v>
      </c>
      <c r="G31" s="192">
        <f>F31-E31</f>
        <v>-0.24247343841915076</v>
      </c>
      <c r="H31" s="192">
        <f>+D31-C31</f>
        <v>-2.289858410507037</v>
      </c>
      <c r="I31" s="117"/>
      <c r="J31" s="8"/>
    </row>
    <row r="32" spans="1:15" ht="27" customHeight="1" hidden="1">
      <c r="A32" s="39" t="s">
        <v>5</v>
      </c>
      <c r="B32" s="28" t="s">
        <v>0</v>
      </c>
      <c r="C32" s="28" t="s">
        <v>0</v>
      </c>
      <c r="D32" s="28"/>
      <c r="E32" s="28" t="s">
        <v>0</v>
      </c>
      <c r="F32" s="28"/>
      <c r="G32" s="28"/>
      <c r="H32" s="61" t="s">
        <v>0</v>
      </c>
      <c r="I32" s="61" t="s">
        <v>0</v>
      </c>
      <c r="J32" s="29"/>
      <c r="K32" s="10"/>
      <c r="N32" s="2" t="s">
        <v>5</v>
      </c>
      <c r="O32" s="2" t="s">
        <v>0</v>
      </c>
    </row>
    <row r="33" spans="1:4" ht="12" customHeight="1">
      <c r="A33" s="12" t="s">
        <v>76</v>
      </c>
      <c r="D33" s="28"/>
    </row>
    <row r="34" spans="1:4" ht="15" customHeight="1">
      <c r="A34" s="12"/>
      <c r="D34" s="28"/>
    </row>
    <row r="35" spans="1:2" ht="15" customHeight="1">
      <c r="A35" s="37" t="s">
        <v>77</v>
      </c>
      <c r="B35" s="1"/>
    </row>
    <row r="36" spans="1:9" s="5" customFormat="1" ht="12.75" customHeight="1">
      <c r="A36" s="4" t="s">
        <v>64</v>
      </c>
      <c r="B36" s="183"/>
      <c r="C36" s="6"/>
      <c r="D36" s="8"/>
      <c r="E36" s="6"/>
      <c r="F36" s="6"/>
      <c r="G36" s="6"/>
      <c r="H36" s="115"/>
      <c r="I36" s="8"/>
    </row>
    <row r="37" spans="1:10" ht="26.25" customHeight="1">
      <c r="A37" s="48"/>
      <c r="B37" s="133" t="s">
        <v>9</v>
      </c>
      <c r="C37" s="46" t="s">
        <v>61</v>
      </c>
      <c r="D37" s="46" t="s">
        <v>62</v>
      </c>
      <c r="E37" s="46" t="s">
        <v>28</v>
      </c>
      <c r="F37" s="46" t="s">
        <v>29</v>
      </c>
      <c r="G37" s="49" t="s">
        <v>37</v>
      </c>
      <c r="H37" s="49" t="s">
        <v>60</v>
      </c>
      <c r="I37" s="8"/>
      <c r="J37" s="5"/>
    </row>
    <row r="38" spans="1:9" ht="23.25" customHeight="1">
      <c r="A38" s="7" t="s">
        <v>78</v>
      </c>
      <c r="B38" s="93">
        <v>130500</v>
      </c>
      <c r="C38" s="93">
        <v>95500</v>
      </c>
      <c r="D38" s="93">
        <f>D39+D40</f>
        <v>86000</v>
      </c>
      <c r="E38" s="93">
        <v>10000</v>
      </c>
      <c r="F38" s="93">
        <f>F39</f>
        <v>8000</v>
      </c>
      <c r="G38" s="61">
        <f>F38-E38</f>
        <v>-2000</v>
      </c>
      <c r="H38" s="61">
        <f>D38-C38</f>
        <v>-9500</v>
      </c>
      <c r="I38" s="8"/>
    </row>
    <row r="39" spans="1:9" ht="12.75" customHeight="1">
      <c r="A39" s="211" t="s">
        <v>79</v>
      </c>
      <c r="B39" s="90">
        <v>128500</v>
      </c>
      <c r="C39" s="90">
        <v>95500</v>
      </c>
      <c r="D39" s="90">
        <v>82000</v>
      </c>
      <c r="E39" s="90">
        <v>10000</v>
      </c>
      <c r="F39" s="90">
        <v>8000</v>
      </c>
      <c r="G39" s="61">
        <f>F39-E39</f>
        <v>-2000</v>
      </c>
      <c r="H39" s="61">
        <f>D39-C39</f>
        <v>-13500</v>
      </c>
      <c r="I39" s="8"/>
    </row>
    <row r="40" spans="1:11" ht="12.75" customHeight="1">
      <c r="A40" s="211" t="s">
        <v>80</v>
      </c>
      <c r="B40" s="90">
        <v>2000</v>
      </c>
      <c r="C40" s="90" t="s">
        <v>0</v>
      </c>
      <c r="D40" s="90">
        <v>4000</v>
      </c>
      <c r="E40" s="90" t="s">
        <v>0</v>
      </c>
      <c r="F40" s="90" t="s">
        <v>0</v>
      </c>
      <c r="G40" s="61" t="s">
        <v>0</v>
      </c>
      <c r="H40" s="61">
        <f>D40</f>
        <v>4000</v>
      </c>
      <c r="I40" s="8"/>
      <c r="J40" s="71"/>
      <c r="K40" s="132"/>
    </row>
    <row r="41" spans="1:10" ht="12.75" customHeight="1">
      <c r="A41" s="211" t="s">
        <v>81</v>
      </c>
      <c r="B41" s="90" t="s">
        <v>0</v>
      </c>
      <c r="C41" s="90" t="s">
        <v>0</v>
      </c>
      <c r="D41" s="90" t="s">
        <v>0</v>
      </c>
      <c r="E41" s="90" t="s">
        <v>0</v>
      </c>
      <c r="F41" s="90" t="s">
        <v>0</v>
      </c>
      <c r="G41" s="61" t="s">
        <v>0</v>
      </c>
      <c r="H41" s="61" t="s">
        <v>0</v>
      </c>
      <c r="I41" s="8"/>
      <c r="J41" s="71"/>
    </row>
    <row r="42" spans="1:10" ht="12.75" customHeight="1" hidden="1">
      <c r="A42" s="184" t="s">
        <v>1</v>
      </c>
      <c r="B42" s="90"/>
      <c r="C42" s="118"/>
      <c r="D42" s="90"/>
      <c r="E42" s="90"/>
      <c r="F42" s="90"/>
      <c r="G42" s="61">
        <f aca="true" t="shared" si="0" ref="G42:G57">F42-E42</f>
        <v>0</v>
      </c>
      <c r="H42" s="61">
        <f>D42-C42</f>
        <v>0</v>
      </c>
      <c r="I42" s="8"/>
      <c r="J42" s="71"/>
    </row>
    <row r="43" spans="1:10" ht="12.75" customHeight="1" hidden="1">
      <c r="A43" s="184" t="s">
        <v>2</v>
      </c>
      <c r="B43" s="95"/>
      <c r="C43" s="206"/>
      <c r="D43" s="95"/>
      <c r="E43" s="95"/>
      <c r="F43" s="95"/>
      <c r="G43" s="61">
        <f t="shared" si="0"/>
        <v>0</v>
      </c>
      <c r="H43" s="61">
        <f>D43-C43</f>
        <v>0</v>
      </c>
      <c r="I43" s="8"/>
      <c r="J43" s="71"/>
    </row>
    <row r="44" spans="1:10" ht="12.75" customHeight="1">
      <c r="A44" s="7" t="s">
        <v>82</v>
      </c>
      <c r="B44" s="93">
        <v>69439.22</v>
      </c>
      <c r="C44" s="93">
        <v>47250.99</v>
      </c>
      <c r="D44" s="93">
        <f>D45+D46</f>
        <v>157904.98</v>
      </c>
      <c r="E44" s="93">
        <v>18416</v>
      </c>
      <c r="F44" s="93">
        <f>F45</f>
        <v>15872</v>
      </c>
      <c r="G44" s="61">
        <f t="shared" si="0"/>
        <v>-2544</v>
      </c>
      <c r="H44" s="61">
        <f>D44-C44</f>
        <v>110653.99000000002</v>
      </c>
      <c r="I44" s="8"/>
      <c r="J44" s="71"/>
    </row>
    <row r="45" spans="1:10" ht="12.75" customHeight="1">
      <c r="A45" s="211" t="s">
        <v>79</v>
      </c>
      <c r="B45" s="90">
        <v>68639.22</v>
      </c>
      <c r="C45" s="90">
        <v>47250.99</v>
      </c>
      <c r="D45" s="90">
        <v>153355.98</v>
      </c>
      <c r="E45" s="90">
        <v>18416</v>
      </c>
      <c r="F45" s="90">
        <v>15872</v>
      </c>
      <c r="G45" s="61">
        <f t="shared" si="0"/>
        <v>-2544</v>
      </c>
      <c r="H45" s="61">
        <f>D45-C45</f>
        <v>106104.99000000002</v>
      </c>
      <c r="I45" s="8"/>
      <c r="J45" s="71"/>
    </row>
    <row r="46" spans="1:10" ht="12.75" customHeight="1">
      <c r="A46" s="211" t="s">
        <v>80</v>
      </c>
      <c r="B46" s="90">
        <v>800</v>
      </c>
      <c r="C46" s="90" t="s">
        <v>0</v>
      </c>
      <c r="D46" s="90">
        <v>4549</v>
      </c>
      <c r="E46" s="90" t="s">
        <v>0</v>
      </c>
      <c r="F46" s="90" t="s">
        <v>0</v>
      </c>
      <c r="G46" s="61" t="s">
        <v>0</v>
      </c>
      <c r="H46" s="61">
        <f>D46</f>
        <v>4549</v>
      </c>
      <c r="I46" s="8"/>
      <c r="J46" s="71"/>
    </row>
    <row r="47" spans="1:10" ht="12.75" customHeight="1">
      <c r="A47" s="211" t="s">
        <v>81</v>
      </c>
      <c r="B47" s="90" t="s">
        <v>0</v>
      </c>
      <c r="C47" s="90" t="s">
        <v>0</v>
      </c>
      <c r="D47" s="90" t="s">
        <v>0</v>
      </c>
      <c r="E47" s="90" t="s">
        <v>0</v>
      </c>
      <c r="F47" s="90" t="s">
        <v>0</v>
      </c>
      <c r="G47" s="61" t="s">
        <v>0</v>
      </c>
      <c r="H47" s="61" t="s">
        <v>0</v>
      </c>
      <c r="I47" s="8"/>
      <c r="J47" s="71"/>
    </row>
    <row r="48" spans="1:10" ht="12.75" customHeight="1" hidden="1">
      <c r="A48" s="184" t="s">
        <v>1</v>
      </c>
      <c r="B48" s="95"/>
      <c r="C48" s="206"/>
      <c r="D48" s="95"/>
      <c r="E48" s="95"/>
      <c r="F48" s="95"/>
      <c r="G48" s="61">
        <f t="shared" si="0"/>
        <v>0</v>
      </c>
      <c r="H48" s="61">
        <f>D48-C48</f>
        <v>0</v>
      </c>
      <c r="I48" s="8">
        <v>7421</v>
      </c>
      <c r="J48" s="71"/>
    </row>
    <row r="49" spans="1:10" ht="12.75" customHeight="1" hidden="1">
      <c r="A49" s="184" t="s">
        <v>2</v>
      </c>
      <c r="B49" s="95"/>
      <c r="C49" s="206"/>
      <c r="D49" s="95"/>
      <c r="E49" s="95"/>
      <c r="F49" s="95"/>
      <c r="G49" s="61">
        <f t="shared" si="0"/>
        <v>0</v>
      </c>
      <c r="H49" s="61">
        <f>D49-C49</f>
        <v>0</v>
      </c>
      <c r="I49" s="8"/>
      <c r="J49" s="71"/>
    </row>
    <row r="50" spans="1:10" ht="12.75" customHeight="1">
      <c r="A50" s="7" t="s">
        <v>83</v>
      </c>
      <c r="B50" s="93">
        <v>67939.68</v>
      </c>
      <c r="C50" s="93">
        <v>46168.45</v>
      </c>
      <c r="D50" s="93">
        <f>D51+D52</f>
        <v>81049.37</v>
      </c>
      <c r="E50" s="93">
        <v>10000</v>
      </c>
      <c r="F50" s="93">
        <f>F51</f>
        <v>8000</v>
      </c>
      <c r="G50" s="61">
        <f t="shared" si="0"/>
        <v>-2000</v>
      </c>
      <c r="H50" s="61">
        <f>D50-C50</f>
        <v>34880.92</v>
      </c>
      <c r="I50" s="185"/>
      <c r="J50" s="71"/>
    </row>
    <row r="51" spans="1:10" ht="12.75" customHeight="1">
      <c r="A51" s="211" t="s">
        <v>79</v>
      </c>
      <c r="B51" s="90">
        <v>67139.68</v>
      </c>
      <c r="C51" s="90">
        <v>46168.45</v>
      </c>
      <c r="D51" s="90">
        <v>77049.37</v>
      </c>
      <c r="E51" s="90">
        <v>10000</v>
      </c>
      <c r="F51" s="90">
        <v>8000</v>
      </c>
      <c r="G51" s="61">
        <f t="shared" si="0"/>
        <v>-2000</v>
      </c>
      <c r="H51" s="61">
        <f>D51-C51</f>
        <v>30880.92</v>
      </c>
      <c r="I51" s="185"/>
      <c r="J51" s="71"/>
    </row>
    <row r="52" spans="1:10" ht="12.75" customHeight="1">
      <c r="A52" s="211" t="s">
        <v>80</v>
      </c>
      <c r="B52" s="90">
        <v>800</v>
      </c>
      <c r="C52" s="90" t="s">
        <v>0</v>
      </c>
      <c r="D52" s="90">
        <v>4000</v>
      </c>
      <c r="E52" s="90" t="s">
        <v>0</v>
      </c>
      <c r="F52" s="90" t="s">
        <v>0</v>
      </c>
      <c r="G52" s="61" t="s">
        <v>0</v>
      </c>
      <c r="H52" s="61">
        <f>D52</f>
        <v>4000</v>
      </c>
      <c r="I52" s="8"/>
      <c r="J52" s="71"/>
    </row>
    <row r="53" spans="1:10" ht="12.75" customHeight="1">
      <c r="A53" s="211" t="s">
        <v>81</v>
      </c>
      <c r="B53" s="90" t="s">
        <v>0</v>
      </c>
      <c r="C53" s="90" t="s">
        <v>0</v>
      </c>
      <c r="D53" s="90" t="s">
        <v>0</v>
      </c>
      <c r="E53" s="90" t="s">
        <v>0</v>
      </c>
      <c r="F53" s="90" t="s">
        <v>0</v>
      </c>
      <c r="G53" s="61" t="s">
        <v>0</v>
      </c>
      <c r="H53" s="61" t="s">
        <v>0</v>
      </c>
      <c r="I53" s="8"/>
      <c r="J53" s="71"/>
    </row>
    <row r="54" spans="1:10" ht="12.75" customHeight="1" hidden="1">
      <c r="A54" s="184" t="s">
        <v>1</v>
      </c>
      <c r="B54" s="95"/>
      <c r="C54" s="206"/>
      <c r="D54" s="95"/>
      <c r="E54" s="95"/>
      <c r="F54" s="95"/>
      <c r="G54" s="61">
        <f t="shared" si="0"/>
        <v>0</v>
      </c>
      <c r="H54" s="61">
        <f>D54-C54</f>
        <v>0</v>
      </c>
      <c r="I54" s="8"/>
      <c r="J54" s="71"/>
    </row>
    <row r="55" spans="1:10" ht="12.75" customHeight="1" hidden="1">
      <c r="A55" s="184" t="s">
        <v>2</v>
      </c>
      <c r="B55" s="95"/>
      <c r="C55" s="206"/>
      <c r="D55" s="95"/>
      <c r="E55" s="95"/>
      <c r="F55" s="95"/>
      <c r="G55" s="61">
        <f t="shared" si="0"/>
        <v>0</v>
      </c>
      <c r="H55" s="61">
        <f>D55-C55</f>
        <v>0</v>
      </c>
      <c r="I55" s="8"/>
      <c r="J55" s="71"/>
    </row>
    <row r="56" spans="1:10" ht="23.25" customHeight="1">
      <c r="A56" s="7" t="s">
        <v>84</v>
      </c>
      <c r="B56" s="134">
        <v>9.915861829975901</v>
      </c>
      <c r="C56" s="93">
        <v>9.9</v>
      </c>
      <c r="D56" s="134">
        <v>3.350078088417044</v>
      </c>
      <c r="E56" s="134">
        <v>0.4454100146583684</v>
      </c>
      <c r="F56" s="134">
        <v>0.3008749947896978</v>
      </c>
      <c r="G56" s="61">
        <f t="shared" si="0"/>
        <v>-0.14453501986867057</v>
      </c>
      <c r="H56" s="61">
        <f>D56-C56</f>
        <v>-6.549921911582956</v>
      </c>
      <c r="I56" s="186"/>
      <c r="J56" s="71"/>
    </row>
    <row r="57" spans="1:10" ht="12" customHeight="1">
      <c r="A57" s="211" t="s">
        <v>79</v>
      </c>
      <c r="B57" s="135">
        <v>9.917042933138283</v>
      </c>
      <c r="C57" s="90">
        <v>9.9</v>
      </c>
      <c r="D57" s="135">
        <v>3.3381125791675714</v>
      </c>
      <c r="E57" s="135">
        <v>0.4454100146583684</v>
      </c>
      <c r="F57" s="135">
        <v>0.3008749947896978</v>
      </c>
      <c r="G57" s="61">
        <f t="shared" si="0"/>
        <v>-0.14453501986867057</v>
      </c>
      <c r="H57" s="61">
        <f>D57-C57</f>
        <v>-6.561887420832429</v>
      </c>
      <c r="I57" s="186"/>
      <c r="J57" s="71"/>
    </row>
    <row r="58" spans="1:10" ht="12" customHeight="1">
      <c r="A58" s="211" t="s">
        <v>80</v>
      </c>
      <c r="B58" s="135">
        <v>9.850159637749043</v>
      </c>
      <c r="C58" s="90" t="s">
        <v>0</v>
      </c>
      <c r="D58" s="135">
        <v>1.040580866000882</v>
      </c>
      <c r="E58" s="135" t="s">
        <v>0</v>
      </c>
      <c r="F58" s="135" t="s">
        <v>0</v>
      </c>
      <c r="G58" s="61" t="s">
        <v>0</v>
      </c>
      <c r="H58" s="61">
        <f>D58</f>
        <v>1.040580866000882</v>
      </c>
      <c r="I58" s="186"/>
      <c r="J58" s="71"/>
    </row>
    <row r="59" spans="1:10" ht="12" customHeight="1">
      <c r="A59" s="211" t="s">
        <v>81</v>
      </c>
      <c r="B59" s="135" t="s">
        <v>0</v>
      </c>
      <c r="C59" s="90" t="s">
        <v>0</v>
      </c>
      <c r="D59" s="90" t="s">
        <v>0</v>
      </c>
      <c r="E59" s="135" t="s">
        <v>0</v>
      </c>
      <c r="F59" s="135" t="s">
        <v>0</v>
      </c>
      <c r="G59" s="61" t="s">
        <v>0</v>
      </c>
      <c r="H59" s="61" t="s">
        <v>0</v>
      </c>
      <c r="I59" s="186"/>
      <c r="J59" s="71"/>
    </row>
    <row r="60" spans="1:12" ht="12" customHeight="1" hidden="1">
      <c r="A60" s="184" t="s">
        <v>1</v>
      </c>
      <c r="B60" s="69">
        <v>0</v>
      </c>
      <c r="C60" s="69"/>
      <c r="D60" s="90"/>
      <c r="E60" s="69">
        <v>0</v>
      </c>
      <c r="F60" s="69"/>
      <c r="G60" s="61">
        <f>F60-E60</f>
        <v>0</v>
      </c>
      <c r="H60" s="61">
        <f>D60-C60</f>
        <v>0</v>
      </c>
      <c r="I60" s="187"/>
      <c r="J60" s="56"/>
      <c r="K60" s="61">
        <f>F60-E60</f>
        <v>0</v>
      </c>
      <c r="L60" s="61">
        <f>F60-D60</f>
        <v>0</v>
      </c>
    </row>
    <row r="61" spans="1:12" ht="12" customHeight="1" hidden="1">
      <c r="A61" s="184" t="s">
        <v>2</v>
      </c>
      <c r="B61" s="69">
        <v>0</v>
      </c>
      <c r="C61" s="69"/>
      <c r="D61" s="90"/>
      <c r="E61" s="69">
        <v>0</v>
      </c>
      <c r="F61" s="69"/>
      <c r="G61" s="61">
        <f>F61-E61</f>
        <v>0</v>
      </c>
      <c r="H61" s="61">
        <f>D61-C61</f>
        <v>0</v>
      </c>
      <c r="I61" s="8"/>
      <c r="K61" s="61">
        <f>F61-E61</f>
        <v>0</v>
      </c>
      <c r="L61" s="61">
        <f>F61-D61</f>
        <v>0</v>
      </c>
    </row>
    <row r="62" spans="1:9" ht="13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1.25">
      <c r="A63" s="8"/>
      <c r="B63" s="8"/>
      <c r="C63" s="8"/>
      <c r="D63" s="8"/>
      <c r="E63" s="188"/>
      <c r="F63" s="8"/>
      <c r="G63" s="8"/>
      <c r="H63" s="8"/>
      <c r="I63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H58" sqref="H5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7" t="s">
        <v>85</v>
      </c>
      <c r="B1" s="1"/>
      <c r="J1"/>
    </row>
    <row r="2" spans="1:7" s="5" customFormat="1" ht="12.75" customHeight="1">
      <c r="A2" s="4" t="s">
        <v>86</v>
      </c>
      <c r="B2" s="4"/>
      <c r="C2" s="6"/>
      <c r="D2" s="6"/>
      <c r="E2" s="6"/>
      <c r="F2" s="6"/>
      <c r="G2" s="6"/>
    </row>
    <row r="3" spans="1:8" ht="26.25" customHeight="1">
      <c r="A3" s="48"/>
      <c r="B3" s="133" t="s">
        <v>9</v>
      </c>
      <c r="C3" s="46" t="s">
        <v>61</v>
      </c>
      <c r="D3" s="46" t="s">
        <v>62</v>
      </c>
      <c r="E3" s="46" t="s">
        <v>28</v>
      </c>
      <c r="F3" s="46" t="s">
        <v>29</v>
      </c>
      <c r="G3" s="49" t="s">
        <v>37</v>
      </c>
      <c r="H3" s="49" t="s">
        <v>60</v>
      </c>
    </row>
    <row r="4" spans="1:13" ht="12.75" customHeight="1">
      <c r="A4" s="54" t="s">
        <v>87</v>
      </c>
      <c r="B4" s="93">
        <f>B5+B6+B7</f>
        <v>6638.4</v>
      </c>
      <c r="C4" s="93">
        <f>C5+C6+C7</f>
        <v>4628.4</v>
      </c>
      <c r="D4" s="93">
        <f>D5+D6+D7</f>
        <v>4411</v>
      </c>
      <c r="E4" s="93">
        <f>E5+E6+E7</f>
        <v>350</v>
      </c>
      <c r="F4" s="93">
        <f>F5+F6+F7</f>
        <v>430</v>
      </c>
      <c r="G4" s="199">
        <f>F4-E4</f>
        <v>80</v>
      </c>
      <c r="H4" s="199">
        <f>+D4-C4</f>
        <v>-217.39999999999964</v>
      </c>
      <c r="K4" s="72"/>
      <c r="L4" s="72"/>
      <c r="M4" s="72"/>
    </row>
    <row r="5" spans="1:13" ht="12.75" customHeight="1">
      <c r="A5" s="55" t="s">
        <v>88</v>
      </c>
      <c r="B5" s="90">
        <v>393</v>
      </c>
      <c r="C5" s="90">
        <v>213</v>
      </c>
      <c r="D5" s="90">
        <v>531</v>
      </c>
      <c r="E5" s="90">
        <v>40</v>
      </c>
      <c r="F5" s="90">
        <v>20</v>
      </c>
      <c r="G5" s="193">
        <f>F5-E5</f>
        <v>-20</v>
      </c>
      <c r="H5" s="193">
        <f>+D5-C5</f>
        <v>318</v>
      </c>
      <c r="K5" s="72"/>
      <c r="L5" s="72"/>
      <c r="M5" s="72"/>
    </row>
    <row r="6" spans="1:13" ht="12.75" customHeight="1">
      <c r="A6" s="55" t="s">
        <v>89</v>
      </c>
      <c r="B6" s="90">
        <v>1508</v>
      </c>
      <c r="C6" s="90">
        <v>1018</v>
      </c>
      <c r="D6" s="90">
        <v>1290</v>
      </c>
      <c r="E6" s="90">
        <v>100</v>
      </c>
      <c r="F6" s="90">
        <v>130</v>
      </c>
      <c r="G6" s="200">
        <f>F6-E6</f>
        <v>30</v>
      </c>
      <c r="H6" s="193">
        <f>+D6-C6</f>
        <v>272</v>
      </c>
      <c r="K6" s="72"/>
      <c r="L6" s="72"/>
      <c r="M6" s="72"/>
    </row>
    <row r="7" spans="1:13" ht="12.75" customHeight="1">
      <c r="A7" s="55" t="s">
        <v>90</v>
      </c>
      <c r="B7" s="90">
        <v>4737.4</v>
      </c>
      <c r="C7" s="90">
        <v>3397.4</v>
      </c>
      <c r="D7" s="90">
        <v>2590</v>
      </c>
      <c r="E7" s="90">
        <v>210</v>
      </c>
      <c r="F7" s="90">
        <v>280</v>
      </c>
      <c r="G7" s="193">
        <f>F7-E7</f>
        <v>70</v>
      </c>
      <c r="H7" s="200">
        <f>+D7-C7</f>
        <v>-807.4000000000001</v>
      </c>
      <c r="K7" s="72"/>
      <c r="L7" s="72"/>
      <c r="M7" s="72"/>
    </row>
    <row r="8" spans="1:13" ht="13.5" customHeight="1" hidden="1">
      <c r="A8" s="55" t="s">
        <v>3</v>
      </c>
      <c r="B8" s="118"/>
      <c r="C8" s="118"/>
      <c r="D8" s="118"/>
      <c r="E8" s="118"/>
      <c r="F8" s="118"/>
      <c r="G8" s="193">
        <f>F8-E8</f>
        <v>0</v>
      </c>
      <c r="H8" s="193">
        <f>+D8-C8</f>
        <v>0</v>
      </c>
      <c r="K8" s="72"/>
      <c r="L8" s="72"/>
      <c r="M8" s="72"/>
    </row>
    <row r="9" spans="1:13" ht="12.75" customHeight="1" hidden="1">
      <c r="A9" s="55" t="s">
        <v>4</v>
      </c>
      <c r="B9" s="118"/>
      <c r="C9" s="118"/>
      <c r="D9" s="118"/>
      <c r="E9" s="118"/>
      <c r="F9" s="118"/>
      <c r="G9" s="193">
        <f>F9-E9</f>
        <v>0</v>
      </c>
      <c r="H9" s="193">
        <f>+D9-C9</f>
        <v>0</v>
      </c>
      <c r="K9" s="72"/>
      <c r="L9" s="72"/>
      <c r="M9" s="72"/>
    </row>
    <row r="10" spans="1:13" ht="12.75" customHeight="1">
      <c r="A10" s="54" t="s">
        <v>91</v>
      </c>
      <c r="B10" s="93">
        <v>4806.174</v>
      </c>
      <c r="C10" s="93">
        <v>4066.854</v>
      </c>
      <c r="D10" s="93">
        <v>9153.313</v>
      </c>
      <c r="E10" s="93">
        <f>E11+E12+E13</f>
        <v>1073.31</v>
      </c>
      <c r="F10" s="93">
        <f>F11+F12+F13</f>
        <v>541.55</v>
      </c>
      <c r="G10" s="61">
        <f>F10-E10</f>
        <v>-531.76</v>
      </c>
      <c r="H10" s="94">
        <f>+D10-C10</f>
        <v>5086.459000000001</v>
      </c>
      <c r="J10" s="11"/>
      <c r="K10" s="72"/>
      <c r="L10" s="72"/>
      <c r="M10" s="72"/>
    </row>
    <row r="11" spans="1:13" ht="12.75" customHeight="1">
      <c r="A11" s="55" t="s">
        <v>92</v>
      </c>
      <c r="B11" s="90">
        <v>35.55</v>
      </c>
      <c r="C11" s="90">
        <v>25.55</v>
      </c>
      <c r="D11" s="90">
        <v>615.3</v>
      </c>
      <c r="E11" s="90">
        <v>80.8</v>
      </c>
      <c r="F11" s="90">
        <v>10</v>
      </c>
      <c r="G11" s="193">
        <f>F11-E11</f>
        <v>-70.8</v>
      </c>
      <c r="H11" s="193">
        <f>+D11-C11</f>
        <v>589.75</v>
      </c>
      <c r="J11" s="11"/>
      <c r="K11" s="72"/>
      <c r="L11" s="72"/>
      <c r="M11" s="72"/>
    </row>
    <row r="12" spans="1:13" ht="12.75" customHeight="1">
      <c r="A12" s="55" t="s">
        <v>89</v>
      </c>
      <c r="B12" s="90">
        <v>1184.16</v>
      </c>
      <c r="C12" s="90">
        <v>899.34</v>
      </c>
      <c r="D12" s="90">
        <v>3403.84</v>
      </c>
      <c r="E12" s="90">
        <v>270.38</v>
      </c>
      <c r="F12" s="90">
        <v>222.45</v>
      </c>
      <c r="G12" s="193">
        <f>F12-E12</f>
        <v>-47.93000000000001</v>
      </c>
      <c r="H12" s="193">
        <f>+D12-C12</f>
        <v>2504.5</v>
      </c>
      <c r="K12" s="72"/>
      <c r="L12" s="72"/>
      <c r="M12" s="72"/>
    </row>
    <row r="13" spans="1:13" ht="12.75" customHeight="1">
      <c r="A13" s="99" t="s">
        <v>90</v>
      </c>
      <c r="B13" s="90">
        <v>3586.464</v>
      </c>
      <c r="C13" s="90">
        <v>3141.964</v>
      </c>
      <c r="D13" s="90">
        <v>5134.173</v>
      </c>
      <c r="E13" s="90">
        <v>722.13</v>
      </c>
      <c r="F13" s="90">
        <v>309.1</v>
      </c>
      <c r="G13" s="193">
        <f>F13-E13</f>
        <v>-413.03</v>
      </c>
      <c r="H13" s="193">
        <f>+D13-C13</f>
        <v>1992.2089999999998</v>
      </c>
      <c r="K13" s="72"/>
      <c r="L13" s="72"/>
      <c r="M13" s="72"/>
    </row>
    <row r="14" spans="1:13" ht="12.75" customHeight="1" hidden="1">
      <c r="A14" s="99" t="s">
        <v>3</v>
      </c>
      <c r="B14" s="90"/>
      <c r="C14" s="118"/>
      <c r="D14" s="118"/>
      <c r="E14" s="118"/>
      <c r="F14" s="118"/>
      <c r="G14" s="194">
        <f>F14-E14</f>
        <v>0</v>
      </c>
      <c r="H14" s="194">
        <f>+D14-C14</f>
        <v>0</v>
      </c>
      <c r="K14" s="72"/>
      <c r="L14" s="72"/>
      <c r="M14" s="72"/>
    </row>
    <row r="15" spans="1:13" ht="12.75" customHeight="1" hidden="1">
      <c r="A15" s="99" t="s">
        <v>4</v>
      </c>
      <c r="B15" s="90"/>
      <c r="C15" s="118"/>
      <c r="D15" s="118"/>
      <c r="E15" s="118"/>
      <c r="F15" s="118"/>
      <c r="G15" s="194">
        <f>F15-E15</f>
        <v>0</v>
      </c>
      <c r="H15" s="194">
        <f>+D15-C15</f>
        <v>0</v>
      </c>
      <c r="K15" s="72"/>
      <c r="L15" s="72"/>
      <c r="M15" s="72"/>
    </row>
    <row r="16" spans="1:13" ht="12.75" customHeight="1">
      <c r="A16" s="91" t="s">
        <v>93</v>
      </c>
      <c r="B16" s="93">
        <v>3777.33</v>
      </c>
      <c r="C16" s="93">
        <v>3048.71</v>
      </c>
      <c r="D16" s="93">
        <v>4814.11</v>
      </c>
      <c r="E16" s="93">
        <f>SUM(E17:E19)</f>
        <v>500</v>
      </c>
      <c r="F16" s="93">
        <f>SUM(F17:F19)</f>
        <v>250</v>
      </c>
      <c r="G16" s="199">
        <f>F16-E16</f>
        <v>-250</v>
      </c>
      <c r="H16" s="94">
        <f>+D16-C16</f>
        <v>1765.3999999999996</v>
      </c>
      <c r="K16" s="72"/>
      <c r="L16" s="72"/>
      <c r="M16" s="72"/>
    </row>
    <row r="17" spans="1:13" ht="12.75" customHeight="1">
      <c r="A17" s="55" t="s">
        <v>92</v>
      </c>
      <c r="B17" s="90">
        <v>14</v>
      </c>
      <c r="C17" s="90">
        <v>4</v>
      </c>
      <c r="D17" s="90">
        <v>327</v>
      </c>
      <c r="E17" s="90">
        <v>40</v>
      </c>
      <c r="F17" s="90">
        <v>0</v>
      </c>
      <c r="G17" s="193">
        <f>F17-E17</f>
        <v>-40</v>
      </c>
      <c r="H17" s="193">
        <f>+D17-C17</f>
        <v>323</v>
      </c>
      <c r="K17" s="72"/>
      <c r="L17" s="72"/>
      <c r="M17" s="72"/>
    </row>
    <row r="18" spans="1:13" ht="12.75" customHeight="1">
      <c r="A18" s="55" t="s">
        <v>89</v>
      </c>
      <c r="B18" s="90">
        <v>878.87</v>
      </c>
      <c r="C18" s="90">
        <v>594.05</v>
      </c>
      <c r="D18" s="90">
        <v>1535</v>
      </c>
      <c r="E18" s="90">
        <v>100</v>
      </c>
      <c r="F18" s="90">
        <v>100</v>
      </c>
      <c r="G18" s="200">
        <f>F18-E18</f>
        <v>0</v>
      </c>
      <c r="H18" s="193">
        <f>+D18-C18</f>
        <v>940.95</v>
      </c>
      <c r="I18" s="96"/>
      <c r="K18" s="72"/>
      <c r="L18" s="72"/>
      <c r="M18" s="72"/>
    </row>
    <row r="19" spans="1:13" ht="12.75" customHeight="1">
      <c r="A19" s="99" t="s">
        <v>90</v>
      </c>
      <c r="B19" s="90">
        <v>2884.46</v>
      </c>
      <c r="C19" s="90">
        <v>2450.66</v>
      </c>
      <c r="D19" s="90">
        <v>2952.11</v>
      </c>
      <c r="E19" s="90">
        <v>360</v>
      </c>
      <c r="F19" s="90">
        <v>150</v>
      </c>
      <c r="G19" s="193">
        <f>F19-E19</f>
        <v>-210</v>
      </c>
      <c r="H19" s="193">
        <f>+D19-C19</f>
        <v>501.4500000000003</v>
      </c>
      <c r="K19" s="72"/>
      <c r="L19" s="72"/>
      <c r="M19" s="72"/>
    </row>
    <row r="20" spans="1:13" ht="12.75" customHeight="1" hidden="1">
      <c r="A20" s="99" t="s">
        <v>3</v>
      </c>
      <c r="B20" s="90"/>
      <c r="C20" s="118"/>
      <c r="D20" s="118"/>
      <c r="E20" s="118"/>
      <c r="F20" s="118"/>
      <c r="G20" s="194">
        <f>F20-E20</f>
        <v>0</v>
      </c>
      <c r="H20" s="194">
        <f>+D20-C20</f>
        <v>0</v>
      </c>
      <c r="K20" s="72"/>
      <c r="L20" s="72"/>
      <c r="M20" s="72"/>
    </row>
    <row r="21" spans="1:13" ht="12.75" customHeight="1" hidden="1">
      <c r="A21" s="99" t="s">
        <v>4</v>
      </c>
      <c r="B21" s="90"/>
      <c r="C21" s="118"/>
      <c r="D21" s="118"/>
      <c r="E21" s="118"/>
      <c r="F21" s="118"/>
      <c r="G21" s="194">
        <f>F21-E21</f>
        <v>0</v>
      </c>
      <c r="H21" s="194">
        <f>+D21-C21</f>
        <v>0</v>
      </c>
      <c r="K21" s="72"/>
      <c r="L21" s="72"/>
      <c r="M21" s="72"/>
    </row>
    <row r="22" spans="1:13" ht="12.75" customHeight="1">
      <c r="A22" s="91" t="s">
        <v>94</v>
      </c>
      <c r="B22" s="134">
        <v>12.762447126132999</v>
      </c>
      <c r="C22" s="134">
        <v>12.615299736190005</v>
      </c>
      <c r="D22" s="134">
        <v>10.76331186605065</v>
      </c>
      <c r="E22" s="134">
        <v>5.671714285714286</v>
      </c>
      <c r="F22" s="134">
        <v>5.4744</v>
      </c>
      <c r="G22" s="201">
        <f>F22-E22</f>
        <v>-0.19731428571428555</v>
      </c>
      <c r="H22" s="201">
        <f>+D22-C22</f>
        <v>-1.8519878701393555</v>
      </c>
      <c r="J22" s="56"/>
      <c r="K22" s="72"/>
      <c r="L22" s="72"/>
      <c r="M22" s="72"/>
    </row>
    <row r="23" spans="1:13" ht="12.75" customHeight="1">
      <c r="A23" s="55" t="s">
        <v>92</v>
      </c>
      <c r="B23" s="135">
        <v>8.065</v>
      </c>
      <c r="C23" s="135">
        <v>4.63</v>
      </c>
      <c r="D23" s="135">
        <v>3.8618333333333332</v>
      </c>
      <c r="E23" s="135">
        <v>2.2</v>
      </c>
      <c r="F23" s="135" t="s">
        <v>0</v>
      </c>
      <c r="G23" s="202">
        <f>-E23</f>
        <v>-2.2</v>
      </c>
      <c r="H23" s="202">
        <f>+D23-C23</f>
        <v>-0.7681666666666667</v>
      </c>
      <c r="J23" s="56"/>
      <c r="K23" s="72"/>
      <c r="L23" s="72"/>
      <c r="M23" s="72"/>
    </row>
    <row r="24" spans="1:13" ht="12.75" customHeight="1">
      <c r="A24" s="55" t="s">
        <v>89</v>
      </c>
      <c r="B24" s="135">
        <v>12.084720693260245</v>
      </c>
      <c r="C24" s="135">
        <v>11.83099918711494</v>
      </c>
      <c r="D24" s="135">
        <v>8.895687500000001</v>
      </c>
      <c r="E24" s="135">
        <v>3.83</v>
      </c>
      <c r="F24" s="135">
        <v>4.153</v>
      </c>
      <c r="G24" s="202">
        <f>F24-E24</f>
        <v>0.3229999999999995</v>
      </c>
      <c r="H24" s="202">
        <f>+D24-C24</f>
        <v>-2.9353116871149396</v>
      </c>
      <c r="J24" s="56"/>
      <c r="K24" s="72"/>
      <c r="L24" s="72"/>
      <c r="M24" s="72"/>
    </row>
    <row r="25" spans="1:13" ht="12.75" customHeight="1">
      <c r="A25" s="55" t="s">
        <v>90</v>
      </c>
      <c r="B25" s="135">
        <v>13.020777081458638</v>
      </c>
      <c r="C25" s="135">
        <v>12.818458569068483</v>
      </c>
      <c r="D25" s="135">
        <v>12.219149832864794</v>
      </c>
      <c r="E25" s="135">
        <v>7.21</v>
      </c>
      <c r="F25" s="135">
        <v>6.355333333333333</v>
      </c>
      <c r="G25" s="202">
        <f>F25-E25</f>
        <v>-0.8546666666666667</v>
      </c>
      <c r="H25" s="202">
        <f>+D25-C25</f>
        <v>-0.5993087362036889</v>
      </c>
      <c r="J25" s="56"/>
      <c r="K25" s="72"/>
      <c r="L25" s="72"/>
      <c r="M25" s="72"/>
    </row>
    <row r="26" spans="1:15" ht="12.75" customHeight="1" hidden="1">
      <c r="A26" s="55" t="s">
        <v>3</v>
      </c>
      <c r="B26" s="70">
        <v>0</v>
      </c>
      <c r="C26" s="68">
        <v>0</v>
      </c>
      <c r="D26" s="70">
        <v>0</v>
      </c>
      <c r="E26" s="70"/>
      <c r="F26" s="70"/>
      <c r="G26" s="61">
        <f>F26-E26</f>
        <v>0</v>
      </c>
      <c r="H26" s="61">
        <f>+D26-C26</f>
        <v>0</v>
      </c>
      <c r="I26"/>
      <c r="K26" s="2" t="b">
        <f>B26=C26</f>
        <v>1</v>
      </c>
      <c r="M26" s="72"/>
      <c r="N26" s="72"/>
      <c r="O26" s="72"/>
    </row>
    <row r="27" spans="1:15" ht="12.75" customHeight="1" hidden="1">
      <c r="A27" s="55" t="s">
        <v>4</v>
      </c>
      <c r="B27" s="70">
        <v>0</v>
      </c>
      <c r="C27" s="68">
        <v>0</v>
      </c>
      <c r="D27" s="70">
        <v>0</v>
      </c>
      <c r="E27" s="70"/>
      <c r="F27" s="70"/>
      <c r="G27" s="61">
        <f>F27-E27</f>
        <v>0</v>
      </c>
      <c r="H27" s="61">
        <f>+D27-C27</f>
        <v>0</v>
      </c>
      <c r="I27"/>
      <c r="K27" s="2" t="b">
        <f>B27=C27</f>
        <v>1</v>
      </c>
      <c r="M27" s="72"/>
      <c r="N27" s="72"/>
      <c r="O27" s="72"/>
    </row>
    <row r="28" ht="15" customHeight="1">
      <c r="C28" s="8"/>
    </row>
    <row r="29" spans="1:10" ht="15" customHeight="1">
      <c r="A29" s="37"/>
      <c r="B29" s="1"/>
      <c r="J29"/>
    </row>
    <row r="30" spans="1:11" s="5" customFormat="1" ht="12.75" customHeight="1">
      <c r="A30" s="119" t="s">
        <v>95</v>
      </c>
      <c r="B30" s="120"/>
      <c r="C30" s="121"/>
      <c r="D30" s="121"/>
      <c r="E30" s="121"/>
      <c r="F30" s="121"/>
      <c r="G30" s="121"/>
      <c r="H30" s="121"/>
      <c r="K30" s="102"/>
    </row>
    <row r="31" spans="1:12" ht="12.75" customHeight="1">
      <c r="A31" s="122" t="s">
        <v>86</v>
      </c>
      <c r="B31" s="122"/>
      <c r="C31" s="123"/>
      <c r="D31" s="123"/>
      <c r="E31" s="123"/>
      <c r="F31" s="123"/>
      <c r="G31" s="123"/>
      <c r="H31" s="124"/>
      <c r="I31" s="93"/>
      <c r="J31" s="90"/>
      <c r="K31" s="28"/>
      <c r="L31" s="108"/>
    </row>
    <row r="32" spans="1:8" ht="26.25" customHeight="1">
      <c r="A32" s="48"/>
      <c r="B32" s="133" t="s">
        <v>9</v>
      </c>
      <c r="C32" s="46" t="s">
        <v>61</v>
      </c>
      <c r="D32" s="46" t="s">
        <v>62</v>
      </c>
      <c r="E32" s="46" t="s">
        <v>28</v>
      </c>
      <c r="F32" s="46" t="s">
        <v>29</v>
      </c>
      <c r="G32" s="49" t="s">
        <v>37</v>
      </c>
      <c r="H32" s="49" t="s">
        <v>60</v>
      </c>
    </row>
    <row r="33" spans="1:12" ht="12.75" customHeight="1">
      <c r="A33" s="125" t="s">
        <v>87</v>
      </c>
      <c r="B33" s="126">
        <v>7651.8</v>
      </c>
      <c r="C33" s="126">
        <v>4651.8</v>
      </c>
      <c r="D33" s="126">
        <v>4405</v>
      </c>
      <c r="E33" s="126">
        <v>720</v>
      </c>
      <c r="F33" s="126">
        <f>F34</f>
        <v>440</v>
      </c>
      <c r="G33" s="195">
        <f>+F33-E33</f>
        <v>-280</v>
      </c>
      <c r="H33" s="195">
        <f>+D33-C33</f>
        <v>-246.80000000000018</v>
      </c>
      <c r="I33" s="90"/>
      <c r="J33" s="90"/>
      <c r="K33" s="87"/>
      <c r="L33" s="108"/>
    </row>
    <row r="34" spans="1:12" ht="12.75" customHeight="1">
      <c r="A34" s="127" t="s">
        <v>96</v>
      </c>
      <c r="B34" s="128">
        <v>5226.8</v>
      </c>
      <c r="C34" s="128">
        <v>3026.8</v>
      </c>
      <c r="D34" s="128">
        <v>3449</v>
      </c>
      <c r="E34" s="128">
        <v>410</v>
      </c>
      <c r="F34" s="128">
        <v>440</v>
      </c>
      <c r="G34" s="203">
        <f>+F34-E34</f>
        <v>30</v>
      </c>
      <c r="H34" s="196">
        <f>+D34-C34</f>
        <v>422.1999999999998</v>
      </c>
      <c r="I34" s="90"/>
      <c r="J34" s="62"/>
      <c r="K34" s="108"/>
      <c r="L34" s="108"/>
    </row>
    <row r="35" spans="1:12" ht="12.75" customHeight="1">
      <c r="A35" s="127" t="s">
        <v>97</v>
      </c>
      <c r="B35" s="128">
        <v>1410</v>
      </c>
      <c r="C35" s="128">
        <v>910</v>
      </c>
      <c r="D35" s="128">
        <v>200</v>
      </c>
      <c r="E35" s="128" t="s">
        <v>0</v>
      </c>
      <c r="F35" s="128" t="s">
        <v>0</v>
      </c>
      <c r="G35" s="203" t="s">
        <v>0</v>
      </c>
      <c r="H35" s="196">
        <f>+D35-C35</f>
        <v>-710</v>
      </c>
      <c r="I35" s="90"/>
      <c r="J35" s="62"/>
      <c r="K35" s="108"/>
      <c r="L35" s="108"/>
    </row>
    <row r="36" spans="1:12" ht="12.75" customHeight="1">
      <c r="A36" s="127" t="s">
        <v>98</v>
      </c>
      <c r="B36" s="128">
        <v>1015</v>
      </c>
      <c r="C36" s="128">
        <v>715</v>
      </c>
      <c r="D36" s="128">
        <v>756</v>
      </c>
      <c r="E36" s="128">
        <v>310</v>
      </c>
      <c r="F36" s="128" t="s">
        <v>0</v>
      </c>
      <c r="G36" s="203">
        <f>-E36</f>
        <v>-310</v>
      </c>
      <c r="H36" s="196">
        <f>+D36-C36</f>
        <v>41</v>
      </c>
      <c r="I36" s="62"/>
      <c r="J36" s="62"/>
      <c r="K36" s="108"/>
      <c r="L36" s="108"/>
    </row>
    <row r="37" spans="1:12" ht="12.75" customHeight="1">
      <c r="A37" s="127"/>
      <c r="B37" s="128"/>
      <c r="C37" s="128"/>
      <c r="D37" s="128"/>
      <c r="E37" s="128"/>
      <c r="F37" s="128"/>
      <c r="G37" s="196"/>
      <c r="H37" s="196"/>
      <c r="I37" s="62"/>
      <c r="J37" s="62"/>
      <c r="K37" s="108"/>
      <c r="L37" s="108"/>
    </row>
    <row r="38" spans="1:12" ht="12.75" customHeight="1">
      <c r="A38" s="125" t="s">
        <v>91</v>
      </c>
      <c r="B38" s="126">
        <v>6319.1916</v>
      </c>
      <c r="C38" s="126">
        <v>4821.726500000001</v>
      </c>
      <c r="D38" s="126">
        <v>5852.187</v>
      </c>
      <c r="E38" s="126">
        <f>E39+E41</f>
        <v>948.1469999999999</v>
      </c>
      <c r="F38" s="126">
        <f>F39</f>
        <v>776.5</v>
      </c>
      <c r="G38" s="195">
        <f>+F38-E38</f>
        <v>-171.64699999999993</v>
      </c>
      <c r="H38" s="195">
        <f>+D38-C38</f>
        <v>1030.4604999999992</v>
      </c>
      <c r="I38" s="62"/>
      <c r="J38" s="62"/>
      <c r="K38" s="108"/>
      <c r="L38" s="108"/>
    </row>
    <row r="39" spans="1:12" ht="12.75" customHeight="1">
      <c r="A39" s="127" t="s">
        <v>96</v>
      </c>
      <c r="B39" s="128">
        <v>3266.2676</v>
      </c>
      <c r="C39" s="128">
        <v>2558.4</v>
      </c>
      <c r="D39" s="128">
        <v>4854.95</v>
      </c>
      <c r="E39" s="128">
        <v>605</v>
      </c>
      <c r="F39" s="128">
        <v>776.5</v>
      </c>
      <c r="G39" s="203">
        <f>+F39-E39</f>
        <v>171.5</v>
      </c>
      <c r="H39" s="196">
        <f>+D39-C39</f>
        <v>2296.5499999999997</v>
      </c>
      <c r="I39" s="62"/>
      <c r="J39" s="94"/>
      <c r="K39" s="108"/>
      <c r="L39" s="108"/>
    </row>
    <row r="40" spans="1:12" ht="12.75" customHeight="1">
      <c r="A40" s="127" t="s">
        <v>97</v>
      </c>
      <c r="B40" s="128">
        <v>1271.15</v>
      </c>
      <c r="C40" s="128">
        <v>867.15</v>
      </c>
      <c r="D40" s="128">
        <v>462</v>
      </c>
      <c r="E40" s="128" t="s">
        <v>0</v>
      </c>
      <c r="F40" s="128" t="s">
        <v>0</v>
      </c>
      <c r="G40" s="203" t="s">
        <v>0</v>
      </c>
      <c r="H40" s="196">
        <f>+D40-C40</f>
        <v>-405.15</v>
      </c>
      <c r="I40" s="62"/>
      <c r="J40" s="90"/>
      <c r="K40" s="108"/>
      <c r="L40" s="108"/>
    </row>
    <row r="41" spans="1:12" ht="12.75" customHeight="1">
      <c r="A41" s="127" t="s">
        <v>98</v>
      </c>
      <c r="B41" s="128">
        <v>1781.774</v>
      </c>
      <c r="C41" s="128">
        <v>1396.1765</v>
      </c>
      <c r="D41" s="128">
        <v>535.237</v>
      </c>
      <c r="E41" s="128">
        <v>343.147</v>
      </c>
      <c r="F41" s="128" t="s">
        <v>0</v>
      </c>
      <c r="G41" s="203">
        <f>-E41</f>
        <v>-343.147</v>
      </c>
      <c r="H41" s="196">
        <f>+D41-C41</f>
        <v>-860.9395000000001</v>
      </c>
      <c r="I41" s="94"/>
      <c r="J41" s="90"/>
      <c r="K41" s="108"/>
      <c r="L41" s="108"/>
    </row>
    <row r="42" spans="1:12" ht="12.75" customHeight="1">
      <c r="A42" s="129"/>
      <c r="B42" s="128"/>
      <c r="C42" s="128"/>
      <c r="D42" s="128"/>
      <c r="E42" s="128"/>
      <c r="F42" s="128"/>
      <c r="G42" s="196"/>
      <c r="H42" s="196"/>
      <c r="I42" s="90"/>
      <c r="J42" s="90"/>
      <c r="K42" s="108"/>
      <c r="L42" s="108"/>
    </row>
    <row r="43" spans="1:12" ht="12.75" customHeight="1">
      <c r="A43" s="130" t="s">
        <v>93</v>
      </c>
      <c r="B43" s="126">
        <v>5243.4619999999995</v>
      </c>
      <c r="C43" s="126">
        <v>3503.8</v>
      </c>
      <c r="D43" s="126">
        <f>D44+D45+D46</f>
        <v>5353.8</v>
      </c>
      <c r="E43" s="126">
        <v>900</v>
      </c>
      <c r="F43" s="126">
        <f>F44</f>
        <v>770</v>
      </c>
      <c r="G43" s="195">
        <f>+F43-E43</f>
        <v>-130</v>
      </c>
      <c r="H43" s="195">
        <f>+D43-C43</f>
        <v>1850</v>
      </c>
      <c r="I43" s="90"/>
      <c r="J43" s="90"/>
      <c r="K43" s="108"/>
      <c r="L43" s="108"/>
    </row>
    <row r="44" spans="1:12" ht="12.75" customHeight="1">
      <c r="A44" s="127" t="s">
        <v>96</v>
      </c>
      <c r="B44" s="128">
        <v>3009.217</v>
      </c>
      <c r="C44" s="128">
        <v>2126.3</v>
      </c>
      <c r="D44" s="128">
        <v>4458.5</v>
      </c>
      <c r="E44" s="128">
        <v>590</v>
      </c>
      <c r="F44" s="128">
        <v>770</v>
      </c>
      <c r="G44" s="203">
        <f>+F44-E44</f>
        <v>180</v>
      </c>
      <c r="H44" s="196">
        <f>+D44-C44</f>
        <v>2332.2</v>
      </c>
      <c r="I44" s="90"/>
      <c r="J44" s="90"/>
      <c r="K44" s="108"/>
      <c r="L44" s="108"/>
    </row>
    <row r="45" spans="1:12" ht="12.75" customHeight="1">
      <c r="A45" s="127" t="s">
        <v>97</v>
      </c>
      <c r="B45" s="128">
        <v>828.5</v>
      </c>
      <c r="C45" s="128">
        <v>342.5</v>
      </c>
      <c r="D45" s="128">
        <v>400</v>
      </c>
      <c r="E45" s="128" t="s">
        <v>0</v>
      </c>
      <c r="F45" s="128" t="s">
        <v>0</v>
      </c>
      <c r="G45" s="203" t="s">
        <v>0</v>
      </c>
      <c r="H45" s="196">
        <f>+D45-C45</f>
        <v>57.5</v>
      </c>
      <c r="I45" s="90"/>
      <c r="J45" s="90"/>
      <c r="K45" s="108"/>
      <c r="L45" s="108"/>
    </row>
    <row r="46" spans="1:12" ht="12.75" customHeight="1">
      <c r="A46" s="127" t="s">
        <v>98</v>
      </c>
      <c r="B46" s="128">
        <v>1405.745</v>
      </c>
      <c r="C46" s="128">
        <v>1035</v>
      </c>
      <c r="D46" s="128">
        <v>495.3</v>
      </c>
      <c r="E46" s="128">
        <v>310</v>
      </c>
      <c r="F46" s="128" t="s">
        <v>0</v>
      </c>
      <c r="G46" s="203">
        <f>-E46</f>
        <v>-310</v>
      </c>
      <c r="H46" s="196">
        <f>+D46-C46</f>
        <v>-539.7</v>
      </c>
      <c r="I46" s="90"/>
      <c r="J46" s="90"/>
      <c r="K46" s="108"/>
      <c r="L46" s="108"/>
    </row>
    <row r="47" spans="1:12" ht="12.75" customHeight="1">
      <c r="A47" s="129"/>
      <c r="B47" s="128"/>
      <c r="C47" s="128"/>
      <c r="D47" s="128"/>
      <c r="E47" s="128"/>
      <c r="F47" s="128"/>
      <c r="G47" s="196"/>
      <c r="H47" s="196"/>
      <c r="I47" s="90"/>
      <c r="J47" s="90"/>
      <c r="K47" s="108"/>
      <c r="L47" s="108"/>
    </row>
    <row r="48" spans="1:12" ht="12.75" customHeight="1">
      <c r="A48" s="130" t="s">
        <v>94</v>
      </c>
      <c r="B48" s="136">
        <v>15.835829868668016</v>
      </c>
      <c r="C48" s="126">
        <v>15.74</v>
      </c>
      <c r="D48" s="136">
        <v>16.7906445516261</v>
      </c>
      <c r="E48" s="136">
        <v>16.400833333333335</v>
      </c>
      <c r="F48" s="136">
        <v>14.34</v>
      </c>
      <c r="G48" s="204">
        <f>+F48-E48</f>
        <v>-2.060833333333335</v>
      </c>
      <c r="H48" s="197">
        <f>+D48-C48</f>
        <v>1.0506445516261014</v>
      </c>
      <c r="I48" s="90"/>
      <c r="J48" s="90"/>
      <c r="K48" s="108"/>
      <c r="L48" s="108"/>
    </row>
    <row r="49" spans="1:12" ht="12.75" customHeight="1">
      <c r="A49" s="127" t="s">
        <v>96</v>
      </c>
      <c r="B49" s="137">
        <v>15.49028830830261</v>
      </c>
      <c r="C49" s="128">
        <v>15.43</v>
      </c>
      <c r="D49" s="137">
        <v>16.375555555555554</v>
      </c>
      <c r="E49" s="137">
        <v>14.67</v>
      </c>
      <c r="F49" s="137">
        <v>14.34</v>
      </c>
      <c r="G49" s="205">
        <f>+F49-E49</f>
        <v>-0.33000000000000007</v>
      </c>
      <c r="H49" s="198">
        <f>+D49-C49</f>
        <v>0.9455555555555542</v>
      </c>
      <c r="I49" s="90"/>
      <c r="J49" s="94"/>
      <c r="K49" s="108"/>
      <c r="L49" s="108"/>
    </row>
    <row r="50" spans="1:9" ht="12.75" customHeight="1">
      <c r="A50" s="127" t="s">
        <v>97</v>
      </c>
      <c r="B50" s="137">
        <v>16.2775</v>
      </c>
      <c r="C50" s="128">
        <v>16.46</v>
      </c>
      <c r="D50" s="137">
        <v>16.73</v>
      </c>
      <c r="E50" s="137" t="s">
        <v>0</v>
      </c>
      <c r="F50" s="137" t="s">
        <v>0</v>
      </c>
      <c r="G50" s="205" t="s">
        <v>0</v>
      </c>
      <c r="H50" s="198">
        <f>+D50-C50</f>
        <v>0.2699999999999996</v>
      </c>
      <c r="I50" s="90"/>
    </row>
    <row r="51" spans="1:12" ht="12.75" customHeight="1">
      <c r="A51" s="127" t="s">
        <v>98</v>
      </c>
      <c r="B51" s="137">
        <v>17.72582827568521</v>
      </c>
      <c r="C51" s="128">
        <v>17.81</v>
      </c>
      <c r="D51" s="137">
        <v>19.47</v>
      </c>
      <c r="E51" s="137">
        <v>18.69</v>
      </c>
      <c r="F51" s="137" t="s">
        <v>0</v>
      </c>
      <c r="G51" s="205">
        <f>-E51</f>
        <v>-18.69</v>
      </c>
      <c r="H51" s="198">
        <f>+D51-C51</f>
        <v>1.6600000000000001</v>
      </c>
      <c r="I51" s="94"/>
      <c r="J51" s="90"/>
      <c r="K51" s="89"/>
      <c r="L51" s="89"/>
    </row>
    <row r="52" spans="1:12" ht="12.75" customHeight="1">
      <c r="A52" s="53"/>
      <c r="B52" s="92"/>
      <c r="C52" s="92"/>
      <c r="D52" s="92"/>
      <c r="E52" s="92"/>
      <c r="F52" s="92"/>
      <c r="G52" s="61"/>
      <c r="H52" s="61"/>
      <c r="I52" s="90"/>
      <c r="J52" s="90"/>
      <c r="K52" s="89"/>
      <c r="L52" s="89"/>
    </row>
    <row r="53" spans="1:12" ht="12.75" customHeight="1">
      <c r="A53" s="53"/>
      <c r="B53" s="92"/>
      <c r="C53" s="92"/>
      <c r="D53" s="92"/>
      <c r="E53" s="92"/>
      <c r="F53" s="92"/>
      <c r="G53" s="61"/>
      <c r="H53" s="61"/>
      <c r="I53" s="90"/>
      <c r="J53" s="90"/>
      <c r="K53" s="89"/>
      <c r="L53" s="89"/>
    </row>
    <row r="54" spans="1:11" s="5" customFormat="1" ht="12.75" customHeight="1">
      <c r="A54" s="212" t="s">
        <v>99</v>
      </c>
      <c r="B54" s="120"/>
      <c r="C54" s="121"/>
      <c r="D54" s="121"/>
      <c r="E54" s="121"/>
      <c r="F54" s="121"/>
      <c r="G54" s="121"/>
      <c r="H54" s="121"/>
      <c r="K54" s="102"/>
    </row>
    <row r="55" spans="1:12" ht="12.75" customHeight="1">
      <c r="A55" s="213" t="s">
        <v>100</v>
      </c>
      <c r="B55" s="122"/>
      <c r="C55" s="123"/>
      <c r="D55" s="123"/>
      <c r="E55" s="123"/>
      <c r="F55" s="123"/>
      <c r="G55" s="123"/>
      <c r="H55" s="124"/>
      <c r="I55" s="93"/>
      <c r="J55" s="90"/>
      <c r="K55" s="28"/>
      <c r="L55" s="108"/>
    </row>
    <row r="56" spans="1:8" ht="26.25" customHeight="1">
      <c r="A56" s="48"/>
      <c r="B56" s="133" t="s">
        <v>9</v>
      </c>
      <c r="C56" s="46" t="s">
        <v>61</v>
      </c>
      <c r="D56" s="46" t="s">
        <v>62</v>
      </c>
      <c r="E56" s="46" t="s">
        <v>28</v>
      </c>
      <c r="F56" s="46" t="s">
        <v>29</v>
      </c>
      <c r="G56" s="49" t="s">
        <v>37</v>
      </c>
      <c r="H56" s="49" t="s">
        <v>60</v>
      </c>
    </row>
    <row r="57" spans="1:12" ht="12.75" customHeight="1">
      <c r="A57" s="125" t="s">
        <v>87</v>
      </c>
      <c r="B57" s="126" t="s">
        <v>0</v>
      </c>
      <c r="C57" s="126" t="s">
        <v>0</v>
      </c>
      <c r="D57" s="126">
        <f>D58</f>
        <v>340</v>
      </c>
      <c r="E57" s="126" t="s">
        <v>0</v>
      </c>
      <c r="F57" s="126" t="s">
        <v>0</v>
      </c>
      <c r="G57" s="195" t="str">
        <f>+F57</f>
        <v>-</v>
      </c>
      <c r="H57" s="195">
        <f>+D57</f>
        <v>340</v>
      </c>
      <c r="I57" s="90"/>
      <c r="J57" s="90"/>
      <c r="K57" s="87"/>
      <c r="L57" s="108"/>
    </row>
    <row r="58" spans="1:12" ht="12.75" customHeight="1">
      <c r="A58" s="127" t="s">
        <v>98</v>
      </c>
      <c r="B58" s="128" t="s">
        <v>0</v>
      </c>
      <c r="C58" s="128" t="s">
        <v>0</v>
      </c>
      <c r="D58" s="128">
        <v>340</v>
      </c>
      <c r="E58" s="126" t="s">
        <v>0</v>
      </c>
      <c r="F58" s="126" t="s">
        <v>0</v>
      </c>
      <c r="G58" s="196" t="str">
        <f>+F58</f>
        <v>-</v>
      </c>
      <c r="H58" s="196">
        <f>+D58</f>
        <v>340</v>
      </c>
      <c r="I58" s="62"/>
      <c r="J58" s="62"/>
      <c r="K58" s="108"/>
      <c r="L58" s="108"/>
    </row>
    <row r="59" spans="1:12" ht="12.75" customHeight="1">
      <c r="A59" s="127"/>
      <c r="B59" s="128"/>
      <c r="C59" s="128"/>
      <c r="D59" s="128"/>
      <c r="E59" s="126"/>
      <c r="F59" s="126"/>
      <c r="G59" s="196"/>
      <c r="H59" s="196"/>
      <c r="I59" s="62"/>
      <c r="J59" s="62"/>
      <c r="K59" s="108"/>
      <c r="L59" s="108"/>
    </row>
    <row r="60" spans="1:12" ht="12.75" customHeight="1">
      <c r="A60" s="125" t="s">
        <v>91</v>
      </c>
      <c r="B60" s="126" t="s">
        <v>0</v>
      </c>
      <c r="C60" s="126" t="s">
        <v>0</v>
      </c>
      <c r="D60" s="126">
        <f>D61</f>
        <v>49.4</v>
      </c>
      <c r="E60" s="126" t="s">
        <v>0</v>
      </c>
      <c r="F60" s="126" t="s">
        <v>0</v>
      </c>
      <c r="G60" s="195" t="str">
        <f>+F60</f>
        <v>-</v>
      </c>
      <c r="H60" s="195">
        <f>+D60</f>
        <v>49.4</v>
      </c>
      <c r="I60" s="62"/>
      <c r="J60" s="62"/>
      <c r="K60" s="108"/>
      <c r="L60" s="108"/>
    </row>
    <row r="61" spans="1:12" ht="12.75" customHeight="1">
      <c r="A61" s="127" t="s">
        <v>98</v>
      </c>
      <c r="B61" s="126" t="s">
        <v>0</v>
      </c>
      <c r="C61" s="126" t="s">
        <v>0</v>
      </c>
      <c r="D61" s="128">
        <v>49.4</v>
      </c>
      <c r="E61" s="126" t="s">
        <v>0</v>
      </c>
      <c r="F61" s="126" t="s">
        <v>0</v>
      </c>
      <c r="G61" s="196" t="str">
        <f>F61</f>
        <v>-</v>
      </c>
      <c r="H61" s="196">
        <f>+D61</f>
        <v>49.4</v>
      </c>
      <c r="I61" s="94"/>
      <c r="J61" s="90"/>
      <c r="K61" s="108"/>
      <c r="L61" s="108"/>
    </row>
    <row r="62" spans="1:12" ht="12.75" customHeight="1">
      <c r="A62" s="129"/>
      <c r="B62" s="128"/>
      <c r="C62" s="128"/>
      <c r="D62" s="128"/>
      <c r="E62" s="126"/>
      <c r="F62" s="126"/>
      <c r="G62" s="196"/>
      <c r="H62" s="196"/>
      <c r="I62" s="90"/>
      <c r="J62" s="90"/>
      <c r="K62" s="108"/>
      <c r="L62" s="108"/>
    </row>
    <row r="63" spans="1:12" ht="12.75" customHeight="1">
      <c r="A63" s="130" t="s">
        <v>93</v>
      </c>
      <c r="B63" s="126" t="s">
        <v>0</v>
      </c>
      <c r="C63" s="126" t="s">
        <v>0</v>
      </c>
      <c r="D63" s="126">
        <f>D64</f>
        <v>49.4</v>
      </c>
      <c r="E63" s="126" t="s">
        <v>0</v>
      </c>
      <c r="F63" s="126" t="s">
        <v>0</v>
      </c>
      <c r="G63" s="195" t="str">
        <f>+F63</f>
        <v>-</v>
      </c>
      <c r="H63" s="195">
        <f>+D63</f>
        <v>49.4</v>
      </c>
      <c r="I63" s="90"/>
      <c r="J63" s="90"/>
      <c r="K63" s="108"/>
      <c r="L63" s="108"/>
    </row>
    <row r="64" spans="1:12" ht="12.75" customHeight="1">
      <c r="A64" s="127" t="s">
        <v>98</v>
      </c>
      <c r="B64" s="126" t="s">
        <v>0</v>
      </c>
      <c r="C64" s="126" t="s">
        <v>0</v>
      </c>
      <c r="D64" s="128">
        <v>49.4</v>
      </c>
      <c r="E64" s="126" t="s">
        <v>0</v>
      </c>
      <c r="F64" s="126" t="s">
        <v>0</v>
      </c>
      <c r="G64" s="196" t="str">
        <f>F64</f>
        <v>-</v>
      </c>
      <c r="H64" s="196">
        <f>+D64</f>
        <v>49.4</v>
      </c>
      <c r="I64" s="90"/>
      <c r="J64" s="90"/>
      <c r="K64" s="108"/>
      <c r="L64" s="108"/>
    </row>
    <row r="65" spans="1:12" ht="12.75" customHeight="1">
      <c r="A65" s="129"/>
      <c r="B65" s="128"/>
      <c r="C65" s="128"/>
      <c r="D65" s="128"/>
      <c r="E65" s="126"/>
      <c r="F65" s="126"/>
      <c r="G65" s="196"/>
      <c r="H65" s="196"/>
      <c r="I65" s="90"/>
      <c r="J65" s="90"/>
      <c r="K65" s="108"/>
      <c r="L65" s="108"/>
    </row>
    <row r="66" spans="1:12" ht="12.75" customHeight="1">
      <c r="A66" s="130" t="s">
        <v>94</v>
      </c>
      <c r="B66" s="136" t="s">
        <v>0</v>
      </c>
      <c r="C66" s="136" t="s">
        <v>0</v>
      </c>
      <c r="D66" s="136">
        <f>D67</f>
        <v>1.75</v>
      </c>
      <c r="E66" s="126" t="s">
        <v>0</v>
      </c>
      <c r="F66" s="126" t="s">
        <v>0</v>
      </c>
      <c r="G66" s="197" t="str">
        <f>+F66</f>
        <v>-</v>
      </c>
      <c r="H66" s="197">
        <f>+D66</f>
        <v>1.75</v>
      </c>
      <c r="I66" s="90"/>
      <c r="J66" s="90"/>
      <c r="K66" s="108"/>
      <c r="L66" s="108"/>
    </row>
    <row r="67" spans="1:12" ht="12.75" customHeight="1">
      <c r="A67" s="127" t="s">
        <v>98</v>
      </c>
      <c r="B67" s="136" t="s">
        <v>0</v>
      </c>
      <c r="C67" s="136" t="s">
        <v>0</v>
      </c>
      <c r="D67" s="137">
        <v>1.75</v>
      </c>
      <c r="E67" s="126" t="s">
        <v>0</v>
      </c>
      <c r="F67" s="126" t="s">
        <v>0</v>
      </c>
      <c r="G67" s="198" t="str">
        <f>F67</f>
        <v>-</v>
      </c>
      <c r="H67" s="198">
        <f>+D67</f>
        <v>1.75</v>
      </c>
      <c r="I67" s="94"/>
      <c r="J67" s="90"/>
      <c r="K67" s="89"/>
      <c r="L67" s="8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37" t="s">
        <v>101</v>
      </c>
      <c r="B1" s="1"/>
      <c r="J1"/>
    </row>
    <row r="2" spans="1:11" s="5" customFormat="1" ht="11.25">
      <c r="A2" s="4" t="s">
        <v>102</v>
      </c>
      <c r="B2" s="4"/>
      <c r="C2" s="6"/>
      <c r="D2" s="6"/>
      <c r="E2" s="6"/>
      <c r="F2" s="6"/>
      <c r="G2" s="6"/>
      <c r="H2" s="115"/>
      <c r="K2" s="102"/>
    </row>
    <row r="3" spans="1:13" ht="26.25" customHeight="1">
      <c r="A3" s="48"/>
      <c r="B3" s="133" t="s">
        <v>9</v>
      </c>
      <c r="C3" s="46" t="s">
        <v>61</v>
      </c>
      <c r="D3" s="46" t="s">
        <v>62</v>
      </c>
      <c r="E3" s="46" t="s">
        <v>28</v>
      </c>
      <c r="F3" s="46" t="s">
        <v>29</v>
      </c>
      <c r="G3" s="49" t="s">
        <v>37</v>
      </c>
      <c r="H3" s="49" t="s">
        <v>60</v>
      </c>
      <c r="I3" s="14"/>
      <c r="J3" s="93"/>
      <c r="K3" s="93"/>
      <c r="L3" s="108"/>
      <c r="M3" s="89"/>
    </row>
    <row r="4" spans="1:13" ht="12.75" customHeight="1">
      <c r="A4" s="91" t="s">
        <v>65</v>
      </c>
      <c r="B4" s="57">
        <v>9.262475322986322</v>
      </c>
      <c r="C4" s="57">
        <v>9.200916767017583</v>
      </c>
      <c r="D4" s="57">
        <v>4.979310969777221</v>
      </c>
      <c r="E4" s="57" t="s">
        <v>0</v>
      </c>
      <c r="F4" s="57">
        <v>1.75996190646735</v>
      </c>
      <c r="G4" s="61">
        <f>F4</f>
        <v>1.75996190646735</v>
      </c>
      <c r="H4" s="61">
        <f>+D4-C4</f>
        <v>-4.221605797240362</v>
      </c>
      <c r="I4" s="93"/>
      <c r="J4" s="62"/>
      <c r="K4" s="62"/>
      <c r="L4" s="93"/>
      <c r="M4" s="93"/>
    </row>
    <row r="5" spans="1:13" ht="11.25">
      <c r="A5" s="53" t="s">
        <v>103</v>
      </c>
      <c r="B5" s="28">
        <v>8.871638409210826</v>
      </c>
      <c r="C5" s="28">
        <v>9.058818308503048</v>
      </c>
      <c r="D5" s="28">
        <v>5.260623613532809</v>
      </c>
      <c r="E5" s="28" t="s">
        <v>0</v>
      </c>
      <c r="F5" s="28">
        <v>2</v>
      </c>
      <c r="G5" s="146">
        <f>F5</f>
        <v>2</v>
      </c>
      <c r="H5" s="146">
        <f>+D5-C5</f>
        <v>-3.7981946949702383</v>
      </c>
      <c r="I5" s="62"/>
      <c r="J5" s="90"/>
      <c r="K5" s="90"/>
      <c r="L5" s="62"/>
      <c r="M5" s="62"/>
    </row>
    <row r="6" spans="1:13" ht="12.75" customHeight="1">
      <c r="A6" s="53" t="s">
        <v>104</v>
      </c>
      <c r="B6" s="28">
        <v>9.19006867709673</v>
      </c>
      <c r="C6" s="28">
        <v>9.24246332720637</v>
      </c>
      <c r="D6" s="28">
        <v>4.65115893233273</v>
      </c>
      <c r="E6" s="28" t="s">
        <v>0</v>
      </c>
      <c r="F6" s="28">
        <v>2</v>
      </c>
      <c r="G6" s="146">
        <f>F6</f>
        <v>2</v>
      </c>
      <c r="H6" s="146">
        <f>+D6-C6</f>
        <v>-4.59130439487364</v>
      </c>
      <c r="I6" s="90"/>
      <c r="J6" s="90"/>
      <c r="K6" s="90"/>
      <c r="L6" s="90"/>
      <c r="M6" s="90"/>
    </row>
    <row r="7" spans="1:13" ht="12.75" customHeight="1">
      <c r="A7" s="53" t="s">
        <v>105</v>
      </c>
      <c r="B7" s="28">
        <v>10.121148970603327</v>
      </c>
      <c r="C7" s="28">
        <v>9.52228971673942</v>
      </c>
      <c r="D7" s="28">
        <v>5.439168676504209</v>
      </c>
      <c r="E7" s="28" t="s">
        <v>0</v>
      </c>
      <c r="F7" s="28">
        <v>1.5</v>
      </c>
      <c r="G7" s="146">
        <f>F7</f>
        <v>1.5</v>
      </c>
      <c r="H7" s="146">
        <f>+D7-C7</f>
        <v>-4.083121040235212</v>
      </c>
      <c r="I7" s="90"/>
      <c r="J7" s="90"/>
      <c r="K7" s="90"/>
      <c r="L7" s="90"/>
      <c r="M7" s="90"/>
    </row>
    <row r="8" spans="1:13" ht="12.75" customHeight="1">
      <c r="A8" s="53" t="s">
        <v>106</v>
      </c>
      <c r="B8" s="28">
        <v>10.666666666666666</v>
      </c>
      <c r="C8" s="207">
        <v>9.5</v>
      </c>
      <c r="D8" s="28">
        <v>1.5</v>
      </c>
      <c r="E8" s="28" t="s">
        <v>0</v>
      </c>
      <c r="F8" s="28" t="s">
        <v>0</v>
      </c>
      <c r="G8" s="146" t="s">
        <v>0</v>
      </c>
      <c r="H8" s="146">
        <f>+D8-C8</f>
        <v>-8</v>
      </c>
      <c r="I8" s="90"/>
      <c r="J8" s="62"/>
      <c r="K8" s="62"/>
      <c r="L8" s="90"/>
      <c r="M8" s="90"/>
    </row>
    <row r="9" spans="1:13" ht="12.75" customHeight="1">
      <c r="A9" s="53" t="s">
        <v>107</v>
      </c>
      <c r="B9" s="88" t="s">
        <v>0</v>
      </c>
      <c r="C9" s="88" t="s">
        <v>0</v>
      </c>
      <c r="D9" s="88" t="s">
        <v>0</v>
      </c>
      <c r="E9" s="210" t="s">
        <v>0</v>
      </c>
      <c r="F9" s="210" t="s">
        <v>0</v>
      </c>
      <c r="G9" s="146" t="s">
        <v>0</v>
      </c>
      <c r="H9" s="146" t="s">
        <v>0</v>
      </c>
      <c r="I9" s="62"/>
      <c r="J9" s="62"/>
      <c r="K9" s="62"/>
      <c r="L9" s="62"/>
      <c r="M9" s="62"/>
    </row>
    <row r="10" spans="1:13" ht="12.75" customHeight="1">
      <c r="A10" s="53" t="s">
        <v>108</v>
      </c>
      <c r="B10" s="88" t="s">
        <v>0</v>
      </c>
      <c r="C10" s="88" t="s">
        <v>0</v>
      </c>
      <c r="D10" s="88" t="s">
        <v>0</v>
      </c>
      <c r="E10" s="88" t="s">
        <v>0</v>
      </c>
      <c r="F10" s="88" t="s">
        <v>0</v>
      </c>
      <c r="G10" s="146" t="s">
        <v>0</v>
      </c>
      <c r="H10" s="146" t="s">
        <v>0</v>
      </c>
      <c r="I10" s="62"/>
      <c r="J10" s="62"/>
      <c r="K10" s="62"/>
      <c r="L10" s="62"/>
      <c r="M10" s="62"/>
    </row>
    <row r="11" spans="1:13" ht="12.75" customHeight="1">
      <c r="A11" s="53" t="s">
        <v>109</v>
      </c>
      <c r="B11" s="88" t="s">
        <v>0</v>
      </c>
      <c r="C11" s="88" t="s">
        <v>0</v>
      </c>
      <c r="D11" s="88" t="s">
        <v>0</v>
      </c>
      <c r="E11" s="88" t="s">
        <v>0</v>
      </c>
      <c r="F11" s="88" t="s">
        <v>0</v>
      </c>
      <c r="G11" s="146" t="s">
        <v>0</v>
      </c>
      <c r="H11" s="146" t="s">
        <v>0</v>
      </c>
      <c r="I11" s="62"/>
      <c r="J11" s="62"/>
      <c r="K11" s="62"/>
      <c r="L11" s="62"/>
      <c r="M11" s="62"/>
    </row>
    <row r="12" spans="1:13" ht="12.75" customHeight="1">
      <c r="A12" s="53" t="s">
        <v>110</v>
      </c>
      <c r="B12" s="88" t="s">
        <v>0</v>
      </c>
      <c r="C12" s="88" t="s">
        <v>0</v>
      </c>
      <c r="D12" s="88" t="s">
        <v>0</v>
      </c>
      <c r="E12" s="88" t="s">
        <v>0</v>
      </c>
      <c r="F12" s="88" t="s">
        <v>0</v>
      </c>
      <c r="G12" s="146" t="s">
        <v>0</v>
      </c>
      <c r="H12" s="146" t="s">
        <v>0</v>
      </c>
      <c r="I12" s="62"/>
      <c r="J12" s="62"/>
      <c r="K12" s="62"/>
      <c r="L12" s="62"/>
      <c r="M12" s="62"/>
    </row>
    <row r="13" spans="1:13" ht="12.75" customHeight="1">
      <c r="A13" s="53" t="s">
        <v>111</v>
      </c>
      <c r="B13" s="88" t="s">
        <v>0</v>
      </c>
      <c r="C13" s="88" t="s">
        <v>0</v>
      </c>
      <c r="D13" s="88" t="s">
        <v>0</v>
      </c>
      <c r="E13" s="88" t="s">
        <v>0</v>
      </c>
      <c r="F13" s="88" t="s">
        <v>0</v>
      </c>
      <c r="G13" s="146" t="s">
        <v>0</v>
      </c>
      <c r="H13" s="146" t="s">
        <v>0</v>
      </c>
      <c r="I13" s="62"/>
      <c r="J13" s="94"/>
      <c r="K13" s="93"/>
      <c r="L13" s="62"/>
      <c r="M13" s="62"/>
    </row>
    <row r="14" spans="1:13" ht="12.75" customHeight="1">
      <c r="A14" s="91" t="s">
        <v>112</v>
      </c>
      <c r="B14" s="57">
        <v>14.0577872369748</v>
      </c>
      <c r="C14" s="208">
        <v>16.5</v>
      </c>
      <c r="D14" s="57">
        <v>8.471385786816064</v>
      </c>
      <c r="E14" s="57">
        <v>3.5</v>
      </c>
      <c r="F14" s="57">
        <v>3.5</v>
      </c>
      <c r="G14" s="61">
        <f>F14-E14</f>
        <v>0</v>
      </c>
      <c r="H14" s="61">
        <f>+D14-C14</f>
        <v>-8.028614213183936</v>
      </c>
      <c r="I14" s="94"/>
      <c r="J14" s="90"/>
      <c r="K14" s="62"/>
      <c r="L14" s="94"/>
      <c r="M14" s="94"/>
    </row>
    <row r="15" spans="1:13" ht="12.75" customHeight="1">
      <c r="A15" s="53" t="s">
        <v>103</v>
      </c>
      <c r="B15" s="92" t="s">
        <v>0</v>
      </c>
      <c r="C15" s="92" t="s">
        <v>0</v>
      </c>
      <c r="D15" s="92" t="s">
        <v>0</v>
      </c>
      <c r="E15" s="92" t="s">
        <v>0</v>
      </c>
      <c r="F15" s="92" t="s">
        <v>0</v>
      </c>
      <c r="G15" s="146" t="s">
        <v>0</v>
      </c>
      <c r="H15" s="146" t="s">
        <v>0</v>
      </c>
      <c r="I15" s="90"/>
      <c r="J15" s="90"/>
      <c r="K15" s="90"/>
      <c r="L15" s="90"/>
      <c r="M15" s="90"/>
    </row>
    <row r="16" spans="1:13" ht="12.75" customHeight="1">
      <c r="A16" s="53" t="s">
        <v>104</v>
      </c>
      <c r="B16" s="92">
        <v>10.959183673469399</v>
      </c>
      <c r="C16" s="92" t="s">
        <v>0</v>
      </c>
      <c r="D16" s="92">
        <v>11.75</v>
      </c>
      <c r="E16" s="92" t="s">
        <v>0</v>
      </c>
      <c r="F16" s="92" t="s">
        <v>0</v>
      </c>
      <c r="G16" s="146" t="s">
        <v>0</v>
      </c>
      <c r="H16" s="146">
        <f>D16</f>
        <v>11.75</v>
      </c>
      <c r="I16" s="90"/>
      <c r="J16" s="90"/>
      <c r="K16" s="90"/>
      <c r="L16" s="90"/>
      <c r="M16" s="90"/>
    </row>
    <row r="17" spans="1:13" ht="12.75" customHeight="1">
      <c r="A17" s="53" t="s">
        <v>105</v>
      </c>
      <c r="B17" s="92">
        <v>13</v>
      </c>
      <c r="C17" s="92">
        <v>15</v>
      </c>
      <c r="D17" s="92">
        <v>3.5</v>
      </c>
      <c r="E17" s="92">
        <v>3.5</v>
      </c>
      <c r="F17" s="92">
        <v>3.5</v>
      </c>
      <c r="G17" s="146">
        <f>F17-E17</f>
        <v>0</v>
      </c>
      <c r="H17" s="146">
        <f>+D17-C17</f>
        <v>-11.5</v>
      </c>
      <c r="I17" s="90"/>
      <c r="J17" s="90"/>
      <c r="K17" s="90"/>
      <c r="L17" s="90"/>
      <c r="M17" s="90"/>
    </row>
    <row r="18" spans="1:13" ht="12.75" customHeight="1">
      <c r="A18" s="53" t="s">
        <v>106</v>
      </c>
      <c r="B18" s="92" t="s">
        <v>0</v>
      </c>
      <c r="C18" s="92" t="s">
        <v>0</v>
      </c>
      <c r="D18" s="87">
        <v>10.055555555555566</v>
      </c>
      <c r="E18" s="92" t="s">
        <v>0</v>
      </c>
      <c r="F18" s="92" t="s">
        <v>0</v>
      </c>
      <c r="G18" s="146" t="s">
        <v>0</v>
      </c>
      <c r="H18" s="146">
        <f>D18</f>
        <v>10.055555555555566</v>
      </c>
      <c r="I18" s="90"/>
      <c r="J18" s="90"/>
      <c r="K18" s="62"/>
      <c r="L18" s="90"/>
      <c r="M18" s="90"/>
    </row>
    <row r="19" spans="1:13" ht="12.75" customHeight="1">
      <c r="A19" s="53" t="s">
        <v>107</v>
      </c>
      <c r="B19" s="87">
        <v>13</v>
      </c>
      <c r="C19" s="87" t="s">
        <v>0</v>
      </c>
      <c r="D19" s="87" t="s">
        <v>0</v>
      </c>
      <c r="E19" s="87" t="s">
        <v>0</v>
      </c>
      <c r="F19" s="87" t="s">
        <v>0</v>
      </c>
      <c r="G19" s="146" t="s">
        <v>0</v>
      </c>
      <c r="H19" s="146" t="s">
        <v>0</v>
      </c>
      <c r="I19" s="90"/>
      <c r="J19" s="90"/>
      <c r="K19" s="62"/>
      <c r="L19" s="90"/>
      <c r="M19" s="90"/>
    </row>
    <row r="20" spans="1:13" ht="12.75" customHeight="1">
      <c r="A20" s="53" t="s">
        <v>108</v>
      </c>
      <c r="B20" s="88" t="s">
        <v>0</v>
      </c>
      <c r="C20" s="88" t="s">
        <v>0</v>
      </c>
      <c r="D20" s="144">
        <v>10</v>
      </c>
      <c r="E20" s="87" t="s">
        <v>0</v>
      </c>
      <c r="F20" s="87" t="s">
        <v>0</v>
      </c>
      <c r="G20" s="146" t="s">
        <v>0</v>
      </c>
      <c r="H20" s="146">
        <f>D20</f>
        <v>10</v>
      </c>
      <c r="I20" s="90"/>
      <c r="J20" s="90"/>
      <c r="K20" s="62"/>
      <c r="L20" s="90"/>
      <c r="M20" s="90"/>
    </row>
    <row r="21" spans="1:13" ht="12.75" customHeight="1">
      <c r="A21" s="53" t="s">
        <v>109</v>
      </c>
      <c r="B21" s="92">
        <v>18</v>
      </c>
      <c r="C21" s="87">
        <v>18</v>
      </c>
      <c r="D21" s="144">
        <v>16</v>
      </c>
      <c r="E21" s="144" t="s">
        <v>0</v>
      </c>
      <c r="F21" s="144" t="s">
        <v>0</v>
      </c>
      <c r="G21" s="146" t="s">
        <v>0</v>
      </c>
      <c r="H21" s="146">
        <f>+D21-C21</f>
        <v>-2</v>
      </c>
      <c r="I21" s="90"/>
      <c r="J21" s="90"/>
      <c r="K21" s="62"/>
      <c r="L21" s="90"/>
      <c r="M21" s="90"/>
    </row>
    <row r="22" spans="1:13" ht="12.75" customHeight="1">
      <c r="A22" s="53" t="s">
        <v>110</v>
      </c>
      <c r="B22" s="92" t="s">
        <v>0</v>
      </c>
      <c r="C22" s="87" t="s">
        <v>0</v>
      </c>
      <c r="D22" s="87">
        <v>10.588235294117649</v>
      </c>
      <c r="E22" s="92" t="s">
        <v>0</v>
      </c>
      <c r="F22" s="92" t="s">
        <v>0</v>
      </c>
      <c r="G22" s="146" t="s">
        <v>0</v>
      </c>
      <c r="H22" s="146">
        <f>D22</f>
        <v>10.588235294117649</v>
      </c>
      <c r="I22" s="90"/>
      <c r="J22" s="90"/>
      <c r="K22" s="62"/>
      <c r="L22" s="90"/>
      <c r="M22" s="90"/>
    </row>
    <row r="23" spans="1:13" ht="12.75" customHeight="1">
      <c r="A23" s="53" t="s">
        <v>111</v>
      </c>
      <c r="B23" s="87" t="s">
        <v>0</v>
      </c>
      <c r="C23" s="88" t="s">
        <v>0</v>
      </c>
      <c r="D23" s="88" t="s">
        <v>0</v>
      </c>
      <c r="E23" s="87" t="s">
        <v>0</v>
      </c>
      <c r="F23" s="87" t="s">
        <v>0</v>
      </c>
      <c r="G23" s="146" t="s">
        <v>0</v>
      </c>
      <c r="H23" s="146" t="s">
        <v>0</v>
      </c>
      <c r="I23" s="90"/>
      <c r="J23" s="94"/>
      <c r="K23" s="94"/>
      <c r="L23" s="90"/>
      <c r="M23" s="90"/>
    </row>
    <row r="24" spans="1:13" ht="12.75" customHeight="1">
      <c r="A24" s="91" t="s">
        <v>113</v>
      </c>
      <c r="B24" s="57">
        <v>1.405653102541816</v>
      </c>
      <c r="C24" s="208">
        <v>1.405653102541816</v>
      </c>
      <c r="D24" s="28" t="s">
        <v>0</v>
      </c>
      <c r="E24" s="28" t="s">
        <v>0</v>
      </c>
      <c r="F24" s="28" t="s">
        <v>0</v>
      </c>
      <c r="G24" s="61" t="s">
        <v>0</v>
      </c>
      <c r="H24" s="61">
        <f>-C24</f>
        <v>-1.405653102541816</v>
      </c>
      <c r="I24" s="94"/>
      <c r="J24" s="90"/>
      <c r="K24" s="90"/>
      <c r="L24" s="94"/>
      <c r="M24" s="94"/>
    </row>
    <row r="25" spans="1:13" ht="12.75" customHeight="1">
      <c r="A25" s="53" t="s">
        <v>103</v>
      </c>
      <c r="B25" s="92" t="s">
        <v>0</v>
      </c>
      <c r="C25" s="92" t="s">
        <v>0</v>
      </c>
      <c r="D25" s="92" t="s">
        <v>0</v>
      </c>
      <c r="E25" s="92" t="s">
        <v>0</v>
      </c>
      <c r="F25" s="92" t="s">
        <v>0</v>
      </c>
      <c r="G25" s="146" t="s">
        <v>0</v>
      </c>
      <c r="H25" s="146" t="s">
        <v>0</v>
      </c>
      <c r="I25" s="90"/>
      <c r="J25" s="90"/>
      <c r="K25" s="90"/>
      <c r="L25" s="90"/>
      <c r="M25" s="90"/>
    </row>
    <row r="26" spans="1:13" ht="12.75" customHeight="1">
      <c r="A26" s="53" t="s">
        <v>104</v>
      </c>
      <c r="B26" s="92">
        <v>1.405653102541816</v>
      </c>
      <c r="C26" s="92">
        <v>1.405653102541816</v>
      </c>
      <c r="D26" s="92" t="s">
        <v>0</v>
      </c>
      <c r="E26" s="92" t="s">
        <v>0</v>
      </c>
      <c r="F26" s="92" t="s">
        <v>0</v>
      </c>
      <c r="G26" s="146" t="s">
        <v>0</v>
      </c>
      <c r="H26" s="146">
        <f>-C26</f>
        <v>-1.405653102541816</v>
      </c>
      <c r="I26" s="90"/>
      <c r="J26" s="90"/>
      <c r="K26" s="90"/>
      <c r="L26" s="90"/>
      <c r="M26" s="90"/>
    </row>
    <row r="27" spans="1:13" ht="12.75" customHeight="1">
      <c r="A27" s="53" t="s">
        <v>105</v>
      </c>
      <c r="B27" s="92" t="s">
        <v>0</v>
      </c>
      <c r="C27" s="92" t="s">
        <v>0</v>
      </c>
      <c r="D27" s="92" t="s">
        <v>0</v>
      </c>
      <c r="E27" s="92" t="s">
        <v>0</v>
      </c>
      <c r="F27" s="92" t="s">
        <v>0</v>
      </c>
      <c r="G27" s="146" t="s">
        <v>0</v>
      </c>
      <c r="H27" s="146" t="s">
        <v>0</v>
      </c>
      <c r="I27" s="90"/>
      <c r="J27" s="90"/>
      <c r="K27" s="90"/>
      <c r="L27" s="90"/>
      <c r="M27" s="90"/>
    </row>
    <row r="28" spans="1:13" ht="12.75" customHeight="1">
      <c r="A28" s="53" t="s">
        <v>106</v>
      </c>
      <c r="B28" s="92" t="s">
        <v>0</v>
      </c>
      <c r="C28" s="92" t="s">
        <v>0</v>
      </c>
      <c r="D28" s="92" t="s">
        <v>0</v>
      </c>
      <c r="E28" s="92" t="s">
        <v>0</v>
      </c>
      <c r="F28" s="92" t="s">
        <v>0</v>
      </c>
      <c r="G28" s="146" t="s">
        <v>0</v>
      </c>
      <c r="H28" s="146" t="s">
        <v>0</v>
      </c>
      <c r="I28" s="90"/>
      <c r="J28" s="90"/>
      <c r="K28" s="90"/>
      <c r="L28" s="90"/>
      <c r="M28" s="90"/>
    </row>
    <row r="29" spans="1:13" ht="12.75" customHeight="1">
      <c r="A29" s="53" t="s">
        <v>107</v>
      </c>
      <c r="B29" s="87" t="s">
        <v>0</v>
      </c>
      <c r="C29" s="87" t="s">
        <v>0</v>
      </c>
      <c r="D29" s="87" t="s">
        <v>0</v>
      </c>
      <c r="E29" s="87" t="s">
        <v>0</v>
      </c>
      <c r="F29" s="87" t="s">
        <v>0</v>
      </c>
      <c r="G29" s="146" t="s">
        <v>0</v>
      </c>
      <c r="H29" s="146" t="s">
        <v>0</v>
      </c>
      <c r="I29" s="90"/>
      <c r="J29" s="90"/>
      <c r="K29" s="90"/>
      <c r="L29" s="90"/>
      <c r="M29" s="90"/>
    </row>
    <row r="30" spans="1:13" ht="12.75" customHeight="1">
      <c r="A30" s="53" t="s">
        <v>108</v>
      </c>
      <c r="B30" s="88" t="s">
        <v>0</v>
      </c>
      <c r="C30" s="88" t="s">
        <v>0</v>
      </c>
      <c r="D30" s="88" t="s">
        <v>0</v>
      </c>
      <c r="E30" s="88" t="s">
        <v>0</v>
      </c>
      <c r="F30" s="88" t="s">
        <v>0</v>
      </c>
      <c r="G30" s="146" t="s">
        <v>0</v>
      </c>
      <c r="H30" s="146" t="s">
        <v>0</v>
      </c>
      <c r="I30" s="90"/>
      <c r="J30" s="90"/>
      <c r="K30" s="90"/>
      <c r="L30" s="90"/>
      <c r="M30" s="90"/>
    </row>
    <row r="31" spans="1:13" ht="12.75" customHeight="1">
      <c r="A31" s="53" t="s">
        <v>109</v>
      </c>
      <c r="B31" s="87" t="s">
        <v>0</v>
      </c>
      <c r="C31" s="87" t="s">
        <v>0</v>
      </c>
      <c r="D31" s="87" t="s">
        <v>0</v>
      </c>
      <c r="E31" s="87" t="s">
        <v>0</v>
      </c>
      <c r="F31" s="87" t="s">
        <v>0</v>
      </c>
      <c r="G31" s="146" t="s">
        <v>0</v>
      </c>
      <c r="H31" s="146" t="s">
        <v>0</v>
      </c>
      <c r="I31" s="90"/>
      <c r="J31" s="90"/>
      <c r="K31" s="90"/>
      <c r="L31" s="90"/>
      <c r="M31" s="90"/>
    </row>
    <row r="32" spans="1:13" ht="12.75" customHeight="1">
      <c r="A32" s="53" t="s">
        <v>110</v>
      </c>
      <c r="B32" s="88" t="s">
        <v>0</v>
      </c>
      <c r="C32" s="87" t="s">
        <v>0</v>
      </c>
      <c r="D32" s="88" t="s">
        <v>0</v>
      </c>
      <c r="E32" s="88" t="s">
        <v>0</v>
      </c>
      <c r="F32" s="88" t="s">
        <v>0</v>
      </c>
      <c r="G32" s="146" t="s">
        <v>0</v>
      </c>
      <c r="H32" s="146" t="s">
        <v>0</v>
      </c>
      <c r="I32" s="90"/>
      <c r="J32" s="90"/>
      <c r="K32" s="90"/>
      <c r="L32" s="90"/>
      <c r="M32" s="90"/>
    </row>
    <row r="33" spans="1:13" ht="12.75" customHeight="1">
      <c r="A33" s="53" t="s">
        <v>111</v>
      </c>
      <c r="B33" s="88" t="s">
        <v>0</v>
      </c>
      <c r="C33" s="88" t="s">
        <v>0</v>
      </c>
      <c r="D33" s="88" t="s">
        <v>0</v>
      </c>
      <c r="E33" s="88" t="s">
        <v>0</v>
      </c>
      <c r="F33" s="88" t="s">
        <v>0</v>
      </c>
      <c r="G33" s="146" t="s">
        <v>0</v>
      </c>
      <c r="H33" s="146" t="s">
        <v>0</v>
      </c>
      <c r="I33" s="90"/>
      <c r="L33" s="90"/>
      <c r="M33" s="90"/>
    </row>
    <row r="34" spans="4:5" ht="11.25">
      <c r="D34" s="143"/>
      <c r="E34" s="8"/>
    </row>
    <row r="35" ht="11.25">
      <c r="E35" s="8"/>
    </row>
    <row r="36" ht="11.25">
      <c r="E36" s="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PageLayoutView="0" workbookViewId="0" topLeftCell="A1">
      <selection activeCell="J30" sqref="J30"/>
    </sheetView>
  </sheetViews>
  <sheetFormatPr defaultColWidth="9.125" defaultRowHeight="12.75"/>
  <cols>
    <col min="1" max="1" width="20.875" style="160" bestFit="1" customWidth="1"/>
    <col min="2" max="8" width="10.75390625" style="160" customWidth="1"/>
    <col min="9" max="9" width="12.25390625" style="160" bestFit="1" customWidth="1"/>
    <col min="10" max="16384" width="9.125" style="160" customWidth="1"/>
  </cols>
  <sheetData>
    <row r="1" ht="14.25" customHeight="1">
      <c r="A1" s="37" t="s">
        <v>114</v>
      </c>
    </row>
    <row r="2" spans="1:7" s="162" customFormat="1" ht="12.75" customHeight="1">
      <c r="A2" s="4" t="s">
        <v>31</v>
      </c>
      <c r="B2" s="161"/>
      <c r="C2" s="100"/>
      <c r="D2" s="100"/>
      <c r="E2" s="100"/>
      <c r="F2" s="100"/>
      <c r="G2" s="100"/>
    </row>
    <row r="3" spans="1:8" ht="24" customHeight="1">
      <c r="A3" s="147"/>
      <c r="B3" s="133" t="s">
        <v>9</v>
      </c>
      <c r="C3" s="46" t="s">
        <v>61</v>
      </c>
      <c r="D3" s="46" t="s">
        <v>62</v>
      </c>
      <c r="E3" s="46" t="s">
        <v>28</v>
      </c>
      <c r="F3" s="46" t="s">
        <v>29</v>
      </c>
      <c r="G3" s="49" t="s">
        <v>37</v>
      </c>
      <c r="H3" s="49" t="s">
        <v>60</v>
      </c>
    </row>
    <row r="4" spans="1:9" ht="12.75" customHeight="1">
      <c r="A4" s="54" t="s">
        <v>115</v>
      </c>
      <c r="B4" s="148">
        <v>33556.77279999999</v>
      </c>
      <c r="C4" s="14">
        <v>30991.577</v>
      </c>
      <c r="D4" s="148">
        <v>5095.0916</v>
      </c>
      <c r="E4" s="148">
        <v>100</v>
      </c>
      <c r="F4" s="148">
        <v>247.4266</v>
      </c>
      <c r="G4" s="149">
        <f>F4-E4</f>
        <v>147.4266</v>
      </c>
      <c r="H4" s="150">
        <f>D4-C4</f>
        <v>-25896.4854</v>
      </c>
      <c r="I4" s="163"/>
    </row>
    <row r="5" spans="1:9" ht="12.75" customHeight="1">
      <c r="A5" s="214" t="s">
        <v>65</v>
      </c>
      <c r="B5" s="151">
        <v>32077.054799999998</v>
      </c>
      <c r="C5" s="93">
        <v>30410.024</v>
      </c>
      <c r="D5" s="151">
        <v>3605.0099</v>
      </c>
      <c r="E5" s="148" t="s">
        <v>0</v>
      </c>
      <c r="F5" s="148">
        <v>147.4266</v>
      </c>
      <c r="G5" s="152">
        <f>F5</f>
        <v>147.4266</v>
      </c>
      <c r="H5" s="153">
        <f>D5-C5</f>
        <v>-26805.0141</v>
      </c>
      <c r="I5" s="163"/>
    </row>
    <row r="6" spans="1:10" ht="12.75" customHeight="1">
      <c r="A6" s="215" t="s">
        <v>103</v>
      </c>
      <c r="B6" s="154">
        <v>12086.736599999998</v>
      </c>
      <c r="C6" s="62">
        <v>11631.031</v>
      </c>
      <c r="D6" s="154">
        <v>575.6774</v>
      </c>
      <c r="E6" s="154" t="s">
        <v>0</v>
      </c>
      <c r="F6" s="154">
        <v>31.060599999999997</v>
      </c>
      <c r="G6" s="152">
        <f>F6</f>
        <v>31.060599999999997</v>
      </c>
      <c r="H6" s="153">
        <f>D6-C6</f>
        <v>-11055.3536</v>
      </c>
      <c r="I6" s="163"/>
      <c r="J6" s="164"/>
    </row>
    <row r="7" spans="1:10" ht="12.75" customHeight="1">
      <c r="A7" s="215" t="s">
        <v>104</v>
      </c>
      <c r="B7" s="154">
        <v>17633.879200000003</v>
      </c>
      <c r="C7" s="90">
        <v>16803.344</v>
      </c>
      <c r="D7" s="154">
        <v>1707.5089</v>
      </c>
      <c r="E7" s="154" t="s">
        <v>0</v>
      </c>
      <c r="F7" s="154">
        <v>45.59</v>
      </c>
      <c r="G7" s="152">
        <f>F7</f>
        <v>45.59</v>
      </c>
      <c r="H7" s="153">
        <f>D7-C7</f>
        <v>-15095.8351</v>
      </c>
      <c r="I7" s="163"/>
      <c r="J7" s="164"/>
    </row>
    <row r="8" spans="1:10" ht="12.75" customHeight="1">
      <c r="A8" s="215" t="s">
        <v>105</v>
      </c>
      <c r="B8" s="154">
        <v>2229.2565999999997</v>
      </c>
      <c r="C8" s="90">
        <v>1947.826</v>
      </c>
      <c r="D8" s="154">
        <v>1224.7886</v>
      </c>
      <c r="E8" s="154" t="s">
        <v>0</v>
      </c>
      <c r="F8" s="154">
        <v>70.776</v>
      </c>
      <c r="G8" s="152">
        <f>F8</f>
        <v>70.776</v>
      </c>
      <c r="H8" s="153">
        <f>D8-C8</f>
        <v>-723.0373999999999</v>
      </c>
      <c r="I8" s="163"/>
      <c r="J8" s="164"/>
    </row>
    <row r="9" spans="1:10" ht="12.75" customHeight="1">
      <c r="A9" s="215" t="s">
        <v>106</v>
      </c>
      <c r="B9" s="154">
        <v>127.1824</v>
      </c>
      <c r="C9" s="90">
        <v>27.823</v>
      </c>
      <c r="D9" s="154">
        <v>97.035</v>
      </c>
      <c r="E9" s="154" t="s">
        <v>0</v>
      </c>
      <c r="F9" s="154" t="s">
        <v>0</v>
      </c>
      <c r="G9" s="152" t="s">
        <v>0</v>
      </c>
      <c r="H9" s="153">
        <f>D9-C9</f>
        <v>69.21199999999999</v>
      </c>
      <c r="I9" s="163"/>
      <c r="J9" s="164"/>
    </row>
    <row r="10" spans="1:10" ht="12.75" customHeight="1">
      <c r="A10" s="215" t="s">
        <v>107</v>
      </c>
      <c r="B10" s="154" t="s">
        <v>0</v>
      </c>
      <c r="C10" s="62" t="s">
        <v>0</v>
      </c>
      <c r="D10" s="165" t="s">
        <v>0</v>
      </c>
      <c r="E10" s="154" t="s">
        <v>0</v>
      </c>
      <c r="F10" s="154" t="s">
        <v>0</v>
      </c>
      <c r="G10" s="156" t="s">
        <v>0</v>
      </c>
      <c r="H10" s="153" t="s">
        <v>0</v>
      </c>
      <c r="J10" s="164"/>
    </row>
    <row r="11" spans="1:10" ht="12.75" customHeight="1">
      <c r="A11" s="215" t="s">
        <v>108</v>
      </c>
      <c r="B11" s="154" t="s">
        <v>0</v>
      </c>
      <c r="C11" s="62" t="s">
        <v>0</v>
      </c>
      <c r="D11" s="165" t="s">
        <v>0</v>
      </c>
      <c r="E11" s="154" t="s">
        <v>0</v>
      </c>
      <c r="F11" s="154" t="s">
        <v>0</v>
      </c>
      <c r="G11" s="156" t="s">
        <v>0</v>
      </c>
      <c r="H11" s="153" t="s">
        <v>0</v>
      </c>
      <c r="J11" s="164"/>
    </row>
    <row r="12" spans="1:10" ht="12.75" customHeight="1">
      <c r="A12" s="215" t="s">
        <v>109</v>
      </c>
      <c r="B12" s="154" t="s">
        <v>0</v>
      </c>
      <c r="C12" s="62" t="s">
        <v>0</v>
      </c>
      <c r="D12" s="165" t="s">
        <v>0</v>
      </c>
      <c r="E12" s="154" t="s">
        <v>0</v>
      </c>
      <c r="F12" s="154" t="s">
        <v>0</v>
      </c>
      <c r="G12" s="156" t="s">
        <v>0</v>
      </c>
      <c r="H12" s="153" t="s">
        <v>0</v>
      </c>
      <c r="J12" s="164"/>
    </row>
    <row r="13" spans="1:10" ht="12.75" customHeight="1">
      <c r="A13" s="215" t="s">
        <v>110</v>
      </c>
      <c r="B13" s="154" t="s">
        <v>0</v>
      </c>
      <c r="C13" s="62" t="s">
        <v>0</v>
      </c>
      <c r="D13" s="165" t="s">
        <v>0</v>
      </c>
      <c r="E13" s="154" t="s">
        <v>0</v>
      </c>
      <c r="F13" s="154" t="s">
        <v>0</v>
      </c>
      <c r="G13" s="156" t="s">
        <v>0</v>
      </c>
      <c r="H13" s="153" t="s">
        <v>0</v>
      </c>
      <c r="J13" s="164"/>
    </row>
    <row r="14" spans="1:10" ht="12.75" customHeight="1">
      <c r="A14" s="53" t="s">
        <v>111</v>
      </c>
      <c r="B14" s="154" t="s">
        <v>0</v>
      </c>
      <c r="C14" s="62" t="s">
        <v>0</v>
      </c>
      <c r="D14" s="165" t="s">
        <v>0</v>
      </c>
      <c r="E14" s="154" t="s">
        <v>0</v>
      </c>
      <c r="F14" s="154" t="s">
        <v>0</v>
      </c>
      <c r="G14" s="156" t="s">
        <v>0</v>
      </c>
      <c r="H14" s="153" t="s">
        <v>0</v>
      </c>
      <c r="J14" s="164"/>
    </row>
    <row r="15" spans="1:10" ht="12.75" customHeight="1">
      <c r="A15" s="214" t="s">
        <v>112</v>
      </c>
      <c r="B15" s="151">
        <v>1058.965</v>
      </c>
      <c r="C15" s="94">
        <v>160.8</v>
      </c>
      <c r="D15" s="151">
        <v>1490.0817</v>
      </c>
      <c r="E15" s="151">
        <v>100</v>
      </c>
      <c r="F15" s="151">
        <v>100</v>
      </c>
      <c r="G15" s="155">
        <f>F15-E15</f>
        <v>0</v>
      </c>
      <c r="H15" s="150">
        <f>+D15-C15</f>
        <v>1329.2817</v>
      </c>
      <c r="I15" s="163"/>
      <c r="J15" s="164"/>
    </row>
    <row r="16" spans="1:10" ht="12.75" customHeight="1">
      <c r="A16" s="215" t="s">
        <v>103</v>
      </c>
      <c r="B16" s="154" t="s">
        <v>0</v>
      </c>
      <c r="C16" s="90" t="s">
        <v>0</v>
      </c>
      <c r="D16" s="154" t="s">
        <v>0</v>
      </c>
      <c r="E16" s="154" t="s">
        <v>0</v>
      </c>
      <c r="F16" s="154" t="s">
        <v>0</v>
      </c>
      <c r="G16" s="156" t="s">
        <v>0</v>
      </c>
      <c r="H16" s="153" t="s">
        <v>0</v>
      </c>
      <c r="I16" s="163"/>
      <c r="J16" s="164"/>
    </row>
    <row r="17" spans="1:10" ht="12.75" customHeight="1">
      <c r="A17" s="215" t="s">
        <v>104</v>
      </c>
      <c r="B17" s="154">
        <v>490</v>
      </c>
      <c r="C17" s="90" t="s">
        <v>0</v>
      </c>
      <c r="D17" s="154">
        <v>330.0817</v>
      </c>
      <c r="E17" s="154" t="s">
        <v>0</v>
      </c>
      <c r="F17" s="154" t="s">
        <v>0</v>
      </c>
      <c r="G17" s="156" t="s">
        <v>0</v>
      </c>
      <c r="H17" s="153">
        <f>+D17</f>
        <v>330.0817</v>
      </c>
      <c r="I17" s="163"/>
      <c r="J17" s="164"/>
    </row>
    <row r="18" spans="1:10" ht="12.75" customHeight="1">
      <c r="A18" s="215" t="s">
        <v>105</v>
      </c>
      <c r="B18" s="154">
        <v>300.8</v>
      </c>
      <c r="C18" s="90">
        <v>60.8</v>
      </c>
      <c r="D18" s="154">
        <v>300</v>
      </c>
      <c r="E18" s="154">
        <v>100</v>
      </c>
      <c r="F18" s="154">
        <v>100</v>
      </c>
      <c r="G18" s="156">
        <f>F18-E18</f>
        <v>0</v>
      </c>
      <c r="H18" s="153">
        <f>+D18-C18</f>
        <v>239.2</v>
      </c>
      <c r="I18" s="163"/>
      <c r="J18" s="164"/>
    </row>
    <row r="19" spans="1:10" ht="12.75" customHeight="1">
      <c r="A19" s="215" t="s">
        <v>106</v>
      </c>
      <c r="B19" s="154" t="s">
        <v>0</v>
      </c>
      <c r="C19" s="90" t="s">
        <v>0</v>
      </c>
      <c r="D19" s="154">
        <v>450</v>
      </c>
      <c r="E19" s="154" t="s">
        <v>0</v>
      </c>
      <c r="F19" s="154" t="s">
        <v>0</v>
      </c>
      <c r="G19" s="156" t="s">
        <v>0</v>
      </c>
      <c r="H19" s="153">
        <f>+D19</f>
        <v>450</v>
      </c>
      <c r="I19" s="163"/>
      <c r="J19" s="164"/>
    </row>
    <row r="20" spans="1:10" ht="12.75" customHeight="1">
      <c r="A20" s="215" t="s">
        <v>107</v>
      </c>
      <c r="B20" s="154">
        <v>168.165</v>
      </c>
      <c r="C20" s="90" t="s">
        <v>0</v>
      </c>
      <c r="D20" s="154" t="s">
        <v>0</v>
      </c>
      <c r="E20" s="154" t="s">
        <v>0</v>
      </c>
      <c r="F20" s="154" t="s">
        <v>0</v>
      </c>
      <c r="G20" s="156" t="s">
        <v>0</v>
      </c>
      <c r="H20" s="153" t="s">
        <v>0</v>
      </c>
      <c r="I20" s="163"/>
      <c r="J20" s="164"/>
    </row>
    <row r="21" spans="1:10" ht="12.75" customHeight="1">
      <c r="A21" s="215" t="s">
        <v>108</v>
      </c>
      <c r="B21" s="154" t="s">
        <v>0</v>
      </c>
      <c r="C21" s="90" t="s">
        <v>0</v>
      </c>
      <c r="D21" s="154">
        <v>100</v>
      </c>
      <c r="E21" s="154" t="s">
        <v>0</v>
      </c>
      <c r="F21" s="154" t="s">
        <v>0</v>
      </c>
      <c r="G21" s="156" t="s">
        <v>0</v>
      </c>
      <c r="H21" s="153">
        <f>+D21</f>
        <v>100</v>
      </c>
      <c r="I21" s="163"/>
      <c r="J21" s="164"/>
    </row>
    <row r="22" spans="1:10" ht="12.75" customHeight="1">
      <c r="A22" s="215" t="s">
        <v>109</v>
      </c>
      <c r="B22" s="154">
        <v>100</v>
      </c>
      <c r="C22" s="90">
        <v>100</v>
      </c>
      <c r="D22" s="154">
        <v>90</v>
      </c>
      <c r="E22" s="154" t="s">
        <v>0</v>
      </c>
      <c r="F22" s="154" t="s">
        <v>0</v>
      </c>
      <c r="G22" s="156" t="s">
        <v>0</v>
      </c>
      <c r="H22" s="153">
        <f>+D22-C22</f>
        <v>-10</v>
      </c>
      <c r="I22" s="163"/>
      <c r="J22" s="164"/>
    </row>
    <row r="23" spans="1:10" ht="12.75" customHeight="1">
      <c r="A23" s="215" t="s">
        <v>110</v>
      </c>
      <c r="B23" s="154" t="s">
        <v>0</v>
      </c>
      <c r="C23" s="90" t="s">
        <v>0</v>
      </c>
      <c r="D23" s="154">
        <v>220</v>
      </c>
      <c r="E23" s="154" t="s">
        <v>0</v>
      </c>
      <c r="F23" s="154" t="s">
        <v>0</v>
      </c>
      <c r="G23" s="156" t="s">
        <v>0</v>
      </c>
      <c r="H23" s="153">
        <f>+D23</f>
        <v>220</v>
      </c>
      <c r="I23" s="163"/>
      <c r="J23" s="164"/>
    </row>
    <row r="24" spans="1:10" ht="12.75" customHeight="1">
      <c r="A24" s="53" t="s">
        <v>111</v>
      </c>
      <c r="B24" s="154" t="s">
        <v>0</v>
      </c>
      <c r="C24" s="90" t="s">
        <v>0</v>
      </c>
      <c r="D24" s="154" t="s">
        <v>0</v>
      </c>
      <c r="E24" s="154" t="s">
        <v>0</v>
      </c>
      <c r="F24" s="154" t="s">
        <v>0</v>
      </c>
      <c r="G24" s="156" t="s">
        <v>0</v>
      </c>
      <c r="H24" s="153" t="s">
        <v>0</v>
      </c>
      <c r="I24" s="163"/>
      <c r="J24" s="164"/>
    </row>
    <row r="25" spans="1:10" ht="12.75" customHeight="1">
      <c r="A25" s="214" t="s">
        <v>113</v>
      </c>
      <c r="B25" s="151">
        <v>420.753</v>
      </c>
      <c r="C25" s="94">
        <v>420.753</v>
      </c>
      <c r="D25" s="154" t="s">
        <v>0</v>
      </c>
      <c r="E25" s="154" t="s">
        <v>0</v>
      </c>
      <c r="F25" s="154" t="s">
        <v>0</v>
      </c>
      <c r="G25" s="155" t="s">
        <v>0</v>
      </c>
      <c r="H25" s="150">
        <f>-C25</f>
        <v>-420.753</v>
      </c>
      <c r="I25" s="166"/>
      <c r="J25" s="164"/>
    </row>
    <row r="26" spans="1:10" ht="12.75" customHeight="1">
      <c r="A26" s="215" t="s">
        <v>103</v>
      </c>
      <c r="B26" s="154" t="s">
        <v>0</v>
      </c>
      <c r="C26" s="90" t="s">
        <v>0</v>
      </c>
      <c r="D26" s="154" t="s">
        <v>0</v>
      </c>
      <c r="E26" s="154" t="s">
        <v>0</v>
      </c>
      <c r="F26" s="154" t="s">
        <v>0</v>
      </c>
      <c r="G26" s="156" t="s">
        <v>0</v>
      </c>
      <c r="H26" s="153" t="s">
        <v>0</v>
      </c>
      <c r="I26" s="166"/>
      <c r="J26" s="164"/>
    </row>
    <row r="27" spans="1:10" ht="12.75" customHeight="1">
      <c r="A27" s="215" t="s">
        <v>104</v>
      </c>
      <c r="B27" s="154">
        <v>420.753</v>
      </c>
      <c r="C27" s="90">
        <v>420.753</v>
      </c>
      <c r="D27" s="154" t="s">
        <v>0</v>
      </c>
      <c r="E27" s="154" t="s">
        <v>0</v>
      </c>
      <c r="F27" s="154" t="s">
        <v>0</v>
      </c>
      <c r="G27" s="156" t="s">
        <v>0</v>
      </c>
      <c r="H27" s="153">
        <f>-C27</f>
        <v>-420.753</v>
      </c>
      <c r="I27" s="166"/>
      <c r="J27" s="164"/>
    </row>
    <row r="28" spans="1:10" ht="12.75" customHeight="1">
      <c r="A28" s="215" t="s">
        <v>105</v>
      </c>
      <c r="B28" s="154" t="s">
        <v>0</v>
      </c>
      <c r="C28" s="90" t="s">
        <v>0</v>
      </c>
      <c r="D28" s="154" t="s">
        <v>0</v>
      </c>
      <c r="E28" s="154" t="s">
        <v>0</v>
      </c>
      <c r="F28" s="154" t="s">
        <v>0</v>
      </c>
      <c r="G28" s="156" t="s">
        <v>0</v>
      </c>
      <c r="H28" s="153" t="s">
        <v>0</v>
      </c>
      <c r="I28" s="166"/>
      <c r="J28" s="164"/>
    </row>
    <row r="29" spans="1:10" ht="12.75" customHeight="1">
      <c r="A29" s="215" t="s">
        <v>106</v>
      </c>
      <c r="B29" s="154" t="s">
        <v>0</v>
      </c>
      <c r="C29" s="90" t="s">
        <v>0</v>
      </c>
      <c r="D29" s="154" t="s">
        <v>0</v>
      </c>
      <c r="E29" s="154" t="s">
        <v>0</v>
      </c>
      <c r="F29" s="154" t="s">
        <v>0</v>
      </c>
      <c r="G29" s="156" t="s">
        <v>0</v>
      </c>
      <c r="H29" s="153" t="s">
        <v>0</v>
      </c>
      <c r="I29" s="166"/>
      <c r="J29" s="164"/>
    </row>
    <row r="30" spans="1:10" ht="12.75" customHeight="1">
      <c r="A30" s="215" t="s">
        <v>107</v>
      </c>
      <c r="B30" s="154" t="s">
        <v>0</v>
      </c>
      <c r="C30" s="90" t="s">
        <v>0</v>
      </c>
      <c r="D30" s="154" t="s">
        <v>0</v>
      </c>
      <c r="E30" s="154" t="s">
        <v>0</v>
      </c>
      <c r="F30" s="154" t="s">
        <v>0</v>
      </c>
      <c r="G30" s="156" t="s">
        <v>0</v>
      </c>
      <c r="H30" s="153" t="s">
        <v>0</v>
      </c>
      <c r="I30" s="166"/>
      <c r="J30" s="164"/>
    </row>
    <row r="31" spans="1:10" ht="12.75" customHeight="1">
      <c r="A31" s="215" t="s">
        <v>108</v>
      </c>
      <c r="B31" s="154" t="s">
        <v>0</v>
      </c>
      <c r="C31" s="90" t="s">
        <v>0</v>
      </c>
      <c r="D31" s="154" t="s">
        <v>0</v>
      </c>
      <c r="E31" s="154" t="s">
        <v>0</v>
      </c>
      <c r="F31" s="154" t="s">
        <v>0</v>
      </c>
      <c r="G31" s="156" t="s">
        <v>0</v>
      </c>
      <c r="H31" s="153" t="s">
        <v>0</v>
      </c>
      <c r="I31" s="166"/>
      <c r="J31" s="164"/>
    </row>
    <row r="32" spans="1:10" ht="12.75" customHeight="1">
      <c r="A32" s="215" t="s">
        <v>109</v>
      </c>
      <c r="B32" s="154" t="s">
        <v>0</v>
      </c>
      <c r="C32" s="90" t="s">
        <v>0</v>
      </c>
      <c r="D32" s="154" t="s">
        <v>0</v>
      </c>
      <c r="E32" s="154" t="s">
        <v>0</v>
      </c>
      <c r="F32" s="154" t="s">
        <v>0</v>
      </c>
      <c r="G32" s="156" t="s">
        <v>0</v>
      </c>
      <c r="H32" s="153" t="s">
        <v>0</v>
      </c>
      <c r="I32" s="166"/>
      <c r="J32" s="164"/>
    </row>
    <row r="33" spans="1:10" ht="12.75" customHeight="1">
      <c r="A33" s="215" t="s">
        <v>110</v>
      </c>
      <c r="B33" s="154" t="s">
        <v>0</v>
      </c>
      <c r="C33" s="90" t="s">
        <v>0</v>
      </c>
      <c r="D33" s="154" t="s">
        <v>0</v>
      </c>
      <c r="E33" s="154" t="s">
        <v>0</v>
      </c>
      <c r="F33" s="154" t="s">
        <v>0</v>
      </c>
      <c r="G33" s="156" t="s">
        <v>0</v>
      </c>
      <c r="H33" s="153" t="s">
        <v>0</v>
      </c>
      <c r="I33" s="166"/>
      <c r="J33" s="164"/>
    </row>
    <row r="34" spans="1:10" ht="12.75" customHeight="1">
      <c r="A34" s="53" t="s">
        <v>111</v>
      </c>
      <c r="B34" s="154" t="s">
        <v>0</v>
      </c>
      <c r="C34" s="90" t="s">
        <v>0</v>
      </c>
      <c r="D34" s="154" t="s">
        <v>0</v>
      </c>
      <c r="E34" s="154" t="s">
        <v>0</v>
      </c>
      <c r="F34" s="154" t="s">
        <v>0</v>
      </c>
      <c r="G34" s="156" t="s">
        <v>0</v>
      </c>
      <c r="H34" s="153" t="s">
        <v>0</v>
      </c>
      <c r="I34" s="166"/>
      <c r="J34" s="164"/>
    </row>
    <row r="36" ht="14.25" customHeight="1">
      <c r="A36" s="37" t="s">
        <v>116</v>
      </c>
    </row>
    <row r="37" ht="12.75" customHeight="1">
      <c r="A37" s="12" t="s">
        <v>31</v>
      </c>
    </row>
    <row r="38" spans="1:10" ht="31.5">
      <c r="A38" s="157"/>
      <c r="B38" s="133" t="s">
        <v>8</v>
      </c>
      <c r="C38" s="46" t="s">
        <v>39</v>
      </c>
      <c r="D38" s="46" t="s">
        <v>40</v>
      </c>
      <c r="E38" s="133" t="s">
        <v>9</v>
      </c>
      <c r="F38" s="46" t="s">
        <v>28</v>
      </c>
      <c r="G38" s="46" t="s">
        <v>29</v>
      </c>
      <c r="H38" s="49" t="s">
        <v>37</v>
      </c>
      <c r="I38" s="49" t="s">
        <v>38</v>
      </c>
      <c r="J38" s="168"/>
    </row>
    <row r="39" spans="1:14" ht="12.75" customHeight="1">
      <c r="A39" s="216" t="s">
        <v>117</v>
      </c>
      <c r="B39" s="148">
        <v>82534.65401928</v>
      </c>
      <c r="C39" s="14">
        <v>90754.37234489</v>
      </c>
      <c r="D39" s="14">
        <v>93376.07113088998</v>
      </c>
      <c r="E39" s="148">
        <v>102877.68537795</v>
      </c>
      <c r="F39" s="148">
        <v>101463.76689929</v>
      </c>
      <c r="G39" s="148">
        <v>104576.32949616</v>
      </c>
      <c r="H39" s="180">
        <f>G39/F39-1</f>
        <v>0.03067659216673313</v>
      </c>
      <c r="I39" s="180">
        <f>G39/E39-1</f>
        <v>0.016511297974576067</v>
      </c>
      <c r="M39" s="169"/>
      <c r="N39" s="169"/>
    </row>
    <row r="40" spans="1:17" ht="12.75" customHeight="1">
      <c r="A40" s="53" t="s">
        <v>118</v>
      </c>
      <c r="B40" s="158">
        <v>37501.24031672</v>
      </c>
      <c r="C40" s="209">
        <v>37937.76850793</v>
      </c>
      <c r="D40" s="209">
        <v>39900.18145997</v>
      </c>
      <c r="E40" s="158">
        <v>42225.592244900006</v>
      </c>
      <c r="F40" s="158">
        <v>38274.282624370004</v>
      </c>
      <c r="G40" s="158">
        <v>42427.53465698</v>
      </c>
      <c r="H40" s="159">
        <f>G40/F40-1</f>
        <v>0.10851286419580175</v>
      </c>
      <c r="I40" s="159">
        <f aca="true" t="shared" si="0" ref="I40:I52">G40/E40-1</f>
        <v>0.0047824648831156225</v>
      </c>
      <c r="M40" s="169"/>
      <c r="N40" s="169"/>
      <c r="O40" s="169"/>
      <c r="P40" s="169"/>
      <c r="Q40" s="169"/>
    </row>
    <row r="41" spans="1:14" ht="12.75" customHeight="1">
      <c r="A41" s="53" t="s">
        <v>119</v>
      </c>
      <c r="B41" s="158">
        <v>34615.594705899995</v>
      </c>
      <c r="C41" s="209">
        <v>41019.538162469995</v>
      </c>
      <c r="D41" s="209">
        <v>41319.89050533</v>
      </c>
      <c r="E41" s="158">
        <v>47128.88711009</v>
      </c>
      <c r="F41" s="158">
        <v>49561.002964110005</v>
      </c>
      <c r="G41" s="158">
        <v>48226.8771259</v>
      </c>
      <c r="H41" s="159">
        <f aca="true" t="shared" si="1" ref="H41:H52">G41/F41-1</f>
        <v>-0.02691886278363098</v>
      </c>
      <c r="I41" s="159">
        <f t="shared" si="0"/>
        <v>0.02329760117706936</v>
      </c>
      <c r="M41" s="169"/>
      <c r="N41" s="169"/>
    </row>
    <row r="42" spans="1:14" ht="12.75" customHeight="1">
      <c r="A42" s="53" t="s">
        <v>120</v>
      </c>
      <c r="B42" s="158">
        <v>6252.77739328</v>
      </c>
      <c r="C42" s="209">
        <v>6379.72257546</v>
      </c>
      <c r="D42" s="209">
        <v>6400.521121639999</v>
      </c>
      <c r="E42" s="158">
        <v>7108.0608438300005</v>
      </c>
      <c r="F42" s="158">
        <v>7872.174181190001</v>
      </c>
      <c r="G42" s="158">
        <v>8257.50708883</v>
      </c>
      <c r="H42" s="159">
        <f t="shared" si="1"/>
        <v>0.04894872734913869</v>
      </c>
      <c r="I42" s="159">
        <f t="shared" si="0"/>
        <v>0.16171024281506408</v>
      </c>
      <c r="M42" s="169"/>
      <c r="N42" s="169"/>
    </row>
    <row r="43" spans="1:14" ht="12.75" customHeight="1">
      <c r="A43" s="53" t="s">
        <v>121</v>
      </c>
      <c r="B43" s="158">
        <v>4165.04160338</v>
      </c>
      <c r="C43" s="209">
        <v>5417.34309903</v>
      </c>
      <c r="D43" s="209">
        <v>5755.47804395</v>
      </c>
      <c r="E43" s="158">
        <v>6415.14517913</v>
      </c>
      <c r="F43" s="158">
        <v>5756.30712962</v>
      </c>
      <c r="G43" s="158">
        <v>5664.410624450001</v>
      </c>
      <c r="H43" s="159">
        <f t="shared" si="1"/>
        <v>-0.01596448957650831</v>
      </c>
      <c r="I43" s="159">
        <f t="shared" si="0"/>
        <v>-0.11702534139403697</v>
      </c>
      <c r="M43" s="169"/>
      <c r="N43" s="169"/>
    </row>
    <row r="44" spans="1:14" ht="12.75" customHeight="1">
      <c r="A44" s="217" t="s">
        <v>122</v>
      </c>
      <c r="B44" s="148">
        <v>36033.658588289996</v>
      </c>
      <c r="C44" s="14">
        <v>33783.430983620005</v>
      </c>
      <c r="D44" s="14">
        <v>32900.01563086</v>
      </c>
      <c r="E44" s="148">
        <v>35383.464017800005</v>
      </c>
      <c r="F44" s="148">
        <v>45733.090482780004</v>
      </c>
      <c r="G44" s="148">
        <v>49317.29824158999</v>
      </c>
      <c r="H44" s="180">
        <f t="shared" si="1"/>
        <v>0.07837230593807254</v>
      </c>
      <c r="I44" s="180">
        <f t="shared" si="0"/>
        <v>0.3937950850934333</v>
      </c>
      <c r="K44" s="170"/>
      <c r="L44" s="170"/>
      <c r="M44" s="169"/>
      <c r="N44" s="169"/>
    </row>
    <row r="45" spans="1:14" ht="12.75" customHeight="1">
      <c r="A45" s="53" t="s">
        <v>118</v>
      </c>
      <c r="B45" s="158">
        <v>16204.947857129999</v>
      </c>
      <c r="C45" s="209">
        <v>12561.46186536</v>
      </c>
      <c r="D45" s="209">
        <v>12307.818144570001</v>
      </c>
      <c r="E45" s="158">
        <v>12997.217447359999</v>
      </c>
      <c r="F45" s="158">
        <v>16642.82012263</v>
      </c>
      <c r="G45" s="158">
        <v>18985.597237039998</v>
      </c>
      <c r="H45" s="159">
        <f t="shared" si="1"/>
        <v>0.1407680367358184</v>
      </c>
      <c r="I45" s="159">
        <f t="shared" si="0"/>
        <v>0.46074321784132044</v>
      </c>
      <c r="K45" s="170"/>
      <c r="L45" s="170"/>
      <c r="M45" s="169"/>
      <c r="N45" s="171"/>
    </row>
    <row r="46" spans="1:14" ht="12.75" customHeight="1">
      <c r="A46" s="53" t="s">
        <v>119</v>
      </c>
      <c r="B46" s="158">
        <v>14001.55295276</v>
      </c>
      <c r="C46" s="209">
        <v>15234.931642829999</v>
      </c>
      <c r="D46" s="209">
        <v>14665.770463030001</v>
      </c>
      <c r="E46" s="158">
        <v>15860.4432707</v>
      </c>
      <c r="F46" s="158">
        <v>21558.670652980003</v>
      </c>
      <c r="G46" s="158">
        <v>22359.84233045</v>
      </c>
      <c r="H46" s="159">
        <f>G46/F46-1</f>
        <v>0.03716238771703906</v>
      </c>
      <c r="I46" s="159">
        <f t="shared" si="0"/>
        <v>0.4097867221502409</v>
      </c>
      <c r="K46" s="170"/>
      <c r="L46" s="170"/>
      <c r="M46" s="169"/>
      <c r="N46" s="171"/>
    </row>
    <row r="47" spans="1:14" ht="12.75" customHeight="1">
      <c r="A47" s="53" t="s">
        <v>120</v>
      </c>
      <c r="B47" s="158">
        <v>5490.10313239</v>
      </c>
      <c r="C47" s="209">
        <v>5594.293026140001</v>
      </c>
      <c r="D47" s="209">
        <v>5510.4979527000005</v>
      </c>
      <c r="E47" s="158">
        <v>6112.28155894</v>
      </c>
      <c r="F47" s="158">
        <v>6943.687349</v>
      </c>
      <c r="G47" s="158">
        <v>7259.2991994700005</v>
      </c>
      <c r="H47" s="159">
        <f t="shared" si="1"/>
        <v>0.04545306183975195</v>
      </c>
      <c r="I47" s="159">
        <f t="shared" si="0"/>
        <v>0.18765785402217605</v>
      </c>
      <c r="K47" s="170"/>
      <c r="L47" s="170"/>
      <c r="M47" s="169"/>
      <c r="N47" s="171"/>
    </row>
    <row r="48" spans="1:14" ht="12.75" customHeight="1">
      <c r="A48" s="53" t="s">
        <v>121</v>
      </c>
      <c r="B48" s="158">
        <v>337.05464601</v>
      </c>
      <c r="C48" s="209">
        <v>392.7444492900001</v>
      </c>
      <c r="D48" s="209">
        <v>415.92907056</v>
      </c>
      <c r="E48" s="158">
        <v>413.52174080000003</v>
      </c>
      <c r="F48" s="158">
        <v>587.9123581700001</v>
      </c>
      <c r="G48" s="158">
        <v>712.55947463</v>
      </c>
      <c r="H48" s="159">
        <f t="shared" si="1"/>
        <v>0.21201649315212578</v>
      </c>
      <c r="I48" s="159">
        <f t="shared" si="0"/>
        <v>0.7231487593650601</v>
      </c>
      <c r="K48" s="170"/>
      <c r="L48" s="170"/>
      <c r="M48" s="169"/>
      <c r="N48" s="171"/>
    </row>
    <row r="49" spans="1:13" ht="12.75" customHeight="1">
      <c r="A49" s="217" t="s">
        <v>123</v>
      </c>
      <c r="B49" s="149">
        <v>46500.995430990006</v>
      </c>
      <c r="C49" s="149">
        <v>56970.941361269994</v>
      </c>
      <c r="D49" s="149">
        <v>60476.05550002998</v>
      </c>
      <c r="E49" s="149">
        <v>67494.22136015</v>
      </c>
      <c r="F49" s="149">
        <v>55730.676416509996</v>
      </c>
      <c r="G49" s="149">
        <v>55259.031254570014</v>
      </c>
      <c r="H49" s="180">
        <f t="shared" si="1"/>
        <v>-0.008462936254623687</v>
      </c>
      <c r="I49" s="180">
        <f t="shared" si="0"/>
        <v>-0.1812775947187072</v>
      </c>
      <c r="K49" s="172"/>
      <c r="L49" s="172"/>
      <c r="M49" s="169"/>
    </row>
    <row r="50" spans="1:14" ht="12.75" customHeight="1">
      <c r="A50" s="53" t="s">
        <v>118</v>
      </c>
      <c r="B50" s="158">
        <v>21296.292459590004</v>
      </c>
      <c r="C50" s="158">
        <v>25376.30664257</v>
      </c>
      <c r="D50" s="158">
        <v>27592.363315399998</v>
      </c>
      <c r="E50" s="158">
        <v>29228.374797540007</v>
      </c>
      <c r="F50" s="158">
        <v>21631.462501740003</v>
      </c>
      <c r="G50" s="158">
        <v>23441.937419940004</v>
      </c>
      <c r="H50" s="159">
        <f t="shared" si="1"/>
        <v>0.08369637134125218</v>
      </c>
      <c r="I50" s="159">
        <f t="shared" si="0"/>
        <v>-0.19797328512726664</v>
      </c>
      <c r="K50" s="170"/>
      <c r="L50" s="170"/>
      <c r="M50" s="169"/>
      <c r="N50" s="170"/>
    </row>
    <row r="51" spans="1:14" ht="12.75" customHeight="1">
      <c r="A51" s="53" t="s">
        <v>119</v>
      </c>
      <c r="B51" s="158">
        <v>20614.041753139994</v>
      </c>
      <c r="C51" s="158">
        <v>25784.606519639994</v>
      </c>
      <c r="D51" s="158">
        <v>26654.120042299997</v>
      </c>
      <c r="E51" s="158">
        <v>31268.443839389998</v>
      </c>
      <c r="F51" s="158">
        <v>28002.33231113</v>
      </c>
      <c r="G51" s="158">
        <v>25867.03479545</v>
      </c>
      <c r="H51" s="159">
        <f t="shared" si="1"/>
        <v>-0.07625427382101635</v>
      </c>
      <c r="I51" s="159">
        <f t="shared" si="0"/>
        <v>-0.17274313591313573</v>
      </c>
      <c r="J51" s="173"/>
      <c r="K51" s="174"/>
      <c r="L51" s="174"/>
      <c r="M51" s="174"/>
      <c r="N51" s="174"/>
    </row>
    <row r="52" spans="1:14" ht="12.75" customHeight="1">
      <c r="A52" s="53" t="s">
        <v>120</v>
      </c>
      <c r="B52" s="158">
        <v>762.6742608900004</v>
      </c>
      <c r="C52" s="158">
        <v>785.4295493199998</v>
      </c>
      <c r="D52" s="158">
        <v>890.0231689399989</v>
      </c>
      <c r="E52" s="158">
        <v>995.7792848900008</v>
      </c>
      <c r="F52" s="158">
        <v>928.4868321900012</v>
      </c>
      <c r="G52" s="158">
        <v>998.2078893599992</v>
      </c>
      <c r="H52" s="159">
        <f t="shared" si="1"/>
        <v>0.07509105649408987</v>
      </c>
      <c r="I52" s="159">
        <f t="shared" si="0"/>
        <v>0.0024388983651799645</v>
      </c>
      <c r="J52" s="173"/>
      <c r="K52" s="174"/>
      <c r="L52" s="174"/>
      <c r="M52" s="174"/>
      <c r="N52" s="174"/>
    </row>
    <row r="53" spans="1:14" ht="12.75" customHeight="1">
      <c r="A53" s="53" t="s">
        <v>121</v>
      </c>
      <c r="B53" s="158">
        <v>3827.9869573700003</v>
      </c>
      <c r="C53" s="158">
        <v>5024.59864974</v>
      </c>
      <c r="D53" s="158">
        <v>5339.54897339</v>
      </c>
      <c r="E53" s="158">
        <v>6001.62343833</v>
      </c>
      <c r="F53" s="158">
        <v>5168.394771449999</v>
      </c>
      <c r="G53" s="158">
        <v>4951.8511498200005</v>
      </c>
      <c r="H53" s="159">
        <f>G53/F53-1</f>
        <v>-0.04189765511453902</v>
      </c>
      <c r="I53" s="159">
        <f>G53/E53-1</f>
        <v>-0.17491472087460835</v>
      </c>
      <c r="J53" s="173"/>
      <c r="K53" s="174"/>
      <c r="L53" s="174"/>
      <c r="M53" s="174"/>
      <c r="N53" s="174"/>
    </row>
    <row r="54" spans="1:14" ht="11.25">
      <c r="A54" s="51"/>
      <c r="B54" s="158"/>
      <c r="C54" s="158"/>
      <c r="D54" s="158"/>
      <c r="E54" s="158"/>
      <c r="F54" s="158"/>
      <c r="G54" s="158"/>
      <c r="H54" s="158"/>
      <c r="I54" s="159"/>
      <c r="J54" s="159"/>
      <c r="K54" s="169"/>
      <c r="L54" s="169"/>
      <c r="M54" s="169"/>
      <c r="N54" s="169"/>
    </row>
    <row r="55" spans="1:14" ht="14.25" customHeight="1">
      <c r="A55" s="37" t="s">
        <v>124</v>
      </c>
      <c r="C55" s="175"/>
      <c r="D55" s="175"/>
      <c r="E55" s="175"/>
      <c r="F55" s="175"/>
      <c r="G55" s="175"/>
      <c r="H55" s="175"/>
      <c r="K55" s="176"/>
      <c r="L55" s="176"/>
      <c r="M55" s="174"/>
      <c r="N55" s="171"/>
    </row>
    <row r="56" spans="1:14" ht="12.75" customHeight="1">
      <c r="A56" s="12" t="s">
        <v>31</v>
      </c>
      <c r="B56" s="167"/>
      <c r="C56" s="167"/>
      <c r="D56" s="167"/>
      <c r="E56" s="167"/>
      <c r="F56" s="167"/>
      <c r="G56" s="167"/>
      <c r="H56" s="168"/>
      <c r="I56" s="168"/>
      <c r="J56" s="168"/>
      <c r="K56" s="176"/>
      <c r="L56" s="176"/>
      <c r="M56" s="174"/>
      <c r="N56" s="171"/>
    </row>
    <row r="57" spans="1:13" s="171" customFormat="1" ht="31.5">
      <c r="A57" s="157"/>
      <c r="B57" s="133" t="s">
        <v>8</v>
      </c>
      <c r="C57" s="46" t="s">
        <v>39</v>
      </c>
      <c r="D57" s="46" t="s">
        <v>40</v>
      </c>
      <c r="E57" s="133" t="s">
        <v>9</v>
      </c>
      <c r="F57" s="46" t="s">
        <v>28</v>
      </c>
      <c r="G57" s="46" t="s">
        <v>29</v>
      </c>
      <c r="H57" s="49" t="s">
        <v>37</v>
      </c>
      <c r="I57" s="49" t="s">
        <v>38</v>
      </c>
      <c r="J57" s="177"/>
      <c r="K57" s="176"/>
      <c r="L57" s="176"/>
      <c r="M57" s="174"/>
    </row>
    <row r="58" spans="1:14" ht="12.75" customHeight="1">
      <c r="A58" s="216" t="s">
        <v>125</v>
      </c>
      <c r="B58" s="148">
        <f>B59+B60+B61</f>
        <v>78756.32171564</v>
      </c>
      <c r="C58" s="14">
        <v>91396.83187261</v>
      </c>
      <c r="D58" s="14">
        <v>93669.91063720998</v>
      </c>
      <c r="E58" s="148">
        <f>E59+E60+E61</f>
        <v>93953.51624836998</v>
      </c>
      <c r="F58" s="148">
        <v>92095.87926642</v>
      </c>
      <c r="G58" s="148">
        <v>91618.04879527</v>
      </c>
      <c r="H58" s="180">
        <f>G58/F58-1</f>
        <v>-0.005188402292872429</v>
      </c>
      <c r="I58" s="180">
        <f>G58/E58-1</f>
        <v>-0.024857690764080287</v>
      </c>
      <c r="J58" s="178"/>
      <c r="K58" s="171"/>
      <c r="L58" s="171"/>
      <c r="M58" s="174"/>
      <c r="N58" s="171"/>
    </row>
    <row r="59" spans="1:14" ht="12.75" customHeight="1">
      <c r="A59" s="53" t="s">
        <v>118</v>
      </c>
      <c r="B59" s="158">
        <v>53137.92552443</v>
      </c>
      <c r="C59" s="209">
        <v>64435.26078739</v>
      </c>
      <c r="D59" s="209">
        <v>65153.839442489996</v>
      </c>
      <c r="E59" s="158">
        <v>65526.569945979994</v>
      </c>
      <c r="F59" s="158">
        <v>62135.64917387</v>
      </c>
      <c r="G59" s="158">
        <v>61542.54152096</v>
      </c>
      <c r="H59" s="159">
        <f>G59/F59-1</f>
        <v>-0.009545368251490216</v>
      </c>
      <c r="I59" s="159">
        <f>G59/E59-1</f>
        <v>-0.0608001979701428</v>
      </c>
      <c r="J59" s="178"/>
      <c r="M59" s="174"/>
      <c r="N59" s="171"/>
    </row>
    <row r="60" spans="1:14" ht="12.75" customHeight="1">
      <c r="A60" s="53" t="s">
        <v>119</v>
      </c>
      <c r="B60" s="158">
        <v>25106.657938070002</v>
      </c>
      <c r="C60" s="209">
        <v>26446.50631962</v>
      </c>
      <c r="D60" s="209">
        <v>27182.46085296</v>
      </c>
      <c r="E60" s="158">
        <v>27523.470896839997</v>
      </c>
      <c r="F60" s="158">
        <v>29204.42773387</v>
      </c>
      <c r="G60" s="158">
        <v>29317.6421323</v>
      </c>
      <c r="H60" s="159">
        <f>G60/F60-1</f>
        <v>0.003876617595855114</v>
      </c>
      <c r="I60" s="159">
        <f>G60/E60-1</f>
        <v>0.06518695415213749</v>
      </c>
      <c r="J60" s="178"/>
      <c r="M60" s="174"/>
      <c r="N60" s="171"/>
    </row>
    <row r="61" spans="1:14" ht="12.75" customHeight="1">
      <c r="A61" s="53" t="s">
        <v>121</v>
      </c>
      <c r="B61" s="158">
        <v>511.7382531399999</v>
      </c>
      <c r="C61" s="209">
        <v>515.0647656</v>
      </c>
      <c r="D61" s="209">
        <v>1333.61034176</v>
      </c>
      <c r="E61" s="158">
        <v>903.47540555</v>
      </c>
      <c r="F61" s="158">
        <v>755.8023586800001</v>
      </c>
      <c r="G61" s="158">
        <v>757.86514201</v>
      </c>
      <c r="H61" s="159">
        <f>G61/F61-1</f>
        <v>0.002729262890370565</v>
      </c>
      <c r="I61" s="159">
        <f>G61/E61-1</f>
        <v>-0.16116682606468768</v>
      </c>
      <c r="J61" s="178"/>
      <c r="M61" s="174"/>
      <c r="N61" s="171"/>
    </row>
    <row r="62" spans="1:14" ht="12.75" customHeight="1">
      <c r="A62" s="217" t="s">
        <v>122</v>
      </c>
      <c r="B62" s="148">
        <f>B63+B64+B65</f>
        <v>33363.157884110005</v>
      </c>
      <c r="C62" s="14">
        <v>41921.03699214</v>
      </c>
      <c r="D62" s="14">
        <v>42029.37734644</v>
      </c>
      <c r="E62" s="148">
        <f>E63+E64+E65</f>
        <v>42215.26383393</v>
      </c>
      <c r="F62" s="148">
        <v>51200.69400005999</v>
      </c>
      <c r="G62" s="148">
        <v>51737.10900348</v>
      </c>
      <c r="H62" s="180">
        <f aca="true" t="shared" si="2" ref="H62:H69">G62/F62-1</f>
        <v>0.010476713526956782</v>
      </c>
      <c r="I62" s="180">
        <f aca="true" t="shared" si="3" ref="I62:I69">G62/E62-1</f>
        <v>0.22555455787290213</v>
      </c>
      <c r="J62" s="178"/>
      <c r="M62" s="174"/>
      <c r="N62" s="171"/>
    </row>
    <row r="63" spans="1:14" ht="12.75" customHeight="1">
      <c r="A63" s="53" t="s">
        <v>118</v>
      </c>
      <c r="B63" s="158">
        <v>21916.231668760007</v>
      </c>
      <c r="C63" s="209">
        <v>30325.08388572</v>
      </c>
      <c r="D63" s="209">
        <v>30203.323181649997</v>
      </c>
      <c r="E63" s="158">
        <v>30202.87464953</v>
      </c>
      <c r="F63" s="158">
        <v>32206.928173829998</v>
      </c>
      <c r="G63" s="158">
        <v>32403.929112939997</v>
      </c>
      <c r="H63" s="159">
        <f t="shared" si="2"/>
        <v>0.006116725508459764</v>
      </c>
      <c r="I63" s="159">
        <f t="shared" si="3"/>
        <v>0.0728756613054462</v>
      </c>
      <c r="J63" s="178"/>
      <c r="K63" s="163"/>
      <c r="L63" s="163"/>
      <c r="M63" s="174"/>
      <c r="N63" s="171"/>
    </row>
    <row r="64" spans="1:14" ht="12.75" customHeight="1">
      <c r="A64" s="53" t="s">
        <v>119</v>
      </c>
      <c r="B64" s="158">
        <v>11289.14837355</v>
      </c>
      <c r="C64" s="209">
        <v>11433.12638728</v>
      </c>
      <c r="D64" s="209">
        <v>11657.258097390002</v>
      </c>
      <c r="E64" s="158">
        <v>11847.759267790001</v>
      </c>
      <c r="F64" s="158">
        <v>18965.309449099997</v>
      </c>
      <c r="G64" s="158">
        <v>19304.95114073</v>
      </c>
      <c r="H64" s="159">
        <f t="shared" si="2"/>
        <v>0.017908576316223668</v>
      </c>
      <c r="I64" s="159">
        <f t="shared" si="3"/>
        <v>0.629417909698212</v>
      </c>
      <c r="J64" s="178"/>
      <c r="K64" s="163"/>
      <c r="L64" s="163"/>
      <c r="M64" s="174"/>
      <c r="N64" s="171"/>
    </row>
    <row r="65" spans="1:13" ht="12.75" customHeight="1">
      <c r="A65" s="53" t="s">
        <v>121</v>
      </c>
      <c r="B65" s="158">
        <v>157.7778418</v>
      </c>
      <c r="C65" s="209">
        <v>162.82671914</v>
      </c>
      <c r="D65" s="209">
        <v>168.79606739999997</v>
      </c>
      <c r="E65" s="158">
        <v>164.62991660999998</v>
      </c>
      <c r="F65" s="158">
        <v>28.45637713</v>
      </c>
      <c r="G65" s="158">
        <v>28.22874981</v>
      </c>
      <c r="H65" s="159">
        <f t="shared" si="2"/>
        <v>-0.007999167250283046</v>
      </c>
      <c r="I65" s="159">
        <f t="shared" si="3"/>
        <v>-0.8285320773327457</v>
      </c>
      <c r="J65" s="178"/>
      <c r="K65" s="179"/>
      <c r="M65" s="174"/>
    </row>
    <row r="66" spans="1:13" ht="12.75" customHeight="1">
      <c r="A66" s="217" t="s">
        <v>123</v>
      </c>
      <c r="B66" s="148">
        <f>+B58-B62</f>
        <v>45393.16383153</v>
      </c>
      <c r="C66" s="14">
        <v>49475.79488047</v>
      </c>
      <c r="D66" s="14">
        <v>51640.53329076998</v>
      </c>
      <c r="E66" s="148">
        <f>+E58-E62</f>
        <v>51738.25241443998</v>
      </c>
      <c r="F66" s="148">
        <v>40895.18526636001</v>
      </c>
      <c r="G66" s="148">
        <v>39880.939791790006</v>
      </c>
      <c r="H66" s="180">
        <f t="shared" si="2"/>
        <v>-0.024801097438830078</v>
      </c>
      <c r="I66" s="180">
        <f t="shared" si="3"/>
        <v>-0.2291788390467676</v>
      </c>
      <c r="J66" s="178"/>
      <c r="K66" s="163"/>
      <c r="L66" s="163"/>
      <c r="M66" s="174"/>
    </row>
    <row r="67" spans="1:15" ht="12.75" customHeight="1">
      <c r="A67" s="53" t="s">
        <v>118</v>
      </c>
      <c r="B67" s="158">
        <f>+B59-B63</f>
        <v>31221.693855669993</v>
      </c>
      <c r="C67" s="209">
        <v>34110.17690167</v>
      </c>
      <c r="D67" s="209">
        <v>34950.51626084</v>
      </c>
      <c r="E67" s="158">
        <f>+E59-E63</f>
        <v>35323.695296449994</v>
      </c>
      <c r="F67" s="158">
        <v>29928.72100004</v>
      </c>
      <c r="G67" s="158">
        <v>29138.612408020006</v>
      </c>
      <c r="H67" s="159">
        <f t="shared" si="2"/>
        <v>-0.026399677821813294</v>
      </c>
      <c r="I67" s="159">
        <f t="shared" si="3"/>
        <v>-0.17509727780523532</v>
      </c>
      <c r="J67" s="178"/>
      <c r="K67" s="163"/>
      <c r="L67" s="163"/>
      <c r="M67" s="174"/>
      <c r="N67" s="163"/>
      <c r="O67" s="163"/>
    </row>
    <row r="68" spans="1:15" ht="12.75" customHeight="1">
      <c r="A68" s="53" t="s">
        <v>119</v>
      </c>
      <c r="B68" s="158">
        <f>+B60-B64</f>
        <v>13817.509564520002</v>
      </c>
      <c r="C68" s="209">
        <v>15013.37993234</v>
      </c>
      <c r="D68" s="209">
        <v>15525.202755569999</v>
      </c>
      <c r="E68" s="158">
        <f>+E60-E64</f>
        <v>15675.711629049996</v>
      </c>
      <c r="F68" s="158">
        <v>10239.118284770004</v>
      </c>
      <c r="G68" s="158">
        <v>10012.690991569998</v>
      </c>
      <c r="H68" s="159">
        <f t="shared" si="2"/>
        <v>-0.02211394447281667</v>
      </c>
      <c r="I68" s="159">
        <f t="shared" si="3"/>
        <v>-0.3612608327768273</v>
      </c>
      <c r="J68" s="178"/>
      <c r="K68" s="163"/>
      <c r="L68" s="163"/>
      <c r="M68" s="174"/>
      <c r="N68" s="163"/>
      <c r="O68" s="163"/>
    </row>
    <row r="69" spans="1:15" ht="12.75" customHeight="1">
      <c r="A69" s="53" t="s">
        <v>121</v>
      </c>
      <c r="B69" s="158">
        <f>+B61-B65</f>
        <v>353.96041133999995</v>
      </c>
      <c r="C69" s="209">
        <v>352.23804645999996</v>
      </c>
      <c r="D69" s="209">
        <v>1164.8142743600001</v>
      </c>
      <c r="E69" s="158">
        <f>+E61-E65</f>
        <v>738.84548894</v>
      </c>
      <c r="F69" s="158">
        <v>727.3459815500001</v>
      </c>
      <c r="G69" s="158">
        <v>729.6363922</v>
      </c>
      <c r="H69" s="159">
        <f t="shared" si="2"/>
        <v>0.0031489974621417005</v>
      </c>
      <c r="I69" s="159">
        <f t="shared" si="3"/>
        <v>-0.012464171302192018</v>
      </c>
      <c r="J69" s="178"/>
      <c r="K69" s="163"/>
      <c r="L69" s="163"/>
      <c r="M69" s="174"/>
      <c r="N69" s="163"/>
      <c r="O69" s="163"/>
    </row>
    <row r="70" spans="2:15" ht="11.25">
      <c r="B70" s="163"/>
      <c r="C70" s="163"/>
      <c r="D70" s="163"/>
      <c r="E70" s="163"/>
      <c r="F70" s="163"/>
      <c r="G70" s="163"/>
      <c r="H70" s="181"/>
      <c r="I70" s="182"/>
      <c r="J70" s="168"/>
      <c r="K70" s="163"/>
      <c r="L70" s="163"/>
      <c r="M70" s="174"/>
      <c r="N70" s="163"/>
      <c r="O70" s="163"/>
    </row>
    <row r="71" spans="2:15" ht="11.25">
      <c r="B71" s="158"/>
      <c r="C71" s="158"/>
      <c r="H71" s="168"/>
      <c r="I71" s="148"/>
      <c r="J71" s="168"/>
      <c r="K71" s="163"/>
      <c r="L71" s="163"/>
      <c r="M71" s="174"/>
      <c r="N71" s="163"/>
      <c r="O71" s="163"/>
    </row>
    <row r="72" spans="2:15" ht="11.25">
      <c r="B72" s="148"/>
      <c r="C72" s="148"/>
      <c r="H72" s="168"/>
      <c r="I72" s="158"/>
      <c r="J72" s="168"/>
      <c r="K72" s="163"/>
      <c r="L72" s="163"/>
      <c r="M72" s="174"/>
      <c r="N72" s="163"/>
      <c r="O72" s="163"/>
    </row>
    <row r="73" spans="2:15" ht="11.25">
      <c r="B73" s="158"/>
      <c r="C73" s="158"/>
      <c r="I73" s="158"/>
      <c r="K73" s="163"/>
      <c r="L73" s="163"/>
      <c r="M73" s="174"/>
      <c r="N73" s="163"/>
      <c r="O73" s="163"/>
    </row>
    <row r="74" spans="3:11" ht="11.25">
      <c r="C74" s="163"/>
      <c r="D74" s="163"/>
      <c r="E74" s="163"/>
      <c r="F74" s="163"/>
      <c r="G74" s="163"/>
      <c r="K74" s="179"/>
    </row>
    <row r="75" spans="3:7" ht="11.25">
      <c r="C75" s="163"/>
      <c r="D75" s="163"/>
      <c r="E75" s="163"/>
      <c r="F75" s="163"/>
      <c r="G75" s="163"/>
    </row>
    <row r="76" spans="3:7" ht="11.25">
      <c r="C76" s="163"/>
      <c r="D76" s="163"/>
      <c r="E76" s="163"/>
      <c r="F76" s="163"/>
      <c r="G76" s="163"/>
    </row>
    <row r="77" spans="3:7" ht="11.25">
      <c r="C77" s="163"/>
      <c r="D77" s="163"/>
      <c r="E77" s="163"/>
      <c r="F77" s="163"/>
      <c r="G77" s="16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2016-10-14T08:27:23Z</dcterms:modified>
  <cp:category/>
  <cp:version/>
  <cp:contentType/>
  <cp:contentStatus/>
</cp:coreProperties>
</file>