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<sst xmlns="http://schemas.openxmlformats.org/spreadsheetml/2006/main" count="653" uniqueCount="117">
  <si>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</si>
  <si>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</si>
  <si>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</si>
  <si>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</si>
  <si>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</si>
  <si>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</si>
  <si>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</si>
  <si>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</si>
  <si>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</si>
  <si>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</si>
  <si>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</si>
  <si>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</si>
  <si>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</si>
  <si>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</si>
  <si>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</si>
  <si>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</si>
  <si>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</si>
  <si>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</si>
  <si>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</si>
  <si>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</si>
  <si>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</si>
  <si>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</si>
  <si>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</si>
  <si>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</si>
  <si>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</si>
  <si>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</si>
  <si>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</si>
  <si>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</si>
  <si>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</si>
  <si>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</si>
  <si>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</si>
  <si>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</si>
  <si>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</si>
  <si>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</si>
  <si>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</si>
  <si>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</si>
  <si>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</si>
  <si>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</si>
  <si>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</si>
  <si>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</si>
  <si>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</si>
  <si>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</si>
  <si>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</si>
  <si>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</si>
  <si>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</si>
  <si>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</si>
  <si>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</si>
  <si>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</si>
  <si>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</si>
  <si>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</si>
  <si>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</si>
  <si>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</si>
  <si>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</si>
  <si>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</si>
  <si>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</si>
  <si>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</si>
  <si>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</si>
  <si>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</si>
  <si>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</si>
  <si>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</si>
  <si>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</si>
  <si>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</si>
  <si>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</si>
  <si>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</si>
  <si>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</si>
  <si>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</si>
  <si>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</si>
  <si>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</si>
  <si>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</si>
  <si>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</si>
  <si>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</si>
  <si>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</si>
  <si>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</si>
  <si>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</si>
  <si>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</si>
  <si>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</si>
  <si>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</si>
  <si>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</si>
  <si>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</si>
  <si>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</si>
  <si>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</si>
  <si>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</si>
  <si>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</si>
  <si>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</si>
  <si>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</si>
  <si>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</si>
  <si>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</si>
  <si>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</si>
  <si>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</si>
  <si>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</si>
  <si>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</si>
  <si>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</si>
  <si>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</si>
  <si>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</si>
  <si>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</si>
  <si>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</si>
  <si>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</si>
  <si>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</si>
  <si>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</si>
  <si>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</si>
  <si>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</si>
  <si>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</si>
  <si>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</si>
  <si>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</si>
  <si>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</si>
  <si>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</si>
  <si>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</si>
  <si>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</si>
  <si>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</si>
  <si>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</si>
  <si>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</si>
  <si>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</si>
  <si>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</si>
  <si>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Июль 2014</t>
  </si>
  <si>
    <t>янв.-июл.13</t>
  </si>
  <si>
    <t>янв.-июл.14</t>
  </si>
  <si>
    <t>янв.-июль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</si>
</sst>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442458"/>
        <c:axId val="6175202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442458"/>
        <c:axId val="61752027"/>
      </c:lineChart>
      <c:catAx>
        <c:axId val="484424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52027"/>
        <c:crosses val="autoZero"/>
        <c:auto val="1"/>
        <c:lblOffset val="100"/>
        <c:tickLblSkip val="1"/>
        <c:noMultiLvlLbl val="0"/>
      </c:catAx>
      <c:valAx>
        <c:axId val="617520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24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458780"/>
        <c:axId val="5015977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458780"/>
        <c:axId val="50159773"/>
      </c:lineChart>
      <c:catAx>
        <c:axId val="54458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9773"/>
        <c:crosses val="autoZero"/>
        <c:auto val="1"/>
        <c:lblOffset val="100"/>
        <c:tickLblSkip val="1"/>
        <c:noMultiLvlLbl val="0"/>
      </c:catAx>
      <c:valAx>
        <c:axId val="501597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58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9159774"/>
        <c:axId val="62357343"/>
      </c:lineChart>
      <c:catAx>
        <c:axId val="3915977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7343"/>
        <c:crosses val="autoZero"/>
        <c:auto val="0"/>
        <c:lblOffset val="100"/>
        <c:tickLblSkip val="1"/>
        <c:noMultiLvlLbl val="0"/>
      </c:catAx>
      <c:valAx>
        <c:axId val="623573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977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695456"/>
        <c:axId val="574830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5410146"/>
        <c:axId val="65978339"/>
      </c:lineChart>
      <c:catAx>
        <c:axId val="266954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83041"/>
        <c:crosses val="autoZero"/>
        <c:auto val="0"/>
        <c:lblOffset val="100"/>
        <c:tickLblSkip val="5"/>
        <c:noMultiLvlLbl val="0"/>
      </c:catAx>
      <c:valAx>
        <c:axId val="574830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5456"/>
        <c:crossesAt val="1"/>
        <c:crossBetween val="between"/>
        <c:dispUnits/>
        <c:majorUnit val="2000"/>
        <c:minorUnit val="100"/>
      </c:valAx>
      <c:catAx>
        <c:axId val="45410146"/>
        <c:scaling>
          <c:orientation val="minMax"/>
        </c:scaling>
        <c:axPos val="b"/>
        <c:delete val="1"/>
        <c:majorTickMark val="out"/>
        <c:minorTickMark val="none"/>
        <c:tickLblPos val="nextTo"/>
        <c:crossAx val="65978339"/>
        <c:crossesAt val="39"/>
        <c:auto val="0"/>
        <c:lblOffset val="100"/>
        <c:tickLblSkip val="1"/>
        <c:noMultiLvlLbl val="0"/>
      </c:catAx>
      <c:valAx>
        <c:axId val="659783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1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0733604"/>
        <c:axId val="5537014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0733604"/>
        <c:axId val="5537014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2289894"/>
        <c:axId val="64488551"/>
      </c:lineChart>
      <c:catAx>
        <c:axId val="6073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70149"/>
        <c:crosses val="autoZero"/>
        <c:auto val="0"/>
        <c:lblOffset val="100"/>
        <c:tickLblSkip val="1"/>
        <c:noMultiLvlLbl val="0"/>
      </c:catAx>
      <c:valAx>
        <c:axId val="553701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33604"/>
        <c:crossesAt val="1"/>
        <c:crossBetween val="between"/>
        <c:dispUnits/>
        <c:majorUnit val="1"/>
      </c:valAx>
      <c:catAx>
        <c:axId val="422898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8551"/>
        <c:crosses val="autoZero"/>
        <c:auto val="0"/>
        <c:lblOffset val="100"/>
        <c:tickLblSkip val="1"/>
        <c:noMultiLvlLbl val="0"/>
      </c:catAx>
      <c:valAx>
        <c:axId val="6448855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898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006248"/>
        <c:axId val="214020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006248"/>
        <c:axId val="2140201"/>
      </c:lineChart>
      <c:catAx>
        <c:axId val="310062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0201"/>
        <c:crosses val="autoZero"/>
        <c:auto val="1"/>
        <c:lblOffset val="100"/>
        <c:tickLblSkip val="1"/>
        <c:noMultiLvlLbl val="0"/>
      </c:catAx>
      <c:valAx>
        <c:axId val="21402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62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" sqref="M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3" t="s">
        <v>18</v>
      </c>
      <c r="B1" s="143"/>
      <c r="C1" s="143"/>
      <c r="D1" s="143"/>
      <c r="E1" s="143"/>
      <c r="F1" s="143"/>
      <c r="G1" s="143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4" t="s">
        <v>113</v>
      </c>
      <c r="B2" s="144"/>
      <c r="C2" s="144"/>
      <c r="D2" s="144"/>
      <c r="E2" s="144"/>
      <c r="F2" s="144"/>
      <c r="G2" s="144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0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</row>
    <row r="7" spans="1:10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</row>
    <row r="8" spans="1:10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</row>
    <row r="9" spans="1:10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</row>
    <row r="10" spans="1:10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</row>
    <row r="11" spans="1:10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</row>
    <row r="12" spans="1:10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</row>
    <row r="13" spans="1:10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41426</v>
      </c>
      <c r="D17" s="54">
        <v>41456</v>
      </c>
      <c r="E17" s="54" t="s">
        <v>97</v>
      </c>
      <c r="F17" s="54">
        <v>41791</v>
      </c>
      <c r="G17" s="54">
        <v>41821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61119.6064</v>
      </c>
      <c r="D18" s="71">
        <v>62538.5837</v>
      </c>
      <c r="E18" s="71">
        <v>66954.15370000001</v>
      </c>
      <c r="F18" s="71">
        <v>65614.1053</v>
      </c>
      <c r="G18" s="71">
        <v>66197.7975</v>
      </c>
      <c r="H18" s="74">
        <f>G18-F18</f>
        <v>583.692200000005</v>
      </c>
      <c r="I18" s="74">
        <f>G18-E18</f>
        <v>-756.3562000000093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66915.7222</v>
      </c>
      <c r="D19" s="71">
        <v>68717.87120000001</v>
      </c>
      <c r="E19" s="71">
        <v>73139.397</v>
      </c>
      <c r="F19" s="71">
        <v>71911.8841</v>
      </c>
      <c r="G19" s="71">
        <v>72962.132</v>
      </c>
      <c r="H19" s="74">
        <f>G19-F19</f>
        <v>1050.2479000000021</v>
      </c>
      <c r="I19" s="74">
        <f>G19-E19</f>
        <v>-177.26499999999942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107993.89352752</v>
      </c>
      <c r="D20" s="71">
        <v>110230.39210988</v>
      </c>
      <c r="E20" s="71">
        <v>120903.44435374001</v>
      </c>
      <c r="F20" s="71">
        <v>125208.98474605</v>
      </c>
      <c r="G20" s="71">
        <v>123388.49530000999</v>
      </c>
      <c r="H20" s="74">
        <f>G20-F20</f>
        <v>-1820.48944604001</v>
      </c>
      <c r="I20" s="74">
        <f>G20-E20</f>
        <v>2485.0509462699847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30.047944056248454</v>
      </c>
      <c r="D21" s="95">
        <v>30.304393792770153</v>
      </c>
      <c r="E21" s="95">
        <v>30.816069552797714</v>
      </c>
      <c r="F21" s="95">
        <v>32.471291601848016</v>
      </c>
      <c r="G21" s="95">
        <v>32.60638258147591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41426</v>
      </c>
      <c r="D27" s="54">
        <v>41456</v>
      </c>
      <c r="E27" s="54" t="s">
        <v>97</v>
      </c>
      <c r="F27" s="54">
        <v>41791</v>
      </c>
      <c r="G27" s="54">
        <v>41821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2026.33218866171</v>
      </c>
      <c r="D28" s="92">
        <v>2074.61953599371</v>
      </c>
      <c r="E28" s="92">
        <v>2238.35003959054</v>
      </c>
      <c r="F28" s="92">
        <v>2182.45949188021</v>
      </c>
      <c r="G28" s="92">
        <v>2262.99483887334</v>
      </c>
      <c r="H28" s="74">
        <f>G28-F28</f>
        <v>80.53534699313013</v>
      </c>
      <c r="I28" s="74">
        <f>G28-E28</f>
        <v>24.64479928280025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41426</v>
      </c>
      <c r="D32" s="54">
        <v>41456</v>
      </c>
      <c r="E32" s="54" t="s">
        <v>97</v>
      </c>
      <c r="F32" s="54">
        <v>41791</v>
      </c>
      <c r="G32" s="54">
        <v>41821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48.6277</v>
      </c>
      <c r="D33" s="101">
        <v>48.8745</v>
      </c>
      <c r="E33" s="101">
        <v>49.247</v>
      </c>
      <c r="F33" s="101">
        <v>52.0649</v>
      </c>
      <c r="G33" s="101">
        <v>51.7518</v>
      </c>
      <c r="H33" s="74">
        <f>G33-F33</f>
        <v>-0.3130999999999986</v>
      </c>
      <c r="I33" s="74">
        <f>G33-E33</f>
        <v>2.504800000000003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48.6277</v>
      </c>
      <c r="D34" s="101">
        <v>48.9454</v>
      </c>
      <c r="E34" s="101">
        <v>49.1894</v>
      </c>
      <c r="F34" s="101">
        <v>52.0882</v>
      </c>
      <c r="G34" s="101">
        <v>51.6978</v>
      </c>
      <c r="H34" s="74">
        <f>G34-F34</f>
        <v>-0.39039999999999964</v>
      </c>
      <c r="I34" s="74">
        <f>G34-E34</f>
        <v>2.5084000000000017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1.3008</v>
      </c>
      <c r="D35" s="101">
        <v>1.33</v>
      </c>
      <c r="E35" s="101">
        <v>1.3745</v>
      </c>
      <c r="F35" s="101">
        <v>1.3691</v>
      </c>
      <c r="G35" s="101">
        <v>1.3388</v>
      </c>
      <c r="H35" s="74">
        <f>G35-F35</f>
        <v>-0.030299999999999994</v>
      </c>
      <c r="I35" s="74">
        <f>G35-E35</f>
        <v>-0.035700000000000065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48.55334612447948</v>
      </c>
      <c r="D37" s="101">
        <v>48.9114</v>
      </c>
      <c r="E37" s="101">
        <v>49.37299928771657</v>
      </c>
      <c r="F37" s="101">
        <v>51.9816</v>
      </c>
      <c r="G37" s="101">
        <v>51.6824</v>
      </c>
      <c r="H37" s="74">
        <f>G37-F37</f>
        <v>-0.299199999999999</v>
      </c>
      <c r="I37" s="74">
        <f>G37-E37</f>
        <v>2.309400712283434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63.66262943476196</v>
      </c>
      <c r="D38" s="101">
        <v>64.8061</v>
      </c>
      <c r="E38" s="101">
        <v>67.50965123083661</v>
      </c>
      <c r="F38" s="101">
        <v>71.1202</v>
      </c>
      <c r="G38" s="101">
        <v>69.3064</v>
      </c>
      <c r="H38" s="74">
        <f>G38-F38</f>
        <v>-1.8138000000000005</v>
      </c>
      <c r="I38" s="74">
        <f>G38-E38</f>
        <v>1.7967487691633863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1.4797279067766782</v>
      </c>
      <c r="D39" s="101">
        <v>1.482</v>
      </c>
      <c r="E39" s="101">
        <v>1.4906328389036205</v>
      </c>
      <c r="F39" s="101">
        <v>1.5405</v>
      </c>
      <c r="G39" s="101">
        <v>1.4578</v>
      </c>
      <c r="H39" s="74">
        <f>G39-F39</f>
        <v>-0.0827</v>
      </c>
      <c r="I39" s="74">
        <f>G39-E39</f>
        <v>-0.03283283890362054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0.3196382623065224</v>
      </c>
      <c r="D40" s="101">
        <v>0.318</v>
      </c>
      <c r="E40" s="101">
        <v>0.3170441936065914</v>
      </c>
      <c r="F40" s="101">
        <v>0.2829</v>
      </c>
      <c r="G40" s="101">
        <v>0.2814</v>
      </c>
      <c r="H40" s="74">
        <f>G40-F40</f>
        <v>-0.0015000000000000013</v>
      </c>
      <c r="I40" s="74">
        <f>G40-E40</f>
        <v>-0.035644193606591434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">
      <c r="C45" s="105"/>
      <c r="D45" s="105"/>
      <c r="E45" s="105"/>
      <c r="G45" s="141"/>
    </row>
    <row r="46" ht="15">
      <c r="G46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34">
      <selection activeCell="B38" sqref="B38:H5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v>14.7</v>
      </c>
      <c r="D4" s="73">
        <f>D6+D7</f>
        <v>232.91299999999998</v>
      </c>
      <c r="E4" s="73">
        <f>E6+E7</f>
        <v>7</v>
      </c>
      <c r="F4" s="73">
        <f>F6+F7</f>
        <v>0</v>
      </c>
      <c r="G4" s="74">
        <f>F4-E4</f>
        <v>-7</v>
      </c>
      <c r="H4" s="74">
        <f>D4-C4</f>
        <v>218.213</v>
      </c>
      <c r="I4" s="73"/>
    </row>
    <row r="5" spans="1:10" ht="13.5" customHeight="1">
      <c r="A5" s="46" t="s">
        <v>104</v>
      </c>
      <c r="B5" s="70">
        <f>B6-B7</f>
        <v>-14.7</v>
      </c>
      <c r="C5" s="70">
        <v>-14.7</v>
      </c>
      <c r="D5" s="70">
        <f>D6-D7</f>
        <v>-192.013</v>
      </c>
      <c r="E5" s="70">
        <f>E6-E7</f>
        <v>-7</v>
      </c>
      <c r="F5" s="70">
        <f>F6-F7</f>
        <v>0</v>
      </c>
      <c r="G5" s="74">
        <f>-F5-E5</f>
        <v>7</v>
      </c>
      <c r="H5" s="139">
        <f>D5-C5</f>
        <v>-177.31300000000002</v>
      </c>
      <c r="I5" s="70"/>
      <c r="J5" s="137"/>
    </row>
    <row r="6" spans="1:9" ht="13.5" customHeight="1">
      <c r="A6" s="51" t="s">
        <v>22</v>
      </c>
      <c r="B6" s="71">
        <v>0</v>
      </c>
      <c r="C6" s="71" t="s">
        <v>1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212.463</v>
      </c>
      <c r="E7" s="71">
        <v>7</v>
      </c>
      <c r="F7" s="71">
        <v>0</v>
      </c>
      <c r="G7" s="74">
        <f>F7-E7</f>
        <v>-7</v>
      </c>
      <c r="H7" s="74">
        <f>D7-C7</f>
        <v>197.763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114</v>
      </c>
      <c r="D12" s="54" t="s">
        <v>115</v>
      </c>
      <c r="E12" s="54">
        <v>41791</v>
      </c>
      <c r="F12" s="54">
        <v>41821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14453.054422309999</v>
      </c>
      <c r="D13" s="73">
        <f>+D14+D18+D19+D20+D21+D23</f>
        <v>132141.30758132</v>
      </c>
      <c r="E13" s="73">
        <v>30032.03448643</v>
      </c>
      <c r="F13" s="73">
        <f>F18+F19+F20+F21+F23</f>
        <v>25633.18253845</v>
      </c>
      <c r="G13" s="74">
        <f>F13-E13</f>
        <v>-4398.851947979998</v>
      </c>
      <c r="H13" s="74">
        <f>+D13-C13</f>
        <v>117688.25315901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4045.58918121</v>
      </c>
      <c r="E18" s="91">
        <v>2735.45454544</v>
      </c>
      <c r="F18" s="91">
        <v>227.54</v>
      </c>
      <c r="G18" s="74">
        <f>+F18-E18</f>
        <v>-2507.91454544</v>
      </c>
      <c r="H18" s="74">
        <f>+D18</f>
        <v>4045.58918121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4818.2</v>
      </c>
      <c r="D19" s="91">
        <v>44191.68742010999</v>
      </c>
      <c r="E19" s="91">
        <v>13117.859090989998</v>
      </c>
      <c r="F19" s="91">
        <v>4658.672638450001</v>
      </c>
      <c r="G19" s="74">
        <f>+F19-E19</f>
        <v>-8459.186452539998</v>
      </c>
      <c r="H19" s="74">
        <f>+D19-C19</f>
        <v>39373.487420109996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432</v>
      </c>
      <c r="D20" s="91">
        <v>1760</v>
      </c>
      <c r="E20" s="91">
        <v>150</v>
      </c>
      <c r="F20" s="91">
        <v>200</v>
      </c>
      <c r="G20" s="74">
        <f>F20-E20</f>
        <v>50</v>
      </c>
      <c r="H20" s="74">
        <f>+D20-C20</f>
        <v>1328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61852</v>
      </c>
      <c r="E21" s="91">
        <v>8944</v>
      </c>
      <c r="F21" s="91">
        <v>18258</v>
      </c>
      <c r="G21" s="74">
        <f>F21-E21</f>
        <v>9314</v>
      </c>
      <c r="H21" s="74">
        <f>+D21</f>
        <v>61852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6462.655417779999</v>
      </c>
      <c r="D23" s="71">
        <v>19870.597960000003</v>
      </c>
      <c r="E23" s="71">
        <v>5084.72085</v>
      </c>
      <c r="F23" s="71">
        <v>2288.9699</v>
      </c>
      <c r="G23" s="74">
        <f>+F23-E23</f>
        <v>-2795.7509499999996</v>
      </c>
      <c r="H23" s="74">
        <f>+D23-C23</f>
        <v>13407.942542220004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4.09</v>
      </c>
      <c r="D25" s="31">
        <v>6.5</v>
      </c>
      <c r="E25" s="31">
        <v>6</v>
      </c>
      <c r="F25" s="31">
        <v>6.5</v>
      </c>
      <c r="G25" s="74">
        <f>F25-E25</f>
        <v>0.5</v>
      </c>
      <c r="H25" s="74">
        <f>+D25-C25</f>
        <v>2.41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3.199466347134127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0.8105336528658729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v>4.9079999999999995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4.0920000000000005</v>
      </c>
      <c r="I29" s="32"/>
      <c r="J29" s="135"/>
    </row>
    <row r="30" spans="1:10" ht="11.25">
      <c r="A30" s="107" t="s">
        <v>96</v>
      </c>
      <c r="B30" s="31">
        <v>5.706351054725512</v>
      </c>
      <c r="C30" s="31">
        <v>5.58</v>
      </c>
      <c r="D30" s="31">
        <v>9.23</v>
      </c>
      <c r="E30" s="31">
        <v>12.81</v>
      </c>
      <c r="F30" s="31">
        <v>10.07</v>
      </c>
      <c r="G30" s="74">
        <f>F30-E30</f>
        <v>-2.74</v>
      </c>
      <c r="H30" s="74">
        <f>+D30-C30</f>
        <v>3.6500000000000004</v>
      </c>
      <c r="I30" s="32"/>
      <c r="J30" s="9"/>
    </row>
    <row r="31" spans="1:10" ht="11.25">
      <c r="A31" s="107" t="s">
        <v>100</v>
      </c>
      <c r="B31" s="31" t="s">
        <v>1</v>
      </c>
      <c r="C31" s="31" t="s">
        <v>1</v>
      </c>
      <c r="D31" s="31">
        <v>1.4</v>
      </c>
      <c r="E31" s="31">
        <v>1.5</v>
      </c>
      <c r="F31" s="31">
        <v>1.5</v>
      </c>
      <c r="G31" s="74">
        <f>F31-E31</f>
        <v>0</v>
      </c>
      <c r="H31" s="74">
        <f>D31</f>
        <v>1.4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41791</v>
      </c>
      <c r="F37" s="54">
        <v>41821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27800</v>
      </c>
      <c r="D38" s="116">
        <f>SUM(D39:D41)</f>
        <v>86000</v>
      </c>
      <c r="E38" s="116">
        <v>12500</v>
      </c>
      <c r="F38" s="116">
        <v>15000</v>
      </c>
      <c r="G38" s="74">
        <f>F38-E38</f>
        <v>2500</v>
      </c>
      <c r="H38" s="74">
        <f>D38-C38</f>
        <v>58200</v>
      </c>
    </row>
    <row r="39" spans="1:10" ht="12.75" customHeight="1">
      <c r="A39" s="50" t="s">
        <v>30</v>
      </c>
      <c r="B39" s="113">
        <v>2800</v>
      </c>
      <c r="C39" s="113">
        <v>500</v>
      </c>
      <c r="D39" s="113">
        <v>73700</v>
      </c>
      <c r="E39" s="113">
        <v>12500</v>
      </c>
      <c r="F39" s="113">
        <v>15000</v>
      </c>
      <c r="G39" s="74">
        <f>F39-E39</f>
        <v>2500</v>
      </c>
      <c r="H39" s="74">
        <f>D39</f>
        <v>73700</v>
      </c>
      <c r="J39" s="89"/>
    </row>
    <row r="40" spans="1:10" ht="12.75" customHeight="1">
      <c r="A40" s="50" t="s">
        <v>31</v>
      </c>
      <c r="B40" s="113">
        <v>3200</v>
      </c>
      <c r="C40" s="113">
        <v>400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26900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-14600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28384.32</v>
      </c>
      <c r="D44" s="116">
        <f>SUM(D45:D47)</f>
        <v>67936.99</v>
      </c>
      <c r="E44" s="116">
        <v>12040.73</v>
      </c>
      <c r="F44" s="116">
        <v>9789.73</v>
      </c>
      <c r="G44" s="74">
        <f>F44-E44</f>
        <v>-2251</v>
      </c>
      <c r="H44" s="74">
        <f>D44-C44</f>
        <v>39552.670000000006</v>
      </c>
      <c r="J44" s="89"/>
    </row>
    <row r="45" spans="1:10" ht="12.75" customHeight="1">
      <c r="A45" s="50" t="s">
        <v>30</v>
      </c>
      <c r="B45" s="113">
        <v>3266.8</v>
      </c>
      <c r="C45" s="113">
        <v>575</v>
      </c>
      <c r="D45" s="113">
        <v>55504.64</v>
      </c>
      <c r="E45" s="113">
        <v>12040.73</v>
      </c>
      <c r="F45" s="113">
        <v>9789.73</v>
      </c>
      <c r="G45" s="74">
        <f>F45-E45</f>
        <v>-2251</v>
      </c>
      <c r="H45" s="74">
        <f>D45</f>
        <v>55504.64</v>
      </c>
      <c r="J45" s="89"/>
    </row>
    <row r="46" spans="1:10" ht="12.75" customHeight="1">
      <c r="A46" s="50" t="s">
        <v>31</v>
      </c>
      <c r="B46" s="113">
        <v>2524.9</v>
      </c>
      <c r="C46" s="113">
        <v>396.8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27412.52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-14980.17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24295.65</v>
      </c>
      <c r="D50" s="116">
        <f>SUM(D51:D53)</f>
        <v>64919.96000000001</v>
      </c>
      <c r="E50" s="116">
        <v>11853.73</v>
      </c>
      <c r="F50" s="116">
        <v>9206.43</v>
      </c>
      <c r="G50" s="74">
        <f>F50-E50</f>
        <v>-2647.2999999999993</v>
      </c>
      <c r="H50" s="74">
        <f>D50-C50</f>
        <v>40624.310000000005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54336.41</v>
      </c>
      <c r="E51" s="113">
        <v>11853.73</v>
      </c>
      <c r="F51" s="113">
        <v>9206.4</v>
      </c>
      <c r="G51" s="74">
        <f>-E51</f>
        <v>-11853.73</v>
      </c>
      <c r="H51" s="74">
        <f>D51</f>
        <v>54336.41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23631.15</v>
      </c>
      <c r="D53" s="113">
        <v>10583.55</v>
      </c>
      <c r="E53" s="113" t="s">
        <v>1</v>
      </c>
      <c r="F53" s="113"/>
      <c r="G53" s="74" t="s">
        <v>1</v>
      </c>
      <c r="H53" s="74">
        <f>D53-C53</f>
        <v>-13047.600000000002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3.12</v>
      </c>
      <c r="D56" s="116">
        <v>5.3</v>
      </c>
      <c r="E56" s="116">
        <v>6</v>
      </c>
      <c r="F56" s="116">
        <v>6</v>
      </c>
      <c r="G56" s="74">
        <f>F56-E56</f>
        <v>0</v>
      </c>
      <c r="H56" s="74">
        <f>D56-C56</f>
        <v>2.1799999999999997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4.9</v>
      </c>
      <c r="E57" s="113">
        <v>6</v>
      </c>
      <c r="F57" s="113">
        <v>6</v>
      </c>
      <c r="G57" s="74">
        <f>F57-E57</f>
        <v>0</v>
      </c>
      <c r="H57" s="74">
        <f>D57</f>
        <v>4.9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3.13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1.6799999999999997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3611.5</v>
      </c>
      <c r="D4" s="116">
        <f>SUM(D5:D7)</f>
        <v>3171</v>
      </c>
      <c r="E4" s="116">
        <v>239</v>
      </c>
      <c r="F4" s="116">
        <f>SUM(F5:F7)</f>
        <v>539</v>
      </c>
      <c r="G4" s="74">
        <f>F4-E4</f>
        <v>300</v>
      </c>
      <c r="H4" s="74">
        <f>+D4-C4</f>
        <v>-440.5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166</v>
      </c>
      <c r="D5" s="113">
        <v>106</v>
      </c>
      <c r="E5" s="113">
        <v>10</v>
      </c>
      <c r="F5" s="113">
        <v>23</v>
      </c>
      <c r="G5" s="74">
        <f>F5-E5</f>
        <v>13</v>
      </c>
      <c r="H5" s="74">
        <f aca="true" t="shared" si="0" ref="H5:H25">+D5-C5</f>
        <v>-60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1072.5</v>
      </c>
      <c r="D6" s="113">
        <v>740</v>
      </c>
      <c r="E6" s="113">
        <v>40</v>
      </c>
      <c r="F6" s="113">
        <v>60</v>
      </c>
      <c r="G6" s="74">
        <f>F6-E6</f>
        <v>20</v>
      </c>
      <c r="H6" s="74">
        <f t="shared" si="0"/>
        <v>-332.5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2373</v>
      </c>
      <c r="D7" s="113">
        <v>2325</v>
      </c>
      <c r="E7" s="113">
        <v>189</v>
      </c>
      <c r="F7" s="113">
        <v>456</v>
      </c>
      <c r="G7" s="74">
        <f>F7-E7</f>
        <v>267</v>
      </c>
      <c r="H7" s="74">
        <f t="shared" si="0"/>
        <v>-48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5824.921</v>
      </c>
      <c r="D10" s="116">
        <f>SUM(D11:D13)</f>
        <v>4693.565</v>
      </c>
      <c r="E10" s="116">
        <v>404.11</v>
      </c>
      <c r="F10" s="116">
        <f>SUM(F11:F13)</f>
        <v>449.99</v>
      </c>
      <c r="G10" s="74">
        <f>F10-E10</f>
        <v>45.879999999999995</v>
      </c>
      <c r="H10" s="74">
        <f t="shared" si="0"/>
        <v>-1131.3560000000007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307.2</v>
      </c>
      <c r="D11" s="113">
        <v>44</v>
      </c>
      <c r="E11" s="113">
        <v>10</v>
      </c>
      <c r="F11" s="113">
        <v>10</v>
      </c>
      <c r="G11" s="74">
        <f>F11</f>
        <v>10</v>
      </c>
      <c r="H11" s="74">
        <f t="shared" si="0"/>
        <v>-263.2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1617.59</v>
      </c>
      <c r="D12" s="113">
        <v>905.405</v>
      </c>
      <c r="E12" s="113">
        <v>54</v>
      </c>
      <c r="F12" s="113">
        <v>40</v>
      </c>
      <c r="G12" s="74">
        <f>F12-E12</f>
        <v>-14</v>
      </c>
      <c r="H12" s="74">
        <f t="shared" si="0"/>
        <v>-712.185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3900.131</v>
      </c>
      <c r="D13" s="113">
        <v>3744.16</v>
      </c>
      <c r="E13" s="113">
        <v>340.11</v>
      </c>
      <c r="F13" s="113">
        <v>399.99</v>
      </c>
      <c r="G13" s="74">
        <f>F13-E13</f>
        <v>59.879999999999995</v>
      </c>
      <c r="H13" s="74">
        <f t="shared" si="0"/>
        <v>-155.971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3588.98</v>
      </c>
      <c r="D16" s="116">
        <f>SUM(D17:D19)</f>
        <v>1942.8600000000001</v>
      </c>
      <c r="E16" s="116">
        <v>256.5</v>
      </c>
      <c r="F16" s="116">
        <f>SUM(F17:F19)</f>
        <v>315.65</v>
      </c>
      <c r="G16" s="74">
        <f>F16-E16</f>
        <v>59.14999999999998</v>
      </c>
      <c r="H16" s="74">
        <f t="shared" si="0"/>
        <v>-1646.12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143.75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-136.75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1031.83</v>
      </c>
      <c r="D18" s="113">
        <v>386.71</v>
      </c>
      <c r="E18" s="113">
        <v>44</v>
      </c>
      <c r="F18" s="113">
        <v>30</v>
      </c>
      <c r="G18" s="74">
        <f>F18-E18</f>
        <v>-14</v>
      </c>
      <c r="H18" s="74">
        <f t="shared" si="0"/>
        <v>-645.1199999999999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2413.4</v>
      </c>
      <c r="D19" s="113">
        <v>1549.15</v>
      </c>
      <c r="E19" s="113">
        <v>212.5</v>
      </c>
      <c r="F19" s="113">
        <v>285.65</v>
      </c>
      <c r="G19" s="74">
        <f>F19-E19</f>
        <v>73.14999999999998</v>
      </c>
      <c r="H19" s="74">
        <f t="shared" si="0"/>
        <v>-864.25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</v>
      </c>
      <c r="D22" s="116">
        <v>8.6</v>
      </c>
      <c r="E22" s="116">
        <v>9.5</v>
      </c>
      <c r="F22" s="116">
        <v>9.83</v>
      </c>
      <c r="G22" s="74">
        <f>F22-E22</f>
        <v>0.33000000000000007</v>
      </c>
      <c r="H22" s="74">
        <f t="shared" si="0"/>
        <v>0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5.18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-0.6799999999999997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</v>
      </c>
      <c r="D24" s="113">
        <v>7.71</v>
      </c>
      <c r="E24" s="113">
        <v>8.45</v>
      </c>
      <c r="F24" s="113">
        <v>9</v>
      </c>
      <c r="G24" s="74">
        <f>+F24-E24</f>
        <v>0.5500000000000007</v>
      </c>
      <c r="H24" s="74">
        <f t="shared" si="0"/>
        <v>1.21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9.72</v>
      </c>
      <c r="D25" s="113">
        <v>8.98</v>
      </c>
      <c r="E25" s="113">
        <v>9.71</v>
      </c>
      <c r="F25" s="113">
        <v>9.91</v>
      </c>
      <c r="G25" s="74">
        <f>F25-E25</f>
        <v>0.1999999999999993</v>
      </c>
      <c r="H25" s="74">
        <f t="shared" si="0"/>
        <v>-0.7400000000000002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41791</v>
      </c>
      <c r="F31" s="54">
        <v>41821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3.5148306238967857</v>
      </c>
      <c r="D32" s="69">
        <v>6.6016227276773884</v>
      </c>
      <c r="E32" s="69">
        <v>7.84168255349592</v>
      </c>
      <c r="F32" s="69">
        <v>6.561609223180869</v>
      </c>
      <c r="G32" s="74">
        <f>F32-E32</f>
        <v>-1.2800733303150507</v>
      </c>
      <c r="H32" s="74">
        <f>+D32-C32</f>
        <v>3.0867921037806028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3.518603702347355</v>
      </c>
      <c r="D33" s="31">
        <v>6.655961921724221</v>
      </c>
      <c r="E33" s="31">
        <v>7.987912298070251</v>
      </c>
      <c r="F33" s="31">
        <v>6.022002437365789</v>
      </c>
      <c r="G33" s="74">
        <f>F33-E33</f>
        <v>-1.9659098607044614</v>
      </c>
      <c r="H33" s="74">
        <f>+D33-C33</f>
        <v>3.137358219376866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3.43452001370771</v>
      </c>
      <c r="D34" s="31">
        <v>6.62704137979415</v>
      </c>
      <c r="E34" s="31">
        <v>7.605661198966559</v>
      </c>
      <c r="F34" s="31">
        <v>7.247579701406021</v>
      </c>
      <c r="G34" s="74">
        <f>F34-E34</f>
        <v>-0.358081497560538</v>
      </c>
      <c r="H34" s="74">
        <f>+D34-C34</f>
        <v>3.19252136608644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7.565630032051496</v>
      </c>
      <c r="E35" s="31">
        <v>8.46245326047572</v>
      </c>
      <c r="F35" s="31">
        <v>8</v>
      </c>
      <c r="G35" s="74">
        <f>F35-E35</f>
        <v>-0.4624532604757192</v>
      </c>
      <c r="H35" s="74">
        <f>+D35-C35</f>
        <v>4.065630032051496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09">
        <v>8</v>
      </c>
      <c r="F36" s="122" t="s">
        <v>1</v>
      </c>
      <c r="G36" s="74">
        <f>-E36</f>
        <v>-8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7.685259994915814</v>
      </c>
      <c r="D42" s="94">
        <v>9.084163045104262</v>
      </c>
      <c r="E42" s="94">
        <v>12.5</v>
      </c>
      <c r="F42" s="94">
        <v>9.5</v>
      </c>
      <c r="G42" s="74">
        <f>F42-E42</f>
        <v>-3</v>
      </c>
      <c r="H42" s="74">
        <f>+D42-C42</f>
        <v>1.3989030501884478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 t="s">
        <v>1</v>
      </c>
      <c r="G44" s="74"/>
      <c r="H44" s="74">
        <f>D44-C44</f>
        <v>3.5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 t="s">
        <v>1</v>
      </c>
      <c r="F45" s="115">
        <v>9.5</v>
      </c>
      <c r="G45" s="74">
        <f>F45</f>
        <v>9.5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7.166442430399302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0.3372553887567378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7.493421052631578</v>
      </c>
      <c r="D50" s="109">
        <v>9.75</v>
      </c>
      <c r="E50" s="109">
        <v>12.5</v>
      </c>
      <c r="F50" s="109" t="s">
        <v>1</v>
      </c>
      <c r="G50" s="74">
        <f>-E50</f>
        <v>-12.5</v>
      </c>
      <c r="H50" s="74">
        <f>+D50-C50</f>
        <v>2.256578947368422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N56" sqref="N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116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4335.5507</v>
      </c>
      <c r="D4" s="17">
        <v>414264.19690000004</v>
      </c>
      <c r="E4" s="17">
        <v>6252.9515</v>
      </c>
      <c r="F4" s="17">
        <v>7769.7082</v>
      </c>
      <c r="G4" s="74">
        <f>F4-E4</f>
        <v>1516.7567</v>
      </c>
      <c r="H4" s="74">
        <f>+D4-C4</f>
        <v>409928.6462</v>
      </c>
      <c r="I4" s="12"/>
    </row>
    <row r="5" spans="1:10" ht="12.75" customHeight="1">
      <c r="A5" s="68" t="s">
        <v>42</v>
      </c>
      <c r="B5" s="116">
        <v>8680.5906</v>
      </c>
      <c r="C5" s="116">
        <v>3145.367</v>
      </c>
      <c r="D5" s="116">
        <v>23836.3969</v>
      </c>
      <c r="E5" s="116">
        <v>6174.1395</v>
      </c>
      <c r="F5" s="116">
        <v>7717.8493</v>
      </c>
      <c r="G5" s="74">
        <f>F5-E5</f>
        <v>1543.7097999999996</v>
      </c>
      <c r="H5" s="74">
        <f>+D5-C5</f>
        <v>20691.0299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408.4379</v>
      </c>
      <c r="D6" s="75">
        <v>10169.5336</v>
      </c>
      <c r="E6" s="75">
        <v>3279.5812</v>
      </c>
      <c r="F6" s="75">
        <v>4506.7507</v>
      </c>
      <c r="G6" s="74">
        <f>F6-E6</f>
        <v>1227.1694999999995</v>
      </c>
      <c r="H6" s="74">
        <f>+D6-C6</f>
        <v>9761.0957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2540.0407</v>
      </c>
      <c r="D7" s="113">
        <v>12773.5884</v>
      </c>
      <c r="E7" s="113">
        <v>2630.3686000000002</v>
      </c>
      <c r="F7" s="113">
        <v>2906.5422</v>
      </c>
      <c r="G7" s="74">
        <f>F7-E7</f>
        <v>276.1735999999996</v>
      </c>
      <c r="H7" s="74">
        <f>+D7-C7</f>
        <v>10233.547700000001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96.1124</v>
      </c>
      <c r="D8" s="113">
        <v>844.0799</v>
      </c>
      <c r="E8" s="113">
        <v>214.99470000000002</v>
      </c>
      <c r="F8" s="113">
        <v>304.5564</v>
      </c>
      <c r="G8" s="74">
        <f>F8-E8</f>
        <v>89.56169999999997</v>
      </c>
      <c r="H8" s="74">
        <f>+D8-C8</f>
        <v>747.9675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>
        <v>49.195</v>
      </c>
      <c r="F9" s="113" t="s">
        <v>1</v>
      </c>
      <c r="G9" s="74">
        <f>-E9</f>
        <v>-49.195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1190.1837</v>
      </c>
      <c r="D15" s="119">
        <v>390427.80000000005</v>
      </c>
      <c r="E15" s="119">
        <v>78.812</v>
      </c>
      <c r="F15" s="119">
        <v>51.8589</v>
      </c>
      <c r="G15" s="74">
        <f>F15-E15</f>
        <v>-26.9531</v>
      </c>
      <c r="H15" s="74">
        <f>+D15-C15</f>
        <v>389237.61630000005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51.8589</v>
      </c>
      <c r="E18" s="113" t="s">
        <v>1</v>
      </c>
      <c r="F18" s="113">
        <v>51.8589</v>
      </c>
      <c r="G18" s="74">
        <f>F18</f>
        <v>51.8589</v>
      </c>
      <c r="H18" s="74">
        <f>D18</f>
        <v>51.8589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226.6875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-122.5856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524.5008</v>
      </c>
      <c r="D23" s="113">
        <v>130.467</v>
      </c>
      <c r="E23" s="113">
        <v>78.812</v>
      </c>
      <c r="F23" s="113" t="s">
        <v>1</v>
      </c>
      <c r="G23" s="74">
        <f>-E23</f>
        <v>-78.812</v>
      </c>
      <c r="H23" s="74">
        <f>+D23-C23</f>
        <v>-394.03380000000004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41426</v>
      </c>
      <c r="D38" s="54">
        <v>41456</v>
      </c>
      <c r="E38" s="54" t="s">
        <v>97</v>
      </c>
      <c r="F38" s="54">
        <v>41791</v>
      </c>
      <c r="G38" s="54">
        <v>41821</v>
      </c>
      <c r="H38" s="58" t="s">
        <v>2</v>
      </c>
      <c r="I38" s="58" t="s">
        <v>43</v>
      </c>
    </row>
    <row r="39" spans="1:11" ht="12.75" customHeight="1">
      <c r="A39" s="43" t="s">
        <v>87</v>
      </c>
      <c r="B39" s="17">
        <v>50651.329725209995</v>
      </c>
      <c r="C39" s="17">
        <v>57504.56746579</v>
      </c>
      <c r="D39" s="17">
        <v>58121.94666083</v>
      </c>
      <c r="E39" s="17">
        <v>67334.18303821</v>
      </c>
      <c r="F39" s="17">
        <v>72616.28608742</v>
      </c>
      <c r="G39" s="17">
        <v>70779.65642627</v>
      </c>
      <c r="H39" s="16">
        <f>G39/F39-1</f>
        <v>-0.02529225549953007</v>
      </c>
      <c r="I39" s="16">
        <f>G39/E39-1</f>
        <v>0.05116975112187516</v>
      </c>
      <c r="K39" s="4"/>
    </row>
    <row r="40" spans="1:11" ht="12.75" customHeight="1">
      <c r="A40" s="62" t="s">
        <v>53</v>
      </c>
      <c r="B40" s="33">
        <v>22840.58219495</v>
      </c>
      <c r="C40" s="33">
        <v>25672.87647775</v>
      </c>
      <c r="D40" s="33">
        <v>25587.60713421</v>
      </c>
      <c r="E40" s="33">
        <v>30229.96764498</v>
      </c>
      <c r="F40" s="33">
        <v>32313.57967425</v>
      </c>
      <c r="G40" s="33">
        <v>30026.064934970003</v>
      </c>
      <c r="H40" s="16">
        <f aca="true" t="shared" si="0" ref="H40:H53">G40/F40-1</f>
        <v>-0.07079112751791061</v>
      </c>
      <c r="I40" s="16">
        <f aca="true" t="shared" si="1" ref="I40:I53">G40/E40-1</f>
        <v>-0.006745052207948854</v>
      </c>
      <c r="K40" s="4"/>
    </row>
    <row r="41" spans="1:11" ht="12.75" customHeight="1">
      <c r="A41" s="62" t="s">
        <v>54</v>
      </c>
      <c r="B41" s="33">
        <v>20805.539679499998</v>
      </c>
      <c r="C41" s="33">
        <v>24329.884258910002</v>
      </c>
      <c r="D41" s="33">
        <v>25201.90968535</v>
      </c>
      <c r="E41" s="33">
        <v>28351.13450765</v>
      </c>
      <c r="F41" s="33">
        <v>31174.98530516</v>
      </c>
      <c r="G41" s="33">
        <v>31415.39770718</v>
      </c>
      <c r="H41" s="16">
        <f t="shared" si="0"/>
        <v>0.007711708591574107</v>
      </c>
      <c r="I41" s="16">
        <f t="shared" si="1"/>
        <v>0.1080825601071862</v>
      </c>
      <c r="K41" s="4"/>
    </row>
    <row r="42" spans="1:11" ht="12.75" customHeight="1">
      <c r="A42" s="62" t="s">
        <v>55</v>
      </c>
      <c r="B42" s="33">
        <v>4805.33959318</v>
      </c>
      <c r="C42" s="33">
        <v>4866.07743678</v>
      </c>
      <c r="D42" s="33">
        <v>4651.44031474</v>
      </c>
      <c r="E42" s="33">
        <v>6033.29587517</v>
      </c>
      <c r="F42" s="33">
        <v>5646.225198300001</v>
      </c>
      <c r="G42" s="33">
        <v>5680.871506830001</v>
      </c>
      <c r="H42" s="16">
        <f t="shared" si="0"/>
        <v>0.006136189633461964</v>
      </c>
      <c r="I42" s="16">
        <f t="shared" si="1"/>
        <v>-0.05841324139106119</v>
      </c>
      <c r="K42" s="4"/>
    </row>
    <row r="43" spans="1:11" ht="12.75" customHeight="1">
      <c r="A43" s="62" t="s">
        <v>56</v>
      </c>
      <c r="B43" s="33">
        <v>2199.86825758</v>
      </c>
      <c r="C43" s="33">
        <v>2635.72929235</v>
      </c>
      <c r="D43" s="33">
        <v>2680.9895265299997</v>
      </c>
      <c r="E43" s="33">
        <v>2719.7850104100003</v>
      </c>
      <c r="F43" s="33">
        <v>3481.4959097099995</v>
      </c>
      <c r="G43" s="33">
        <v>3657.3222772900003</v>
      </c>
      <c r="H43" s="16">
        <f t="shared" si="0"/>
        <v>0.05050310904850286</v>
      </c>
      <c r="I43" s="16">
        <f t="shared" si="1"/>
        <v>0.3447100646895134</v>
      </c>
      <c r="K43" s="4"/>
    </row>
    <row r="44" spans="1:11" ht="12.75" customHeight="1">
      <c r="A44" s="63" t="s">
        <v>60</v>
      </c>
      <c r="B44" s="17">
        <v>26927.60385274</v>
      </c>
      <c r="C44" s="17">
        <v>28730.39971538</v>
      </c>
      <c r="D44" s="17">
        <v>28767.349576300003</v>
      </c>
      <c r="E44" s="17">
        <v>34485.862418690005</v>
      </c>
      <c r="F44" s="17">
        <v>35189.094621430006</v>
      </c>
      <c r="G44" s="17">
        <v>34508.95684726</v>
      </c>
      <c r="H44" s="16">
        <f>G44/F44-1</f>
        <v>-0.019328083927337092</v>
      </c>
      <c r="I44" s="16">
        <f>G44/E44-1</f>
        <v>0.0006696781507045113</v>
      </c>
      <c r="K44" s="4"/>
    </row>
    <row r="45" spans="1:11" ht="12.75" customHeight="1">
      <c r="A45" s="62" t="s">
        <v>53</v>
      </c>
      <c r="B45" s="33">
        <v>12390.061168600001</v>
      </c>
      <c r="C45" s="33">
        <v>11960.80378812</v>
      </c>
      <c r="D45" s="33">
        <v>11848.359613679999</v>
      </c>
      <c r="E45" s="33">
        <v>14289.9706816</v>
      </c>
      <c r="F45" s="33">
        <v>14971.83068796</v>
      </c>
      <c r="G45" s="33">
        <v>14076.45472269</v>
      </c>
      <c r="H45" s="16">
        <f>G45/F45-1</f>
        <v>-0.05980404026276098</v>
      </c>
      <c r="I45" s="16">
        <f>G45/E45-1</f>
        <v>-0.014941665288713768</v>
      </c>
      <c r="K45" s="4"/>
    </row>
    <row r="46" spans="1:11" ht="12.75" customHeight="1">
      <c r="A46" s="62" t="s">
        <v>54</v>
      </c>
      <c r="B46" s="33">
        <v>10359.23214716</v>
      </c>
      <c r="C46" s="33">
        <v>12408.65855506</v>
      </c>
      <c r="D46" s="33">
        <v>12774.896270280002</v>
      </c>
      <c r="E46" s="33">
        <v>14521.07696716</v>
      </c>
      <c r="F46" s="33">
        <v>14937.72005095</v>
      </c>
      <c r="G46" s="33">
        <v>15022.9308197</v>
      </c>
      <c r="H46" s="16">
        <f t="shared" si="0"/>
        <v>0.005704402576789391</v>
      </c>
      <c r="I46" s="16">
        <f t="shared" si="1"/>
        <v>0.034560374115154335</v>
      </c>
      <c r="K46" s="4"/>
    </row>
    <row r="47" spans="1:11" ht="12.75" customHeight="1">
      <c r="A47" s="62" t="s">
        <v>55</v>
      </c>
      <c r="B47" s="33">
        <v>3912.72758677</v>
      </c>
      <c r="C47" s="33">
        <v>4056.01790556</v>
      </c>
      <c r="D47" s="33">
        <v>3859.0905629000004</v>
      </c>
      <c r="E47" s="33">
        <v>5263.489885770001</v>
      </c>
      <c r="F47" s="33">
        <v>4894.7743409899995</v>
      </c>
      <c r="G47" s="33">
        <v>5011.12135666</v>
      </c>
      <c r="H47" s="16">
        <f t="shared" si="0"/>
        <v>0.023769638305014995</v>
      </c>
      <c r="I47" s="16">
        <f t="shared" si="1"/>
        <v>-0.04794699611607245</v>
      </c>
      <c r="K47" s="4"/>
    </row>
    <row r="48" spans="1:11" ht="12.75" customHeight="1">
      <c r="A48" s="62" t="s">
        <v>56</v>
      </c>
      <c r="B48" s="33">
        <v>265.58295021</v>
      </c>
      <c r="C48" s="33">
        <v>304.91946664</v>
      </c>
      <c r="D48" s="33">
        <v>285.00312944</v>
      </c>
      <c r="E48" s="33">
        <v>411.32488416</v>
      </c>
      <c r="F48" s="33">
        <v>384.76954152999997</v>
      </c>
      <c r="G48" s="33">
        <v>398.44994821</v>
      </c>
      <c r="H48" s="16">
        <f t="shared" si="0"/>
        <v>0.035554806717811305</v>
      </c>
      <c r="I48" s="16">
        <f t="shared" si="1"/>
        <v>-0.031301135539837266</v>
      </c>
      <c r="K48" s="4"/>
    </row>
    <row r="49" spans="1:11" ht="12.75" customHeight="1">
      <c r="A49" s="63" t="s">
        <v>61</v>
      </c>
      <c r="B49" s="45">
        <f>+B39-B44</f>
        <v>23723.725872469993</v>
      </c>
      <c r="C49" s="45">
        <v>28774.16775041</v>
      </c>
      <c r="D49" s="45">
        <f aca="true" t="shared" si="2" ref="D49:G53">+D39-D44</f>
        <v>29354.597084529996</v>
      </c>
      <c r="E49" s="45">
        <f t="shared" si="2"/>
        <v>32848.32061952</v>
      </c>
      <c r="F49" s="45">
        <f t="shared" si="2"/>
        <v>37427.19146598999</v>
      </c>
      <c r="G49" s="45">
        <f t="shared" si="2"/>
        <v>36270.69957901</v>
      </c>
      <c r="H49" s="16">
        <f>G49/F49-1</f>
        <v>-0.03089977745273509</v>
      </c>
      <c r="I49" s="16">
        <f>G49/E49-1</f>
        <v>0.10418733423638904</v>
      </c>
      <c r="K49" s="4"/>
    </row>
    <row r="50" spans="1:11" ht="12.75" customHeight="1">
      <c r="A50" s="62" t="s">
        <v>53</v>
      </c>
      <c r="B50" s="33">
        <f>+B40-B45</f>
        <v>10450.521026349998</v>
      </c>
      <c r="C50" s="33">
        <v>13712.07268963</v>
      </c>
      <c r="D50" s="33">
        <f t="shared" si="2"/>
        <v>13739.247520530002</v>
      </c>
      <c r="E50" s="33">
        <f t="shared" si="2"/>
        <v>15939.99696338</v>
      </c>
      <c r="F50" s="33">
        <f t="shared" si="2"/>
        <v>17341.748986289997</v>
      </c>
      <c r="G50" s="33">
        <f t="shared" si="2"/>
        <v>15949.610212280004</v>
      </c>
      <c r="H50" s="16">
        <f>G50/F50-1</f>
        <v>-0.08027672267143215</v>
      </c>
      <c r="I50" s="16">
        <f>G50/E50-1</f>
        <v>0.000603089757299724</v>
      </c>
      <c r="K50" s="134"/>
    </row>
    <row r="51" spans="1:11" ht="12.75" customHeight="1">
      <c r="A51" s="62" t="s">
        <v>54</v>
      </c>
      <c r="B51" s="33">
        <f>+B41-B46</f>
        <v>10446.307532339997</v>
      </c>
      <c r="C51" s="33">
        <v>11921.225703850003</v>
      </c>
      <c r="D51" s="33">
        <f t="shared" si="2"/>
        <v>12427.01341507</v>
      </c>
      <c r="E51" s="33">
        <f t="shared" si="2"/>
        <v>13830.057540490001</v>
      </c>
      <c r="F51" s="33">
        <f t="shared" si="2"/>
        <v>16237.26525421</v>
      </c>
      <c r="G51" s="33">
        <f t="shared" si="2"/>
        <v>16392.46688748</v>
      </c>
      <c r="H51" s="16">
        <f>G51/F51-1</f>
        <v>0.00955836040368685</v>
      </c>
      <c r="I51" s="16">
        <f>G51/E51-1</f>
        <v>0.18527828532080082</v>
      </c>
      <c r="J51" s="77"/>
      <c r="K51" s="127"/>
    </row>
    <row r="52" spans="1:11" ht="12.75" customHeight="1">
      <c r="A52" s="62" t="s">
        <v>55</v>
      </c>
      <c r="B52" s="33">
        <f>+B42-B47</f>
        <v>892.6120064099996</v>
      </c>
      <c r="C52" s="33">
        <v>810.0595312200003</v>
      </c>
      <c r="D52" s="33">
        <f t="shared" si="2"/>
        <v>792.3497518399995</v>
      </c>
      <c r="E52" s="33">
        <f t="shared" si="2"/>
        <v>769.8059893999989</v>
      </c>
      <c r="F52" s="33">
        <f t="shared" si="2"/>
        <v>751.4508573100011</v>
      </c>
      <c r="G52" s="33">
        <f t="shared" si="2"/>
        <v>669.7501501700008</v>
      </c>
      <c r="H52" s="16">
        <f>G52/F52-1</f>
        <v>-0.10872395226544507</v>
      </c>
      <c r="I52" s="16">
        <f>G52/E52-1</f>
        <v>-0.12997539718804152</v>
      </c>
      <c r="J52" s="77"/>
      <c r="K52" s="127"/>
    </row>
    <row r="53" spans="1:11" ht="12.75" customHeight="1">
      <c r="A53" s="62" t="s">
        <v>56</v>
      </c>
      <c r="B53" s="33">
        <f>+B43-B48</f>
        <v>1934.2853073699998</v>
      </c>
      <c r="C53" s="33">
        <v>2330.80982571</v>
      </c>
      <c r="D53" s="33">
        <f t="shared" si="2"/>
        <v>2395.9863970899996</v>
      </c>
      <c r="E53" s="33">
        <f t="shared" si="2"/>
        <v>2308.46012625</v>
      </c>
      <c r="F53" s="33">
        <f t="shared" si="2"/>
        <v>3096.7263681799996</v>
      </c>
      <c r="G53" s="33">
        <f t="shared" si="2"/>
        <v>3258.8723290800003</v>
      </c>
      <c r="H53" s="16">
        <f t="shared" si="0"/>
        <v>0.052360441841458716</v>
      </c>
      <c r="I53" s="16">
        <f t="shared" si="1"/>
        <v>0.4117083037400808</v>
      </c>
      <c r="J53" s="77"/>
      <c r="K53" s="127"/>
    </row>
    <row r="54" spans="1:11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</row>
    <row r="55" spans="1:11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</row>
    <row r="56" spans="1:11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</row>
    <row r="57" spans="1:11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</row>
    <row r="58" spans="1:11" ht="12.75" customHeight="1">
      <c r="A58" s="13" t="s">
        <v>7</v>
      </c>
      <c r="B58" s="13"/>
      <c r="C58" s="13"/>
      <c r="D58" s="13"/>
      <c r="E58" s="13"/>
      <c r="F58" s="13"/>
      <c r="I58" s="2"/>
      <c r="K58" s="128"/>
    </row>
    <row r="59" spans="1:11" s="4" customFormat="1" ht="32.25" customHeight="1">
      <c r="A59" s="59"/>
      <c r="B59" s="54" t="s">
        <v>94</v>
      </c>
      <c r="C59" s="54">
        <v>41426</v>
      </c>
      <c r="D59" s="54">
        <v>41456</v>
      </c>
      <c r="E59" s="54" t="s">
        <v>97</v>
      </c>
      <c r="F59" s="54">
        <v>41791</v>
      </c>
      <c r="G59" s="54">
        <v>41821</v>
      </c>
      <c r="H59" s="58" t="s">
        <v>2</v>
      </c>
      <c r="I59" s="58" t="s">
        <v>43</v>
      </c>
      <c r="J59" s="67"/>
      <c r="K59" s="128"/>
    </row>
    <row r="60" spans="1:10" ht="12.75" customHeight="1">
      <c r="A60" s="43" t="s">
        <v>19</v>
      </c>
      <c r="B60" s="17">
        <v>40105.37341754</v>
      </c>
      <c r="C60" s="17">
        <v>46955.63254837</v>
      </c>
      <c r="D60" s="17">
        <v>48223.90331378</v>
      </c>
      <c r="E60" s="17">
        <v>53961.59959505</v>
      </c>
      <c r="F60" s="17">
        <v>66760.34834247999</v>
      </c>
      <c r="G60" s="17">
        <v>67933.81825361</v>
      </c>
      <c r="H60" s="16">
        <f>G60/F60-1</f>
        <v>0.017577348534943527</v>
      </c>
      <c r="I60" s="16">
        <f>G60/E60-1</f>
        <v>0.25892891914645366</v>
      </c>
      <c r="J60" s="78"/>
    </row>
    <row r="61" spans="1:10" ht="12.75" customHeight="1">
      <c r="A61" s="62" t="s">
        <v>57</v>
      </c>
      <c r="B61" s="33">
        <v>25562.927037960002</v>
      </c>
      <c r="C61" s="33">
        <v>30497.96316052</v>
      </c>
      <c r="D61" s="33">
        <v>31315.64058505</v>
      </c>
      <c r="E61" s="33">
        <v>35589.497712669996</v>
      </c>
      <c r="F61" s="33">
        <v>45418.76046872</v>
      </c>
      <c r="G61" s="33">
        <v>46205.42403808</v>
      </c>
      <c r="H61" s="16">
        <f aca="true" t="shared" si="3" ref="H61:H71">G61/F61-1</f>
        <v>0.017320234221314124</v>
      </c>
      <c r="I61" s="16">
        <f aca="true" t="shared" si="4" ref="I61:I71">G61/E61-1</f>
        <v>0.29828817509921457</v>
      </c>
      <c r="J61" s="78"/>
    </row>
    <row r="62" spans="1:10" ht="12.75" customHeight="1">
      <c r="A62" s="62" t="s">
        <v>58</v>
      </c>
      <c r="B62" s="33">
        <v>14461.65337505</v>
      </c>
      <c r="C62" s="33">
        <v>16381.89747482</v>
      </c>
      <c r="D62" s="33">
        <v>16836.78384064</v>
      </c>
      <c r="E62" s="33">
        <v>18300.016493670002</v>
      </c>
      <c r="F62" s="33">
        <v>20952.82025891</v>
      </c>
      <c r="G62" s="33">
        <v>21395.1362115</v>
      </c>
      <c r="H62" s="16">
        <f t="shared" si="3"/>
        <v>0.021110091487655858</v>
      </c>
      <c r="I62" s="16">
        <f t="shared" si="4"/>
        <v>0.16913207258040486</v>
      </c>
      <c r="J62" s="78"/>
    </row>
    <row r="63" spans="1:10" ht="12.75" customHeight="1">
      <c r="A63" s="62" t="s">
        <v>59</v>
      </c>
      <c r="B63" s="33">
        <v>80.79300453</v>
      </c>
      <c r="C63" s="33">
        <v>75.77191303</v>
      </c>
      <c r="D63" s="33">
        <v>71.47888809</v>
      </c>
      <c r="E63" s="33">
        <v>72.08538871</v>
      </c>
      <c r="F63" s="33">
        <v>388.76761485000003</v>
      </c>
      <c r="G63" s="33">
        <v>333.25800403</v>
      </c>
      <c r="H63" s="16">
        <f t="shared" si="3"/>
        <v>-0.1427835259411141</v>
      </c>
      <c r="I63" s="16">
        <f t="shared" si="4"/>
        <v>3.6231006032401263</v>
      </c>
      <c r="J63" s="78"/>
    </row>
    <row r="64" spans="1:10" ht="12.75" customHeight="1">
      <c r="A64" s="63" t="s">
        <v>60</v>
      </c>
      <c r="B64" s="17">
        <v>18557.88985695</v>
      </c>
      <c r="C64" s="17">
        <v>22910.847361919998</v>
      </c>
      <c r="D64" s="17">
        <v>23510.1611612</v>
      </c>
      <c r="E64" s="17">
        <v>25037.123758519996</v>
      </c>
      <c r="F64" s="17">
        <v>31929.313897440003</v>
      </c>
      <c r="G64" s="17">
        <v>31944.4591472</v>
      </c>
      <c r="H64" s="16">
        <f t="shared" si="3"/>
        <v>0.0004743368369468648</v>
      </c>
      <c r="I64" s="16">
        <f t="shared" si="4"/>
        <v>0.27588374189065856</v>
      </c>
      <c r="J64" s="78"/>
    </row>
    <row r="65" spans="1:10" ht="12.75" customHeight="1">
      <c r="A65" s="62" t="s">
        <v>57</v>
      </c>
      <c r="B65" s="33">
        <v>10893.94829188</v>
      </c>
      <c r="C65" s="33">
        <v>14393.23526471</v>
      </c>
      <c r="D65" s="33">
        <v>14891.907029930002</v>
      </c>
      <c r="E65" s="33">
        <v>15783.563455059999</v>
      </c>
      <c r="F65" s="33">
        <v>21010.9599945</v>
      </c>
      <c r="G65" s="33">
        <v>21036.964677329997</v>
      </c>
      <c r="H65" s="16">
        <f t="shared" si="3"/>
        <v>0.0012376722832656561</v>
      </c>
      <c r="I65" s="16">
        <f t="shared" si="4"/>
        <v>0.33283999758532534</v>
      </c>
      <c r="J65" s="78"/>
    </row>
    <row r="66" spans="1:10" ht="12.75" customHeight="1">
      <c r="A66" s="62" t="s">
        <v>58</v>
      </c>
      <c r="B66" s="33">
        <v>7659.897274520001</v>
      </c>
      <c r="C66" s="33">
        <v>8513.08405507</v>
      </c>
      <c r="D66" s="33">
        <v>8613.59773589</v>
      </c>
      <c r="E66" s="33">
        <v>9248.53188656</v>
      </c>
      <c r="F66" s="33">
        <v>10763.743892319999</v>
      </c>
      <c r="G66" s="33">
        <v>10753.305179290002</v>
      </c>
      <c r="H66" s="16">
        <f t="shared" si="3"/>
        <v>-0.0009698031776327332</v>
      </c>
      <c r="I66" s="16">
        <f t="shared" si="4"/>
        <v>0.16270401737131324</v>
      </c>
      <c r="J66" s="78"/>
    </row>
    <row r="67" spans="1:10" ht="12.75" customHeight="1">
      <c r="A67" s="62" t="s">
        <v>59</v>
      </c>
      <c r="B67" s="33">
        <v>4.0442905499999995</v>
      </c>
      <c r="C67" s="33">
        <v>4.528042139999999</v>
      </c>
      <c r="D67" s="33">
        <v>4.65639538</v>
      </c>
      <c r="E67" s="33">
        <v>5.0284169</v>
      </c>
      <c r="F67" s="33">
        <v>154.61001062</v>
      </c>
      <c r="G67" s="33">
        <v>154.18929058</v>
      </c>
      <c r="H67" s="16">
        <f t="shared" si="3"/>
        <v>-0.002721169465760176</v>
      </c>
      <c r="I67" s="16">
        <f>G67/E67-1</f>
        <v>29.663585308529214</v>
      </c>
      <c r="J67" s="78"/>
    </row>
    <row r="68" spans="1:10" ht="12.75" customHeight="1">
      <c r="A68" s="63" t="s">
        <v>61</v>
      </c>
      <c r="B68" s="17">
        <v>21547.48356059</v>
      </c>
      <c r="C68" s="17">
        <v>24044.78518645</v>
      </c>
      <c r="D68" s="17">
        <v>24713.74215258</v>
      </c>
      <c r="E68" s="17">
        <f>+E60-E64</f>
        <v>28924.475836530004</v>
      </c>
      <c r="F68" s="17">
        <v>34831.034445039986</v>
      </c>
      <c r="G68" s="17">
        <v>35989.359106410004</v>
      </c>
      <c r="H68" s="16">
        <f t="shared" si="3"/>
        <v>0.03325553431948003</v>
      </c>
      <c r="I68" s="16">
        <f t="shared" si="4"/>
        <v>0.2442527674419408</v>
      </c>
      <c r="J68" s="78"/>
    </row>
    <row r="69" spans="1:11" ht="12.75" customHeight="1">
      <c r="A69" s="62" t="s">
        <v>57</v>
      </c>
      <c r="B69" s="33">
        <v>14668.978746080002</v>
      </c>
      <c r="C69" s="33">
        <v>16104.727895810001</v>
      </c>
      <c r="D69" s="33">
        <v>16423.73355512</v>
      </c>
      <c r="E69" s="33">
        <f>+E61-E65</f>
        <v>19805.934257609995</v>
      </c>
      <c r="F69" s="33">
        <v>24407.80047422</v>
      </c>
      <c r="G69" s="33">
        <v>25168.45936075</v>
      </c>
      <c r="H69" s="16">
        <f t="shared" si="3"/>
        <v>0.031164581476049946</v>
      </c>
      <c r="I69" s="16">
        <f t="shared" si="4"/>
        <v>0.2707534536564249</v>
      </c>
      <c r="J69" s="78"/>
      <c r="K69" s="140"/>
    </row>
    <row r="70" spans="1:11" ht="12.75" customHeight="1">
      <c r="A70" s="62" t="s">
        <v>58</v>
      </c>
      <c r="B70" s="33">
        <v>6801.7561005299995</v>
      </c>
      <c r="C70" s="33">
        <v>7868.81341975</v>
      </c>
      <c r="D70" s="33">
        <v>8223.18610475</v>
      </c>
      <c r="E70" s="33">
        <f>+E62-E66</f>
        <v>9051.484607110002</v>
      </c>
      <c r="F70" s="33">
        <v>10189.076366590001</v>
      </c>
      <c r="G70" s="33">
        <v>10641.831032209999</v>
      </c>
      <c r="H70" s="16">
        <f t="shared" si="3"/>
        <v>0.04443530005374985</v>
      </c>
      <c r="I70" s="16">
        <f t="shared" si="4"/>
        <v>0.17570006403709382</v>
      </c>
      <c r="J70" s="78"/>
      <c r="K70" s="140"/>
    </row>
    <row r="71" spans="1:11" ht="12.75" customHeight="1">
      <c r="A71" s="62" t="s">
        <v>59</v>
      </c>
      <c r="B71" s="33">
        <v>76.74871398</v>
      </c>
      <c r="C71" s="33">
        <v>71.24387089</v>
      </c>
      <c r="D71" s="33">
        <v>66.82249270999999</v>
      </c>
      <c r="E71" s="33">
        <f>+E63-E67</f>
        <v>67.05697181000001</v>
      </c>
      <c r="F71" s="33">
        <v>234.15760423000003</v>
      </c>
      <c r="G71" s="33">
        <v>179.06871345</v>
      </c>
      <c r="H71" s="16">
        <f t="shared" si="3"/>
        <v>-0.235264154504627</v>
      </c>
      <c r="I71" s="16">
        <f t="shared" si="4"/>
        <v>1.6703966584917573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2014-08-14T08:51:05Z</dcterms:modified>
  <cp:category/>
  <cp:version/>
  <cp:contentType/>
  <cp:contentStatus/>
</cp:coreProperties>
</file>