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4" windowWidth="9972" windowHeight="3852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'ГКВ-МБКР'!$A$1:$H$60</definedName>
    <definedName name="_xlnm.Print_Area" localSheetId="3">'Деп-Кред'!$A$36:$H$72</definedName>
    <definedName name="_xlnm.Print_Area" localSheetId="0">'Макро-экон'!$A$1:$N$40</definedName>
    <definedName name="_xlnm.Print_Area" localSheetId="1">'Операции НБКР'!$A$31:$H$58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<sst xmlns="http://schemas.openxmlformats.org/spreadsheetml/2006/main" count="576" uniqueCount="111">
  <si>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</si>
  <si>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</si>
  <si>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</si>
  <si>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</si>
  <si>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</si>
  <si>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</si>
  <si>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</si>
  <si>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</si>
  <si>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</si>
  <si>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</si>
  <si>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</si>
  <si>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</si>
  <si>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</si>
  <si>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</si>
  <si>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</si>
  <si>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</si>
  <si>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</si>
  <si>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</si>
  <si>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</si>
  <si>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</si>
  <si>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</si>
  <si>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</si>
  <si>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</si>
  <si>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</si>
  <si>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</si>
  <si>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</si>
  <si>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</si>
  <si>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</si>
  <si>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</si>
  <si>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</si>
  <si>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</si>
  <si>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</si>
  <si>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</si>
  <si>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</si>
  <si>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</si>
  <si>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</si>
  <si>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</si>
  <si>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</si>
  <si>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</si>
  <si>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</si>
  <si>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</si>
  <si>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</si>
  <si>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</si>
  <si>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</si>
  <si>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</si>
  <si>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</si>
  <si>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</si>
  <si>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</si>
  <si>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</si>
  <si>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</si>
  <si>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</si>
  <si>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</si>
  <si>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</si>
  <si>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</si>
  <si>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</si>
  <si>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</si>
  <si>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</si>
  <si>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</si>
  <si>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</si>
  <si>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</si>
  <si>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</si>
  <si>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</si>
  <si>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</si>
  <si>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</si>
  <si>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</si>
  <si>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</si>
  <si>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</si>
  <si>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</si>
  <si>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</si>
  <si>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</si>
  <si>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</si>
  <si>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</si>
  <si>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</si>
  <si>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</si>
  <si>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</si>
  <si>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</si>
  <si>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</si>
  <si>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</si>
  <si>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</si>
  <si>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</si>
  <si>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</si>
  <si>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</si>
  <si>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</si>
  <si>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</si>
  <si>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</si>
  <si>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</si>
  <si>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</si>
  <si>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</si>
  <si>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</si>
  <si>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</si>
  <si>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</si>
  <si>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</si>
  <si>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</si>
  <si>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</si>
  <si>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</si>
  <si>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</si>
  <si>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</si>
  <si>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</si>
  <si>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</si>
  <si>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* СФРБ - Специализированный фонд рефинансирования банков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</si>
  <si>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</si>
  <si>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</si>
  <si>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</si>
  <si>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</si>
  <si>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</si>
  <si>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</si>
  <si>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</si>
  <si>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</si>
  <si>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</si>
  <si>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</si>
  <si>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Январь 2013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</si>
</sst>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8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188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40" fillId="0" borderId="0" xfId="0" applyFont="1" applyAlignment="1">
      <alignment/>
    </xf>
    <xf numFmtId="0" fontId="39" fillId="0" borderId="0" xfId="53" applyFont="1" applyAlignment="1">
      <alignment horizontal="center"/>
      <protection/>
    </xf>
    <xf numFmtId="0" fontId="39" fillId="0" borderId="0" xfId="53" applyFont="1" applyAlignment="1">
      <alignment/>
      <protection/>
    </xf>
    <xf numFmtId="49" fontId="39" fillId="0" borderId="0" xfId="53" applyNumberFormat="1" applyFont="1" applyAlignment="1">
      <alignment horizontal="center"/>
      <protection/>
    </xf>
    <xf numFmtId="49" fontId="39" fillId="0" borderId="0" xfId="53" applyNumberFormat="1" applyFont="1" applyAlignment="1">
      <alignment/>
      <protection/>
    </xf>
    <xf numFmtId="0" fontId="39" fillId="0" borderId="0" xfId="53" applyFont="1" applyAlignment="1">
      <alignment horizontal="center"/>
      <protection/>
    </xf>
    <xf numFmtId="0" fontId="41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42" fillId="0" borderId="0" xfId="53" applyFont="1">
      <alignment/>
      <protection/>
    </xf>
    <xf numFmtId="0" fontId="42" fillId="0" borderId="0" xfId="53" applyFont="1" applyFill="1">
      <alignment/>
      <protection/>
    </xf>
    <xf numFmtId="0" fontId="43" fillId="0" borderId="0" xfId="0" applyFont="1" applyAlignment="1">
      <alignment/>
    </xf>
    <xf numFmtId="0" fontId="7" fillId="0" borderId="0" xfId="53" applyFont="1" applyBorder="1" applyAlignment="1">
      <alignment shrinkToFit="1"/>
      <protection/>
    </xf>
    <xf numFmtId="0" fontId="44" fillId="0" borderId="0" xfId="53" applyFont="1" applyBorder="1" applyAlignment="1">
      <alignment horizontal="left"/>
      <protection/>
    </xf>
    <xf numFmtId="0" fontId="45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17" fontId="39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5" fontId="43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3" fillId="0" borderId="0" xfId="53" applyFont="1" applyFill="1" applyBorder="1" applyAlignment="1">
      <alignment horizontal="left" vertical="center" wrapText="1" indent="1"/>
      <protection/>
    </xf>
    <xf numFmtId="169" fontId="46" fillId="0" borderId="0" xfId="0" applyNumberFormat="1" applyFont="1" applyFill="1" applyAlignment="1">
      <alignment horizontal="right"/>
    </xf>
    <xf numFmtId="172" fontId="46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6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3" fillId="0" borderId="10" xfId="53" applyFont="1" applyFill="1" applyBorder="1" applyAlignment="1">
      <alignment horizontal="left" vertical="center" indent="2" shrinkToFit="1"/>
      <protection/>
    </xf>
    <xf numFmtId="14" fontId="3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9" fontId="4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3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42" fillId="0" borderId="0" xfId="53" applyNumberFormat="1" applyFont="1">
      <alignment/>
      <protection/>
    </xf>
    <xf numFmtId="172" fontId="42" fillId="0" borderId="0" xfId="53" applyNumberFormat="1" applyFont="1" applyFill="1">
      <alignment/>
      <protection/>
    </xf>
    <xf numFmtId="164" fontId="43" fillId="0" borderId="0" xfId="53" applyNumberFormat="1" applyFont="1" applyFill="1" applyAlignment="1">
      <alignment/>
      <protection/>
    </xf>
    <xf numFmtId="164" fontId="43" fillId="0" borderId="0" xfId="53" applyNumberFormat="1" applyFont="1" applyFill="1" applyAlignment="1">
      <alignment horizontal="right"/>
      <protection/>
    </xf>
    <xf numFmtId="0" fontId="43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7" fillId="0" borderId="0" xfId="58" applyNumberFormat="1" applyFont="1" applyFill="1" applyAlignment="1">
      <alignment horizontal="right" vertical="center"/>
    </xf>
    <xf numFmtId="10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169" fontId="3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 wrapText="1"/>
    </xf>
    <xf numFmtId="169" fontId="43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68" fontId="43" fillId="0" borderId="0" xfId="0" applyNumberFormat="1" applyFont="1" applyFill="1" applyAlignment="1">
      <alignment horizontal="right" vertical="center"/>
    </xf>
    <xf numFmtId="168" fontId="43" fillId="0" borderId="0" xfId="0" applyNumberFormat="1" applyFont="1" applyAlignment="1">
      <alignment horizontal="right" vertical="center"/>
    </xf>
    <xf numFmtId="164" fontId="39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43" fontId="7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/>
    </xf>
    <xf numFmtId="0" fontId="39" fillId="0" borderId="0" xfId="0" applyFont="1" applyBorder="1" applyAlignment="1">
      <alignment horizontal="lef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9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2"/>
    </xf>
    <xf numFmtId="164" fontId="4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9" fillId="0" borderId="0" xfId="0" applyFont="1" applyFill="1" applyBorder="1" applyAlignment="1">
      <alignment vertical="center" wrapText="1"/>
    </xf>
    <xf numFmtId="10" fontId="47" fillId="0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7" fillId="0" borderId="0" xfId="0" applyFont="1" applyFill="1" applyBorder="1" applyAlignment="1">
      <alignment horizontal="left" vertical="center" wrapText="1" indent="1"/>
    </xf>
    <xf numFmtId="164" fontId="47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/>
    </xf>
    <xf numFmtId="0" fontId="52" fillId="0" borderId="0" xfId="0" applyFont="1" applyAlignment="1">
      <alignment/>
    </xf>
    <xf numFmtId="164" fontId="53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2"/>
    </xf>
    <xf numFmtId="0" fontId="39" fillId="0" borderId="0" xfId="0" applyFont="1" applyFill="1" applyBorder="1" applyAlignment="1">
      <alignment horizontal="left" vertical="center" wrapText="1"/>
    </xf>
    <xf numFmtId="185" fontId="0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/>
    </xf>
    <xf numFmtId="167" fontId="13" fillId="0" borderId="0" xfId="0" applyNumberFormat="1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8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8" fontId="47" fillId="0" borderId="0" xfId="0" applyNumberFormat="1" applyFont="1" applyFill="1" applyAlignment="1">
      <alignment horizontal="right" vertical="center"/>
    </xf>
    <xf numFmtId="167" fontId="0" fillId="0" borderId="0" xfId="0" applyNumberFormat="1" applyFont="1" applyAlignment="1">
      <alignment horizontal="right"/>
    </xf>
    <xf numFmtId="167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167" fontId="47" fillId="0" borderId="0" xfId="0" applyNumberFormat="1" applyFont="1" applyFill="1" applyAlignment="1">
      <alignment horizontal="right" vertical="center"/>
    </xf>
    <xf numFmtId="167" fontId="48" fillId="0" borderId="0" xfId="0" applyNumberFormat="1" applyFont="1" applyFill="1" applyAlignment="1">
      <alignment horizontal="right" vertical="center"/>
    </xf>
    <xf numFmtId="168" fontId="48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0046"/>
        <c:axId val="23490415"/>
      </c:lineChart>
      <c:catAx>
        <c:axId val="26100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0415"/>
        <c:crosses val="autoZero"/>
        <c:auto val="0"/>
        <c:lblOffset val="100"/>
        <c:tickLblSkip val="1"/>
        <c:noMultiLvlLbl val="0"/>
      </c:catAx>
      <c:valAx>
        <c:axId val="234904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0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305538"/>
        <c:axId val="2974984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6421996"/>
        <c:axId val="60927053"/>
      </c:lineChart>
      <c:catAx>
        <c:axId val="33055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749843"/>
        <c:crosses val="autoZero"/>
        <c:auto val="0"/>
        <c:lblOffset val="100"/>
        <c:tickLblSkip val="5"/>
        <c:noMultiLvlLbl val="0"/>
      </c:catAx>
      <c:valAx>
        <c:axId val="2974984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538"/>
        <c:crossesAt val="1"/>
        <c:crossBetween val="between"/>
        <c:dispUnits/>
        <c:majorUnit val="2000"/>
        <c:minorUnit val="100"/>
      </c:valAx>
      <c:catAx>
        <c:axId val="664219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927053"/>
        <c:crossesAt val="39"/>
        <c:auto val="0"/>
        <c:lblOffset val="100"/>
        <c:tickLblSkip val="1"/>
        <c:noMultiLvlLbl val="0"/>
      </c:catAx>
      <c:valAx>
        <c:axId val="609270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2199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472566"/>
        <c:axId val="3614423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72566"/>
        <c:axId val="3614423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62624"/>
        <c:axId val="42001569"/>
      </c:line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44231"/>
        <c:crosses val="autoZero"/>
        <c:auto val="0"/>
        <c:lblOffset val="100"/>
        <c:tickLblSkip val="1"/>
        <c:noMultiLvlLbl val="0"/>
      </c:catAx>
      <c:valAx>
        <c:axId val="361442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72566"/>
        <c:crossesAt val="1"/>
        <c:crossBetween val="between"/>
        <c:dispUnits/>
        <c:majorUnit val="1"/>
      </c:valAx>
      <c:catAx>
        <c:axId val="56862624"/>
        <c:scaling>
          <c:orientation val="minMax"/>
        </c:scaling>
        <c:axPos val="b"/>
        <c:delete val="1"/>
        <c:majorTickMark val="out"/>
        <c:minorTickMark val="none"/>
        <c:tickLblPos val="nextTo"/>
        <c:crossAx val="42001569"/>
        <c:crosses val="autoZero"/>
        <c:auto val="0"/>
        <c:lblOffset val="100"/>
        <c:tickLblSkip val="1"/>
        <c:noMultiLvlLbl val="0"/>
      </c:catAx>
      <c:valAx>
        <c:axId val="4200156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262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2469802"/>
        <c:axId val="4668389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469802"/>
        <c:axId val="46683899"/>
      </c:lineChart>
      <c:catAx>
        <c:axId val="424698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698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0087144"/>
        <c:axId val="2367543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087144"/>
        <c:axId val="23675433"/>
      </c:lineChart>
      <c:catAx>
        <c:axId val="100871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871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752306"/>
        <c:axId val="3866189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12700"/>
        <c:axId val="44605437"/>
      </c:line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2306"/>
        <c:crossesAt val="1"/>
        <c:crossBetween val="between"/>
        <c:dispUnits/>
        <c:majorUnit val="400"/>
      </c:valAx>
      <c:catAx>
        <c:axId val="12412700"/>
        <c:scaling>
          <c:orientation val="minMax"/>
        </c:scaling>
        <c:axPos val="b"/>
        <c:delete val="1"/>
        <c:majorTickMark val="out"/>
        <c:minorTickMark val="none"/>
        <c:tickLblPos val="nextTo"/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1270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904614"/>
        <c:axId val="562706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046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673488"/>
        <c:axId val="616259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673488"/>
        <c:axId val="61625937"/>
      </c:lineChart>
      <c:catAx>
        <c:axId val="366734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734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762522"/>
        <c:axId val="2564497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762522"/>
        <c:axId val="25644971"/>
      </c:lineChart>
      <c:catAx>
        <c:axId val="177625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625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478148"/>
        <c:axId val="6397674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78148"/>
        <c:axId val="63976741"/>
      </c:lineChart>
      <c:catAx>
        <c:axId val="294781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781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8919758"/>
        <c:axId val="1473350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97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92664"/>
        <c:axId val="52563065"/>
      </c:lineChart>
      <c:catAx>
        <c:axId val="6549266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3065"/>
        <c:crosses val="autoZero"/>
        <c:auto val="0"/>
        <c:lblOffset val="100"/>
        <c:tickLblSkip val="1"/>
        <c:noMultiLvlLbl val="0"/>
      </c:catAx>
      <c:valAx>
        <c:axId val="5256306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9266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30</xdr:row>
      <xdr:rowOff>0</xdr:rowOff>
    </xdr:from>
    <xdr:to>
      <xdr:col>33</xdr:col>
      <xdr:colOff>38100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5465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428625</xdr:colOff>
      <xdr:row>28</xdr:row>
      <xdr:rowOff>0</xdr:rowOff>
    </xdr:from>
    <xdr:to>
      <xdr:col>37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169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2" sqref="A32"/>
    </sheetView>
  </sheetViews>
  <sheetFormatPr defaultColWidth="8.00390625" defaultRowHeight="12.75"/>
  <cols>
    <col min="1" max="1" width="24.625" style="9" customWidth="1"/>
    <col min="2" max="5" width="10.625" style="9" customWidth="1"/>
    <col min="6" max="8" width="10.625" style="10" customWidth="1"/>
    <col min="9" max="9" width="10.625" style="11" customWidth="1"/>
    <col min="10" max="18" width="10.625" style="9" customWidth="1"/>
    <col min="19" max="22" width="9.625" style="9" customWidth="1"/>
    <col min="23" max="24" width="8.50390625" style="9" bestFit="1" customWidth="1"/>
    <col min="25" max="16384" width="8.00390625" style="9" customWidth="1"/>
  </cols>
  <sheetData>
    <row r="1" spans="1:22" ht="15">
      <c r="A1" s="38" t="s">
        <v>18</v>
      </c>
      <c r="B1" s="38"/>
      <c r="C1" s="38"/>
      <c r="D1" s="38"/>
      <c r="E1" s="38"/>
      <c r="F1" s="38"/>
      <c r="G1" s="38"/>
      <c r="H1" s="39"/>
      <c r="I1" s="39"/>
      <c r="J1" s="39"/>
      <c r="K1" s="39"/>
      <c r="L1" s="39"/>
      <c r="M1" s="39"/>
      <c r="N1" s="39"/>
      <c r="O1" s="19"/>
      <c r="P1" s="19"/>
      <c r="Q1" s="19"/>
      <c r="R1" s="19"/>
      <c r="S1" s="19"/>
      <c r="T1" s="19"/>
      <c r="U1" s="19"/>
      <c r="V1" s="19"/>
    </row>
    <row r="2" spans="1:22" ht="15">
      <c r="A2" s="40" t="s">
        <v>110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25"/>
      <c r="P2" s="25"/>
      <c r="Q2" s="25"/>
      <c r="R2" s="25"/>
      <c r="S2" s="25"/>
      <c r="T2" s="25"/>
      <c r="U2" s="25"/>
      <c r="V2" s="25"/>
    </row>
    <row r="3" spans="1:22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9"/>
      <c r="P3" s="19"/>
      <c r="Q3" s="19"/>
      <c r="R3" s="19"/>
      <c r="S3" s="19"/>
      <c r="T3" s="19"/>
      <c r="U3" s="19"/>
      <c r="V3" s="19"/>
    </row>
    <row r="4" spans="1:14" ht="15" customHeight="1">
      <c r="A4" s="32" t="s">
        <v>91</v>
      </c>
      <c r="B4" s="43"/>
      <c r="C4" s="43"/>
      <c r="D4" s="43"/>
      <c r="E4" s="44"/>
      <c r="F4" s="45"/>
      <c r="G4" s="45"/>
      <c r="H4" s="45"/>
      <c r="I4" s="46"/>
      <c r="J4" s="44"/>
      <c r="K4" s="44"/>
      <c r="L4" s="44"/>
      <c r="M4" s="44"/>
      <c r="N4" s="44"/>
    </row>
    <row r="5" spans="1:14" ht="15" customHeight="1">
      <c r="A5" s="47" t="s">
        <v>47</v>
      </c>
      <c r="B5" s="48"/>
      <c r="C5" s="48"/>
      <c r="D5" s="48"/>
      <c r="E5" s="49"/>
      <c r="F5" s="50"/>
      <c r="G5" s="50"/>
      <c r="H5" s="50"/>
      <c r="I5" s="46"/>
      <c r="J5" s="44"/>
      <c r="K5" s="44"/>
      <c r="L5" s="44"/>
      <c r="M5" s="44"/>
      <c r="N5" s="44"/>
    </row>
    <row r="6" spans="1:14" s="14" customFormat="1" ht="26.25" customHeight="1">
      <c r="A6" s="51"/>
      <c r="B6" s="52" t="s">
        <v>106</v>
      </c>
      <c r="C6" s="52" t="s">
        <v>108</v>
      </c>
      <c r="D6" s="52">
        <v>41275</v>
      </c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26.25" customHeight="1">
      <c r="A7" s="54" t="s">
        <v>84</v>
      </c>
      <c r="B7" s="55">
        <v>6</v>
      </c>
      <c r="C7" s="55">
        <v>-0.9000000000000057</v>
      </c>
      <c r="D7" s="55">
        <v>6.5</v>
      </c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26.25" customHeight="1">
      <c r="A8" s="54" t="s">
        <v>85</v>
      </c>
      <c r="B8" s="56">
        <v>105.7</v>
      </c>
      <c r="C8" s="56">
        <v>107.5</v>
      </c>
      <c r="D8" s="56">
        <v>100.8</v>
      </c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6.25" customHeight="1">
      <c r="A9" s="54" t="s">
        <v>86</v>
      </c>
      <c r="B9" s="57" t="s">
        <v>1</v>
      </c>
      <c r="C9" s="57" t="s">
        <v>1</v>
      </c>
      <c r="D9" s="57" t="s">
        <v>1</v>
      </c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26.25" customHeight="1">
      <c r="A10" s="54" t="s">
        <v>8</v>
      </c>
      <c r="B10" s="57">
        <v>13.61</v>
      </c>
      <c r="C10" s="57">
        <v>2.64</v>
      </c>
      <c r="D10" s="57">
        <v>3.05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26.25" customHeight="1">
      <c r="A11" s="54" t="s">
        <v>9</v>
      </c>
      <c r="B11" s="58">
        <v>46.4847</v>
      </c>
      <c r="C11" s="58">
        <v>47.4012</v>
      </c>
      <c r="D11" s="58">
        <v>47.7696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12" customFormat="1" ht="26.25" customHeight="1">
      <c r="A12" s="54" t="s">
        <v>87</v>
      </c>
      <c r="B12" s="59">
        <v>-1.3046930733430884</v>
      </c>
      <c r="C12" s="59">
        <f>C11/B11*100-100</f>
        <v>1.9716164673537975</v>
      </c>
      <c r="D12" s="59">
        <f>D11/C11*100-100</f>
        <v>0.777195514037615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s="12" customFormat="1" ht="26.25" customHeight="1">
      <c r="A13" s="54" t="s">
        <v>88</v>
      </c>
      <c r="B13" s="59" t="s">
        <v>1</v>
      </c>
      <c r="C13" s="59" t="s">
        <v>1</v>
      </c>
      <c r="D13" s="59" t="s">
        <v>1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22" s="12" customFormat="1" ht="15" customHeight="1">
      <c r="A14" s="61"/>
      <c r="B14" s="62"/>
      <c r="C14" s="63"/>
      <c r="D14" s="63"/>
      <c r="E14" s="64"/>
      <c r="F14" s="65"/>
      <c r="G14" s="65"/>
      <c r="H14" s="65"/>
      <c r="I14" s="65"/>
      <c r="J14" s="60"/>
      <c r="K14" s="60"/>
      <c r="L14" s="60"/>
      <c r="M14" s="60"/>
      <c r="N14" s="66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32" t="s">
        <v>89</v>
      </c>
      <c r="B15" s="62"/>
      <c r="C15" s="62"/>
      <c r="D15" s="62"/>
      <c r="E15" s="62"/>
      <c r="F15" s="62"/>
      <c r="G15" s="62"/>
      <c r="H15" s="62"/>
      <c r="I15" s="46"/>
      <c r="J15" s="60"/>
      <c r="K15" s="60"/>
      <c r="L15" s="60"/>
      <c r="M15" s="60"/>
      <c r="N15" s="66"/>
      <c r="O15" s="13"/>
      <c r="P15" s="13"/>
      <c r="Q15" s="13"/>
      <c r="R15" s="13"/>
      <c r="S15" s="13"/>
      <c r="T15" s="13"/>
      <c r="U15" s="13"/>
      <c r="V15" s="13"/>
      <c r="W15" s="26"/>
      <c r="X15" s="26"/>
      <c r="Y15" s="26"/>
    </row>
    <row r="16" spans="1:22" s="12" customFormat="1" ht="12.75" customHeight="1">
      <c r="A16" s="47" t="s">
        <v>7</v>
      </c>
      <c r="B16" s="62"/>
      <c r="C16" s="62"/>
      <c r="D16" s="62"/>
      <c r="E16" s="62"/>
      <c r="F16" s="62"/>
      <c r="G16" s="62"/>
      <c r="H16" s="62"/>
      <c r="I16" s="46"/>
      <c r="J16" s="60"/>
      <c r="K16" s="60"/>
      <c r="L16" s="60"/>
      <c r="M16" s="60"/>
      <c r="N16" s="66"/>
      <c r="O16" s="13"/>
      <c r="P16" s="13"/>
      <c r="Q16" s="13"/>
      <c r="R16" s="13"/>
      <c r="S16" s="13"/>
      <c r="T16" s="13"/>
      <c r="U16" s="13"/>
      <c r="V16" s="13"/>
    </row>
    <row r="17" spans="1:18" s="12" customFormat="1" ht="41.25">
      <c r="A17" s="67"/>
      <c r="B17" s="68" t="s">
        <v>106</v>
      </c>
      <c r="C17" s="52">
        <v>40909</v>
      </c>
      <c r="D17" s="52" t="s">
        <v>108</v>
      </c>
      <c r="E17" s="52">
        <v>41275</v>
      </c>
      <c r="F17" s="69" t="s">
        <v>2</v>
      </c>
      <c r="G17" s="69" t="s">
        <v>46</v>
      </c>
      <c r="H17" s="70"/>
      <c r="I17" s="70"/>
      <c r="J17" s="70"/>
      <c r="K17" s="70"/>
      <c r="L17" s="70"/>
      <c r="M17" s="70"/>
      <c r="N17" s="70"/>
      <c r="O17" s="18"/>
      <c r="P17" s="18"/>
      <c r="Q17" s="18"/>
      <c r="R17" s="18"/>
    </row>
    <row r="18" spans="1:18" s="12" customFormat="1" ht="13.5" customHeight="1">
      <c r="A18" s="54" t="s">
        <v>4</v>
      </c>
      <c r="B18" s="57">
        <v>49866.9363</v>
      </c>
      <c r="C18" s="57">
        <v>46097.8508</v>
      </c>
      <c r="D18" s="57">
        <v>58252.1681</v>
      </c>
      <c r="E18" s="57">
        <v>54724.7683</v>
      </c>
      <c r="F18" s="71">
        <f>E18-D18</f>
        <v>-3527.3997999999992</v>
      </c>
      <c r="G18" s="71">
        <f>E18-D18</f>
        <v>-3527.3997999999992</v>
      </c>
      <c r="H18" s="72"/>
      <c r="I18" s="72"/>
      <c r="J18" s="72"/>
      <c r="K18" s="72"/>
      <c r="L18" s="72"/>
      <c r="M18" s="72"/>
      <c r="N18" s="72"/>
      <c r="O18" s="15"/>
      <c r="P18" s="15"/>
      <c r="Q18" s="15"/>
      <c r="R18" s="15"/>
    </row>
    <row r="19" spans="1:18" s="12" customFormat="1" ht="13.5" customHeight="1">
      <c r="A19" s="54" t="s">
        <v>82</v>
      </c>
      <c r="B19" s="57">
        <v>54803.2258</v>
      </c>
      <c r="C19" s="57">
        <v>50961.3907</v>
      </c>
      <c r="D19" s="57">
        <v>64488.814</v>
      </c>
      <c r="E19" s="57">
        <v>62574.4443</v>
      </c>
      <c r="F19" s="71">
        <f>E19-D19</f>
        <v>-1914.3696999999956</v>
      </c>
      <c r="G19" s="71">
        <f>E19-D19</f>
        <v>-1914.3696999999956</v>
      </c>
      <c r="H19" s="72"/>
      <c r="I19" s="72"/>
      <c r="J19" s="72"/>
      <c r="K19" s="72"/>
      <c r="L19" s="72"/>
      <c r="M19" s="72"/>
      <c r="N19" s="72"/>
      <c r="O19" s="15"/>
      <c r="P19" s="15"/>
      <c r="Q19" s="15"/>
      <c r="R19" s="15"/>
    </row>
    <row r="20" spans="1:18" s="12" customFormat="1" ht="13.5" customHeight="1">
      <c r="A20" s="54" t="s">
        <v>5</v>
      </c>
      <c r="B20" s="57">
        <v>79527.79675902</v>
      </c>
      <c r="C20" s="57">
        <v>77116.66978312</v>
      </c>
      <c r="D20" s="57">
        <v>98482.85660418001</v>
      </c>
      <c r="E20" s="57">
        <v>98145.31192302</v>
      </c>
      <c r="F20" s="71">
        <f>E20-D20</f>
        <v>-337.54468116001226</v>
      </c>
      <c r="G20" s="71">
        <f>E20-D20</f>
        <v>-337.54468116001226</v>
      </c>
      <c r="H20" s="72"/>
      <c r="I20" s="72"/>
      <c r="J20" s="72"/>
      <c r="K20" s="72"/>
      <c r="L20" s="72"/>
      <c r="M20" s="72"/>
      <c r="N20" s="72"/>
      <c r="O20" s="15"/>
      <c r="P20" s="15"/>
      <c r="Q20" s="15"/>
      <c r="R20" s="15"/>
    </row>
    <row r="21" spans="1:18" s="12" customFormat="1" ht="13.5" customHeight="1">
      <c r="A21" s="73" t="s">
        <v>6</v>
      </c>
      <c r="B21" s="74">
        <v>25.3410994995494</v>
      </c>
      <c r="C21" s="74">
        <v>25.756933062685388</v>
      </c>
      <c r="D21" s="74">
        <v>29.001936721205286</v>
      </c>
      <c r="E21" s="74">
        <v>29.470360735364864</v>
      </c>
      <c r="F21" s="75"/>
      <c r="G21" s="75"/>
      <c r="H21" s="53"/>
      <c r="I21" s="53"/>
      <c r="J21" s="53"/>
      <c r="K21" s="53"/>
      <c r="L21" s="53"/>
      <c r="M21" s="53"/>
      <c r="N21" s="53"/>
      <c r="O21" s="14"/>
      <c r="P21" s="14"/>
      <c r="Q21" s="14"/>
      <c r="R21" s="14"/>
    </row>
    <row r="22" spans="1:22" s="12" customFormat="1" ht="6" customHeight="1">
      <c r="A22" s="73"/>
      <c r="B22" s="74"/>
      <c r="C22" s="74"/>
      <c r="D22" s="74"/>
      <c r="E22" s="74"/>
      <c r="F22" s="74"/>
      <c r="G22" s="74"/>
      <c r="H22" s="74"/>
      <c r="I22" s="74"/>
      <c r="J22" s="76"/>
      <c r="K22" s="76"/>
      <c r="L22" s="76"/>
      <c r="M22" s="76"/>
      <c r="N22" s="76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77" t="s">
        <v>83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4"/>
      <c r="P23" s="14"/>
      <c r="Q23" s="14"/>
      <c r="R23" s="14"/>
      <c r="S23" s="14"/>
      <c r="T23" s="14"/>
      <c r="U23" s="14"/>
      <c r="V23" s="14"/>
    </row>
    <row r="24" spans="1:14" ht="15.75" customHeight="1">
      <c r="A24" s="44"/>
      <c r="B24" s="44"/>
      <c r="C24" s="44"/>
      <c r="D24" s="44"/>
      <c r="E24" s="78"/>
      <c r="F24" s="79"/>
      <c r="G24" s="79"/>
      <c r="H24" s="45"/>
      <c r="I24" s="80"/>
      <c r="J24" s="44"/>
      <c r="K24" s="44"/>
      <c r="L24" s="44"/>
      <c r="M24" s="44"/>
      <c r="N24" s="44"/>
    </row>
    <row r="25" spans="1:14" s="16" customFormat="1" ht="15" customHeight="1">
      <c r="A25" s="33" t="s">
        <v>90</v>
      </c>
      <c r="B25" s="81"/>
      <c r="C25" s="82"/>
      <c r="D25" s="82"/>
      <c r="E25" s="82"/>
      <c r="F25" s="34"/>
      <c r="G25" s="34"/>
      <c r="H25" s="35"/>
      <c r="I25" s="36"/>
      <c r="J25" s="36"/>
      <c r="K25" s="36"/>
      <c r="L25" s="36"/>
      <c r="M25" s="36"/>
      <c r="N25" s="36"/>
    </row>
    <row r="26" spans="1:14" s="16" customFormat="1" ht="12.75" customHeight="1">
      <c r="A26" s="83" t="s">
        <v>48</v>
      </c>
      <c r="B26" s="81"/>
      <c r="C26" s="82"/>
      <c r="D26" s="82"/>
      <c r="E26" s="82"/>
      <c r="F26" s="34"/>
      <c r="G26" s="34"/>
      <c r="H26" s="35"/>
      <c r="I26" s="36"/>
      <c r="J26" s="36"/>
      <c r="K26" s="36"/>
      <c r="L26" s="36"/>
      <c r="M26" s="36"/>
      <c r="N26" s="36"/>
    </row>
    <row r="27" spans="1:18" s="16" customFormat="1" ht="41.25">
      <c r="A27" s="67"/>
      <c r="B27" s="68" t="s">
        <v>106</v>
      </c>
      <c r="C27" s="52">
        <v>40909</v>
      </c>
      <c r="D27" s="52" t="s">
        <v>108</v>
      </c>
      <c r="E27" s="52">
        <v>41275</v>
      </c>
      <c r="F27" s="69" t="s">
        <v>2</v>
      </c>
      <c r="G27" s="69" t="s">
        <v>46</v>
      </c>
      <c r="H27" s="70"/>
      <c r="I27" s="70"/>
      <c r="J27" s="70"/>
      <c r="K27" s="70"/>
      <c r="L27" s="70"/>
      <c r="M27" s="70"/>
      <c r="N27" s="70"/>
      <c r="O27" s="18"/>
      <c r="P27" s="18"/>
      <c r="Q27" s="18"/>
      <c r="R27" s="18"/>
    </row>
    <row r="28" spans="1:18" s="17" customFormat="1" ht="26.25" customHeight="1">
      <c r="A28" s="54" t="s">
        <v>25</v>
      </c>
      <c r="B28" s="84">
        <v>1834.50460655215</v>
      </c>
      <c r="C28" s="84">
        <v>1846.6437870873103</v>
      </c>
      <c r="D28" s="84">
        <v>2066.5862063271197</v>
      </c>
      <c r="E28" s="84">
        <v>2070.052303780345</v>
      </c>
      <c r="F28" s="71">
        <f>E28-D28</f>
        <v>3.466097453225302</v>
      </c>
      <c r="G28" s="71">
        <f>E28-D28</f>
        <v>3.466097453225302</v>
      </c>
      <c r="H28" s="85"/>
      <c r="I28" s="85"/>
      <c r="J28" s="85"/>
      <c r="K28" s="85"/>
      <c r="L28" s="85"/>
      <c r="M28" s="85"/>
      <c r="N28" s="85"/>
      <c r="O28" s="22"/>
      <c r="P28" s="22"/>
      <c r="Q28" s="22"/>
      <c r="R28" s="22"/>
    </row>
    <row r="29" spans="1:14" ht="15">
      <c r="A29" s="44"/>
      <c r="B29" s="44"/>
      <c r="C29" s="44"/>
      <c r="D29" s="44"/>
      <c r="E29" s="44"/>
      <c r="F29" s="45"/>
      <c r="G29" s="45"/>
      <c r="H29" s="45"/>
      <c r="I29" s="46"/>
      <c r="J29" s="44"/>
      <c r="K29" s="44"/>
      <c r="L29" s="44"/>
      <c r="M29" s="44"/>
      <c r="N29" s="44"/>
    </row>
    <row r="30" spans="1:14" s="1" customFormat="1" ht="15.75" customHeight="1">
      <c r="A30" s="32" t="s">
        <v>95</v>
      </c>
      <c r="B30" s="32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s="1" customFormat="1" ht="12.75" customHeight="1">
      <c r="A31" s="86"/>
      <c r="B31" s="44"/>
      <c r="C31" s="44"/>
      <c r="D31" s="44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8" s="1" customFormat="1" ht="41.25">
      <c r="A32" s="87"/>
      <c r="B32" s="68" t="s">
        <v>106</v>
      </c>
      <c r="C32" s="52">
        <v>40909</v>
      </c>
      <c r="D32" s="52" t="s">
        <v>108</v>
      </c>
      <c r="E32" s="52">
        <v>41275</v>
      </c>
      <c r="F32" s="69" t="s">
        <v>2</v>
      </c>
      <c r="G32" s="69" t="s">
        <v>46</v>
      </c>
      <c r="H32" s="70"/>
      <c r="I32" s="70"/>
      <c r="J32" s="70"/>
      <c r="K32" s="70"/>
      <c r="L32" s="70"/>
      <c r="M32" s="70"/>
      <c r="N32" s="70"/>
      <c r="O32" s="18"/>
      <c r="P32" s="18"/>
      <c r="Q32" s="18"/>
      <c r="R32" s="18"/>
    </row>
    <row r="33" spans="1:20" s="1" customFormat="1" ht="26.25" customHeight="1">
      <c r="A33" s="88" t="s">
        <v>107</v>
      </c>
      <c r="B33" s="89">
        <v>46.4847</v>
      </c>
      <c r="C33" s="89">
        <v>46.7757</v>
      </c>
      <c r="D33" s="89">
        <v>47.4012</v>
      </c>
      <c r="E33" s="89">
        <v>47.7696</v>
      </c>
      <c r="F33" s="90">
        <f>E33/D33-1</f>
        <v>0.007771955140376097</v>
      </c>
      <c r="G33" s="90">
        <f>E33/D33-1</f>
        <v>0.007771955140376097</v>
      </c>
      <c r="H33" s="91"/>
      <c r="I33" s="91"/>
      <c r="J33" s="91"/>
      <c r="K33" s="91"/>
      <c r="L33" s="91"/>
      <c r="M33" s="91"/>
      <c r="N33" s="91"/>
      <c r="O33" s="7"/>
      <c r="P33" s="7"/>
      <c r="Q33" s="7"/>
      <c r="R33" s="7"/>
      <c r="S33" s="4"/>
      <c r="T33" s="4"/>
    </row>
    <row r="34" spans="1:20" s="1" customFormat="1" ht="26.25" customHeight="1">
      <c r="A34" s="88" t="s">
        <v>54</v>
      </c>
      <c r="B34" s="89">
        <v>46.4847</v>
      </c>
      <c r="C34" s="89">
        <v>46.8544</v>
      </c>
      <c r="D34" s="89">
        <v>47.3868</v>
      </c>
      <c r="E34" s="89">
        <v>47.7948</v>
      </c>
      <c r="F34" s="90">
        <f>E34/D34-1</f>
        <v>0.008609992656182675</v>
      </c>
      <c r="G34" s="90">
        <f>E34/D34-1</f>
        <v>0.008609992656182675</v>
      </c>
      <c r="H34" s="91"/>
      <c r="I34" s="91"/>
      <c r="J34" s="91"/>
      <c r="K34" s="91"/>
      <c r="L34" s="91"/>
      <c r="M34" s="91"/>
      <c r="N34" s="91"/>
      <c r="O34" s="7"/>
      <c r="P34" s="7"/>
      <c r="Q34" s="7"/>
      <c r="R34" s="7"/>
      <c r="S34" s="4"/>
      <c r="T34" s="4"/>
    </row>
    <row r="35" spans="1:20" s="1" customFormat="1" ht="26.25" customHeight="1">
      <c r="A35" s="88" t="s">
        <v>55</v>
      </c>
      <c r="B35" s="89">
        <v>1.2945</v>
      </c>
      <c r="C35" s="89">
        <v>1.3078</v>
      </c>
      <c r="D35" s="89">
        <v>1.3194</v>
      </c>
      <c r="E35" s="89">
        <v>1.3578</v>
      </c>
      <c r="F35" s="90">
        <f>E35/D35-1</f>
        <v>0.02910413824465663</v>
      </c>
      <c r="G35" s="90">
        <f>E35/D35-1</f>
        <v>0.02910413824465663</v>
      </c>
      <c r="H35" s="91"/>
      <c r="I35" s="91"/>
      <c r="J35" s="91"/>
      <c r="K35" s="91"/>
      <c r="L35" s="91"/>
      <c r="M35" s="91"/>
      <c r="N35" s="91"/>
      <c r="O35" s="7"/>
      <c r="P35" s="7"/>
      <c r="Q35" s="7"/>
      <c r="R35" s="7"/>
      <c r="S35" s="4"/>
      <c r="T35" s="4"/>
    </row>
    <row r="36" spans="1:20" s="1" customFormat="1" ht="26.25" customHeight="1">
      <c r="A36" s="88" t="s">
        <v>49</v>
      </c>
      <c r="B36" s="89"/>
      <c r="C36" s="89"/>
      <c r="D36" s="89"/>
      <c r="E36" s="89"/>
      <c r="F36" s="90"/>
      <c r="G36" s="90"/>
      <c r="H36" s="91"/>
      <c r="I36" s="91"/>
      <c r="J36" s="91"/>
      <c r="K36" s="91"/>
      <c r="L36" s="91"/>
      <c r="M36" s="91"/>
      <c r="N36" s="91"/>
      <c r="O36" s="7"/>
      <c r="P36" s="7"/>
      <c r="Q36" s="7"/>
      <c r="R36" s="7"/>
      <c r="S36" s="4"/>
      <c r="T36" s="4"/>
    </row>
    <row r="37" spans="1:20" s="1" customFormat="1" ht="13.5" customHeight="1">
      <c r="A37" s="92" t="s">
        <v>50</v>
      </c>
      <c r="B37" s="89">
        <v>46.697159628858174</v>
      </c>
      <c r="C37" s="89">
        <v>46.6626</v>
      </c>
      <c r="D37" s="89">
        <v>47.378133029014464</v>
      </c>
      <c r="E37" s="89">
        <v>47.70739611841459</v>
      </c>
      <c r="F37" s="90">
        <f>E37/D37-1</f>
        <v>0.006949684766989206</v>
      </c>
      <c r="G37" s="90">
        <f>E37/D37-1</f>
        <v>0.006949684766989206</v>
      </c>
      <c r="H37" s="91"/>
      <c r="I37" s="91"/>
      <c r="J37" s="91"/>
      <c r="K37" s="91"/>
      <c r="L37" s="91"/>
      <c r="M37" s="91"/>
      <c r="N37" s="91"/>
      <c r="O37" s="7"/>
      <c r="P37" s="7"/>
      <c r="Q37" s="7"/>
      <c r="R37" s="7"/>
      <c r="S37" s="4"/>
      <c r="T37" s="4"/>
    </row>
    <row r="38" spans="1:20" s="1" customFormat="1" ht="13.5" customHeight="1">
      <c r="A38" s="92" t="s">
        <v>51</v>
      </c>
      <c r="B38" s="89">
        <v>59.8</v>
      </c>
      <c r="C38" s="89">
        <v>61.5399</v>
      </c>
      <c r="D38" s="89">
        <v>61.948312627701185</v>
      </c>
      <c r="E38" s="89">
        <v>64.61904538271024</v>
      </c>
      <c r="F38" s="90">
        <f>E38/D38-1</f>
        <v>0.0431122760527749</v>
      </c>
      <c r="G38" s="90">
        <f>E38/D38-1</f>
        <v>0.0431122760527749</v>
      </c>
      <c r="H38" s="91"/>
      <c r="I38" s="91"/>
      <c r="J38" s="91"/>
      <c r="K38" s="91"/>
      <c r="L38" s="91"/>
      <c r="M38" s="91"/>
      <c r="N38" s="91"/>
      <c r="O38" s="7"/>
      <c r="P38" s="7"/>
      <c r="Q38" s="7"/>
      <c r="R38" s="7"/>
      <c r="S38" s="4"/>
      <c r="T38" s="4"/>
    </row>
    <row r="39" spans="1:20" s="1" customFormat="1" ht="13.5" customHeight="1">
      <c r="A39" s="92" t="s">
        <v>52</v>
      </c>
      <c r="B39" s="89">
        <v>1.435</v>
      </c>
      <c r="C39" s="89">
        <v>1.54</v>
      </c>
      <c r="D39" s="89">
        <v>1.5313211447755914</v>
      </c>
      <c r="E39" s="89">
        <v>1.58617497277589</v>
      </c>
      <c r="F39" s="90">
        <f>E39/D39-1</f>
        <v>0.035821243758987764</v>
      </c>
      <c r="G39" s="90">
        <f>E39/D39-1</f>
        <v>0.035821243758987764</v>
      </c>
      <c r="H39" s="91"/>
      <c r="I39" s="91"/>
      <c r="J39" s="91"/>
      <c r="K39" s="91"/>
      <c r="L39" s="91"/>
      <c r="M39" s="91"/>
      <c r="N39" s="91"/>
      <c r="O39" s="7"/>
      <c r="P39" s="7"/>
      <c r="Q39" s="7"/>
      <c r="R39" s="7"/>
      <c r="S39" s="4"/>
      <c r="T39" s="4"/>
    </row>
    <row r="40" spans="1:20" s="1" customFormat="1" ht="13.5" customHeight="1">
      <c r="A40" s="92" t="s">
        <v>53</v>
      </c>
      <c r="B40" s="89">
        <v>0.308</v>
      </c>
      <c r="C40" s="89">
        <v>0.3133</v>
      </c>
      <c r="D40" s="89">
        <v>0.31162380801661327</v>
      </c>
      <c r="E40" s="89">
        <v>0.31588345642642424</v>
      </c>
      <c r="F40" s="90">
        <f>E40/D40-1</f>
        <v>0.013669200812743698</v>
      </c>
      <c r="G40" s="90">
        <f>E40/D40-1</f>
        <v>0.013669200812743698</v>
      </c>
      <c r="H40" s="91"/>
      <c r="I40" s="91"/>
      <c r="J40" s="91"/>
      <c r="K40" s="91"/>
      <c r="L40" s="91"/>
      <c r="M40" s="91"/>
      <c r="N40" s="91"/>
      <c r="O40" s="7"/>
      <c r="P40" s="7"/>
      <c r="Q40" s="7"/>
      <c r="R40" s="7"/>
      <c r="S40" s="5"/>
      <c r="T40" s="5"/>
    </row>
    <row r="41" spans="1:14" ht="15">
      <c r="A41" s="44"/>
      <c r="B41" s="44"/>
      <c r="C41" s="44"/>
      <c r="D41" s="44"/>
      <c r="E41" s="44"/>
      <c r="F41" s="46"/>
      <c r="G41" s="45"/>
      <c r="H41" s="45"/>
      <c r="I41" s="46"/>
      <c r="J41" s="44"/>
      <c r="K41" s="44"/>
      <c r="L41" s="44"/>
      <c r="M41" s="44"/>
      <c r="N41" s="44"/>
    </row>
    <row r="42" spans="1:14" ht="15">
      <c r="A42" s="44"/>
      <c r="B42" s="44"/>
      <c r="C42" s="93"/>
      <c r="D42" s="93"/>
      <c r="E42" s="93"/>
      <c r="F42" s="45"/>
      <c r="G42" s="45"/>
      <c r="H42" s="45"/>
      <c r="I42" s="46"/>
      <c r="J42" s="44"/>
      <c r="K42" s="44"/>
      <c r="L42" s="44"/>
      <c r="M42" s="44"/>
      <c r="N42" s="44"/>
    </row>
    <row r="43" spans="1:14" ht="15">
      <c r="A43" s="44"/>
      <c r="B43" s="44"/>
      <c r="C43" s="93"/>
      <c r="D43" s="93"/>
      <c r="E43" s="93"/>
      <c r="F43" s="45"/>
      <c r="G43" s="45"/>
      <c r="H43" s="45"/>
      <c r="I43" s="46"/>
      <c r="J43" s="44"/>
      <c r="K43" s="44"/>
      <c r="L43" s="44"/>
      <c r="M43" s="44"/>
      <c r="N43" s="44"/>
    </row>
    <row r="44" spans="1:14" ht="15">
      <c r="A44" s="44"/>
      <c r="B44" s="44"/>
      <c r="C44" s="93"/>
      <c r="D44" s="93"/>
      <c r="E44" s="93"/>
      <c r="F44" s="45"/>
      <c r="G44" s="45"/>
      <c r="H44" s="45"/>
      <c r="I44" s="46"/>
      <c r="J44" s="44"/>
      <c r="K44" s="44"/>
      <c r="L44" s="44"/>
      <c r="M44" s="44"/>
      <c r="N44" s="44"/>
    </row>
    <row r="45" spans="1:14" ht="15">
      <c r="A45" s="44"/>
      <c r="B45" s="44"/>
      <c r="C45" s="93"/>
      <c r="D45" s="93"/>
      <c r="E45" s="93"/>
      <c r="F45" s="45"/>
      <c r="G45" s="45"/>
      <c r="H45" s="45"/>
      <c r="I45" s="46"/>
      <c r="J45" s="44"/>
      <c r="K45" s="44"/>
      <c r="L45" s="44"/>
      <c r="M45" s="44"/>
      <c r="N45" s="44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16" sqref="B16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3" ht="15" customHeight="1">
      <c r="A1" s="32" t="s">
        <v>93</v>
      </c>
      <c r="B1" s="32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2.75" customHeight="1">
      <c r="A2" s="99" t="s">
        <v>44</v>
      </c>
      <c r="B2" s="99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101"/>
    </row>
    <row r="3" spans="1:13" ht="26.25" customHeight="1">
      <c r="A3" s="102"/>
      <c r="B3" s="52" t="s">
        <v>106</v>
      </c>
      <c r="C3" s="52" t="s">
        <v>108</v>
      </c>
      <c r="D3" s="52">
        <v>40909</v>
      </c>
      <c r="E3" s="52">
        <v>41244</v>
      </c>
      <c r="F3" s="52">
        <v>41275</v>
      </c>
      <c r="G3" s="69" t="s">
        <v>2</v>
      </c>
      <c r="H3" s="69" t="s">
        <v>3</v>
      </c>
      <c r="I3" s="86"/>
      <c r="J3" s="103"/>
      <c r="K3" s="86"/>
      <c r="L3" s="86"/>
      <c r="M3" s="86"/>
    </row>
    <row r="4" spans="1:13" ht="13.5" customHeight="1">
      <c r="A4" s="104" t="s">
        <v>22</v>
      </c>
      <c r="B4" s="105">
        <f>B6+B7+B8</f>
        <v>405.075</v>
      </c>
      <c r="C4" s="105">
        <f>C6+C7</f>
        <v>47.849999999999994</v>
      </c>
      <c r="D4" s="105">
        <f>D6+D7</f>
        <v>33.45</v>
      </c>
      <c r="E4" s="105">
        <f>E6+E7</f>
        <v>0</v>
      </c>
      <c r="F4" s="105">
        <f>F6+F7</f>
        <v>0</v>
      </c>
      <c r="G4" s="71">
        <f>F4-E4</f>
        <v>0</v>
      </c>
      <c r="H4" s="71">
        <f>F4-D4</f>
        <v>-33.45</v>
      </c>
      <c r="I4" s="105"/>
      <c r="J4" s="86"/>
      <c r="K4" s="86"/>
      <c r="L4" s="86"/>
      <c r="M4" s="86"/>
    </row>
    <row r="5" spans="1:13" ht="13.5" customHeight="1">
      <c r="A5" s="106" t="s">
        <v>81</v>
      </c>
      <c r="B5" s="56">
        <f>B6-B7</f>
        <v>-160.7</v>
      </c>
      <c r="C5" s="56">
        <f>C6-C7</f>
        <v>-38.25</v>
      </c>
      <c r="D5" s="56">
        <f>D6-D7</f>
        <v>-31.450000000000003</v>
      </c>
      <c r="E5" s="56">
        <f>E6-E7</f>
        <v>0</v>
      </c>
      <c r="F5" s="56">
        <f>F6-F7</f>
        <v>0</v>
      </c>
      <c r="G5" s="71">
        <f>F5-E5</f>
        <v>0</v>
      </c>
      <c r="H5" s="71">
        <f>F5-D5</f>
        <v>31.450000000000003</v>
      </c>
      <c r="I5" s="56"/>
      <c r="J5" s="107"/>
      <c r="K5" s="86"/>
      <c r="L5" s="86"/>
      <c r="M5" s="86"/>
    </row>
    <row r="6" spans="1:13" ht="13.5" customHeight="1">
      <c r="A6" s="108" t="s">
        <v>23</v>
      </c>
      <c r="B6" s="57">
        <v>120.45</v>
      </c>
      <c r="C6" s="57">
        <v>4.8</v>
      </c>
      <c r="D6" s="57">
        <v>1</v>
      </c>
      <c r="E6" s="57">
        <v>0</v>
      </c>
      <c r="F6" s="57">
        <v>0</v>
      </c>
      <c r="G6" s="71">
        <f>F6-E6</f>
        <v>0</v>
      </c>
      <c r="H6" s="71">
        <f>F6-D6</f>
        <v>-1</v>
      </c>
      <c r="I6" s="109"/>
      <c r="J6" s="86"/>
      <c r="K6" s="86"/>
      <c r="L6" s="86"/>
      <c r="M6" s="86"/>
    </row>
    <row r="7" spans="1:13" ht="13.5" customHeight="1">
      <c r="A7" s="108" t="s">
        <v>24</v>
      </c>
      <c r="B7" s="57">
        <v>281.15</v>
      </c>
      <c r="C7" s="57">
        <v>43.05</v>
      </c>
      <c r="D7" s="57">
        <v>32.45</v>
      </c>
      <c r="E7" s="57">
        <v>0</v>
      </c>
      <c r="F7" s="57">
        <v>0</v>
      </c>
      <c r="G7" s="71">
        <f>F7-E7</f>
        <v>0</v>
      </c>
      <c r="H7" s="71">
        <f>F7-D7</f>
        <v>-32.45</v>
      </c>
      <c r="I7" s="109"/>
      <c r="J7" s="86"/>
      <c r="K7" s="86"/>
      <c r="L7" s="86"/>
      <c r="M7" s="86"/>
    </row>
    <row r="8" spans="1:13" ht="13.5" customHeight="1">
      <c r="A8" s="106" t="s">
        <v>40</v>
      </c>
      <c r="B8" s="109">
        <v>3.475</v>
      </c>
      <c r="C8" s="109" t="s">
        <v>1</v>
      </c>
      <c r="D8" s="109" t="s">
        <v>1</v>
      </c>
      <c r="E8" s="109" t="s">
        <v>1</v>
      </c>
      <c r="F8" s="109" t="s">
        <v>1</v>
      </c>
      <c r="G8" s="109" t="s">
        <v>1</v>
      </c>
      <c r="H8" s="109" t="s">
        <v>1</v>
      </c>
      <c r="I8" s="109"/>
      <c r="J8" s="109"/>
      <c r="K8" s="86"/>
      <c r="L8" s="86"/>
      <c r="M8" s="86"/>
    </row>
    <row r="9" spans="1:13" ht="15" customHeight="1">
      <c r="A9" s="86"/>
      <c r="B9" s="86"/>
      <c r="C9" s="110"/>
      <c r="D9" s="110"/>
      <c r="E9" s="86"/>
      <c r="F9" s="86"/>
      <c r="G9" s="86"/>
      <c r="H9" s="86"/>
      <c r="I9" s="86"/>
      <c r="J9" s="86"/>
      <c r="K9" s="86"/>
      <c r="L9" s="86"/>
      <c r="M9" s="86"/>
    </row>
    <row r="10" spans="1:13" s="4" customFormat="1" ht="15" customHeight="1">
      <c r="A10" s="111" t="s">
        <v>92</v>
      </c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3" customFormat="1" ht="12.75" customHeight="1">
      <c r="A11" s="99" t="s">
        <v>0</v>
      </c>
      <c r="B11" s="99"/>
      <c r="C11" s="100"/>
      <c r="D11" s="100"/>
      <c r="E11" s="100"/>
      <c r="F11" s="100"/>
      <c r="G11" s="100"/>
      <c r="H11" s="101"/>
      <c r="I11" s="101"/>
      <c r="J11" s="112"/>
      <c r="K11" s="101"/>
      <c r="L11" s="101"/>
      <c r="M11" s="101"/>
    </row>
    <row r="12" spans="1:13" ht="26.25" customHeight="1">
      <c r="A12" s="102"/>
      <c r="B12" s="52" t="s">
        <v>106</v>
      </c>
      <c r="C12" s="52" t="s">
        <v>108</v>
      </c>
      <c r="D12" s="52">
        <v>40909</v>
      </c>
      <c r="E12" s="52">
        <v>41244</v>
      </c>
      <c r="F12" s="52">
        <v>41275</v>
      </c>
      <c r="G12" s="69" t="s">
        <v>2</v>
      </c>
      <c r="H12" s="69" t="s">
        <v>3</v>
      </c>
      <c r="I12" s="86"/>
      <c r="J12" s="86"/>
      <c r="K12" s="86"/>
      <c r="L12" s="86"/>
      <c r="M12" s="86"/>
    </row>
    <row r="13" spans="1:13" ht="12.75" customHeight="1">
      <c r="A13" s="104" t="s">
        <v>20</v>
      </c>
      <c r="B13" s="105">
        <v>8825.916524</v>
      </c>
      <c r="C13" s="105">
        <f>+C14+C19+C21+C18</f>
        <v>63511.314351173</v>
      </c>
      <c r="D13" s="105">
        <v>461.8617109</v>
      </c>
      <c r="E13" s="105">
        <v>5167.55956024</v>
      </c>
      <c r="F13" s="105">
        <f>+F14+F19+F21</f>
        <v>2554.42808112</v>
      </c>
      <c r="G13" s="71">
        <f>F13-E13</f>
        <v>-2613.1314791199998</v>
      </c>
      <c r="H13" s="71">
        <f>F13-D13</f>
        <v>2092.56637022</v>
      </c>
      <c r="I13" s="71"/>
      <c r="J13" s="86"/>
      <c r="K13" s="86"/>
      <c r="L13" s="86"/>
      <c r="M13" s="86"/>
    </row>
    <row r="14" spans="1:13" ht="12.75" customHeight="1">
      <c r="A14" s="106" t="s">
        <v>42</v>
      </c>
      <c r="B14" s="56">
        <v>2278.516524</v>
      </c>
      <c r="C14" s="57">
        <f>+C16</f>
        <v>7676.308371173</v>
      </c>
      <c r="D14" s="57">
        <v>388.8617109</v>
      </c>
      <c r="E14" s="57">
        <v>695.81336024</v>
      </c>
      <c r="F14" s="57">
        <f>+F16</f>
        <v>798.32518112</v>
      </c>
      <c r="G14" s="71">
        <f>F14-E14</f>
        <v>102.51182088000007</v>
      </c>
      <c r="H14" s="71">
        <f>F14-D14</f>
        <v>409.46347022000003</v>
      </c>
      <c r="I14" s="75"/>
      <c r="J14" s="112"/>
      <c r="K14" s="86"/>
      <c r="L14" s="86"/>
      <c r="M14" s="86"/>
    </row>
    <row r="15" spans="1:13" ht="12.75" customHeight="1">
      <c r="A15" s="108" t="s">
        <v>23</v>
      </c>
      <c r="B15" s="109" t="s">
        <v>1</v>
      </c>
      <c r="C15" s="109" t="s">
        <v>1</v>
      </c>
      <c r="D15" s="109" t="s">
        <v>1</v>
      </c>
      <c r="E15" s="57" t="s">
        <v>1</v>
      </c>
      <c r="F15" s="57" t="s">
        <v>1</v>
      </c>
      <c r="G15" s="57" t="s">
        <v>1</v>
      </c>
      <c r="H15" s="57" t="s">
        <v>1</v>
      </c>
      <c r="I15" s="75"/>
      <c r="J15" s="112"/>
      <c r="K15" s="86"/>
      <c r="L15" s="86"/>
      <c r="M15" s="86"/>
    </row>
    <row r="16" spans="1:13" ht="12.75" customHeight="1">
      <c r="A16" s="108" t="s">
        <v>24</v>
      </c>
      <c r="B16" s="57">
        <v>2278.516524</v>
      </c>
      <c r="C16" s="109">
        <v>7676.308371173</v>
      </c>
      <c r="D16" s="109">
        <v>388.8617109</v>
      </c>
      <c r="E16" s="109">
        <v>695.81336024</v>
      </c>
      <c r="F16" s="109">
        <v>798.32518112</v>
      </c>
      <c r="G16" s="71">
        <f>F16-E16</f>
        <v>102.51182088000007</v>
      </c>
      <c r="H16" s="71">
        <f>F16-D16</f>
        <v>409.46347022000003</v>
      </c>
      <c r="I16" s="75"/>
      <c r="J16" s="112"/>
      <c r="K16" s="86"/>
      <c r="L16" s="86"/>
      <c r="M16" s="86"/>
    </row>
    <row r="17" spans="1:13" ht="12.75" customHeight="1">
      <c r="A17" s="113" t="s">
        <v>105</v>
      </c>
      <c r="B17" s="57">
        <v>870</v>
      </c>
      <c r="C17" s="109" t="s">
        <v>1</v>
      </c>
      <c r="D17" s="109" t="s">
        <v>1</v>
      </c>
      <c r="E17" s="109" t="s">
        <v>1</v>
      </c>
      <c r="F17" s="109" t="s">
        <v>1</v>
      </c>
      <c r="G17" s="109" t="s">
        <v>1</v>
      </c>
      <c r="H17" s="109" t="s">
        <v>1</v>
      </c>
      <c r="I17" s="75"/>
      <c r="J17" s="112"/>
      <c r="K17" s="86"/>
      <c r="L17" s="86"/>
      <c r="M17" s="86"/>
    </row>
    <row r="18" spans="1:13" ht="12.75" customHeight="1">
      <c r="A18" s="106" t="s">
        <v>103</v>
      </c>
      <c r="B18" s="57">
        <v>129</v>
      </c>
      <c r="C18" s="109">
        <v>680</v>
      </c>
      <c r="D18" s="109" t="s">
        <v>1</v>
      </c>
      <c r="E18" s="109">
        <v>140</v>
      </c>
      <c r="F18" s="109" t="s">
        <v>1</v>
      </c>
      <c r="G18" s="71">
        <f>-E18</f>
        <v>-140</v>
      </c>
      <c r="H18" s="71" t="s">
        <v>1</v>
      </c>
      <c r="I18" s="75"/>
      <c r="J18" s="112"/>
      <c r="K18" s="86"/>
      <c r="L18" s="86"/>
      <c r="M18" s="86"/>
    </row>
    <row r="19" spans="1:13" ht="12.75" customHeight="1">
      <c r="A19" s="106" t="s">
        <v>41</v>
      </c>
      <c r="B19" s="57">
        <v>4050.7</v>
      </c>
      <c r="C19" s="109">
        <v>4912.2</v>
      </c>
      <c r="D19" s="109">
        <v>73</v>
      </c>
      <c r="E19" s="109">
        <v>540</v>
      </c>
      <c r="F19" s="109">
        <v>164</v>
      </c>
      <c r="G19" s="71">
        <f>F19-E19</f>
        <v>-376</v>
      </c>
      <c r="H19" s="71">
        <f>F19-D19</f>
        <v>91</v>
      </c>
      <c r="I19" s="114"/>
      <c r="J19" s="73"/>
      <c r="K19" s="86"/>
      <c r="L19" s="86"/>
      <c r="M19" s="86"/>
    </row>
    <row r="20" spans="1:13" s="4" customFormat="1" ht="27" customHeight="1">
      <c r="A20" s="115" t="s">
        <v>101</v>
      </c>
      <c r="B20" s="116" t="s">
        <v>1</v>
      </c>
      <c r="C20" s="116" t="s">
        <v>1</v>
      </c>
      <c r="D20" s="116" t="s">
        <v>1</v>
      </c>
      <c r="E20" s="116" t="s">
        <v>1</v>
      </c>
      <c r="F20" s="116" t="s">
        <v>1</v>
      </c>
      <c r="G20" s="116" t="s">
        <v>1</v>
      </c>
      <c r="H20" s="116" t="s">
        <v>1</v>
      </c>
      <c r="I20" s="112"/>
      <c r="J20" s="73"/>
      <c r="K20" s="112"/>
      <c r="L20" s="112"/>
      <c r="M20" s="112"/>
    </row>
    <row r="21" spans="1:13" ht="25.5" customHeight="1">
      <c r="A21" s="106" t="s">
        <v>102</v>
      </c>
      <c r="B21" s="57">
        <v>1544.2164</v>
      </c>
      <c r="C21" s="109">
        <v>50242.80598</v>
      </c>
      <c r="D21" s="109" t="s">
        <v>1</v>
      </c>
      <c r="E21" s="57">
        <v>3791.7462</v>
      </c>
      <c r="F21" s="57">
        <v>1592.1029</v>
      </c>
      <c r="G21" s="71">
        <f>F21-E21</f>
        <v>-2199.6432999999997</v>
      </c>
      <c r="H21" s="71">
        <f>F21</f>
        <v>1592.1029</v>
      </c>
      <c r="I21" s="86"/>
      <c r="J21" s="73"/>
      <c r="K21" s="86"/>
      <c r="L21" s="86"/>
      <c r="M21" s="86"/>
    </row>
    <row r="22" spans="1:13" ht="12.75" customHeight="1">
      <c r="A22" s="104" t="s">
        <v>39</v>
      </c>
      <c r="B22" s="116"/>
      <c r="C22" s="116"/>
      <c r="D22" s="116"/>
      <c r="E22" s="116"/>
      <c r="F22" s="116"/>
      <c r="G22" s="71"/>
      <c r="H22" s="71"/>
      <c r="I22" s="117"/>
      <c r="J22" s="73"/>
      <c r="K22" s="86"/>
      <c r="L22" s="86"/>
      <c r="M22" s="86"/>
    </row>
    <row r="23" spans="1:13" ht="26.25" customHeight="1">
      <c r="A23" s="106" t="s">
        <v>72</v>
      </c>
      <c r="B23" s="116">
        <v>13.61</v>
      </c>
      <c r="C23" s="116">
        <v>2.64</v>
      </c>
      <c r="D23" s="116">
        <v>12.2</v>
      </c>
      <c r="E23" s="116">
        <v>2.64</v>
      </c>
      <c r="F23" s="116">
        <v>3.05</v>
      </c>
      <c r="G23" s="71">
        <f>F23-E23</f>
        <v>0.4099999999999997</v>
      </c>
      <c r="H23" s="71">
        <f>F23-D23</f>
        <v>-9.149999999999999</v>
      </c>
      <c r="I23" s="117"/>
      <c r="J23" s="73"/>
      <c r="K23" s="86"/>
      <c r="L23" s="86"/>
      <c r="M23" s="86"/>
    </row>
    <row r="24" spans="1:13" ht="12.75" customHeight="1">
      <c r="A24" s="106" t="s">
        <v>43</v>
      </c>
      <c r="B24" s="116" t="s">
        <v>1</v>
      </c>
      <c r="C24" s="116" t="s">
        <v>1</v>
      </c>
      <c r="D24" s="116" t="s">
        <v>1</v>
      </c>
      <c r="E24" s="116" t="s">
        <v>1</v>
      </c>
      <c r="F24" s="116" t="s">
        <v>1</v>
      </c>
      <c r="G24" s="116" t="s">
        <v>1</v>
      </c>
      <c r="H24" s="116" t="s">
        <v>1</v>
      </c>
      <c r="I24" s="118"/>
      <c r="J24" s="73"/>
      <c r="K24" s="86"/>
      <c r="L24" s="86"/>
      <c r="M24" s="86"/>
    </row>
    <row r="25" spans="1:13" ht="12.75" customHeight="1">
      <c r="A25" s="106" t="s">
        <v>21</v>
      </c>
      <c r="B25" s="116">
        <v>11.32764214642189</v>
      </c>
      <c r="C25" s="116">
        <v>7.53726173752973</v>
      </c>
      <c r="D25" s="116">
        <v>12.217861087269108</v>
      </c>
      <c r="E25" s="116">
        <v>2.5971442345575246</v>
      </c>
      <c r="F25" s="116">
        <v>3.997281749539636</v>
      </c>
      <c r="G25" s="71">
        <f>F25-E25</f>
        <v>1.4001375149821116</v>
      </c>
      <c r="H25" s="71">
        <f>F25-D25</f>
        <v>-8.220579337729472</v>
      </c>
      <c r="I25" s="118"/>
      <c r="J25" s="73"/>
      <c r="K25" s="86"/>
      <c r="L25" s="86"/>
      <c r="M25" s="86"/>
    </row>
    <row r="26" spans="1:13" ht="12.75" customHeight="1">
      <c r="A26" s="106" t="s">
        <v>104</v>
      </c>
      <c r="B26" s="116">
        <v>10.44</v>
      </c>
      <c r="C26" s="116" t="s">
        <v>1</v>
      </c>
      <c r="D26" s="116" t="s">
        <v>1</v>
      </c>
      <c r="E26" s="116" t="s">
        <v>1</v>
      </c>
      <c r="F26" s="116" t="s">
        <v>1</v>
      </c>
      <c r="G26" s="116" t="s">
        <v>1</v>
      </c>
      <c r="H26" s="116" t="s">
        <v>1</v>
      </c>
      <c r="I26" s="118"/>
      <c r="J26" s="73"/>
      <c r="K26" s="86"/>
      <c r="L26" s="86"/>
      <c r="M26" s="110"/>
    </row>
    <row r="27" spans="1:13" ht="26.25" customHeight="1">
      <c r="A27" s="106" t="s">
        <v>73</v>
      </c>
      <c r="B27" s="116">
        <f>+B23*1.2</f>
        <v>16.331999999999997</v>
      </c>
      <c r="C27" s="116">
        <f>+C23*1.2</f>
        <v>3.168</v>
      </c>
      <c r="D27" s="116">
        <f>+D23*1.2</f>
        <v>14.639999999999999</v>
      </c>
      <c r="E27" s="116">
        <f>+E23*1.2</f>
        <v>3.168</v>
      </c>
      <c r="F27" s="116">
        <f>+F23*1.2</f>
        <v>3.6599999999999997</v>
      </c>
      <c r="G27" s="71">
        <f>F27-E27</f>
        <v>0.49199999999999955</v>
      </c>
      <c r="H27" s="71">
        <f>F27-D27</f>
        <v>-10.979999999999999</v>
      </c>
      <c r="I27" s="118"/>
      <c r="J27" s="73"/>
      <c r="K27" s="86"/>
      <c r="L27" s="86"/>
      <c r="M27" s="86"/>
    </row>
    <row r="28" spans="1:13" ht="27" customHeight="1">
      <c r="A28" s="106" t="s">
        <v>101</v>
      </c>
      <c r="B28" s="116" t="s">
        <v>1</v>
      </c>
      <c r="C28" s="116" t="s">
        <v>1</v>
      </c>
      <c r="D28" s="116" t="s">
        <v>1</v>
      </c>
      <c r="E28" s="116" t="s">
        <v>1</v>
      </c>
      <c r="F28" s="116" t="s">
        <v>1</v>
      </c>
      <c r="G28" s="116" t="s">
        <v>1</v>
      </c>
      <c r="H28" s="116" t="s">
        <v>1</v>
      </c>
      <c r="I28" s="86"/>
      <c r="J28" s="73"/>
      <c r="K28" s="86"/>
      <c r="L28" s="86"/>
      <c r="M28" s="86"/>
    </row>
    <row r="29" spans="1:13" ht="15" customHeight="1">
      <c r="A29" s="86" t="s">
        <v>99</v>
      </c>
      <c r="B29" s="86"/>
      <c r="C29" s="86"/>
      <c r="D29" s="86"/>
      <c r="E29" s="112"/>
      <c r="F29" s="86"/>
      <c r="G29" s="86"/>
      <c r="H29" s="86"/>
      <c r="I29" s="86"/>
      <c r="J29" s="86"/>
      <c r="K29" s="86"/>
      <c r="L29" s="86"/>
      <c r="M29" s="86"/>
    </row>
    <row r="30" spans="1:13" ht="1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ht="15" customHeight="1">
      <c r="A31" s="32" t="s">
        <v>94</v>
      </c>
      <c r="B31" s="32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3" customFormat="1" ht="12.75" customHeight="1">
      <c r="A32" s="99" t="s">
        <v>0</v>
      </c>
      <c r="B32" s="99"/>
      <c r="C32" s="100"/>
      <c r="D32" s="100"/>
      <c r="E32" s="100"/>
      <c r="F32" s="100"/>
      <c r="G32" s="100"/>
      <c r="H32" s="101"/>
      <c r="I32" s="101"/>
      <c r="J32" s="101"/>
      <c r="K32" s="101"/>
      <c r="L32" s="101"/>
      <c r="M32" s="101"/>
    </row>
    <row r="33" spans="1:13" ht="26.25" customHeight="1">
      <c r="A33" s="102"/>
      <c r="B33" s="52" t="s">
        <v>106</v>
      </c>
      <c r="C33" s="52" t="s">
        <v>108</v>
      </c>
      <c r="D33" s="52">
        <v>40909</v>
      </c>
      <c r="E33" s="52">
        <v>41244</v>
      </c>
      <c r="F33" s="52">
        <v>41275</v>
      </c>
      <c r="G33" s="69" t="s">
        <v>2</v>
      </c>
      <c r="H33" s="69" t="s">
        <v>3</v>
      </c>
      <c r="I33" s="86"/>
      <c r="J33" s="86"/>
      <c r="K33" s="86"/>
      <c r="L33" s="86"/>
      <c r="M33" s="86"/>
    </row>
    <row r="34" spans="1:13" ht="23.25" customHeight="1">
      <c r="A34" s="104" t="s">
        <v>13</v>
      </c>
      <c r="B34" s="119">
        <v>31100</v>
      </c>
      <c r="C34" s="119">
        <v>31200</v>
      </c>
      <c r="D34" s="119">
        <v>2650</v>
      </c>
      <c r="E34" s="119">
        <v>4750</v>
      </c>
      <c r="F34" s="119">
        <f>SUM(F35:F37)</f>
        <v>3900</v>
      </c>
      <c r="G34" s="71">
        <f>F34-E34</f>
        <v>-850</v>
      </c>
      <c r="H34" s="71">
        <f>F34-D34</f>
        <v>1250</v>
      </c>
      <c r="I34" s="112"/>
      <c r="J34" s="86"/>
      <c r="K34" s="86"/>
      <c r="L34" s="86"/>
      <c r="M34" s="86"/>
    </row>
    <row r="35" spans="1:13" ht="12.75" customHeight="1">
      <c r="A35" s="120" t="s">
        <v>31</v>
      </c>
      <c r="B35" s="121">
        <v>5300</v>
      </c>
      <c r="C35" s="121">
        <v>2050</v>
      </c>
      <c r="D35" s="121">
        <v>400</v>
      </c>
      <c r="E35" s="121">
        <v>500</v>
      </c>
      <c r="F35" s="121" t="s">
        <v>1</v>
      </c>
      <c r="G35" s="71">
        <f>-E35</f>
        <v>-500</v>
      </c>
      <c r="H35" s="71">
        <f>-D35</f>
        <v>-400</v>
      </c>
      <c r="I35" s="112"/>
      <c r="J35" s="86"/>
      <c r="K35" s="126"/>
      <c r="L35" s="86"/>
      <c r="M35" s="86"/>
    </row>
    <row r="36" spans="1:13" ht="12.75" customHeight="1">
      <c r="A36" s="120" t="s">
        <v>32</v>
      </c>
      <c r="B36" s="121">
        <v>9900</v>
      </c>
      <c r="C36" s="121">
        <v>3650</v>
      </c>
      <c r="D36" s="121">
        <v>800</v>
      </c>
      <c r="E36" s="121">
        <v>700</v>
      </c>
      <c r="F36" s="121" t="s">
        <v>1</v>
      </c>
      <c r="G36" s="71">
        <f>-E36</f>
        <v>-700</v>
      </c>
      <c r="H36" s="71">
        <f>-D36</f>
        <v>-800</v>
      </c>
      <c r="I36" s="112"/>
      <c r="J36" s="86"/>
      <c r="K36" s="126"/>
      <c r="L36" s="86"/>
      <c r="M36" s="86"/>
    </row>
    <row r="37" spans="1:13" ht="12.75" customHeight="1">
      <c r="A37" s="120" t="s">
        <v>33</v>
      </c>
      <c r="B37" s="121">
        <v>15900</v>
      </c>
      <c r="C37" s="121">
        <v>25500</v>
      </c>
      <c r="D37" s="121">
        <v>1450</v>
      </c>
      <c r="E37" s="121">
        <v>3550</v>
      </c>
      <c r="F37" s="121">
        <v>3900</v>
      </c>
      <c r="G37" s="71">
        <f aca="true" t="shared" si="0" ref="G37:G57">F37-E37</f>
        <v>350</v>
      </c>
      <c r="H37" s="71">
        <f aca="true" t="shared" si="1" ref="H37:H57">F37-D37</f>
        <v>2450</v>
      </c>
      <c r="I37" s="112"/>
      <c r="J37" s="86"/>
      <c r="K37" s="126"/>
      <c r="L37" s="86"/>
      <c r="M37" s="86"/>
    </row>
    <row r="38" spans="1:13" ht="12.75" customHeight="1" hidden="1">
      <c r="A38" s="120" t="s">
        <v>34</v>
      </c>
      <c r="B38" s="122"/>
      <c r="C38" s="123"/>
      <c r="D38" s="123"/>
      <c r="E38" s="121"/>
      <c r="F38" s="121"/>
      <c r="G38" s="71">
        <f t="shared" si="0"/>
        <v>0</v>
      </c>
      <c r="H38" s="71">
        <f t="shared" si="1"/>
        <v>0</v>
      </c>
      <c r="I38" s="112"/>
      <c r="J38" s="86"/>
      <c r="K38" s="126"/>
      <c r="L38" s="86"/>
      <c r="M38" s="86"/>
    </row>
    <row r="39" spans="1:13" ht="12.75" customHeight="1" hidden="1">
      <c r="A39" s="120" t="s">
        <v>35</v>
      </c>
      <c r="B39" s="122"/>
      <c r="C39" s="123"/>
      <c r="D39" s="123"/>
      <c r="E39" s="122"/>
      <c r="F39" s="122"/>
      <c r="G39" s="71">
        <f t="shared" si="0"/>
        <v>0</v>
      </c>
      <c r="H39" s="71">
        <f t="shared" si="1"/>
        <v>0</v>
      </c>
      <c r="I39" s="112"/>
      <c r="J39" s="86"/>
      <c r="K39" s="126"/>
      <c r="L39" s="86"/>
      <c r="M39" s="86"/>
    </row>
    <row r="40" spans="1:13" ht="12.75" customHeight="1">
      <c r="A40" s="104" t="s">
        <v>12</v>
      </c>
      <c r="B40" s="119">
        <v>27529.03</v>
      </c>
      <c r="C40" s="119">
        <v>41137.08</v>
      </c>
      <c r="D40" s="119">
        <v>4200.75</v>
      </c>
      <c r="E40" s="119">
        <v>3716.7</v>
      </c>
      <c r="F40" s="119">
        <f>SUM(F41:F43)</f>
        <v>3558.3</v>
      </c>
      <c r="G40" s="71">
        <f t="shared" si="0"/>
        <v>-158.39999999999964</v>
      </c>
      <c r="H40" s="71">
        <f t="shared" si="1"/>
        <v>-642.4499999999998</v>
      </c>
      <c r="I40" s="112"/>
      <c r="J40" s="86"/>
      <c r="K40" s="126"/>
      <c r="L40" s="86"/>
      <c r="M40" s="86"/>
    </row>
    <row r="41" spans="1:13" ht="12.75" customHeight="1">
      <c r="A41" s="120" t="s">
        <v>31</v>
      </c>
      <c r="B41" s="121">
        <v>5590.05</v>
      </c>
      <c r="C41" s="121">
        <v>1691.65</v>
      </c>
      <c r="D41" s="121">
        <v>556.4</v>
      </c>
      <c r="E41" s="121">
        <v>220</v>
      </c>
      <c r="F41" s="121" t="s">
        <v>1</v>
      </c>
      <c r="G41" s="71">
        <f>-E41</f>
        <v>-220</v>
      </c>
      <c r="H41" s="71">
        <f>-D41</f>
        <v>-556.4</v>
      </c>
      <c r="I41" s="112"/>
      <c r="J41" s="86"/>
      <c r="K41" s="126"/>
      <c r="L41" s="86"/>
      <c r="M41" s="86"/>
    </row>
    <row r="42" spans="1:13" ht="12.75" customHeight="1">
      <c r="A42" s="120" t="s">
        <v>32</v>
      </c>
      <c r="B42" s="121">
        <v>8578.5</v>
      </c>
      <c r="C42" s="121">
        <v>3413.92</v>
      </c>
      <c r="D42" s="121">
        <v>899.5</v>
      </c>
      <c r="E42" s="121">
        <v>401.1</v>
      </c>
      <c r="F42" s="121" t="s">
        <v>1</v>
      </c>
      <c r="G42" s="71">
        <f>-E42</f>
        <v>-401.1</v>
      </c>
      <c r="H42" s="71">
        <f>-D42</f>
        <v>-899.5</v>
      </c>
      <c r="I42" s="112"/>
      <c r="J42" s="86"/>
      <c r="K42" s="126"/>
      <c r="L42" s="86"/>
      <c r="M42" s="86"/>
    </row>
    <row r="43" spans="1:13" ht="12.75" customHeight="1">
      <c r="A43" s="120" t="s">
        <v>33</v>
      </c>
      <c r="B43" s="121">
        <v>13360.48</v>
      </c>
      <c r="C43" s="121">
        <v>36031.51</v>
      </c>
      <c r="D43" s="121">
        <v>2744.85</v>
      </c>
      <c r="E43" s="121">
        <v>3095.6</v>
      </c>
      <c r="F43" s="121">
        <v>3558.3</v>
      </c>
      <c r="G43" s="71">
        <f t="shared" si="0"/>
        <v>462.7000000000003</v>
      </c>
      <c r="H43" s="71">
        <f t="shared" si="1"/>
        <v>813.4500000000003</v>
      </c>
      <c r="I43" s="112"/>
      <c r="J43" s="86"/>
      <c r="K43" s="126"/>
      <c r="L43" s="86"/>
      <c r="M43" s="86"/>
    </row>
    <row r="44" spans="1:13" ht="12.75" customHeight="1" hidden="1">
      <c r="A44" s="120" t="s">
        <v>34</v>
      </c>
      <c r="B44" s="122"/>
      <c r="C44" s="123"/>
      <c r="D44" s="123"/>
      <c r="E44" s="122"/>
      <c r="F44" s="122"/>
      <c r="G44" s="71">
        <f t="shared" si="0"/>
        <v>0</v>
      </c>
      <c r="H44" s="71">
        <f t="shared" si="1"/>
        <v>0</v>
      </c>
      <c r="I44" s="112"/>
      <c r="J44" s="86">
        <v>7421</v>
      </c>
      <c r="K44" s="126"/>
      <c r="L44" s="86"/>
      <c r="M44" s="86"/>
    </row>
    <row r="45" spans="1:13" ht="12.75" customHeight="1" hidden="1">
      <c r="A45" s="120" t="s">
        <v>35</v>
      </c>
      <c r="B45" s="122"/>
      <c r="C45" s="123"/>
      <c r="D45" s="123"/>
      <c r="E45" s="122"/>
      <c r="F45" s="122"/>
      <c r="G45" s="71">
        <f t="shared" si="0"/>
        <v>0</v>
      </c>
      <c r="H45" s="71">
        <f t="shared" si="1"/>
        <v>0</v>
      </c>
      <c r="I45" s="112"/>
      <c r="J45" s="86"/>
      <c r="K45" s="126"/>
      <c r="L45" s="86"/>
      <c r="M45" s="86"/>
    </row>
    <row r="46" spans="1:13" ht="12.75" customHeight="1">
      <c r="A46" s="104" t="s">
        <v>14</v>
      </c>
      <c r="B46" s="119">
        <v>22861.72</v>
      </c>
      <c r="C46" s="119">
        <v>28547.71</v>
      </c>
      <c r="D46" s="119">
        <v>3260.13</v>
      </c>
      <c r="E46" s="119">
        <v>3050</v>
      </c>
      <c r="F46" s="119">
        <f>SUM(F48:F49)</f>
        <v>3379.5</v>
      </c>
      <c r="G46" s="71">
        <f t="shared" si="0"/>
        <v>329.5</v>
      </c>
      <c r="H46" s="71">
        <f t="shared" si="1"/>
        <v>119.36999999999989</v>
      </c>
      <c r="I46" s="86"/>
      <c r="J46" s="86"/>
      <c r="K46" s="126"/>
      <c r="L46" s="86"/>
      <c r="M46" s="86"/>
    </row>
    <row r="47" spans="1:13" ht="12.75" customHeight="1">
      <c r="A47" s="120" t="s">
        <v>31</v>
      </c>
      <c r="B47" s="121">
        <v>3998.35</v>
      </c>
      <c r="C47" s="121">
        <v>1347.8</v>
      </c>
      <c r="D47" s="121">
        <v>375.1</v>
      </c>
      <c r="E47" s="121">
        <v>220</v>
      </c>
      <c r="F47" s="121" t="s">
        <v>1</v>
      </c>
      <c r="G47" s="71">
        <f>-E47</f>
        <v>-220</v>
      </c>
      <c r="H47" s="71">
        <f>-D47</f>
        <v>-375.1</v>
      </c>
      <c r="I47" s="86"/>
      <c r="J47" s="86"/>
      <c r="K47" s="126"/>
      <c r="L47" s="86"/>
      <c r="M47" s="86"/>
    </row>
    <row r="48" spans="1:13" ht="12.75" customHeight="1">
      <c r="A48" s="120" t="s">
        <v>32</v>
      </c>
      <c r="B48" s="121">
        <v>6974.2</v>
      </c>
      <c r="C48" s="121">
        <v>2608.81</v>
      </c>
      <c r="D48" s="121">
        <v>730.1</v>
      </c>
      <c r="E48" s="121">
        <v>391</v>
      </c>
      <c r="F48" s="121" t="s">
        <v>1</v>
      </c>
      <c r="G48" s="71">
        <f>-E48</f>
        <v>-391</v>
      </c>
      <c r="H48" s="71">
        <f>-D48</f>
        <v>-730.1</v>
      </c>
      <c r="I48" s="86"/>
      <c r="J48" s="86"/>
      <c r="K48" s="126"/>
      <c r="L48" s="86"/>
      <c r="M48" s="86"/>
    </row>
    <row r="49" spans="1:13" ht="12.75" customHeight="1">
      <c r="A49" s="120" t="s">
        <v>33</v>
      </c>
      <c r="B49" s="121">
        <v>11889.17</v>
      </c>
      <c r="C49" s="121">
        <v>24591.1</v>
      </c>
      <c r="D49" s="121">
        <v>2154.93</v>
      </c>
      <c r="E49" s="121">
        <v>2439</v>
      </c>
      <c r="F49" s="121">
        <v>3379.5</v>
      </c>
      <c r="G49" s="71">
        <f t="shared" si="0"/>
        <v>940.5</v>
      </c>
      <c r="H49" s="71">
        <f t="shared" si="1"/>
        <v>1224.5700000000002</v>
      </c>
      <c r="I49" s="86"/>
      <c r="J49" s="86"/>
      <c r="K49" s="126"/>
      <c r="L49" s="86"/>
      <c r="M49" s="86"/>
    </row>
    <row r="50" spans="1:13" ht="12.75" customHeight="1" hidden="1">
      <c r="A50" s="120" t="s">
        <v>34</v>
      </c>
      <c r="B50" s="122"/>
      <c r="C50" s="123"/>
      <c r="D50" s="123"/>
      <c r="E50" s="122"/>
      <c r="F50" s="122"/>
      <c r="G50" s="71">
        <f t="shared" si="0"/>
        <v>0</v>
      </c>
      <c r="H50" s="71">
        <f t="shared" si="1"/>
        <v>0</v>
      </c>
      <c r="I50" s="86"/>
      <c r="J50" s="86"/>
      <c r="K50" s="126"/>
      <c r="L50" s="86"/>
      <c r="M50" s="86"/>
    </row>
    <row r="51" spans="1:13" ht="12.75" customHeight="1" hidden="1">
      <c r="A51" s="120" t="s">
        <v>35</v>
      </c>
      <c r="B51" s="122"/>
      <c r="C51" s="123"/>
      <c r="D51" s="123"/>
      <c r="E51" s="122"/>
      <c r="F51" s="122"/>
      <c r="G51" s="71">
        <f t="shared" si="0"/>
        <v>0</v>
      </c>
      <c r="H51" s="71">
        <f t="shared" si="1"/>
        <v>0</v>
      </c>
      <c r="I51" s="86"/>
      <c r="J51" s="86"/>
      <c r="K51" s="126"/>
      <c r="L51" s="86"/>
      <c r="M51" s="86"/>
    </row>
    <row r="52" spans="1:13" ht="23.25" customHeight="1">
      <c r="A52" s="104" t="s">
        <v>15</v>
      </c>
      <c r="B52" s="119">
        <v>9.18</v>
      </c>
      <c r="C52" s="119">
        <v>6.31</v>
      </c>
      <c r="D52" s="119">
        <v>9.75755274644563</v>
      </c>
      <c r="E52" s="119">
        <v>2.79</v>
      </c>
      <c r="F52" s="119">
        <v>3.05</v>
      </c>
      <c r="G52" s="71">
        <f t="shared" si="0"/>
        <v>0.2599999999999998</v>
      </c>
      <c r="H52" s="71">
        <f t="shared" si="1"/>
        <v>-6.7075527464456295</v>
      </c>
      <c r="I52" s="86"/>
      <c r="J52" s="124"/>
      <c r="K52" s="126"/>
      <c r="L52" s="86"/>
      <c r="M52" s="86"/>
    </row>
    <row r="53" spans="1:13" ht="12" customHeight="1">
      <c r="A53" s="120" t="s">
        <v>31</v>
      </c>
      <c r="B53" s="121">
        <v>6.24</v>
      </c>
      <c r="C53" s="122">
        <v>5.57</v>
      </c>
      <c r="D53" s="122">
        <v>6.407210437115803</v>
      </c>
      <c r="E53" s="121">
        <v>4.73</v>
      </c>
      <c r="F53" s="121" t="s">
        <v>1</v>
      </c>
      <c r="G53" s="71">
        <f>-E53</f>
        <v>-4.73</v>
      </c>
      <c r="H53" s="71">
        <f>-D53</f>
        <v>-6.407210437115803</v>
      </c>
      <c r="I53" s="86"/>
      <c r="J53" s="124"/>
      <c r="K53" s="126"/>
      <c r="L53" s="86"/>
      <c r="M53" s="86"/>
    </row>
    <row r="54" spans="1:13" ht="12" customHeight="1">
      <c r="A54" s="120" t="s">
        <v>32</v>
      </c>
      <c r="B54" s="121">
        <v>7.66</v>
      </c>
      <c r="C54" s="122">
        <v>6.25</v>
      </c>
      <c r="D54" s="122">
        <v>7.863640919426887</v>
      </c>
      <c r="E54" s="122">
        <v>2.33</v>
      </c>
      <c r="F54" s="121" t="s">
        <v>1</v>
      </c>
      <c r="G54" s="71">
        <f>-E54</f>
        <v>-2.33</v>
      </c>
      <c r="H54" s="71">
        <f>-D54</f>
        <v>-7.863640919426887</v>
      </c>
      <c r="I54" s="86"/>
      <c r="J54" s="124"/>
      <c r="K54" s="126"/>
      <c r="L54" s="86"/>
      <c r="M54" s="86"/>
    </row>
    <row r="55" spans="1:13" ht="12" customHeight="1">
      <c r="A55" s="120" t="s">
        <v>33</v>
      </c>
      <c r="B55" s="121">
        <v>10.89</v>
      </c>
      <c r="C55" s="121">
        <v>6.65</v>
      </c>
      <c r="D55" s="121">
        <v>11.52</v>
      </c>
      <c r="E55" s="121">
        <v>2.65</v>
      </c>
      <c r="F55" s="121">
        <v>3.05</v>
      </c>
      <c r="G55" s="71">
        <f t="shared" si="0"/>
        <v>0.3999999999999999</v>
      </c>
      <c r="H55" s="71">
        <f t="shared" si="1"/>
        <v>-8.469999999999999</v>
      </c>
      <c r="I55" s="86"/>
      <c r="J55" s="124"/>
      <c r="K55" s="126"/>
      <c r="L55" s="86"/>
      <c r="M55" s="86"/>
    </row>
    <row r="56" spans="1:13" ht="12" customHeight="1" hidden="1">
      <c r="A56" s="120" t="s">
        <v>34</v>
      </c>
      <c r="B56" s="125">
        <v>0</v>
      </c>
      <c r="C56" s="125">
        <v>0</v>
      </c>
      <c r="D56" s="125">
        <v>0</v>
      </c>
      <c r="E56" s="125">
        <v>0</v>
      </c>
      <c r="F56" s="125">
        <v>0</v>
      </c>
      <c r="G56" s="71">
        <f t="shared" si="0"/>
        <v>0</v>
      </c>
      <c r="H56" s="71">
        <f t="shared" si="1"/>
        <v>0</v>
      </c>
      <c r="I56" s="86"/>
      <c r="J56" s="124"/>
      <c r="K56" s="126"/>
      <c r="L56" s="86"/>
      <c r="M56" s="86"/>
    </row>
    <row r="57" spans="1:13" ht="12" customHeight="1" hidden="1">
      <c r="A57" s="120" t="s">
        <v>35</v>
      </c>
      <c r="B57" s="125">
        <v>0</v>
      </c>
      <c r="C57" s="125">
        <v>0</v>
      </c>
      <c r="D57" s="125">
        <v>0</v>
      </c>
      <c r="E57" s="125">
        <v>0</v>
      </c>
      <c r="F57" s="125">
        <v>0</v>
      </c>
      <c r="G57" s="71">
        <f t="shared" si="0"/>
        <v>0</v>
      </c>
      <c r="H57" s="71">
        <f t="shared" si="1"/>
        <v>0</v>
      </c>
      <c r="I57" s="86"/>
      <c r="J57" s="86"/>
      <c r="K57" s="86"/>
      <c r="L57" s="86"/>
      <c r="M57" s="86"/>
    </row>
    <row r="58" spans="1:13" ht="13.5" customHeight="1">
      <c r="A58" s="86"/>
      <c r="B58" s="86"/>
      <c r="C58" s="86"/>
      <c r="D58" s="86"/>
      <c r="E58" s="112"/>
      <c r="F58" s="86"/>
      <c r="G58" s="86"/>
      <c r="H58" s="86"/>
      <c r="I58" s="86"/>
      <c r="J58" s="86"/>
      <c r="K58" s="86"/>
      <c r="L58" s="86"/>
      <c r="M58" s="86"/>
    </row>
    <row r="59" spans="1:13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0" ht="12.75">
      <c r="A71" s="94"/>
      <c r="B71" s="94"/>
      <c r="C71" s="94"/>
      <c r="D71" s="94"/>
      <c r="E71" s="94"/>
      <c r="F71" s="94"/>
      <c r="G71" s="94"/>
      <c r="H71" s="94"/>
      <c r="I71" s="94"/>
      <c r="J71" s="94"/>
    </row>
    <row r="72" spans="1:10" ht="12.75">
      <c r="A72" s="94"/>
      <c r="B72" s="94"/>
      <c r="C72" s="94"/>
      <c r="D72" s="94"/>
      <c r="E72" s="94"/>
      <c r="F72" s="94"/>
      <c r="G72" s="94"/>
      <c r="H72" s="94"/>
      <c r="I72" s="94"/>
      <c r="J72" s="94"/>
    </row>
    <row r="73" spans="1:10" ht="12.75">
      <c r="A73" s="94"/>
      <c r="B73" s="94"/>
      <c r="C73" s="94"/>
      <c r="D73" s="94"/>
      <c r="E73" s="94"/>
      <c r="F73" s="94"/>
      <c r="G73" s="94"/>
      <c r="H73" s="94"/>
      <c r="I73" s="94"/>
      <c r="J73" s="94"/>
    </row>
    <row r="74" spans="1:10" ht="12.75">
      <c r="A74" s="94"/>
      <c r="B74" s="94"/>
      <c r="C74" s="94"/>
      <c r="D74" s="94"/>
      <c r="E74" s="94"/>
      <c r="F74" s="94"/>
      <c r="G74" s="94"/>
      <c r="H74" s="94"/>
      <c r="I74" s="94"/>
      <c r="J74" s="94"/>
    </row>
    <row r="75" spans="1:10" ht="12.75">
      <c r="A75" s="94"/>
      <c r="B75" s="94"/>
      <c r="C75" s="94"/>
      <c r="D75" s="94"/>
      <c r="E75" s="94"/>
      <c r="F75" s="94"/>
      <c r="G75" s="94"/>
      <c r="H75" s="94"/>
      <c r="I75" s="94"/>
      <c r="J75" s="94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4" ht="15" customHeight="1">
      <c r="A1" s="32" t="s">
        <v>96</v>
      </c>
      <c r="B1" s="32"/>
      <c r="C1" s="86"/>
      <c r="D1" s="86"/>
      <c r="E1" s="86"/>
      <c r="F1" s="86"/>
      <c r="G1" s="86"/>
      <c r="H1" s="86"/>
      <c r="I1" s="86"/>
      <c r="J1" s="94"/>
      <c r="K1" s="94"/>
      <c r="L1" s="94"/>
      <c r="M1" s="94"/>
      <c r="N1" s="94"/>
    </row>
    <row r="2" spans="1:14" s="3" customFormat="1" ht="12.75" customHeight="1">
      <c r="A2" s="99" t="s">
        <v>0</v>
      </c>
      <c r="B2" s="99"/>
      <c r="C2" s="100"/>
      <c r="D2" s="100"/>
      <c r="E2" s="100"/>
      <c r="F2" s="100"/>
      <c r="G2" s="100"/>
      <c r="H2" s="101"/>
      <c r="I2" s="101"/>
      <c r="J2" s="95"/>
      <c r="K2" s="95"/>
      <c r="L2" s="95"/>
      <c r="M2" s="95"/>
      <c r="N2" s="95"/>
    </row>
    <row r="3" spans="1:14" ht="26.25" customHeight="1">
      <c r="A3" s="102"/>
      <c r="B3" s="52" t="s">
        <v>106</v>
      </c>
      <c r="C3" s="52" t="s">
        <v>108</v>
      </c>
      <c r="D3" s="52">
        <v>40909</v>
      </c>
      <c r="E3" s="52">
        <v>41244</v>
      </c>
      <c r="F3" s="52">
        <v>41275</v>
      </c>
      <c r="G3" s="69" t="s">
        <v>2</v>
      </c>
      <c r="H3" s="69" t="s">
        <v>3</v>
      </c>
      <c r="I3" s="86"/>
      <c r="J3" s="94"/>
      <c r="K3" s="94"/>
      <c r="L3" s="94"/>
      <c r="M3" s="94"/>
      <c r="N3" s="94"/>
    </row>
    <row r="4" spans="1:14" ht="12.75" customHeight="1">
      <c r="A4" s="127" t="s">
        <v>65</v>
      </c>
      <c r="B4" s="119">
        <v>4685</v>
      </c>
      <c r="C4" s="119">
        <v>4883</v>
      </c>
      <c r="D4" s="119">
        <v>330</v>
      </c>
      <c r="E4" s="119">
        <v>256</v>
      </c>
      <c r="F4" s="119">
        <f>SUM(F5:F7)</f>
        <v>482.5</v>
      </c>
      <c r="G4" s="71">
        <f>F4-E4</f>
        <v>226.5</v>
      </c>
      <c r="H4" s="71">
        <f>+F4-D4</f>
        <v>152.5</v>
      </c>
      <c r="I4" s="112"/>
      <c r="J4" s="94"/>
      <c r="K4" s="94"/>
      <c r="L4" s="154"/>
      <c r="M4" s="154"/>
      <c r="N4" s="154"/>
    </row>
    <row r="5" spans="1:14" ht="12.75" customHeight="1">
      <c r="A5" s="155" t="s">
        <v>10</v>
      </c>
      <c r="B5" s="121">
        <v>705</v>
      </c>
      <c r="C5" s="121">
        <v>495</v>
      </c>
      <c r="D5" s="121">
        <v>50</v>
      </c>
      <c r="E5" s="121">
        <v>15</v>
      </c>
      <c r="F5" s="121">
        <v>20</v>
      </c>
      <c r="G5" s="71">
        <f aca="true" t="shared" si="0" ref="G5:G25">F5-E5</f>
        <v>5</v>
      </c>
      <c r="H5" s="71">
        <f aca="true" t="shared" si="1" ref="H5:H25">+F5-D5</f>
        <v>-30</v>
      </c>
      <c r="I5" s="156"/>
      <c r="J5" s="94"/>
      <c r="K5" s="94"/>
      <c r="L5" s="154"/>
      <c r="M5" s="154"/>
      <c r="N5" s="154"/>
    </row>
    <row r="6" spans="1:14" ht="12.75" customHeight="1">
      <c r="A6" s="155" t="s">
        <v>36</v>
      </c>
      <c r="B6" s="121">
        <v>1045</v>
      </c>
      <c r="C6" s="121">
        <v>1225</v>
      </c>
      <c r="D6" s="121">
        <v>70</v>
      </c>
      <c r="E6" s="121">
        <v>43</v>
      </c>
      <c r="F6" s="121">
        <v>142.5</v>
      </c>
      <c r="G6" s="71">
        <f t="shared" si="0"/>
        <v>99.5</v>
      </c>
      <c r="H6" s="71">
        <f t="shared" si="1"/>
        <v>72.5</v>
      </c>
      <c r="I6" s="156"/>
      <c r="J6" s="94"/>
      <c r="K6" s="94"/>
      <c r="L6" s="154"/>
      <c r="M6" s="154"/>
      <c r="N6" s="154"/>
    </row>
    <row r="7" spans="1:14" ht="12.75" customHeight="1">
      <c r="A7" s="155" t="s">
        <v>11</v>
      </c>
      <c r="B7" s="121">
        <v>2935</v>
      </c>
      <c r="C7" s="121">
        <v>3163</v>
      </c>
      <c r="D7" s="121">
        <v>210</v>
      </c>
      <c r="E7" s="121">
        <v>198</v>
      </c>
      <c r="F7" s="121">
        <v>320</v>
      </c>
      <c r="G7" s="71">
        <f t="shared" si="0"/>
        <v>122</v>
      </c>
      <c r="H7" s="71">
        <f t="shared" si="1"/>
        <v>110</v>
      </c>
      <c r="I7" s="156"/>
      <c r="J7" s="94"/>
      <c r="K7" s="94"/>
      <c r="L7" s="154"/>
      <c r="M7" s="154"/>
      <c r="N7" s="154"/>
    </row>
    <row r="8" spans="1:14" ht="13.5" customHeight="1" hidden="1">
      <c r="A8" s="155" t="s">
        <v>37</v>
      </c>
      <c r="B8" s="121"/>
      <c r="C8" s="121"/>
      <c r="D8" s="121"/>
      <c r="E8" s="121"/>
      <c r="F8" s="121"/>
      <c r="G8" s="71">
        <f t="shared" si="0"/>
        <v>0</v>
      </c>
      <c r="H8" s="71">
        <f t="shared" si="1"/>
        <v>0</v>
      </c>
      <c r="I8" s="156"/>
      <c r="J8" s="94"/>
      <c r="K8" s="94"/>
      <c r="L8" s="154"/>
      <c r="M8" s="154"/>
      <c r="N8" s="154"/>
    </row>
    <row r="9" spans="1:14" ht="12.75" customHeight="1" hidden="1">
      <c r="A9" s="155" t="s">
        <v>38</v>
      </c>
      <c r="B9" s="121"/>
      <c r="C9" s="121"/>
      <c r="D9" s="121"/>
      <c r="E9" s="121"/>
      <c r="F9" s="121"/>
      <c r="G9" s="71">
        <f t="shared" si="0"/>
        <v>0</v>
      </c>
      <c r="H9" s="71">
        <f t="shared" si="1"/>
        <v>0</v>
      </c>
      <c r="I9" s="156"/>
      <c r="J9" s="94"/>
      <c r="K9" s="94"/>
      <c r="L9" s="154"/>
      <c r="M9" s="154"/>
      <c r="N9" s="154"/>
    </row>
    <row r="10" spans="1:14" ht="12.75" customHeight="1">
      <c r="A10" s="127" t="s">
        <v>67</v>
      </c>
      <c r="B10" s="119">
        <v>5672.698</v>
      </c>
      <c r="C10" s="119">
        <v>9850.766</v>
      </c>
      <c r="D10" s="119">
        <v>866.9815</v>
      </c>
      <c r="E10" s="119">
        <v>644.4399999999999</v>
      </c>
      <c r="F10" s="119">
        <f>SUM(F11:F13)</f>
        <v>758.1</v>
      </c>
      <c r="G10" s="71">
        <f t="shared" si="0"/>
        <v>113.66000000000008</v>
      </c>
      <c r="H10" s="71">
        <f t="shared" si="1"/>
        <v>-108.88149999999996</v>
      </c>
      <c r="I10" s="86"/>
      <c r="J10" s="94"/>
      <c r="K10" s="94"/>
      <c r="L10" s="154"/>
      <c r="M10" s="154"/>
      <c r="N10" s="154"/>
    </row>
    <row r="11" spans="1:14" ht="12.75" customHeight="1">
      <c r="A11" s="155" t="s">
        <v>10</v>
      </c>
      <c r="B11" s="121">
        <v>277.49</v>
      </c>
      <c r="C11" s="121">
        <v>447.224</v>
      </c>
      <c r="D11" s="121">
        <v>38.315</v>
      </c>
      <c r="E11" s="121">
        <v>25.2</v>
      </c>
      <c r="F11" s="121">
        <v>31.1</v>
      </c>
      <c r="G11" s="71">
        <f t="shared" si="0"/>
        <v>5.900000000000002</v>
      </c>
      <c r="H11" s="71">
        <f t="shared" si="1"/>
        <v>-7.214999999999996</v>
      </c>
      <c r="I11" s="112"/>
      <c r="J11" s="94"/>
      <c r="K11" s="94"/>
      <c r="L11" s="154"/>
      <c r="M11" s="154"/>
      <c r="N11" s="154"/>
    </row>
    <row r="12" spans="1:14" ht="12.75" customHeight="1">
      <c r="A12" s="155" t="s">
        <v>36</v>
      </c>
      <c r="B12" s="121">
        <v>1258.517</v>
      </c>
      <c r="C12" s="121">
        <v>2817.152</v>
      </c>
      <c r="D12" s="121">
        <v>313.6365</v>
      </c>
      <c r="E12" s="121">
        <v>58.2</v>
      </c>
      <c r="F12" s="121">
        <v>189.14</v>
      </c>
      <c r="G12" s="71">
        <f t="shared" si="0"/>
        <v>130.94</v>
      </c>
      <c r="H12" s="71">
        <f t="shared" si="1"/>
        <v>-124.49650000000003</v>
      </c>
      <c r="I12" s="112"/>
      <c r="J12" s="94"/>
      <c r="K12" s="94"/>
      <c r="L12" s="154"/>
      <c r="M12" s="154"/>
      <c r="N12" s="154"/>
    </row>
    <row r="13" spans="1:14" ht="12.75" customHeight="1">
      <c r="A13" s="157" t="s">
        <v>11</v>
      </c>
      <c r="B13" s="121">
        <v>4136.691</v>
      </c>
      <c r="C13" s="121">
        <v>6586.39</v>
      </c>
      <c r="D13" s="121">
        <v>515.03</v>
      </c>
      <c r="E13" s="121">
        <v>561.04</v>
      </c>
      <c r="F13" s="121">
        <v>537.86</v>
      </c>
      <c r="G13" s="71">
        <f t="shared" si="0"/>
        <v>-23.17999999999995</v>
      </c>
      <c r="H13" s="71">
        <f t="shared" si="1"/>
        <v>22.83000000000004</v>
      </c>
      <c r="I13" s="112"/>
      <c r="J13" s="94"/>
      <c r="K13" s="94"/>
      <c r="L13" s="154"/>
      <c r="M13" s="154"/>
      <c r="N13" s="154"/>
    </row>
    <row r="14" spans="1:14" ht="12.75" customHeight="1" hidden="1">
      <c r="A14" s="157" t="s">
        <v>37</v>
      </c>
      <c r="B14" s="121"/>
      <c r="C14" s="121"/>
      <c r="D14" s="121"/>
      <c r="E14" s="121"/>
      <c r="F14" s="121"/>
      <c r="G14" s="71">
        <f t="shared" si="0"/>
        <v>0</v>
      </c>
      <c r="H14" s="71">
        <f t="shared" si="1"/>
        <v>0</v>
      </c>
      <c r="I14" s="112"/>
      <c r="J14" s="94"/>
      <c r="K14" s="94"/>
      <c r="L14" s="154"/>
      <c r="M14" s="154"/>
      <c r="N14" s="154"/>
    </row>
    <row r="15" spans="1:14" ht="12.75" customHeight="1" hidden="1">
      <c r="A15" s="157" t="s">
        <v>38</v>
      </c>
      <c r="B15" s="121"/>
      <c r="C15" s="121"/>
      <c r="D15" s="121"/>
      <c r="E15" s="121"/>
      <c r="F15" s="121"/>
      <c r="G15" s="71">
        <f t="shared" si="0"/>
        <v>0</v>
      </c>
      <c r="H15" s="71">
        <f t="shared" si="1"/>
        <v>0</v>
      </c>
      <c r="I15" s="112"/>
      <c r="J15" s="94"/>
      <c r="K15" s="94"/>
      <c r="L15" s="154"/>
      <c r="M15" s="154"/>
      <c r="N15" s="154"/>
    </row>
    <row r="16" spans="1:14" ht="12.75" customHeight="1">
      <c r="A16" s="158" t="s">
        <v>68</v>
      </c>
      <c r="B16" s="119">
        <v>4081.91</v>
      </c>
      <c r="C16" s="119">
        <v>4762.715</v>
      </c>
      <c r="D16" s="119">
        <v>232.565</v>
      </c>
      <c r="E16" s="119">
        <v>257.15</v>
      </c>
      <c r="F16" s="119">
        <f>SUM(F17:F19)</f>
        <v>448.08000000000004</v>
      </c>
      <c r="G16" s="71">
        <f t="shared" si="0"/>
        <v>190.93000000000006</v>
      </c>
      <c r="H16" s="71">
        <f t="shared" si="1"/>
        <v>215.51500000000004</v>
      </c>
      <c r="I16" s="86"/>
      <c r="J16" s="94"/>
      <c r="K16" s="94"/>
      <c r="L16" s="154"/>
      <c r="M16" s="154"/>
      <c r="N16" s="154"/>
    </row>
    <row r="17" spans="1:14" ht="12.75" customHeight="1">
      <c r="A17" s="155" t="s">
        <v>10</v>
      </c>
      <c r="B17" s="121">
        <v>99.79</v>
      </c>
      <c r="C17" s="121">
        <v>225.915</v>
      </c>
      <c r="D17" s="121">
        <v>31.315</v>
      </c>
      <c r="E17" s="121">
        <v>6</v>
      </c>
      <c r="F17" s="121">
        <v>20</v>
      </c>
      <c r="G17" s="71">
        <f t="shared" si="0"/>
        <v>14</v>
      </c>
      <c r="H17" s="71">
        <f t="shared" si="1"/>
        <v>-11.315000000000001</v>
      </c>
      <c r="I17" s="86"/>
      <c r="J17" s="94"/>
      <c r="K17" s="94"/>
      <c r="L17" s="154"/>
      <c r="M17" s="154"/>
      <c r="N17" s="154"/>
    </row>
    <row r="18" spans="1:14" ht="12.75" customHeight="1">
      <c r="A18" s="155" t="s">
        <v>36</v>
      </c>
      <c r="B18" s="121">
        <v>851.672</v>
      </c>
      <c r="C18" s="121">
        <v>1226.01</v>
      </c>
      <c r="D18" s="121">
        <v>70</v>
      </c>
      <c r="E18" s="121">
        <v>43</v>
      </c>
      <c r="F18" s="121">
        <v>132.58</v>
      </c>
      <c r="G18" s="71">
        <f t="shared" si="0"/>
        <v>89.58000000000001</v>
      </c>
      <c r="H18" s="71">
        <f t="shared" si="1"/>
        <v>62.58000000000001</v>
      </c>
      <c r="I18" s="86"/>
      <c r="J18" s="159"/>
      <c r="K18" s="94"/>
      <c r="L18" s="154"/>
      <c r="M18" s="154"/>
      <c r="N18" s="154"/>
    </row>
    <row r="19" spans="1:14" ht="12.75" customHeight="1">
      <c r="A19" s="157" t="s">
        <v>11</v>
      </c>
      <c r="B19" s="121">
        <v>3130.448</v>
      </c>
      <c r="C19" s="121">
        <v>3310.79</v>
      </c>
      <c r="D19" s="121">
        <v>131.25</v>
      </c>
      <c r="E19" s="121">
        <v>208.15</v>
      </c>
      <c r="F19" s="121">
        <v>295.5</v>
      </c>
      <c r="G19" s="71">
        <f t="shared" si="0"/>
        <v>87.35</v>
      </c>
      <c r="H19" s="71">
        <f t="shared" si="1"/>
        <v>164.25</v>
      </c>
      <c r="I19" s="86"/>
      <c r="J19" s="94"/>
      <c r="K19" s="94"/>
      <c r="L19" s="154"/>
      <c r="M19" s="154"/>
      <c r="N19" s="154"/>
    </row>
    <row r="20" spans="1:14" ht="12.75" customHeight="1" hidden="1">
      <c r="A20" s="157" t="s">
        <v>37</v>
      </c>
      <c r="B20" s="121"/>
      <c r="C20" s="121"/>
      <c r="D20" s="121"/>
      <c r="E20" s="121"/>
      <c r="F20" s="121"/>
      <c r="G20" s="71">
        <f t="shared" si="0"/>
        <v>0</v>
      </c>
      <c r="H20" s="71">
        <f t="shared" si="1"/>
        <v>0</v>
      </c>
      <c r="I20" s="86"/>
      <c r="J20" s="94"/>
      <c r="K20" s="94"/>
      <c r="L20" s="154"/>
      <c r="M20" s="154"/>
      <c r="N20" s="154"/>
    </row>
    <row r="21" spans="1:14" ht="12.75" customHeight="1" hidden="1">
      <c r="A21" s="157" t="s">
        <v>38</v>
      </c>
      <c r="B21" s="121"/>
      <c r="C21" s="121"/>
      <c r="D21" s="121"/>
      <c r="E21" s="121"/>
      <c r="F21" s="121"/>
      <c r="G21" s="71">
        <f t="shared" si="0"/>
        <v>0</v>
      </c>
      <c r="H21" s="71">
        <f t="shared" si="1"/>
        <v>0</v>
      </c>
      <c r="I21" s="86"/>
      <c r="J21" s="94"/>
      <c r="K21" s="94"/>
      <c r="L21" s="154"/>
      <c r="M21" s="154"/>
      <c r="N21" s="154"/>
    </row>
    <row r="22" spans="1:14" ht="12.75" customHeight="1">
      <c r="A22" s="158" t="s">
        <v>66</v>
      </c>
      <c r="B22" s="119">
        <v>15.59</v>
      </c>
      <c r="C22" s="119">
        <v>9.91</v>
      </c>
      <c r="D22" s="119">
        <v>12.668321712806533</v>
      </c>
      <c r="E22" s="119">
        <v>8.98</v>
      </c>
      <c r="F22" s="119">
        <v>8.63</v>
      </c>
      <c r="G22" s="71">
        <f t="shared" si="0"/>
        <v>-0.34999999999999964</v>
      </c>
      <c r="H22" s="71">
        <f t="shared" si="1"/>
        <v>-4.038321712806532</v>
      </c>
      <c r="I22" s="124"/>
      <c r="J22" s="94"/>
      <c r="K22" s="97"/>
      <c r="L22" s="154"/>
      <c r="M22" s="154"/>
      <c r="N22" s="154"/>
    </row>
    <row r="23" spans="1:14" ht="12.75" customHeight="1">
      <c r="A23" s="155" t="s">
        <v>10</v>
      </c>
      <c r="B23" s="121">
        <v>8.05</v>
      </c>
      <c r="C23" s="121">
        <v>6.14</v>
      </c>
      <c r="D23" s="121">
        <v>6.449073806662083</v>
      </c>
      <c r="E23" s="121">
        <v>5.21</v>
      </c>
      <c r="F23" s="121">
        <v>5.56</v>
      </c>
      <c r="G23" s="71">
        <f t="shared" si="0"/>
        <v>0.34999999999999964</v>
      </c>
      <c r="H23" s="71">
        <f t="shared" si="1"/>
        <v>-0.8890738066620836</v>
      </c>
      <c r="I23" s="124"/>
      <c r="J23" s="94"/>
      <c r="K23" s="97"/>
      <c r="L23" s="154"/>
      <c r="M23" s="154"/>
      <c r="N23" s="154"/>
    </row>
    <row r="24" spans="1:14" ht="12.75" customHeight="1">
      <c r="A24" s="155" t="s">
        <v>36</v>
      </c>
      <c r="B24" s="121">
        <v>12.97</v>
      </c>
      <c r="C24" s="121">
        <v>8.47</v>
      </c>
      <c r="D24" s="121">
        <v>12.46908720067008</v>
      </c>
      <c r="E24" s="121">
        <v>6.77</v>
      </c>
      <c r="F24" s="121">
        <v>6.74</v>
      </c>
      <c r="G24" s="71">
        <f t="shared" si="0"/>
        <v>-0.02999999999999936</v>
      </c>
      <c r="H24" s="71">
        <f t="shared" si="1"/>
        <v>-5.7290872006700795</v>
      </c>
      <c r="I24" s="124"/>
      <c r="J24" s="94"/>
      <c r="K24" s="97"/>
      <c r="L24" s="154"/>
      <c r="M24" s="154"/>
      <c r="N24" s="154"/>
    </row>
    <row r="25" spans="1:14" ht="12.75" customHeight="1">
      <c r="A25" s="155" t="s">
        <v>11</v>
      </c>
      <c r="B25" s="121">
        <v>16.92</v>
      </c>
      <c r="C25" s="121">
        <v>10.81</v>
      </c>
      <c r="D25" s="121">
        <v>14.258433438752936</v>
      </c>
      <c r="E25" s="121">
        <v>9.54</v>
      </c>
      <c r="F25" s="121">
        <v>9.68</v>
      </c>
      <c r="G25" s="71">
        <f t="shared" si="0"/>
        <v>0.14000000000000057</v>
      </c>
      <c r="H25" s="71">
        <f t="shared" si="1"/>
        <v>-4.578433438752937</v>
      </c>
      <c r="I25" s="124"/>
      <c r="J25" s="94"/>
      <c r="K25" s="97"/>
      <c r="L25" s="154"/>
      <c r="M25" s="154"/>
      <c r="N25" s="154"/>
    </row>
    <row r="26" spans="1:15" ht="12.75" customHeight="1" hidden="1">
      <c r="A26" s="155" t="s">
        <v>37</v>
      </c>
      <c r="B26" s="160">
        <v>0</v>
      </c>
      <c r="C26" s="161">
        <v>0</v>
      </c>
      <c r="D26" s="160">
        <v>0</v>
      </c>
      <c r="E26" s="160">
        <v>0</v>
      </c>
      <c r="F26" s="160">
        <v>0</v>
      </c>
      <c r="G26" s="71">
        <f>F26-E26</f>
        <v>0</v>
      </c>
      <c r="H26" s="71">
        <f>+D26-C26</f>
        <v>0</v>
      </c>
      <c r="I26" s="86"/>
      <c r="J26" s="94"/>
      <c r="K26" s="94" t="b">
        <f>B26=C26</f>
        <v>1</v>
      </c>
      <c r="L26" s="94"/>
      <c r="M26" s="154"/>
      <c r="N26" s="154"/>
      <c r="O26" s="28"/>
    </row>
    <row r="27" spans="1:15" ht="12.75" customHeight="1" hidden="1">
      <c r="A27" s="155" t="s">
        <v>38</v>
      </c>
      <c r="B27" s="160">
        <v>0</v>
      </c>
      <c r="C27" s="161">
        <v>0</v>
      </c>
      <c r="D27" s="160">
        <v>0</v>
      </c>
      <c r="E27" s="160">
        <v>0</v>
      </c>
      <c r="F27" s="160">
        <v>0</v>
      </c>
      <c r="G27" s="71">
        <f>F27-E27</f>
        <v>0</v>
      </c>
      <c r="H27" s="71">
        <f>+D27-C27</f>
        <v>0</v>
      </c>
      <c r="I27" s="86"/>
      <c r="J27" s="94"/>
      <c r="K27" s="94" t="b">
        <f>B27=C27</f>
        <v>1</v>
      </c>
      <c r="L27" s="94"/>
      <c r="M27" s="154"/>
      <c r="N27" s="154"/>
      <c r="O27" s="28"/>
    </row>
    <row r="28" spans="1:14" ht="15" customHeight="1">
      <c r="A28" s="86"/>
      <c r="B28" s="86"/>
      <c r="C28" s="112"/>
      <c r="D28" s="86"/>
      <c r="E28" s="86"/>
      <c r="F28" s="86"/>
      <c r="G28" s="86"/>
      <c r="H28" s="86"/>
      <c r="I28" s="86"/>
      <c r="J28" s="94"/>
      <c r="K28" s="94"/>
      <c r="L28" s="94"/>
      <c r="M28" s="94"/>
      <c r="N28" s="94"/>
    </row>
    <row r="29" spans="1:14" ht="15" customHeight="1">
      <c r="A29" s="32" t="s">
        <v>97</v>
      </c>
      <c r="B29" s="32"/>
      <c r="C29" s="86"/>
      <c r="D29" s="86"/>
      <c r="E29" s="86"/>
      <c r="F29" s="86"/>
      <c r="G29" s="86"/>
      <c r="H29" s="86"/>
      <c r="I29" s="86"/>
      <c r="J29" s="94"/>
      <c r="K29" s="94"/>
      <c r="L29" s="94"/>
      <c r="M29" s="94"/>
      <c r="N29" s="94"/>
    </row>
    <row r="30" spans="1:14" s="3" customFormat="1" ht="12.75" customHeight="1">
      <c r="A30" s="99" t="s">
        <v>79</v>
      </c>
      <c r="B30" s="99"/>
      <c r="C30" s="100"/>
      <c r="D30" s="100"/>
      <c r="E30" s="100"/>
      <c r="F30" s="100"/>
      <c r="G30" s="100"/>
      <c r="H30" s="101"/>
      <c r="I30" s="101"/>
      <c r="J30" s="95"/>
      <c r="K30" s="95"/>
      <c r="L30" s="95"/>
      <c r="M30" s="95"/>
      <c r="N30" s="95"/>
    </row>
    <row r="31" spans="1:14" ht="26.25" customHeight="1">
      <c r="A31" s="102"/>
      <c r="B31" s="52" t="s">
        <v>106</v>
      </c>
      <c r="C31" s="52" t="s">
        <v>108</v>
      </c>
      <c r="D31" s="52">
        <v>40909</v>
      </c>
      <c r="E31" s="52">
        <v>41244</v>
      </c>
      <c r="F31" s="52">
        <v>41275</v>
      </c>
      <c r="G31" s="69" t="s">
        <v>2</v>
      </c>
      <c r="H31" s="69" t="s">
        <v>3</v>
      </c>
      <c r="I31" s="124"/>
      <c r="J31" s="94"/>
      <c r="K31" s="94"/>
      <c r="L31" s="94"/>
      <c r="M31" s="94"/>
      <c r="N31" s="94"/>
    </row>
    <row r="32" spans="1:14" ht="12.75" customHeight="1">
      <c r="A32" s="158" t="s">
        <v>42</v>
      </c>
      <c r="B32" s="162">
        <v>9.404438768528964</v>
      </c>
      <c r="C32" s="162">
        <v>7.704581067274826</v>
      </c>
      <c r="D32" s="162">
        <v>11.2845001947433</v>
      </c>
      <c r="E32" s="162">
        <v>3.5</v>
      </c>
      <c r="F32" s="162">
        <v>3.3341397442853107</v>
      </c>
      <c r="G32" s="71">
        <f>F32-E32</f>
        <v>-0.16586025571468932</v>
      </c>
      <c r="H32" s="71">
        <f>+F32-D32</f>
        <v>-7.950360450457989</v>
      </c>
      <c r="I32" s="163"/>
      <c r="J32" s="164"/>
      <c r="K32" s="94"/>
      <c r="L32" s="165"/>
      <c r="M32" s="166"/>
      <c r="N32" s="94"/>
    </row>
    <row r="33" spans="1:14" ht="12.75" customHeight="1">
      <c r="A33" s="133" t="s">
        <v>26</v>
      </c>
      <c r="B33" s="116">
        <v>8.993765324157467</v>
      </c>
      <c r="C33" s="116">
        <v>8.148250269996286</v>
      </c>
      <c r="D33" s="116">
        <v>12</v>
      </c>
      <c r="E33" s="116" t="s">
        <v>1</v>
      </c>
      <c r="F33" s="116" t="s">
        <v>1</v>
      </c>
      <c r="G33" s="71" t="s">
        <v>1</v>
      </c>
      <c r="H33" s="71">
        <f>-D33</f>
        <v>-12</v>
      </c>
      <c r="I33" s="163"/>
      <c r="J33" s="167"/>
      <c r="K33" s="94"/>
      <c r="L33" s="96"/>
      <c r="M33" s="166"/>
      <c r="N33" s="166"/>
    </row>
    <row r="34" spans="1:14" ht="12.75" customHeight="1">
      <c r="A34" s="133" t="s">
        <v>27</v>
      </c>
      <c r="B34" s="116">
        <v>9.366284854061487</v>
      </c>
      <c r="C34" s="116">
        <v>7.682264914089533</v>
      </c>
      <c r="D34" s="116">
        <v>11</v>
      </c>
      <c r="E34" s="116">
        <v>3.5</v>
      </c>
      <c r="F34" s="116">
        <v>3.3157481410925</v>
      </c>
      <c r="G34" s="71">
        <f>F34-E34</f>
        <v>-0.18425185890749995</v>
      </c>
      <c r="H34" s="71">
        <f>+F34-D34</f>
        <v>-7.6842518589074995</v>
      </c>
      <c r="I34" s="163"/>
      <c r="J34" s="167"/>
      <c r="K34" s="94"/>
      <c r="L34" s="96"/>
      <c r="M34" s="166"/>
      <c r="N34" s="94"/>
    </row>
    <row r="35" spans="1:14" ht="12.75" customHeight="1">
      <c r="A35" s="133" t="s">
        <v>28</v>
      </c>
      <c r="B35" s="116">
        <v>9.478366434104279</v>
      </c>
      <c r="C35" s="168">
        <v>7.5</v>
      </c>
      <c r="D35" s="168">
        <v>11</v>
      </c>
      <c r="E35" s="116">
        <v>3.5</v>
      </c>
      <c r="F35" s="116">
        <v>3.5</v>
      </c>
      <c r="G35" s="71">
        <f>F35-E35</f>
        <v>0</v>
      </c>
      <c r="H35" s="71">
        <f>+F35-D35</f>
        <v>-7.5</v>
      </c>
      <c r="I35" s="163"/>
      <c r="J35" s="169"/>
      <c r="K35" s="94"/>
      <c r="L35" s="170"/>
      <c r="M35" s="166"/>
      <c r="N35" s="94"/>
    </row>
    <row r="36" spans="1:14" ht="12.75" customHeight="1">
      <c r="A36" s="133" t="s">
        <v>29</v>
      </c>
      <c r="B36" s="116">
        <v>12</v>
      </c>
      <c r="C36" s="171" t="s">
        <v>1</v>
      </c>
      <c r="D36" s="171" t="s">
        <v>1</v>
      </c>
      <c r="E36" s="171" t="s">
        <v>1</v>
      </c>
      <c r="F36" s="171" t="s">
        <v>1</v>
      </c>
      <c r="G36" s="71" t="s">
        <v>1</v>
      </c>
      <c r="H36" s="71" t="s">
        <v>1</v>
      </c>
      <c r="I36" s="172"/>
      <c r="J36" s="169"/>
      <c r="K36" s="94"/>
      <c r="L36" s="170"/>
      <c r="M36" s="166"/>
      <c r="N36" s="94"/>
    </row>
    <row r="37" spans="1:14" ht="12.75" customHeight="1">
      <c r="A37" s="133" t="s">
        <v>30</v>
      </c>
      <c r="B37" s="171" t="s">
        <v>1</v>
      </c>
      <c r="C37" s="171" t="s">
        <v>1</v>
      </c>
      <c r="D37" s="171" t="s">
        <v>1</v>
      </c>
      <c r="E37" s="171" t="s">
        <v>1</v>
      </c>
      <c r="F37" s="171" t="s">
        <v>1</v>
      </c>
      <c r="G37" s="71" t="s">
        <v>1</v>
      </c>
      <c r="H37" s="71" t="s">
        <v>1</v>
      </c>
      <c r="I37" s="172"/>
      <c r="J37" s="169"/>
      <c r="K37" s="173"/>
      <c r="L37" s="166"/>
      <c r="M37" s="166"/>
      <c r="N37" s="94"/>
    </row>
    <row r="38" spans="1:14" ht="12.75" customHeight="1">
      <c r="A38" s="133" t="s">
        <v>69</v>
      </c>
      <c r="B38" s="116" t="s">
        <v>1</v>
      </c>
      <c r="C38" s="171" t="s">
        <v>1</v>
      </c>
      <c r="D38" s="171" t="s">
        <v>1</v>
      </c>
      <c r="E38" s="171" t="s">
        <v>1</v>
      </c>
      <c r="F38" s="171" t="s">
        <v>1</v>
      </c>
      <c r="G38" s="71" t="s">
        <v>1</v>
      </c>
      <c r="H38" s="71" t="s">
        <v>1</v>
      </c>
      <c r="I38" s="172"/>
      <c r="J38" s="169"/>
      <c r="K38" s="173"/>
      <c r="L38" s="166"/>
      <c r="M38" s="166"/>
      <c r="N38" s="94"/>
    </row>
    <row r="39" spans="1:14" ht="12.75" customHeight="1">
      <c r="A39" s="133" t="s">
        <v>70</v>
      </c>
      <c r="B39" s="171" t="s">
        <v>1</v>
      </c>
      <c r="C39" s="171" t="s">
        <v>1</v>
      </c>
      <c r="D39" s="171" t="s">
        <v>1</v>
      </c>
      <c r="E39" s="171" t="s">
        <v>1</v>
      </c>
      <c r="F39" s="171" t="s">
        <v>1</v>
      </c>
      <c r="G39" s="71" t="s">
        <v>1</v>
      </c>
      <c r="H39" s="71" t="s">
        <v>1</v>
      </c>
      <c r="I39" s="172"/>
      <c r="J39" s="169"/>
      <c r="K39" s="173"/>
      <c r="L39" s="166"/>
      <c r="M39" s="166"/>
      <c r="N39" s="94"/>
    </row>
    <row r="40" spans="1:14" ht="12.75" customHeight="1">
      <c r="A40" s="133" t="s">
        <v>71</v>
      </c>
      <c r="B40" s="171" t="s">
        <v>1</v>
      </c>
      <c r="C40" s="171" t="s">
        <v>1</v>
      </c>
      <c r="D40" s="171" t="s">
        <v>1</v>
      </c>
      <c r="E40" s="171" t="s">
        <v>1</v>
      </c>
      <c r="F40" s="171" t="s">
        <v>1</v>
      </c>
      <c r="G40" s="71" t="s">
        <v>1</v>
      </c>
      <c r="H40" s="71" t="s">
        <v>1</v>
      </c>
      <c r="I40" s="172"/>
      <c r="J40" s="169"/>
      <c r="K40" s="173"/>
      <c r="L40" s="166"/>
      <c r="M40" s="166"/>
      <c r="N40" s="94"/>
    </row>
    <row r="41" spans="1:14" ht="12.75" customHeight="1">
      <c r="A41" s="133" t="s">
        <v>109</v>
      </c>
      <c r="B41" s="171" t="s">
        <v>1</v>
      </c>
      <c r="C41" s="171" t="s">
        <v>1</v>
      </c>
      <c r="D41" s="171" t="s">
        <v>1</v>
      </c>
      <c r="E41" s="171" t="s">
        <v>1</v>
      </c>
      <c r="F41" s="171" t="s">
        <v>1</v>
      </c>
      <c r="G41" s="71" t="s">
        <v>1</v>
      </c>
      <c r="H41" s="71" t="s">
        <v>1</v>
      </c>
      <c r="I41" s="163"/>
      <c r="J41" s="169"/>
      <c r="K41" s="173"/>
      <c r="L41" s="166"/>
      <c r="M41" s="166"/>
      <c r="N41" s="94"/>
    </row>
    <row r="42" spans="1:14" ht="12.75" customHeight="1">
      <c r="A42" s="158" t="s">
        <v>74</v>
      </c>
      <c r="B42" s="162">
        <v>9.116030303030303</v>
      </c>
      <c r="C42" s="174">
        <v>7.739781899202364</v>
      </c>
      <c r="D42" s="174" t="s">
        <v>1</v>
      </c>
      <c r="E42" s="174">
        <v>7.7406201870719205</v>
      </c>
      <c r="F42" s="174">
        <v>7.16576972159721</v>
      </c>
      <c r="G42" s="71">
        <f>F42-E42</f>
        <v>-0.5748504654747109</v>
      </c>
      <c r="H42" s="71">
        <f>+F42</f>
        <v>7.16576972159721</v>
      </c>
      <c r="I42" s="163"/>
      <c r="J42" s="175"/>
      <c r="K42" s="166"/>
      <c r="L42" s="166"/>
      <c r="M42" s="166"/>
      <c r="N42" s="94"/>
    </row>
    <row r="43" spans="1:14" ht="12.75" customHeight="1">
      <c r="A43" s="133" t="s">
        <v>26</v>
      </c>
      <c r="B43" s="116">
        <v>10.290697674418604</v>
      </c>
      <c r="C43" s="116">
        <v>5</v>
      </c>
      <c r="D43" s="116" t="s">
        <v>1</v>
      </c>
      <c r="E43" s="116">
        <v>4</v>
      </c>
      <c r="F43" s="116" t="s">
        <v>1</v>
      </c>
      <c r="G43" s="71">
        <f>-E43</f>
        <v>-4</v>
      </c>
      <c r="H43" s="71" t="s">
        <v>1</v>
      </c>
      <c r="I43" s="176"/>
      <c r="J43" s="175"/>
      <c r="K43" s="166"/>
      <c r="L43" s="166"/>
      <c r="M43" s="166"/>
      <c r="N43" s="94"/>
    </row>
    <row r="44" spans="1:14" ht="12.75" customHeight="1">
      <c r="A44" s="133" t="s">
        <v>27</v>
      </c>
      <c r="B44" s="116">
        <v>9.535406548197246</v>
      </c>
      <c r="C44" s="116">
        <v>7.324561403508771</v>
      </c>
      <c r="D44" s="116" t="s">
        <v>1</v>
      </c>
      <c r="E44" s="116" t="s">
        <v>1</v>
      </c>
      <c r="F44" s="116" t="s">
        <v>1</v>
      </c>
      <c r="G44" s="71" t="s">
        <v>1</v>
      </c>
      <c r="H44" s="71" t="s">
        <v>1</v>
      </c>
      <c r="I44" s="176"/>
      <c r="J44" s="167"/>
      <c r="K44" s="96"/>
      <c r="L44" s="166"/>
      <c r="M44" s="166"/>
      <c r="N44" s="94"/>
    </row>
    <row r="45" spans="1:14" ht="12.75" customHeight="1">
      <c r="A45" s="133" t="s">
        <v>28</v>
      </c>
      <c r="B45" s="116">
        <v>9.771428571428572</v>
      </c>
      <c r="C45" s="116">
        <v>8.333333333333334</v>
      </c>
      <c r="D45" s="116" t="s">
        <v>1</v>
      </c>
      <c r="E45" s="116">
        <v>9</v>
      </c>
      <c r="F45" s="116" t="s">
        <v>1</v>
      </c>
      <c r="G45" s="71">
        <f>-E45</f>
        <v>-9</v>
      </c>
      <c r="H45" s="71" t="s">
        <v>1</v>
      </c>
      <c r="I45" s="176"/>
      <c r="J45" s="175"/>
      <c r="K45" s="96"/>
      <c r="L45" s="166"/>
      <c r="M45" s="166"/>
      <c r="N45" s="94"/>
    </row>
    <row r="46" spans="1:14" ht="12.75" customHeight="1">
      <c r="A46" s="133" t="s">
        <v>29</v>
      </c>
      <c r="B46" s="116">
        <v>7</v>
      </c>
      <c r="C46" s="177">
        <v>9</v>
      </c>
      <c r="D46" s="177" t="s">
        <v>1</v>
      </c>
      <c r="E46" s="177">
        <v>9</v>
      </c>
      <c r="F46" s="177" t="s">
        <v>1</v>
      </c>
      <c r="G46" s="71">
        <f>-E46</f>
        <v>-9</v>
      </c>
      <c r="H46" s="71" t="s">
        <v>1</v>
      </c>
      <c r="I46" s="172"/>
      <c r="J46" s="169"/>
      <c r="K46" s="170"/>
      <c r="L46" s="166"/>
      <c r="M46" s="166"/>
      <c r="N46" s="94"/>
    </row>
    <row r="47" spans="1:14" ht="12.75" customHeight="1">
      <c r="A47" s="133" t="s">
        <v>30</v>
      </c>
      <c r="B47" s="116">
        <v>10</v>
      </c>
      <c r="C47" s="177">
        <v>10.134180192397299</v>
      </c>
      <c r="D47" s="177" t="s">
        <v>1</v>
      </c>
      <c r="E47" s="177">
        <v>10.134180192397299</v>
      </c>
      <c r="F47" s="177" t="s">
        <v>1</v>
      </c>
      <c r="G47" s="71">
        <f>-E47</f>
        <v>-10.134180192397299</v>
      </c>
      <c r="H47" s="71" t="s">
        <v>1</v>
      </c>
      <c r="I47" s="172"/>
      <c r="J47" s="169"/>
      <c r="K47" s="170"/>
      <c r="L47" s="166"/>
      <c r="M47" s="166"/>
      <c r="N47" s="94"/>
    </row>
    <row r="48" spans="1:14" ht="12.75" customHeight="1">
      <c r="A48" s="133" t="s">
        <v>69</v>
      </c>
      <c r="B48" s="116" t="s">
        <v>1</v>
      </c>
      <c r="C48" s="177" t="s">
        <v>1</v>
      </c>
      <c r="D48" s="177" t="s">
        <v>1</v>
      </c>
      <c r="E48" s="177" t="s">
        <v>1</v>
      </c>
      <c r="F48" s="177" t="s">
        <v>1</v>
      </c>
      <c r="G48" s="71" t="s">
        <v>1</v>
      </c>
      <c r="H48" s="71" t="s">
        <v>1</v>
      </c>
      <c r="I48" s="172"/>
      <c r="J48" s="169"/>
      <c r="K48" s="173"/>
      <c r="L48" s="166"/>
      <c r="M48" s="166"/>
      <c r="N48" s="94"/>
    </row>
    <row r="49" spans="1:14" ht="12.75" customHeight="1">
      <c r="A49" s="133" t="s">
        <v>70</v>
      </c>
      <c r="B49" s="171" t="s">
        <v>1</v>
      </c>
      <c r="C49" s="177">
        <v>9.62493439276259</v>
      </c>
      <c r="D49" s="177" t="s">
        <v>1</v>
      </c>
      <c r="E49" s="177">
        <v>9.62493439276259</v>
      </c>
      <c r="F49" s="177">
        <v>7.16576972159721</v>
      </c>
      <c r="G49" s="71">
        <f>F49-E49</f>
        <v>-2.4591646711653805</v>
      </c>
      <c r="H49" s="71">
        <f>F49</f>
        <v>7.16576972159721</v>
      </c>
      <c r="I49" s="172"/>
      <c r="J49" s="169"/>
      <c r="K49" s="173"/>
      <c r="L49" s="166"/>
      <c r="M49" s="166"/>
      <c r="N49" s="94"/>
    </row>
    <row r="50" spans="1:14" ht="12.75" customHeight="1">
      <c r="A50" s="133" t="s">
        <v>71</v>
      </c>
      <c r="B50" s="171" t="s">
        <v>1</v>
      </c>
      <c r="C50" s="177">
        <v>6.5</v>
      </c>
      <c r="D50" s="177" t="s">
        <v>1</v>
      </c>
      <c r="E50" s="177">
        <v>6.5</v>
      </c>
      <c r="F50" s="177" t="s">
        <v>1</v>
      </c>
      <c r="G50" s="71">
        <f>-E50</f>
        <v>-6.5</v>
      </c>
      <c r="H50" s="71" t="s">
        <v>1</v>
      </c>
      <c r="I50" s="172"/>
      <c r="J50" s="169"/>
      <c r="K50" s="173"/>
      <c r="L50" s="166"/>
      <c r="M50" s="166"/>
      <c r="N50" s="94"/>
    </row>
    <row r="51" spans="1:14" ht="12.75" customHeight="1">
      <c r="A51" s="133" t="s">
        <v>109</v>
      </c>
      <c r="B51" s="171" t="s">
        <v>1</v>
      </c>
      <c r="C51" s="177">
        <v>6.5</v>
      </c>
      <c r="D51" s="177" t="s">
        <v>1</v>
      </c>
      <c r="E51" s="177">
        <v>6.5</v>
      </c>
      <c r="F51" s="177" t="s">
        <v>1</v>
      </c>
      <c r="G51" s="71">
        <f>-E51</f>
        <v>-6.5</v>
      </c>
      <c r="H51" s="71" t="s">
        <v>1</v>
      </c>
      <c r="I51" s="178"/>
      <c r="J51" s="169"/>
      <c r="K51" s="173"/>
      <c r="L51" s="166"/>
      <c r="M51" s="166"/>
      <c r="N51" s="94"/>
    </row>
    <row r="52" spans="1:14" ht="12.75" customHeight="1">
      <c r="A52" s="158" t="s">
        <v>75</v>
      </c>
      <c r="B52" s="174">
        <v>3.5</v>
      </c>
      <c r="C52" s="174">
        <v>1.571691238490684</v>
      </c>
      <c r="D52" s="174">
        <v>3</v>
      </c>
      <c r="E52" s="174">
        <v>3</v>
      </c>
      <c r="F52" s="174" t="s">
        <v>1</v>
      </c>
      <c r="G52" s="71">
        <f>-E52</f>
        <v>-3</v>
      </c>
      <c r="H52" s="71">
        <f>-D52</f>
        <v>-3</v>
      </c>
      <c r="I52" s="172"/>
      <c r="J52" s="179"/>
      <c r="K52" s="180"/>
      <c r="L52" s="166"/>
      <c r="M52" s="166"/>
      <c r="N52" s="94"/>
    </row>
    <row r="53" spans="1:14" ht="12.75" customHeight="1">
      <c r="A53" s="133" t="s">
        <v>26</v>
      </c>
      <c r="B53" s="116">
        <v>3</v>
      </c>
      <c r="C53" s="168">
        <v>3</v>
      </c>
      <c r="D53" s="168">
        <v>3</v>
      </c>
      <c r="E53" s="181">
        <v>3</v>
      </c>
      <c r="F53" s="181" t="s">
        <v>1</v>
      </c>
      <c r="G53" s="71">
        <f>-E53</f>
        <v>-3</v>
      </c>
      <c r="H53" s="71">
        <f>-D53</f>
        <v>-3</v>
      </c>
      <c r="I53" s="176"/>
      <c r="J53" s="169"/>
      <c r="K53" s="173"/>
      <c r="L53" s="166"/>
      <c r="M53" s="166"/>
      <c r="N53" s="94"/>
    </row>
    <row r="54" spans="1:14" ht="12.75" customHeight="1">
      <c r="A54" s="133" t="s">
        <v>27</v>
      </c>
      <c r="B54" s="116">
        <v>1</v>
      </c>
      <c r="C54" s="116">
        <v>1.1665577346151528</v>
      </c>
      <c r="D54" s="116" t="s">
        <v>1</v>
      </c>
      <c r="E54" s="181" t="s">
        <v>1</v>
      </c>
      <c r="F54" s="181" t="s">
        <v>1</v>
      </c>
      <c r="G54" s="71" t="s">
        <v>1</v>
      </c>
      <c r="H54" s="71" t="s">
        <v>1</v>
      </c>
      <c r="I54" s="86"/>
      <c r="J54" s="96"/>
      <c r="K54" s="96"/>
      <c r="L54" s="166"/>
      <c r="M54" s="166"/>
      <c r="N54" s="94"/>
    </row>
    <row r="55" spans="1:14" ht="12.75" customHeight="1">
      <c r="A55" s="133" t="s">
        <v>28</v>
      </c>
      <c r="B55" s="116" t="s">
        <v>1</v>
      </c>
      <c r="C55" s="168">
        <v>0</v>
      </c>
      <c r="D55" s="168" t="s">
        <v>1</v>
      </c>
      <c r="E55" s="181" t="s">
        <v>1</v>
      </c>
      <c r="F55" s="181" t="s">
        <v>1</v>
      </c>
      <c r="G55" s="71" t="s">
        <v>1</v>
      </c>
      <c r="H55" s="71" t="s">
        <v>1</v>
      </c>
      <c r="I55" s="171"/>
      <c r="J55" s="173"/>
      <c r="K55" s="173"/>
      <c r="L55" s="166"/>
      <c r="M55" s="166"/>
      <c r="N55" s="94"/>
    </row>
    <row r="56" spans="1:14" ht="12.75" customHeight="1">
      <c r="A56" s="133" t="s">
        <v>29</v>
      </c>
      <c r="B56" s="116" t="s">
        <v>1</v>
      </c>
      <c r="C56" s="168">
        <v>0</v>
      </c>
      <c r="D56" s="168" t="s">
        <v>1</v>
      </c>
      <c r="E56" s="181" t="s">
        <v>1</v>
      </c>
      <c r="F56" s="181" t="s">
        <v>1</v>
      </c>
      <c r="G56" s="71" t="s">
        <v>1</v>
      </c>
      <c r="H56" s="71" t="s">
        <v>1</v>
      </c>
      <c r="I56" s="171"/>
      <c r="J56" s="173"/>
      <c r="K56" s="173"/>
      <c r="L56" s="166"/>
      <c r="M56" s="166"/>
      <c r="N56" s="94"/>
    </row>
    <row r="57" spans="1:14" ht="12.75" customHeight="1">
      <c r="A57" s="133" t="s">
        <v>30</v>
      </c>
      <c r="B57" s="116">
        <v>5</v>
      </c>
      <c r="C57" s="177" t="s">
        <v>1</v>
      </c>
      <c r="D57" s="177" t="s">
        <v>1</v>
      </c>
      <c r="E57" s="177" t="s">
        <v>1</v>
      </c>
      <c r="F57" s="177" t="s">
        <v>1</v>
      </c>
      <c r="G57" s="71" t="s">
        <v>1</v>
      </c>
      <c r="H57" s="71" t="s">
        <v>1</v>
      </c>
      <c r="I57" s="171"/>
      <c r="J57" s="173"/>
      <c r="K57" s="173"/>
      <c r="L57" s="166"/>
      <c r="M57" s="166"/>
      <c r="N57" s="94"/>
    </row>
    <row r="58" spans="1:14" ht="12.75" customHeight="1">
      <c r="A58" s="133" t="s">
        <v>69</v>
      </c>
      <c r="B58" s="116" t="s">
        <v>1</v>
      </c>
      <c r="C58" s="171" t="s">
        <v>1</v>
      </c>
      <c r="D58" s="171" t="s">
        <v>1</v>
      </c>
      <c r="E58" s="171" t="s">
        <v>1</v>
      </c>
      <c r="F58" s="171" t="s">
        <v>1</v>
      </c>
      <c r="G58" s="71" t="s">
        <v>1</v>
      </c>
      <c r="H58" s="71" t="s">
        <v>1</v>
      </c>
      <c r="I58" s="171"/>
      <c r="J58" s="173"/>
      <c r="K58" s="173"/>
      <c r="L58" s="166"/>
      <c r="M58" s="166"/>
      <c r="N58" s="94"/>
    </row>
    <row r="59" spans="1:14" ht="12.75" customHeight="1">
      <c r="A59" s="133" t="s">
        <v>70</v>
      </c>
      <c r="B59" s="116">
        <v>5</v>
      </c>
      <c r="C59" s="177" t="s">
        <v>1</v>
      </c>
      <c r="D59" s="177" t="s">
        <v>1</v>
      </c>
      <c r="E59" s="177" t="s">
        <v>1</v>
      </c>
      <c r="F59" s="177" t="s">
        <v>1</v>
      </c>
      <c r="G59" s="71" t="s">
        <v>1</v>
      </c>
      <c r="H59" s="71" t="s">
        <v>1</v>
      </c>
      <c r="I59" s="177"/>
      <c r="J59" s="170"/>
      <c r="K59" s="170"/>
      <c r="L59" s="166"/>
      <c r="M59" s="166"/>
      <c r="N59" s="94"/>
    </row>
    <row r="60" spans="1:14" ht="12.75" customHeight="1">
      <c r="A60" s="133" t="s">
        <v>71</v>
      </c>
      <c r="B60" s="116" t="s">
        <v>1</v>
      </c>
      <c r="C60" s="171" t="s">
        <v>1</v>
      </c>
      <c r="D60" s="171" t="s">
        <v>1</v>
      </c>
      <c r="E60" s="171" t="s">
        <v>1</v>
      </c>
      <c r="F60" s="171" t="s">
        <v>1</v>
      </c>
      <c r="G60" s="71" t="s">
        <v>1</v>
      </c>
      <c r="H60" s="71" t="s">
        <v>1</v>
      </c>
      <c r="I60" s="171"/>
      <c r="J60" s="173"/>
      <c r="K60" s="173"/>
      <c r="L60" s="166"/>
      <c r="M60" s="166"/>
      <c r="N60" s="94"/>
    </row>
    <row r="61" spans="1:14" ht="12.75" customHeight="1">
      <c r="A61" s="133" t="s">
        <v>109</v>
      </c>
      <c r="B61" s="171" t="s">
        <v>1</v>
      </c>
      <c r="C61" s="171" t="s">
        <v>1</v>
      </c>
      <c r="D61" s="171" t="s">
        <v>1</v>
      </c>
      <c r="E61" s="171" t="s">
        <v>1</v>
      </c>
      <c r="F61" s="171" t="s">
        <v>1</v>
      </c>
      <c r="G61" s="71" t="s">
        <v>1</v>
      </c>
      <c r="H61" s="71" t="s">
        <v>1</v>
      </c>
      <c r="I61" s="171"/>
      <c r="J61" s="173"/>
      <c r="K61" s="173"/>
      <c r="L61" s="166"/>
      <c r="M61" s="166"/>
      <c r="N61" s="94"/>
    </row>
    <row r="62" spans="1:14" ht="12.75">
      <c r="A62" s="86"/>
      <c r="B62" s="86"/>
      <c r="C62" s="86"/>
      <c r="D62" s="86"/>
      <c r="E62" s="86"/>
      <c r="F62" s="86"/>
      <c r="G62" s="86"/>
      <c r="H62" s="86"/>
      <c r="I62" s="86"/>
      <c r="J62" s="94"/>
      <c r="K62" s="94"/>
      <c r="L62" s="94"/>
      <c r="M62" s="94"/>
      <c r="N62" s="94"/>
    </row>
    <row r="63" spans="1:14" ht="12.75">
      <c r="A63" s="86"/>
      <c r="B63" s="86"/>
      <c r="C63" s="86"/>
      <c r="D63" s="86"/>
      <c r="E63" s="86"/>
      <c r="F63" s="86"/>
      <c r="G63" s="86"/>
      <c r="H63" s="86"/>
      <c r="I63" s="86"/>
      <c r="J63" s="94"/>
      <c r="K63" s="94"/>
      <c r="L63" s="94"/>
      <c r="M63" s="94"/>
      <c r="N63" s="94"/>
    </row>
    <row r="64" spans="1:14" ht="12.75">
      <c r="A64" s="86"/>
      <c r="B64" s="86"/>
      <c r="C64" s="86"/>
      <c r="D64" s="86"/>
      <c r="E64" s="86"/>
      <c r="F64" s="86"/>
      <c r="G64" s="86"/>
      <c r="H64" s="86"/>
      <c r="I64" s="86"/>
      <c r="J64" s="94"/>
      <c r="K64" s="94"/>
      <c r="L64" s="94"/>
      <c r="M64" s="94"/>
      <c r="N64" s="94"/>
    </row>
    <row r="65" spans="1:14" ht="12.75">
      <c r="A65" s="86"/>
      <c r="B65" s="86"/>
      <c r="C65" s="86"/>
      <c r="D65" s="86"/>
      <c r="E65" s="86"/>
      <c r="F65" s="86"/>
      <c r="G65" s="86"/>
      <c r="H65" s="86"/>
      <c r="I65" s="86"/>
      <c r="J65" s="94"/>
      <c r="K65" s="94"/>
      <c r="L65" s="94"/>
      <c r="M65" s="94"/>
      <c r="N65" s="94"/>
    </row>
    <row r="66" spans="1:14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C19" sqref="C19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0" ht="15" customHeight="1">
      <c r="A1" s="32" t="s">
        <v>98</v>
      </c>
      <c r="B1" s="32"/>
      <c r="C1" s="86"/>
      <c r="D1" s="86"/>
      <c r="E1" s="86"/>
      <c r="F1" s="86"/>
      <c r="G1" s="86"/>
      <c r="H1" s="86"/>
      <c r="I1" s="86"/>
      <c r="J1" s="86"/>
    </row>
    <row r="2" spans="1:10" s="3" customFormat="1" ht="12.75" customHeight="1">
      <c r="A2" s="99" t="s">
        <v>80</v>
      </c>
      <c r="B2" s="99"/>
      <c r="C2" s="100"/>
      <c r="D2" s="100"/>
      <c r="E2" s="100"/>
      <c r="F2" s="100"/>
      <c r="G2" s="101"/>
      <c r="H2" s="101"/>
      <c r="I2" s="101"/>
      <c r="J2" s="101"/>
    </row>
    <row r="3" spans="1:10" ht="26.25" customHeight="1">
      <c r="A3" s="102"/>
      <c r="B3" s="52" t="s">
        <v>106</v>
      </c>
      <c r="C3" s="52" t="s">
        <v>108</v>
      </c>
      <c r="D3" s="52">
        <v>40909</v>
      </c>
      <c r="E3" s="52">
        <v>41244</v>
      </c>
      <c r="F3" s="52">
        <v>41275</v>
      </c>
      <c r="G3" s="69" t="s">
        <v>2</v>
      </c>
      <c r="H3" s="69" t="s">
        <v>3</v>
      </c>
      <c r="I3" s="86"/>
      <c r="J3" s="86"/>
    </row>
    <row r="4" spans="1:10" ht="12.75" customHeight="1">
      <c r="A4" s="127" t="s">
        <v>76</v>
      </c>
      <c r="B4" s="128">
        <v>6090.8959</v>
      </c>
      <c r="C4" s="128">
        <v>7690.7753</v>
      </c>
      <c r="D4" s="128">
        <v>264.9645</v>
      </c>
      <c r="E4" s="128">
        <v>584.3263999999999</v>
      </c>
      <c r="F4" s="128">
        <v>450.3287</v>
      </c>
      <c r="G4" s="71">
        <f>F4-E4</f>
        <v>-133.9976999999999</v>
      </c>
      <c r="H4" s="71">
        <f>+F4-D4</f>
        <v>185.36420000000004</v>
      </c>
      <c r="I4" s="129"/>
      <c r="J4" s="86"/>
    </row>
    <row r="5" spans="1:11" ht="12.75" customHeight="1">
      <c r="A5" s="130" t="s">
        <v>45</v>
      </c>
      <c r="B5" s="119">
        <v>5116.773</v>
      </c>
      <c r="C5" s="119">
        <v>5941.9587</v>
      </c>
      <c r="D5" s="119">
        <v>255.4645</v>
      </c>
      <c r="E5" s="119">
        <v>90.7309</v>
      </c>
      <c r="F5" s="119">
        <v>331.2207</v>
      </c>
      <c r="G5" s="71">
        <f>F5-E5</f>
        <v>240.4898</v>
      </c>
      <c r="H5" s="71">
        <f>+F5-D5</f>
        <v>75.75620000000004</v>
      </c>
      <c r="I5" s="129"/>
      <c r="J5" s="131"/>
      <c r="K5" s="29"/>
    </row>
    <row r="6" spans="1:11" ht="12.75" customHeight="1">
      <c r="A6" s="132" t="s">
        <v>26</v>
      </c>
      <c r="B6" s="121">
        <v>322.7308</v>
      </c>
      <c r="C6" s="121">
        <v>1120.9799</v>
      </c>
      <c r="D6" s="121">
        <v>72.6797</v>
      </c>
      <c r="E6" s="85" t="s">
        <v>1</v>
      </c>
      <c r="F6" s="85" t="s">
        <v>1</v>
      </c>
      <c r="G6" s="71" t="s">
        <v>1</v>
      </c>
      <c r="H6" s="71">
        <f>-D6</f>
        <v>-72.6797</v>
      </c>
      <c r="I6" s="129"/>
      <c r="J6" s="131"/>
      <c r="K6" s="29"/>
    </row>
    <row r="7" spans="1:11" ht="12.75" customHeight="1">
      <c r="A7" s="132" t="s">
        <v>27</v>
      </c>
      <c r="B7" s="121">
        <v>4172.7801</v>
      </c>
      <c r="C7" s="121">
        <v>4718.0192</v>
      </c>
      <c r="D7" s="121">
        <v>157.7926</v>
      </c>
      <c r="E7" s="121">
        <v>67.1988</v>
      </c>
      <c r="F7" s="121">
        <v>298.159</v>
      </c>
      <c r="G7" s="71">
        <f>F7-E7</f>
        <v>230.9602</v>
      </c>
      <c r="H7" s="71">
        <f>+F7-D7</f>
        <v>140.3664</v>
      </c>
      <c r="I7" s="129"/>
      <c r="J7" s="131"/>
      <c r="K7" s="29"/>
    </row>
    <row r="8" spans="1:11" ht="12.75" customHeight="1">
      <c r="A8" s="132" t="s">
        <v>28</v>
      </c>
      <c r="B8" s="121">
        <v>581.396</v>
      </c>
      <c r="C8" s="121">
        <v>102.9596</v>
      </c>
      <c r="D8" s="121">
        <v>24.9922</v>
      </c>
      <c r="E8" s="121">
        <v>23.5321</v>
      </c>
      <c r="F8" s="121">
        <v>33.0617</v>
      </c>
      <c r="G8" s="71">
        <f>F8-E8</f>
        <v>9.529600000000002</v>
      </c>
      <c r="H8" s="71">
        <f>+F8-D8</f>
        <v>8.069500000000001</v>
      </c>
      <c r="I8" s="129"/>
      <c r="J8" s="131"/>
      <c r="K8" s="29"/>
    </row>
    <row r="9" spans="1:11" ht="12.75" customHeight="1">
      <c r="A9" s="132" t="s">
        <v>29</v>
      </c>
      <c r="B9" s="121">
        <v>39.8661</v>
      </c>
      <c r="C9" s="121" t="s">
        <v>1</v>
      </c>
      <c r="D9" s="121" t="s">
        <v>1</v>
      </c>
      <c r="E9" s="121" t="s">
        <v>1</v>
      </c>
      <c r="F9" s="121" t="s">
        <v>1</v>
      </c>
      <c r="G9" s="71" t="s">
        <v>1</v>
      </c>
      <c r="H9" s="71" t="s">
        <v>1</v>
      </c>
      <c r="I9" s="129"/>
      <c r="J9" s="131"/>
      <c r="K9" s="29"/>
    </row>
    <row r="10" spans="1:11" ht="12.75" customHeight="1">
      <c r="A10" s="132" t="s">
        <v>30</v>
      </c>
      <c r="B10" s="121" t="s">
        <v>1</v>
      </c>
      <c r="C10" s="85" t="s">
        <v>1</v>
      </c>
      <c r="D10" s="85" t="s">
        <v>1</v>
      </c>
      <c r="E10" s="85" t="s">
        <v>1</v>
      </c>
      <c r="F10" s="85" t="s">
        <v>1</v>
      </c>
      <c r="G10" s="71" t="s">
        <v>1</v>
      </c>
      <c r="H10" s="71" t="s">
        <v>1</v>
      </c>
      <c r="I10" s="86"/>
      <c r="J10" s="131"/>
      <c r="K10" s="29"/>
    </row>
    <row r="11" spans="1:11" ht="12.75" customHeight="1">
      <c r="A11" s="132" t="s">
        <v>69</v>
      </c>
      <c r="B11" s="121" t="s">
        <v>1</v>
      </c>
      <c r="C11" s="85" t="s">
        <v>1</v>
      </c>
      <c r="D11" s="85" t="s">
        <v>1</v>
      </c>
      <c r="E11" s="85" t="s">
        <v>1</v>
      </c>
      <c r="F11" s="85" t="s">
        <v>1</v>
      </c>
      <c r="G11" s="71" t="s">
        <v>1</v>
      </c>
      <c r="H11" s="71" t="s">
        <v>1</v>
      </c>
      <c r="I11" s="86"/>
      <c r="J11" s="131"/>
      <c r="K11" s="29"/>
    </row>
    <row r="12" spans="1:11" ht="12.75" customHeight="1">
      <c r="A12" s="132" t="s">
        <v>70</v>
      </c>
      <c r="B12" s="121" t="s">
        <v>1</v>
      </c>
      <c r="C12" s="85" t="s">
        <v>1</v>
      </c>
      <c r="D12" s="85" t="s">
        <v>1</v>
      </c>
      <c r="E12" s="85" t="s">
        <v>1</v>
      </c>
      <c r="F12" s="85" t="s">
        <v>1</v>
      </c>
      <c r="G12" s="71" t="s">
        <v>1</v>
      </c>
      <c r="H12" s="71" t="s">
        <v>1</v>
      </c>
      <c r="I12" s="86"/>
      <c r="J12" s="131"/>
      <c r="K12" s="29"/>
    </row>
    <row r="13" spans="1:11" ht="12.75" customHeight="1">
      <c r="A13" s="132" t="s">
        <v>71</v>
      </c>
      <c r="B13" s="121" t="s">
        <v>1</v>
      </c>
      <c r="C13" s="85" t="s">
        <v>1</v>
      </c>
      <c r="D13" s="85" t="s">
        <v>1</v>
      </c>
      <c r="E13" s="85" t="s">
        <v>1</v>
      </c>
      <c r="F13" s="85" t="s">
        <v>1</v>
      </c>
      <c r="G13" s="71" t="s">
        <v>1</v>
      </c>
      <c r="H13" s="71" t="s">
        <v>1</v>
      </c>
      <c r="I13" s="86"/>
      <c r="J13" s="131"/>
      <c r="K13" s="29"/>
    </row>
    <row r="14" spans="1:11" ht="12.75" customHeight="1">
      <c r="A14" s="133" t="s">
        <v>109</v>
      </c>
      <c r="B14" s="121" t="s">
        <v>1</v>
      </c>
      <c r="C14" s="85" t="s">
        <v>1</v>
      </c>
      <c r="D14" s="85" t="s">
        <v>1</v>
      </c>
      <c r="E14" s="85" t="s">
        <v>1</v>
      </c>
      <c r="F14" s="85" t="s">
        <v>1</v>
      </c>
      <c r="G14" s="71" t="s">
        <v>1</v>
      </c>
      <c r="H14" s="71" t="s">
        <v>1</v>
      </c>
      <c r="I14" s="86"/>
      <c r="J14" s="131"/>
      <c r="K14" s="29"/>
    </row>
    <row r="15" spans="1:11" ht="12.75" customHeight="1">
      <c r="A15" s="130" t="s">
        <v>16</v>
      </c>
      <c r="B15" s="119">
        <v>905</v>
      </c>
      <c r="C15" s="134">
        <v>1357.6066</v>
      </c>
      <c r="D15" s="134" t="s">
        <v>1</v>
      </c>
      <c r="E15" s="134">
        <v>480.6066</v>
      </c>
      <c r="F15" s="134">
        <v>119.108</v>
      </c>
      <c r="G15" s="71">
        <f>F15-E15</f>
        <v>-361.4986</v>
      </c>
      <c r="H15" s="71">
        <f>+F15</f>
        <v>119.108</v>
      </c>
      <c r="I15" s="129"/>
      <c r="J15" s="131"/>
      <c r="K15" s="29"/>
    </row>
    <row r="16" spans="1:11" ht="12.75" customHeight="1">
      <c r="A16" s="132" t="s">
        <v>26</v>
      </c>
      <c r="B16" s="121">
        <v>126</v>
      </c>
      <c r="C16" s="121">
        <v>250</v>
      </c>
      <c r="D16" s="121" t="s">
        <v>1</v>
      </c>
      <c r="E16" s="121">
        <v>75</v>
      </c>
      <c r="F16" s="121" t="s">
        <v>1</v>
      </c>
      <c r="G16" s="71">
        <f>-E16</f>
        <v>-75</v>
      </c>
      <c r="H16" s="71" t="s">
        <v>1</v>
      </c>
      <c r="I16" s="129"/>
      <c r="J16" s="131"/>
      <c r="K16" s="29"/>
    </row>
    <row r="17" spans="1:11" ht="12.75" customHeight="1">
      <c r="A17" s="132" t="s">
        <v>27</v>
      </c>
      <c r="B17" s="121">
        <v>584.3</v>
      </c>
      <c r="C17" s="121">
        <v>602</v>
      </c>
      <c r="D17" s="121" t="s">
        <v>1</v>
      </c>
      <c r="E17" s="121" t="s">
        <v>1</v>
      </c>
      <c r="F17" s="121" t="s">
        <v>1</v>
      </c>
      <c r="G17" s="71" t="s">
        <v>1</v>
      </c>
      <c r="H17" s="71" t="s">
        <v>1</v>
      </c>
      <c r="I17" s="129"/>
      <c r="J17" s="131"/>
      <c r="K17" s="29"/>
    </row>
    <row r="18" spans="1:11" ht="12.75" customHeight="1">
      <c r="A18" s="132" t="s">
        <v>28</v>
      </c>
      <c r="B18" s="121">
        <v>151.05</v>
      </c>
      <c r="C18" s="121">
        <v>123.4867</v>
      </c>
      <c r="D18" s="121" t="s">
        <v>1</v>
      </c>
      <c r="E18" s="121">
        <v>23.4867</v>
      </c>
      <c r="F18" s="121" t="s">
        <v>1</v>
      </c>
      <c r="G18" s="71">
        <f>-E18</f>
        <v>-23.4867</v>
      </c>
      <c r="H18" s="71" t="s">
        <v>1</v>
      </c>
      <c r="I18" s="129"/>
      <c r="J18" s="131"/>
      <c r="K18" s="29"/>
    </row>
    <row r="19" spans="1:11" ht="12.75" customHeight="1">
      <c r="A19" s="132" t="s">
        <v>29</v>
      </c>
      <c r="B19" s="121">
        <v>28.6</v>
      </c>
      <c r="C19" s="121">
        <v>22.3955</v>
      </c>
      <c r="D19" s="121" t="s">
        <v>1</v>
      </c>
      <c r="E19" s="121">
        <v>22.3955</v>
      </c>
      <c r="F19" s="121" t="s">
        <v>1</v>
      </c>
      <c r="G19" s="71">
        <f>-E19</f>
        <v>-22.3955</v>
      </c>
      <c r="H19" s="71" t="s">
        <v>1</v>
      </c>
      <c r="I19" s="129"/>
      <c r="J19" s="131"/>
      <c r="K19" s="29"/>
    </row>
    <row r="20" spans="1:11" ht="12.75" customHeight="1">
      <c r="A20" s="132" t="s">
        <v>30</v>
      </c>
      <c r="B20" s="121">
        <v>15.05</v>
      </c>
      <c r="C20" s="121">
        <v>80.2298</v>
      </c>
      <c r="D20" s="121" t="s">
        <v>1</v>
      </c>
      <c r="E20" s="121">
        <v>80.2298</v>
      </c>
      <c r="F20" s="121" t="s">
        <v>1</v>
      </c>
      <c r="G20" s="71">
        <f>-E20</f>
        <v>-80.2298</v>
      </c>
      <c r="H20" s="71" t="s">
        <v>1</v>
      </c>
      <c r="I20" s="129"/>
      <c r="J20" s="131"/>
      <c r="K20" s="29"/>
    </row>
    <row r="21" spans="1:11" ht="12.75" customHeight="1">
      <c r="A21" s="132" t="s">
        <v>69</v>
      </c>
      <c r="B21" s="121" t="s">
        <v>1</v>
      </c>
      <c r="C21" s="121" t="s">
        <v>1</v>
      </c>
      <c r="D21" s="121" t="s">
        <v>1</v>
      </c>
      <c r="E21" s="121" t="s">
        <v>1</v>
      </c>
      <c r="F21" s="121" t="s">
        <v>1</v>
      </c>
      <c r="G21" s="71" t="s">
        <v>1</v>
      </c>
      <c r="H21" s="71" t="s">
        <v>1</v>
      </c>
      <c r="I21" s="129"/>
      <c r="J21" s="131"/>
      <c r="K21" s="29"/>
    </row>
    <row r="22" spans="1:11" ht="12.75" customHeight="1">
      <c r="A22" s="132" t="s">
        <v>70</v>
      </c>
      <c r="B22" s="121" t="s">
        <v>1</v>
      </c>
      <c r="C22" s="121">
        <v>120.7946</v>
      </c>
      <c r="D22" s="121" t="s">
        <v>1</v>
      </c>
      <c r="E22" s="121">
        <v>120.7946</v>
      </c>
      <c r="F22" s="121">
        <v>119.108</v>
      </c>
      <c r="G22" s="71">
        <f>F22-E22</f>
        <v>-1.6865999999999985</v>
      </c>
      <c r="H22" s="71">
        <f>F22</f>
        <v>119.108</v>
      </c>
      <c r="I22" s="129"/>
      <c r="J22" s="131"/>
      <c r="K22" s="29"/>
    </row>
    <row r="23" spans="1:11" ht="12.75" customHeight="1">
      <c r="A23" s="132" t="s">
        <v>71</v>
      </c>
      <c r="B23" s="121" t="s">
        <v>1</v>
      </c>
      <c r="C23" s="121">
        <v>69</v>
      </c>
      <c r="D23" s="121" t="s">
        <v>1</v>
      </c>
      <c r="E23" s="121">
        <v>69</v>
      </c>
      <c r="F23" s="121" t="s">
        <v>1</v>
      </c>
      <c r="G23" s="71">
        <f>-E23</f>
        <v>-69</v>
      </c>
      <c r="H23" s="71" t="s">
        <v>1</v>
      </c>
      <c r="I23" s="129"/>
      <c r="J23" s="131"/>
      <c r="K23" s="29"/>
    </row>
    <row r="24" spans="1:11" ht="12.75" customHeight="1">
      <c r="A24" s="133" t="s">
        <v>109</v>
      </c>
      <c r="B24" s="121" t="s">
        <v>1</v>
      </c>
      <c r="C24" s="121">
        <v>89.7</v>
      </c>
      <c r="D24" s="121" t="s">
        <v>1</v>
      </c>
      <c r="E24" s="121">
        <v>89.7</v>
      </c>
      <c r="F24" s="121" t="s">
        <v>1</v>
      </c>
      <c r="G24" s="71">
        <f>-E24</f>
        <v>-89.7</v>
      </c>
      <c r="H24" s="71" t="s">
        <v>1</v>
      </c>
      <c r="I24" s="129"/>
      <c r="J24" s="131"/>
      <c r="K24" s="29"/>
    </row>
    <row r="25" spans="1:11" ht="12.75" customHeight="1">
      <c r="A25" s="130" t="s">
        <v>17</v>
      </c>
      <c r="B25" s="71">
        <v>69.1229</v>
      </c>
      <c r="C25" s="134">
        <v>391.21000000000004</v>
      </c>
      <c r="D25" s="134">
        <v>9.5</v>
      </c>
      <c r="E25" s="134">
        <v>12.9889</v>
      </c>
      <c r="F25" s="134" t="s">
        <v>1</v>
      </c>
      <c r="G25" s="71">
        <f>-E25</f>
        <v>-12.9889</v>
      </c>
      <c r="H25" s="71">
        <f>-D25</f>
        <v>-9.5</v>
      </c>
      <c r="I25" s="135"/>
      <c r="J25" s="131"/>
      <c r="K25" s="29"/>
    </row>
    <row r="26" spans="1:11" ht="12.75" customHeight="1">
      <c r="A26" s="132" t="s">
        <v>26</v>
      </c>
      <c r="B26" s="121">
        <v>4</v>
      </c>
      <c r="C26" s="121">
        <v>64.86670000000001</v>
      </c>
      <c r="D26" s="121">
        <v>9.5</v>
      </c>
      <c r="E26" s="121">
        <v>12.9889</v>
      </c>
      <c r="F26" s="121" t="s">
        <v>1</v>
      </c>
      <c r="G26" s="71">
        <f>-E26</f>
        <v>-12.9889</v>
      </c>
      <c r="H26" s="71">
        <f>-D26</f>
        <v>-9.5</v>
      </c>
      <c r="I26" s="135"/>
      <c r="J26" s="131"/>
      <c r="K26" s="29"/>
    </row>
    <row r="27" spans="1:11" ht="12.75" customHeight="1">
      <c r="A27" s="132" t="s">
        <v>27</v>
      </c>
      <c r="B27" s="57">
        <v>28.4445</v>
      </c>
      <c r="C27" s="121">
        <v>256.1882</v>
      </c>
      <c r="D27" s="121" t="s">
        <v>1</v>
      </c>
      <c r="E27" s="121" t="s">
        <v>1</v>
      </c>
      <c r="F27" s="121" t="s">
        <v>1</v>
      </c>
      <c r="G27" s="71" t="s">
        <v>1</v>
      </c>
      <c r="H27" s="71" t="s">
        <v>1</v>
      </c>
      <c r="I27" s="135"/>
      <c r="J27" s="131"/>
      <c r="K27" s="29"/>
    </row>
    <row r="28" spans="1:11" ht="12.75" customHeight="1">
      <c r="A28" s="132" t="s">
        <v>28</v>
      </c>
      <c r="B28" s="121" t="s">
        <v>1</v>
      </c>
      <c r="C28" s="121">
        <v>46.8051</v>
      </c>
      <c r="D28" s="121" t="s">
        <v>1</v>
      </c>
      <c r="E28" s="121" t="s">
        <v>1</v>
      </c>
      <c r="F28" s="121" t="s">
        <v>1</v>
      </c>
      <c r="G28" s="71" t="s">
        <v>1</v>
      </c>
      <c r="H28" s="71" t="s">
        <v>1</v>
      </c>
      <c r="I28" s="135"/>
      <c r="J28" s="131"/>
      <c r="K28" s="29"/>
    </row>
    <row r="29" spans="1:11" ht="12.75" customHeight="1">
      <c r="A29" s="132" t="s">
        <v>29</v>
      </c>
      <c r="B29" s="121" t="s">
        <v>1</v>
      </c>
      <c r="C29" s="121">
        <v>23.35</v>
      </c>
      <c r="D29" s="121" t="s">
        <v>1</v>
      </c>
      <c r="E29" s="121" t="s">
        <v>1</v>
      </c>
      <c r="F29" s="121" t="s">
        <v>1</v>
      </c>
      <c r="G29" s="71" t="s">
        <v>1</v>
      </c>
      <c r="H29" s="71" t="s">
        <v>1</v>
      </c>
      <c r="I29" s="135"/>
      <c r="J29" s="131"/>
      <c r="K29" s="29"/>
    </row>
    <row r="30" spans="1:11" ht="12.75" customHeight="1">
      <c r="A30" s="132" t="s">
        <v>30</v>
      </c>
      <c r="B30" s="121">
        <v>18.564</v>
      </c>
      <c r="C30" s="121" t="s">
        <v>1</v>
      </c>
      <c r="D30" s="121" t="s">
        <v>1</v>
      </c>
      <c r="E30" s="121" t="s">
        <v>1</v>
      </c>
      <c r="F30" s="121" t="s">
        <v>1</v>
      </c>
      <c r="G30" s="71" t="s">
        <v>1</v>
      </c>
      <c r="H30" s="71" t="s">
        <v>1</v>
      </c>
      <c r="I30" s="135"/>
      <c r="J30" s="131"/>
      <c r="K30" s="29"/>
    </row>
    <row r="31" spans="1:11" ht="12.75" customHeight="1">
      <c r="A31" s="132" t="s">
        <v>69</v>
      </c>
      <c r="B31" s="121" t="s">
        <v>1</v>
      </c>
      <c r="C31" s="121" t="s">
        <v>1</v>
      </c>
      <c r="D31" s="121" t="s">
        <v>1</v>
      </c>
      <c r="E31" s="121" t="s">
        <v>1</v>
      </c>
      <c r="F31" s="121" t="s">
        <v>1</v>
      </c>
      <c r="G31" s="71" t="s">
        <v>1</v>
      </c>
      <c r="H31" s="71" t="s">
        <v>1</v>
      </c>
      <c r="I31" s="135"/>
      <c r="J31" s="131"/>
      <c r="K31" s="29"/>
    </row>
    <row r="32" spans="1:11" ht="12.75" customHeight="1">
      <c r="A32" s="132" t="s">
        <v>70</v>
      </c>
      <c r="B32" s="121">
        <v>18.1144</v>
      </c>
      <c r="C32" s="121" t="s">
        <v>1</v>
      </c>
      <c r="D32" s="121" t="s">
        <v>1</v>
      </c>
      <c r="E32" s="121" t="s">
        <v>1</v>
      </c>
      <c r="F32" s="121" t="s">
        <v>1</v>
      </c>
      <c r="G32" s="71" t="s">
        <v>1</v>
      </c>
      <c r="H32" s="71" t="s">
        <v>1</v>
      </c>
      <c r="I32" s="135"/>
      <c r="J32" s="131"/>
      <c r="K32" s="29"/>
    </row>
    <row r="33" spans="1:11" ht="12.75" customHeight="1">
      <c r="A33" s="132" t="s">
        <v>71</v>
      </c>
      <c r="B33" s="121" t="s">
        <v>1</v>
      </c>
      <c r="C33" s="121" t="s">
        <v>1</v>
      </c>
      <c r="D33" s="121" t="s">
        <v>1</v>
      </c>
      <c r="E33" s="121" t="s">
        <v>1</v>
      </c>
      <c r="F33" s="121" t="s">
        <v>1</v>
      </c>
      <c r="G33" s="71" t="s">
        <v>1</v>
      </c>
      <c r="H33" s="71" t="s">
        <v>1</v>
      </c>
      <c r="I33" s="135"/>
      <c r="J33" s="131"/>
      <c r="K33" s="29"/>
    </row>
    <row r="34" spans="1:11" ht="12.75" customHeight="1">
      <c r="A34" s="133" t="s">
        <v>109</v>
      </c>
      <c r="B34" s="121" t="s">
        <v>1</v>
      </c>
      <c r="C34" s="121" t="s">
        <v>1</v>
      </c>
      <c r="D34" s="121" t="s">
        <v>1</v>
      </c>
      <c r="E34" s="121" t="s">
        <v>1</v>
      </c>
      <c r="F34" s="121" t="s">
        <v>1</v>
      </c>
      <c r="G34" s="71" t="s">
        <v>1</v>
      </c>
      <c r="H34" s="71" t="s">
        <v>1</v>
      </c>
      <c r="I34" s="135"/>
      <c r="J34" s="131"/>
      <c r="K34" s="29"/>
    </row>
    <row r="35" spans="1:10" ht="15" customHeight="1">
      <c r="A35" s="86"/>
      <c r="B35" s="86"/>
      <c r="C35" s="86"/>
      <c r="D35" s="86"/>
      <c r="E35" s="86"/>
      <c r="F35" s="112"/>
      <c r="G35" s="86"/>
      <c r="H35" s="86"/>
      <c r="I35" s="86"/>
      <c r="J35" s="86"/>
    </row>
    <row r="36" spans="1:10" ht="15" customHeight="1">
      <c r="A36" s="32" t="s">
        <v>77</v>
      </c>
      <c r="B36" s="86"/>
      <c r="C36" s="86"/>
      <c r="D36" s="86"/>
      <c r="E36" s="86"/>
      <c r="F36" s="86"/>
      <c r="G36" s="129"/>
      <c r="H36" s="86"/>
      <c r="I36" s="86"/>
      <c r="J36" s="86"/>
    </row>
    <row r="37" spans="1:10" ht="12.75" customHeight="1">
      <c r="A37" s="47" t="s">
        <v>7</v>
      </c>
      <c r="B37" s="86"/>
      <c r="C37" s="86"/>
      <c r="D37" s="86"/>
      <c r="E37" s="86"/>
      <c r="F37" s="86"/>
      <c r="G37" s="129"/>
      <c r="H37" s="86"/>
      <c r="I37" s="86"/>
      <c r="J37" s="86"/>
    </row>
    <row r="38" spans="1:13" ht="31.5" customHeight="1">
      <c r="A38" s="87"/>
      <c r="B38" s="52" t="s">
        <v>106</v>
      </c>
      <c r="C38" s="52" t="s">
        <v>108</v>
      </c>
      <c r="D38" s="52">
        <v>40909</v>
      </c>
      <c r="E38" s="52">
        <v>41275</v>
      </c>
      <c r="F38" s="69" t="s">
        <v>2</v>
      </c>
      <c r="G38" s="69" t="s">
        <v>46</v>
      </c>
      <c r="H38" s="86"/>
      <c r="I38" s="136"/>
      <c r="J38" s="136"/>
      <c r="K38" s="2"/>
      <c r="L38" s="2"/>
      <c r="M38" s="2"/>
    </row>
    <row r="39" spans="1:14" ht="12.75" customHeight="1">
      <c r="A39" s="137" t="s">
        <v>100</v>
      </c>
      <c r="B39" s="128">
        <v>38675.282</v>
      </c>
      <c r="C39" s="128">
        <v>50651.329725209995</v>
      </c>
      <c r="D39" s="128">
        <v>40216.566</v>
      </c>
      <c r="E39" s="128">
        <v>53081.59478894</v>
      </c>
      <c r="F39" s="138">
        <f>E39/C39-1</f>
        <v>0.04798028160197387</v>
      </c>
      <c r="G39" s="138">
        <f>E39/C39-1</f>
        <v>0.04798028160197387</v>
      </c>
      <c r="H39" s="129"/>
      <c r="I39" s="139"/>
      <c r="J39" s="139"/>
      <c r="K39" s="31"/>
      <c r="L39" s="31"/>
      <c r="M39" s="30"/>
      <c r="N39" s="6"/>
    </row>
    <row r="40" spans="1:14" ht="12.75" customHeight="1">
      <c r="A40" s="133" t="s">
        <v>56</v>
      </c>
      <c r="B40" s="140">
        <v>16882.454</v>
      </c>
      <c r="C40" s="140">
        <v>22840.58219495</v>
      </c>
      <c r="D40" s="140">
        <v>17670.495</v>
      </c>
      <c r="E40" s="140">
        <v>24713.53077966</v>
      </c>
      <c r="F40" s="138">
        <f aca="true" t="shared" si="0" ref="F40:F53">E40/C40-1</f>
        <v>0.08200091261789755</v>
      </c>
      <c r="G40" s="138">
        <f aca="true" t="shared" si="1" ref="G40:G53">E40/C40-1</f>
        <v>0.08200091261789755</v>
      </c>
      <c r="H40" s="141"/>
      <c r="I40" s="139"/>
      <c r="J40" s="139"/>
      <c r="K40" s="31"/>
      <c r="L40" s="31"/>
      <c r="M40" s="30"/>
      <c r="N40" s="6"/>
    </row>
    <row r="41" spans="1:14" ht="12.75" customHeight="1">
      <c r="A41" s="133" t="s">
        <v>57</v>
      </c>
      <c r="B41" s="140">
        <v>15214.801</v>
      </c>
      <c r="C41" s="140">
        <v>20805.539679499998</v>
      </c>
      <c r="D41" s="140">
        <v>15635.579</v>
      </c>
      <c r="E41" s="140">
        <v>21674.766529940003</v>
      </c>
      <c r="F41" s="138">
        <f t="shared" si="0"/>
        <v>0.041778625492539634</v>
      </c>
      <c r="G41" s="138">
        <f t="shared" si="1"/>
        <v>0.041778625492539634</v>
      </c>
      <c r="H41" s="142"/>
      <c r="I41" s="139"/>
      <c r="J41" s="139"/>
      <c r="K41" s="31"/>
      <c r="L41" s="31"/>
      <c r="M41" s="30"/>
      <c r="N41" s="6"/>
    </row>
    <row r="42" spans="1:14" ht="12.75" customHeight="1">
      <c r="A42" s="133" t="s">
        <v>58</v>
      </c>
      <c r="B42" s="140">
        <v>4763.601</v>
      </c>
      <c r="C42" s="140">
        <v>4805.33959318</v>
      </c>
      <c r="D42" s="140">
        <v>5026.268</v>
      </c>
      <c r="E42" s="140">
        <v>4394.286549220001</v>
      </c>
      <c r="F42" s="138">
        <f t="shared" si="0"/>
        <v>-0.0855408938305604</v>
      </c>
      <c r="G42" s="138">
        <f t="shared" si="1"/>
        <v>-0.0855408938305604</v>
      </c>
      <c r="H42" s="142"/>
      <c r="I42" s="139"/>
      <c r="J42" s="139"/>
      <c r="K42" s="31"/>
      <c r="L42" s="31"/>
      <c r="M42" s="30"/>
      <c r="N42" s="6"/>
    </row>
    <row r="43" spans="1:14" ht="12.75" customHeight="1">
      <c r="A43" s="133" t="s">
        <v>59</v>
      </c>
      <c r="B43" s="140">
        <v>1814.426</v>
      </c>
      <c r="C43" s="140">
        <v>2199.86825758</v>
      </c>
      <c r="D43" s="140">
        <v>1884.224</v>
      </c>
      <c r="E43" s="140">
        <v>2299.01093012</v>
      </c>
      <c r="F43" s="138">
        <f t="shared" si="0"/>
        <v>0.045067549930950745</v>
      </c>
      <c r="G43" s="138">
        <f t="shared" si="1"/>
        <v>0.045067549930950745</v>
      </c>
      <c r="H43" s="142"/>
      <c r="I43" s="139"/>
      <c r="J43" s="139"/>
      <c r="K43" s="31"/>
      <c r="L43" s="31"/>
      <c r="M43" s="30"/>
      <c r="N43" s="6"/>
    </row>
    <row r="44" spans="1:13" ht="12.75" customHeight="1">
      <c r="A44" s="143" t="s">
        <v>63</v>
      </c>
      <c r="B44" s="128">
        <v>19298.968</v>
      </c>
      <c r="C44" s="128">
        <v>26927.60385274</v>
      </c>
      <c r="D44" s="128">
        <v>19390.992</v>
      </c>
      <c r="E44" s="128">
        <v>27498.043162870003</v>
      </c>
      <c r="F44" s="138">
        <f>E44/C44-1</f>
        <v>0.021184183830450953</v>
      </c>
      <c r="G44" s="138">
        <f>E44/C44-1</f>
        <v>0.021184183830450953</v>
      </c>
      <c r="H44" s="141"/>
      <c r="I44" s="139"/>
      <c r="J44" s="139"/>
      <c r="K44" s="30"/>
      <c r="L44" s="30"/>
      <c r="M44" s="2"/>
    </row>
    <row r="45" spans="1:13" ht="12.75" customHeight="1">
      <c r="A45" s="133" t="s">
        <v>56</v>
      </c>
      <c r="B45" s="140">
        <v>7373.288</v>
      </c>
      <c r="C45" s="140">
        <v>12390.061168600001</v>
      </c>
      <c r="D45" s="140">
        <v>7468.089</v>
      </c>
      <c r="E45" s="140">
        <v>12980.985071449999</v>
      </c>
      <c r="F45" s="138">
        <f t="shared" si="0"/>
        <v>0.047693380590208</v>
      </c>
      <c r="G45" s="138">
        <f t="shared" si="1"/>
        <v>0.047693380590208</v>
      </c>
      <c r="H45" s="141"/>
      <c r="I45" s="139"/>
      <c r="J45" s="139"/>
      <c r="K45" s="30"/>
      <c r="L45" s="30"/>
      <c r="M45" s="2"/>
    </row>
    <row r="46" spans="1:13" ht="12.75" customHeight="1">
      <c r="A46" s="133" t="s">
        <v>57</v>
      </c>
      <c r="B46" s="140">
        <v>7404.83</v>
      </c>
      <c r="C46" s="140">
        <v>10359.23214716</v>
      </c>
      <c r="D46" s="140">
        <v>7469.657</v>
      </c>
      <c r="E46" s="140">
        <v>10758.97600784</v>
      </c>
      <c r="F46" s="138">
        <f t="shared" si="0"/>
        <v>0.03858817477988352</v>
      </c>
      <c r="G46" s="138">
        <f t="shared" si="1"/>
        <v>0.03858817477988352</v>
      </c>
      <c r="H46" s="141"/>
      <c r="I46" s="139"/>
      <c r="J46" s="139"/>
      <c r="K46" s="30"/>
      <c r="L46" s="30"/>
      <c r="M46" s="2"/>
    </row>
    <row r="47" spans="1:13" ht="12.75" customHeight="1">
      <c r="A47" s="133" t="s">
        <v>58</v>
      </c>
      <c r="B47" s="140">
        <v>4349.468</v>
      </c>
      <c r="C47" s="140">
        <v>3912.72758677</v>
      </c>
      <c r="D47" s="140">
        <v>4257.444</v>
      </c>
      <c r="E47" s="140">
        <v>3470.9885515400006</v>
      </c>
      <c r="F47" s="138">
        <f t="shared" si="0"/>
        <v>-0.11289797856708439</v>
      </c>
      <c r="G47" s="138">
        <f>E47/C47-1</f>
        <v>-0.11289797856708439</v>
      </c>
      <c r="H47" s="142"/>
      <c r="I47" s="139"/>
      <c r="J47" s="139"/>
      <c r="K47" s="30"/>
      <c r="L47" s="30"/>
      <c r="M47" s="2"/>
    </row>
    <row r="48" spans="1:13" ht="12.75" customHeight="1">
      <c r="A48" s="133" t="s">
        <v>59</v>
      </c>
      <c r="B48" s="140">
        <v>171.382</v>
      </c>
      <c r="C48" s="140">
        <v>265.58295021</v>
      </c>
      <c r="D48" s="140">
        <v>195.802</v>
      </c>
      <c r="E48" s="140">
        <v>287.09353204</v>
      </c>
      <c r="F48" s="138">
        <f t="shared" si="0"/>
        <v>0.08099383568482588</v>
      </c>
      <c r="G48" s="138">
        <f t="shared" si="1"/>
        <v>0.08099383568482588</v>
      </c>
      <c r="H48" s="141"/>
      <c r="I48" s="139"/>
      <c r="J48" s="139"/>
      <c r="K48" s="30"/>
      <c r="L48" s="30"/>
      <c r="M48" s="2"/>
    </row>
    <row r="49" spans="1:13" ht="12.75" customHeight="1">
      <c r="A49" s="143" t="s">
        <v>64</v>
      </c>
      <c r="B49" s="144">
        <f aca="true" t="shared" si="2" ref="B49:E53">+B39-B44</f>
        <v>19376.314</v>
      </c>
      <c r="C49" s="144">
        <f t="shared" si="2"/>
        <v>23723.725872469993</v>
      </c>
      <c r="D49" s="144">
        <f t="shared" si="2"/>
        <v>20825.574</v>
      </c>
      <c r="E49" s="144">
        <f t="shared" si="2"/>
        <v>25583.551626069995</v>
      </c>
      <c r="F49" s="138">
        <f>E49/C49-1</f>
        <v>0.07839517972841792</v>
      </c>
      <c r="G49" s="138">
        <f t="shared" si="1"/>
        <v>0.07839517972841792</v>
      </c>
      <c r="H49" s="141"/>
      <c r="I49" s="139"/>
      <c r="J49" s="139"/>
      <c r="K49" s="30"/>
      <c r="L49" s="30"/>
      <c r="M49" s="2"/>
    </row>
    <row r="50" spans="1:13" ht="12.75" customHeight="1">
      <c r="A50" s="133" t="s">
        <v>56</v>
      </c>
      <c r="B50" s="140">
        <f t="shared" si="2"/>
        <v>9509.166000000001</v>
      </c>
      <c r="C50" s="140">
        <f t="shared" si="2"/>
        <v>10450.521026349998</v>
      </c>
      <c r="D50" s="140">
        <f t="shared" si="2"/>
        <v>10202.405999999999</v>
      </c>
      <c r="E50" s="140">
        <f t="shared" si="2"/>
        <v>11732.54570821</v>
      </c>
      <c r="F50" s="138">
        <f t="shared" si="0"/>
        <v>0.12267567125385415</v>
      </c>
      <c r="G50" s="138">
        <f t="shared" si="1"/>
        <v>0.12267567125385415</v>
      </c>
      <c r="H50" s="145"/>
      <c r="I50" s="139"/>
      <c r="J50" s="139"/>
      <c r="K50" s="30"/>
      <c r="L50" s="30"/>
      <c r="M50" s="30"/>
    </row>
    <row r="51" spans="1:13" ht="12.75" customHeight="1">
      <c r="A51" s="133" t="s">
        <v>57</v>
      </c>
      <c r="B51" s="140">
        <f t="shared" si="2"/>
        <v>7809.971</v>
      </c>
      <c r="C51" s="140">
        <f t="shared" si="2"/>
        <v>10446.307532339997</v>
      </c>
      <c r="D51" s="140">
        <f t="shared" si="2"/>
        <v>8165.922</v>
      </c>
      <c r="E51" s="140">
        <f t="shared" si="2"/>
        <v>10915.790522100004</v>
      </c>
      <c r="F51" s="138">
        <f t="shared" si="0"/>
        <v>0.044942482145635454</v>
      </c>
      <c r="G51" s="138">
        <f t="shared" si="1"/>
        <v>0.044942482145635454</v>
      </c>
      <c r="H51" s="145"/>
      <c r="I51" s="129"/>
      <c r="J51" s="129"/>
      <c r="K51" s="6"/>
      <c r="L51" s="6"/>
      <c r="M51" s="6"/>
    </row>
    <row r="52" spans="1:12" ht="12.75" customHeight="1">
      <c r="A52" s="133" t="s">
        <v>58</v>
      </c>
      <c r="B52" s="140">
        <f t="shared" si="2"/>
        <v>414.1329999999998</v>
      </c>
      <c r="C52" s="140">
        <f t="shared" si="2"/>
        <v>892.6120064099996</v>
      </c>
      <c r="D52" s="140">
        <f t="shared" si="2"/>
        <v>768.8239999999996</v>
      </c>
      <c r="E52" s="140">
        <f t="shared" si="2"/>
        <v>923.2979976800002</v>
      </c>
      <c r="F52" s="138">
        <f t="shared" si="0"/>
        <v>0.03437774873028743</v>
      </c>
      <c r="G52" s="138">
        <f t="shared" si="1"/>
        <v>0.03437774873028743</v>
      </c>
      <c r="H52" s="145"/>
      <c r="I52" s="129"/>
      <c r="J52" s="129"/>
      <c r="K52" s="6"/>
      <c r="L52" s="6"/>
    </row>
    <row r="53" spans="1:12" ht="12.75" customHeight="1">
      <c r="A53" s="133" t="s">
        <v>59</v>
      </c>
      <c r="B53" s="140">
        <f t="shared" si="2"/>
        <v>1643.0439999999999</v>
      </c>
      <c r="C53" s="140">
        <f t="shared" si="2"/>
        <v>1934.2853073699998</v>
      </c>
      <c r="D53" s="140">
        <f t="shared" si="2"/>
        <v>1688.422</v>
      </c>
      <c r="E53" s="140">
        <f t="shared" si="2"/>
        <v>2011.91739808</v>
      </c>
      <c r="F53" s="138">
        <f t="shared" si="0"/>
        <v>0.040134767303565244</v>
      </c>
      <c r="G53" s="138">
        <f t="shared" si="1"/>
        <v>0.040134767303565244</v>
      </c>
      <c r="H53" s="145"/>
      <c r="I53" s="145"/>
      <c r="J53" s="86"/>
      <c r="K53" s="6"/>
      <c r="L53" s="6"/>
    </row>
    <row r="54" spans="1:14" ht="12.75" customHeight="1">
      <c r="A54" s="133"/>
      <c r="B54" s="140"/>
      <c r="C54" s="140"/>
      <c r="D54" s="140"/>
      <c r="E54" s="140"/>
      <c r="F54" s="140"/>
      <c r="G54" s="140"/>
      <c r="H54" s="91"/>
      <c r="I54" s="91"/>
      <c r="J54" s="140"/>
      <c r="K54" s="8"/>
      <c r="L54" s="23"/>
      <c r="M54" s="6"/>
      <c r="N54" s="6"/>
    </row>
    <row r="55" spans="1:14" ht="12.75" customHeight="1">
      <c r="A55" s="146"/>
      <c r="B55" s="147"/>
      <c r="C55" s="147"/>
      <c r="D55" s="147"/>
      <c r="E55" s="147"/>
      <c r="F55" s="147"/>
      <c r="G55" s="147"/>
      <c r="H55" s="146"/>
      <c r="I55" s="86"/>
      <c r="J55" s="148"/>
      <c r="L55" s="23"/>
      <c r="M55" s="6"/>
      <c r="N55" s="6"/>
    </row>
    <row r="56" spans="1:14" ht="12.75" customHeight="1">
      <c r="A56" s="146"/>
      <c r="B56" s="147"/>
      <c r="C56" s="147"/>
      <c r="D56" s="147"/>
      <c r="E56" s="147"/>
      <c r="F56" s="147"/>
      <c r="G56" s="147"/>
      <c r="H56" s="146"/>
      <c r="I56" s="86"/>
      <c r="J56" s="148"/>
      <c r="L56" s="23"/>
      <c r="M56" s="6"/>
      <c r="N56" s="6"/>
    </row>
    <row r="57" spans="1:14" ht="15.75" customHeight="1">
      <c r="A57" s="32" t="s">
        <v>78</v>
      </c>
      <c r="B57" s="32"/>
      <c r="C57" s="149"/>
      <c r="D57" s="149"/>
      <c r="E57" s="149"/>
      <c r="F57" s="149"/>
      <c r="G57" s="149"/>
      <c r="H57" s="86"/>
      <c r="I57" s="86"/>
      <c r="J57" s="86"/>
      <c r="M57" s="6"/>
      <c r="N57" s="6"/>
    </row>
    <row r="58" spans="1:14" ht="12.75" customHeight="1">
      <c r="A58" s="47" t="s">
        <v>7</v>
      </c>
      <c r="B58" s="47"/>
      <c r="C58" s="47"/>
      <c r="D58" s="47"/>
      <c r="E58" s="47"/>
      <c r="F58" s="86"/>
      <c r="G58" s="86"/>
      <c r="H58" s="86"/>
      <c r="I58" s="86"/>
      <c r="J58" s="86"/>
      <c r="M58" s="6"/>
      <c r="N58" s="6"/>
    </row>
    <row r="59" spans="1:14" s="2" customFormat="1" ht="32.25" customHeight="1">
      <c r="A59" s="87"/>
      <c r="B59" s="52" t="s">
        <v>106</v>
      </c>
      <c r="C59" s="52" t="s">
        <v>108</v>
      </c>
      <c r="D59" s="52">
        <v>40909</v>
      </c>
      <c r="E59" s="52">
        <v>41275</v>
      </c>
      <c r="F59" s="69" t="s">
        <v>2</v>
      </c>
      <c r="G59" s="69" t="s">
        <v>46</v>
      </c>
      <c r="H59" s="150"/>
      <c r="I59" s="150"/>
      <c r="J59" s="150"/>
      <c r="K59" s="20"/>
      <c r="L59" s="20"/>
      <c r="M59" s="20"/>
      <c r="N59" s="20"/>
    </row>
    <row r="60" spans="1:14" ht="12.75" customHeight="1">
      <c r="A60" s="137" t="s">
        <v>19</v>
      </c>
      <c r="B60" s="128">
        <v>31217.212</v>
      </c>
      <c r="C60" s="128">
        <v>40105.37341754</v>
      </c>
      <c r="D60" s="128">
        <v>30942.514</v>
      </c>
      <c r="E60" s="128">
        <v>40138.511930069995</v>
      </c>
      <c r="F60" s="138">
        <f>E60/C60-1</f>
        <v>0.000826286098498219</v>
      </c>
      <c r="G60" s="138">
        <f>E60/C60-1</f>
        <v>0.000826286098498219</v>
      </c>
      <c r="H60" s="151"/>
      <c r="I60" s="151"/>
      <c r="J60" s="152"/>
      <c r="K60" s="27"/>
      <c r="L60" s="4"/>
      <c r="M60" s="4"/>
      <c r="N60" s="4"/>
    </row>
    <row r="61" spans="1:14" ht="12.75" customHeight="1">
      <c r="A61" s="133" t="s">
        <v>60</v>
      </c>
      <c r="B61" s="140">
        <v>19864.556</v>
      </c>
      <c r="C61" s="140">
        <v>25562.927037960002</v>
      </c>
      <c r="D61" s="140">
        <v>19693.462</v>
      </c>
      <c r="E61" s="140">
        <v>25617.475126259997</v>
      </c>
      <c r="F61" s="138">
        <f aca="true" t="shared" si="3" ref="F61:F71">E61/C61-1</f>
        <v>0.0021338748969941257</v>
      </c>
      <c r="G61" s="138">
        <f aca="true" t="shared" si="4" ref="G61:G71">E61/C61-1</f>
        <v>0.0021338748969941257</v>
      </c>
      <c r="H61" s="151"/>
      <c r="I61" s="151"/>
      <c r="J61" s="152"/>
      <c r="K61" s="27"/>
      <c r="L61" s="4"/>
      <c r="M61" s="4"/>
      <c r="N61" s="4"/>
    </row>
    <row r="62" spans="1:14" ht="12.75" customHeight="1">
      <c r="A62" s="133" t="s">
        <v>61</v>
      </c>
      <c r="B62" s="140">
        <v>11314.636</v>
      </c>
      <c r="C62" s="140">
        <v>14461.65337505</v>
      </c>
      <c r="D62" s="140">
        <v>11212.909</v>
      </c>
      <c r="E62" s="140">
        <v>14439.50172882</v>
      </c>
      <c r="F62" s="138">
        <f t="shared" si="3"/>
        <v>-0.0015317505997078928</v>
      </c>
      <c r="G62" s="138">
        <f t="shared" si="4"/>
        <v>-0.0015317505997078928</v>
      </c>
      <c r="H62" s="151"/>
      <c r="I62" s="151"/>
      <c r="J62" s="152"/>
      <c r="K62" s="27"/>
      <c r="L62" s="4"/>
      <c r="M62" s="4"/>
      <c r="N62" s="4"/>
    </row>
    <row r="63" spans="1:14" ht="12.75" customHeight="1">
      <c r="A63" s="133" t="s">
        <v>62</v>
      </c>
      <c r="B63" s="140">
        <v>38.021</v>
      </c>
      <c r="C63" s="140">
        <v>80.79300453</v>
      </c>
      <c r="D63" s="140">
        <v>36.142</v>
      </c>
      <c r="E63" s="140">
        <v>81.53507499</v>
      </c>
      <c r="F63" s="138">
        <f t="shared" si="3"/>
        <v>0.00918483554754368</v>
      </c>
      <c r="G63" s="138">
        <f t="shared" si="4"/>
        <v>0.00918483554754368</v>
      </c>
      <c r="H63" s="151"/>
      <c r="I63" s="151"/>
      <c r="J63" s="152"/>
      <c r="K63" s="27"/>
      <c r="L63" s="4"/>
      <c r="M63" s="4"/>
      <c r="N63" s="4"/>
    </row>
    <row r="64" spans="1:14" ht="12.75" customHeight="1">
      <c r="A64" s="143" t="s">
        <v>63</v>
      </c>
      <c r="B64" s="128">
        <v>13969.178</v>
      </c>
      <c r="C64" s="128">
        <v>18557.88985695</v>
      </c>
      <c r="D64" s="128">
        <v>13586.021</v>
      </c>
      <c r="E64" s="128">
        <v>18156.08036945</v>
      </c>
      <c r="F64" s="138">
        <f t="shared" si="3"/>
        <v>-0.021651679722062944</v>
      </c>
      <c r="G64" s="138">
        <f t="shared" si="4"/>
        <v>-0.021651679722062944</v>
      </c>
      <c r="H64" s="151"/>
      <c r="I64" s="86"/>
      <c r="J64" s="86"/>
      <c r="K64" s="4"/>
      <c r="L64" s="4"/>
      <c r="N64" s="4"/>
    </row>
    <row r="65" spans="1:14" ht="12.75" customHeight="1">
      <c r="A65" s="133" t="s">
        <v>60</v>
      </c>
      <c r="B65" s="140">
        <v>7978.225</v>
      </c>
      <c r="C65" s="140">
        <v>10893.94829188</v>
      </c>
      <c r="D65" s="140">
        <v>7681.041</v>
      </c>
      <c r="E65" s="140">
        <v>10610.856760120001</v>
      </c>
      <c r="F65" s="138">
        <f t="shared" si="3"/>
        <v>-0.025986127726621122</v>
      </c>
      <c r="G65" s="138">
        <f t="shared" si="4"/>
        <v>-0.025986127726621122</v>
      </c>
      <c r="H65" s="151"/>
      <c r="I65" s="151"/>
      <c r="J65" s="151"/>
      <c r="K65" s="4"/>
      <c r="L65" s="4"/>
      <c r="N65" s="4"/>
    </row>
    <row r="66" spans="1:14" ht="12.75" customHeight="1">
      <c r="A66" s="133" t="s">
        <v>61</v>
      </c>
      <c r="B66" s="140">
        <v>5988.087</v>
      </c>
      <c r="C66" s="140">
        <v>7659.897274520001</v>
      </c>
      <c r="D66" s="140">
        <v>5902.04</v>
      </c>
      <c r="E66" s="140">
        <v>7540.05019945</v>
      </c>
      <c r="F66" s="138">
        <f t="shared" si="3"/>
        <v>-0.015646042077961275</v>
      </c>
      <c r="G66" s="138">
        <f t="shared" si="4"/>
        <v>-0.015646042077961275</v>
      </c>
      <c r="H66" s="151"/>
      <c r="I66" s="151"/>
      <c r="J66" s="151"/>
      <c r="K66" s="27"/>
      <c r="L66" s="4"/>
      <c r="N66" s="4"/>
    </row>
    <row r="67" spans="1:14" ht="12.75" customHeight="1">
      <c r="A67" s="133" t="s">
        <v>62</v>
      </c>
      <c r="B67" s="140">
        <v>2.867</v>
      </c>
      <c r="C67" s="140">
        <v>4.0442905499999995</v>
      </c>
      <c r="D67" s="140">
        <v>2.936</v>
      </c>
      <c r="E67" s="140">
        <v>5.17340988</v>
      </c>
      <c r="F67" s="138">
        <f t="shared" si="3"/>
        <v>0.27918847967043336</v>
      </c>
      <c r="G67" s="138">
        <f t="shared" si="4"/>
        <v>0.27918847967043336</v>
      </c>
      <c r="H67" s="151"/>
      <c r="I67" s="151"/>
      <c r="J67" s="151"/>
      <c r="K67" s="27"/>
      <c r="L67" s="4"/>
      <c r="N67" s="4"/>
    </row>
    <row r="68" spans="1:14" ht="12.75" customHeight="1">
      <c r="A68" s="143" t="s">
        <v>64</v>
      </c>
      <c r="B68" s="128">
        <f aca="true" t="shared" si="5" ref="B68:E71">+B60-B64</f>
        <v>17248.034</v>
      </c>
      <c r="C68" s="128">
        <f t="shared" si="5"/>
        <v>21547.48356059</v>
      </c>
      <c r="D68" s="128">
        <f t="shared" si="5"/>
        <v>17356.493</v>
      </c>
      <c r="E68" s="128">
        <f t="shared" si="5"/>
        <v>21982.431560619996</v>
      </c>
      <c r="F68" s="138">
        <f t="shared" si="3"/>
        <v>0.02018555896826424</v>
      </c>
      <c r="G68" s="138">
        <f t="shared" si="4"/>
        <v>0.02018555896826424</v>
      </c>
      <c r="H68" s="151"/>
      <c r="I68" s="151"/>
      <c r="J68" s="151"/>
      <c r="K68" s="27"/>
      <c r="L68" s="4"/>
      <c r="M68" s="4"/>
      <c r="N68" s="4"/>
    </row>
    <row r="69" spans="1:14" ht="12.75" customHeight="1">
      <c r="A69" s="133" t="s">
        <v>60</v>
      </c>
      <c r="B69" s="140">
        <f t="shared" si="5"/>
        <v>11886.331</v>
      </c>
      <c r="C69" s="140">
        <f t="shared" si="5"/>
        <v>14668.978746080002</v>
      </c>
      <c r="D69" s="140">
        <f t="shared" si="5"/>
        <v>12012.420999999998</v>
      </c>
      <c r="E69" s="140">
        <f t="shared" si="5"/>
        <v>15006.618366139995</v>
      </c>
      <c r="F69" s="138">
        <f t="shared" si="3"/>
        <v>0.023017254704948087</v>
      </c>
      <c r="G69" s="138">
        <f t="shared" si="4"/>
        <v>0.023017254704948087</v>
      </c>
      <c r="H69" s="151"/>
      <c r="I69" s="151"/>
      <c r="J69" s="112"/>
      <c r="K69" s="27"/>
      <c r="L69" s="4"/>
      <c r="M69" s="4"/>
      <c r="N69" s="4"/>
    </row>
    <row r="70" spans="1:14" ht="12.75" customHeight="1">
      <c r="A70" s="133" t="s">
        <v>61</v>
      </c>
      <c r="B70" s="140">
        <f t="shared" si="5"/>
        <v>5326.549</v>
      </c>
      <c r="C70" s="140">
        <f t="shared" si="5"/>
        <v>6801.7561005299995</v>
      </c>
      <c r="D70" s="140">
        <f t="shared" si="5"/>
        <v>5310.869</v>
      </c>
      <c r="E70" s="140">
        <f t="shared" si="5"/>
        <v>6899.45152937</v>
      </c>
      <c r="F70" s="138">
        <f t="shared" si="3"/>
        <v>0.014363265514973023</v>
      </c>
      <c r="G70" s="138">
        <f t="shared" si="4"/>
        <v>0.014363265514973023</v>
      </c>
      <c r="H70" s="151"/>
      <c r="I70" s="151"/>
      <c r="J70" s="112"/>
      <c r="K70" s="4"/>
      <c r="L70" s="4"/>
      <c r="M70" s="4"/>
      <c r="N70" s="4"/>
    </row>
    <row r="71" spans="1:14" ht="12.75" customHeight="1">
      <c r="A71" s="133" t="s">
        <v>62</v>
      </c>
      <c r="B71" s="140">
        <f t="shared" si="5"/>
        <v>35.154</v>
      </c>
      <c r="C71" s="140">
        <f t="shared" si="5"/>
        <v>76.74871398</v>
      </c>
      <c r="D71" s="140">
        <f t="shared" si="5"/>
        <v>33.206</v>
      </c>
      <c r="E71" s="140">
        <f t="shared" si="5"/>
        <v>76.36166511</v>
      </c>
      <c r="F71" s="138">
        <f t="shared" si="3"/>
        <v>-0.00504306652096953</v>
      </c>
      <c r="G71" s="138">
        <f t="shared" si="4"/>
        <v>-0.00504306652096953</v>
      </c>
      <c r="H71" s="151"/>
      <c r="I71" s="151"/>
      <c r="J71" s="112"/>
      <c r="K71" s="4"/>
      <c r="L71" s="4"/>
      <c r="M71" s="4"/>
      <c r="N71" s="4"/>
    </row>
    <row r="72" spans="1:19" ht="12" customHeight="1">
      <c r="A72" s="86"/>
      <c r="B72" s="129"/>
      <c r="C72" s="129"/>
      <c r="D72" s="129"/>
      <c r="E72" s="129"/>
      <c r="F72" s="138"/>
      <c r="G72" s="138"/>
      <c r="H72" s="153"/>
      <c r="I72" s="146"/>
      <c r="J72" s="86"/>
      <c r="K72" s="24"/>
      <c r="L72" s="27"/>
      <c r="M72" s="24"/>
      <c r="N72" s="21"/>
      <c r="O72" s="4"/>
      <c r="P72" s="4"/>
      <c r="Q72" s="4"/>
      <c r="R72" s="4"/>
      <c r="S72" s="4"/>
    </row>
    <row r="73" spans="1:11" ht="12.75">
      <c r="A73" s="86"/>
      <c r="B73" s="129"/>
      <c r="C73" s="129"/>
      <c r="D73" s="129"/>
      <c r="E73" s="129"/>
      <c r="F73" s="129"/>
      <c r="G73" s="129"/>
      <c r="H73" s="146"/>
      <c r="I73" s="86"/>
      <c r="J73" s="86"/>
      <c r="K73" s="24"/>
    </row>
    <row r="74" spans="1:10" ht="12.75">
      <c r="A74" s="86"/>
      <c r="B74" s="129"/>
      <c r="C74" s="129"/>
      <c r="D74" s="129"/>
      <c r="E74" s="129"/>
      <c r="F74" s="129"/>
      <c r="G74" s="129"/>
      <c r="H74" s="86"/>
      <c r="I74" s="128"/>
      <c r="J74" s="86"/>
    </row>
    <row r="75" spans="1:10" ht="12.75">
      <c r="A75" s="86"/>
      <c r="B75" s="128"/>
      <c r="C75" s="128"/>
      <c r="D75" s="128"/>
      <c r="E75" s="128"/>
      <c r="F75" s="128"/>
      <c r="G75" s="128"/>
      <c r="H75" s="128"/>
      <c r="I75" s="140"/>
      <c r="J75" s="86"/>
    </row>
    <row r="76" spans="1:10" ht="12.75">
      <c r="A76" s="86"/>
      <c r="B76" s="140"/>
      <c r="C76" s="128"/>
      <c r="D76" s="140"/>
      <c r="E76" s="140"/>
      <c r="F76" s="140"/>
      <c r="G76" s="140"/>
      <c r="H76" s="140"/>
      <c r="I76" s="140"/>
      <c r="J76" s="86"/>
    </row>
    <row r="77" spans="1:10" ht="12.75">
      <c r="A77" s="86"/>
      <c r="B77" s="140"/>
      <c r="C77" s="140"/>
      <c r="D77" s="140"/>
      <c r="E77" s="140"/>
      <c r="F77" s="140"/>
      <c r="G77" s="140"/>
      <c r="H77" s="140"/>
      <c r="I77" s="140"/>
      <c r="J77" s="86"/>
    </row>
    <row r="78" spans="1:10" ht="12.75">
      <c r="A78" s="86"/>
      <c r="B78" s="140"/>
      <c r="C78" s="140"/>
      <c r="D78" s="140"/>
      <c r="E78" s="140"/>
      <c r="F78" s="140"/>
      <c r="G78" s="140"/>
      <c r="H78" s="140"/>
      <c r="I78" s="128"/>
      <c r="J78" s="86"/>
    </row>
    <row r="79" spans="1:10" ht="12.75">
      <c r="A79" s="86"/>
      <c r="B79" s="128"/>
      <c r="C79" s="140"/>
      <c r="D79" s="140"/>
      <c r="E79" s="140"/>
      <c r="F79" s="140"/>
      <c r="G79" s="128"/>
      <c r="H79" s="86"/>
      <c r="I79" s="140"/>
      <c r="J79" s="86"/>
    </row>
    <row r="80" spans="1:10" ht="12.75">
      <c r="A80" s="86"/>
      <c r="B80" s="140"/>
      <c r="C80" s="140"/>
      <c r="D80" s="140"/>
      <c r="E80" s="140"/>
      <c r="F80" s="140"/>
      <c r="G80" s="140"/>
      <c r="H80" s="86"/>
      <c r="I80" s="140"/>
      <c r="J80" s="86"/>
    </row>
    <row r="81" spans="1:10" ht="12.75">
      <c r="A81" s="86"/>
      <c r="B81" s="140"/>
      <c r="C81" s="140"/>
      <c r="D81" s="140"/>
      <c r="E81" s="140"/>
      <c r="F81" s="140"/>
      <c r="G81" s="140"/>
      <c r="H81" s="86"/>
      <c r="I81" s="140"/>
      <c r="J81" s="86"/>
    </row>
    <row r="82" spans="1:10" ht="12.75">
      <c r="A82" s="86"/>
      <c r="B82" s="140"/>
      <c r="C82" s="140"/>
      <c r="D82" s="140"/>
      <c r="E82" s="140"/>
      <c r="F82" s="140"/>
      <c r="G82" s="140"/>
      <c r="H82" s="86"/>
      <c r="I82" s="128"/>
      <c r="J82" s="86"/>
    </row>
    <row r="83" spans="1:10" ht="12.75">
      <c r="A83" s="86"/>
      <c r="B83" s="128"/>
      <c r="C83" s="128"/>
      <c r="D83" s="128"/>
      <c r="E83" s="86"/>
      <c r="F83" s="128"/>
      <c r="G83" s="128"/>
      <c r="H83" s="86"/>
      <c r="I83" s="140"/>
      <c r="J83" s="86"/>
    </row>
    <row r="84" spans="1:10" ht="12.75">
      <c r="A84" s="86"/>
      <c r="B84" s="140"/>
      <c r="C84" s="140"/>
      <c r="D84" s="140"/>
      <c r="E84" s="86"/>
      <c r="F84" s="140"/>
      <c r="G84" s="140"/>
      <c r="H84" s="86"/>
      <c r="I84" s="140"/>
      <c r="J84" s="86"/>
    </row>
    <row r="85" spans="1:10" ht="12.75">
      <c r="A85" s="86"/>
      <c r="B85" s="140"/>
      <c r="C85" s="140"/>
      <c r="D85" s="140"/>
      <c r="E85" s="86"/>
      <c r="F85" s="140"/>
      <c r="G85" s="140"/>
      <c r="H85" s="86"/>
      <c r="I85" s="140"/>
      <c r="J85" s="86"/>
    </row>
    <row r="86" spans="1:10" ht="12.75">
      <c r="A86" s="86"/>
      <c r="B86" s="140"/>
      <c r="C86" s="140"/>
      <c r="D86" s="140"/>
      <c r="E86" s="86"/>
      <c r="F86" s="140"/>
      <c r="G86" s="140"/>
      <c r="H86" s="86"/>
      <c r="I86" s="128"/>
      <c r="J86" s="86"/>
    </row>
    <row r="87" spans="1:10" ht="12.75">
      <c r="A87" s="86"/>
      <c r="B87" s="124"/>
      <c r="C87" s="124"/>
      <c r="D87" s="124"/>
      <c r="E87" s="124"/>
      <c r="F87" s="124"/>
      <c r="G87" s="86"/>
      <c r="H87" s="86"/>
      <c r="I87" s="140"/>
      <c r="J87" s="86"/>
    </row>
    <row r="88" spans="1:10" ht="12.75">
      <c r="A88" s="37"/>
      <c r="B88" s="37"/>
      <c r="C88" s="98"/>
      <c r="D88" s="98"/>
      <c r="E88" s="98"/>
      <c r="F88" s="98"/>
      <c r="G88" s="37"/>
      <c r="H88" s="37"/>
      <c r="I88" s="86"/>
      <c r="J88" s="37"/>
    </row>
    <row r="89" spans="1:10" ht="12.75">
      <c r="A89" s="37"/>
      <c r="B89" s="37"/>
      <c r="C89" s="98"/>
      <c r="D89" s="98"/>
      <c r="E89" s="98"/>
      <c r="F89" s="98"/>
      <c r="G89" s="37"/>
      <c r="H89" s="37"/>
      <c r="I89" s="86"/>
      <c r="J89" s="37"/>
    </row>
    <row r="90" spans="1:10" ht="12.75">
      <c r="A90" s="37"/>
      <c r="B90" s="37"/>
      <c r="C90" s="98"/>
      <c r="D90" s="98"/>
      <c r="E90" s="98"/>
      <c r="F90" s="98"/>
      <c r="G90" s="37"/>
      <c r="H90" s="37"/>
      <c r="I90" s="86"/>
      <c r="J90" s="37"/>
    </row>
    <row r="91" spans="1:10" ht="12.75">
      <c r="A91" s="37"/>
      <c r="B91" s="37"/>
      <c r="C91" s="98"/>
      <c r="D91" s="98"/>
      <c r="E91" s="98"/>
      <c r="F91" s="98"/>
      <c r="G91" s="37"/>
      <c r="H91" s="37"/>
      <c r="I91" s="86"/>
      <c r="J91" s="3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2013-02-11T09:56:12Z</cp:lastPrinted>
  <dcterms:created xsi:type="dcterms:W3CDTF">2008-11-05T07:26:31Z</dcterms:created>
  <dcterms:modified xsi:type="dcterms:W3CDTF">2013-02-15T11:35:26Z</dcterms:modified>
  <cp:category/>
  <cp:version/>
  <cp:contentType/>
  <cp:contentStatus/>
</cp:coreProperties>
</file>