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<sst xmlns="http://schemas.openxmlformats.org/spreadsheetml/2006/main" count="797" uniqueCount="121">
  <si>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</si>
  <si>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</si>
  <si>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</si>
  <si>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</si>
  <si>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</si>
  <si>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</si>
  <si>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</si>
  <si>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</si>
  <si>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</si>
  <si>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February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</si>
  <si>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</si>
  <si>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</si>
  <si>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</si>
  <si>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</si>
  <si>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</si>
  <si>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</si>
  <si>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</si>
  <si>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</si>
  <si>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</si>
  <si>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</si>
  <si>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</si>
  <si>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</si>
  <si>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</si>
  <si>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</si>
  <si>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</si>
  <si>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</si>
  <si>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</si>
  <si>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</si>
  <si>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2015</t>
  </si>
  <si>
    <t>Feb 2015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</si>
  <si>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</si>
  <si>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</si>
  <si>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</si>
  <si>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</si>
  <si>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</si>
  <si>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</si>
  <si>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</si>
  <si>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</si>
  <si>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</si>
  <si>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</si>
  <si>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</si>
  <si>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</si>
  <si>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</si>
  <si>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</si>
  <si>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</si>
  <si>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</si>
  <si>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</si>
  <si>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</si>
  <si>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</si>
  <si>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</si>
  <si>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</si>
  <si>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</si>
  <si>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2015</t>
  </si>
  <si>
    <t>Jan-Feb 2016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</si>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</sst>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5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2" fillId="0" borderId="0" xfId="56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69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295496"/>
        <c:axId val="4022400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295496"/>
        <c:axId val="40224009"/>
      </c:lineChart>
      <c:catAx>
        <c:axId val="342954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24009"/>
        <c:crosses val="autoZero"/>
        <c:auto val="1"/>
        <c:lblOffset val="100"/>
        <c:tickLblSkip val="1"/>
        <c:noMultiLvlLbl val="0"/>
      </c:catAx>
      <c:valAx>
        <c:axId val="4022400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954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6471762"/>
        <c:axId val="3691926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6471762"/>
        <c:axId val="36919267"/>
      </c:lineChart>
      <c:catAx>
        <c:axId val="264717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19267"/>
        <c:crosses val="autoZero"/>
        <c:auto val="1"/>
        <c:lblOffset val="100"/>
        <c:tickLblSkip val="1"/>
        <c:noMultiLvlLbl val="0"/>
      </c:catAx>
      <c:valAx>
        <c:axId val="3691926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717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3837948"/>
        <c:axId val="376706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3837948"/>
        <c:axId val="37670621"/>
      </c:lineChart>
      <c:catAx>
        <c:axId val="638379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70621"/>
        <c:crosses val="autoZero"/>
        <c:auto val="1"/>
        <c:lblOffset val="100"/>
        <c:tickLblSkip val="1"/>
        <c:noMultiLvlLbl val="0"/>
      </c:catAx>
      <c:valAx>
        <c:axId val="376706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379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491270"/>
        <c:axId val="31421431"/>
      </c:lineChart>
      <c:catAx>
        <c:axId val="349127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21431"/>
        <c:crosses val="autoZero"/>
        <c:auto val="0"/>
        <c:lblOffset val="100"/>
        <c:tickLblSkip val="1"/>
        <c:noMultiLvlLbl val="0"/>
      </c:catAx>
      <c:valAx>
        <c:axId val="314214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27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357424"/>
        <c:axId val="621079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2100666"/>
        <c:axId val="64688267"/>
      </c:lineChart>
      <c:catAx>
        <c:axId val="143574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107953"/>
        <c:crosses val="autoZero"/>
        <c:auto val="0"/>
        <c:lblOffset val="100"/>
        <c:tickLblSkip val="5"/>
        <c:noMultiLvlLbl val="0"/>
      </c:catAx>
      <c:valAx>
        <c:axId val="621079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7424"/>
        <c:crossesAt val="1"/>
        <c:crossBetween val="between"/>
        <c:dispUnits/>
        <c:majorUnit val="2000"/>
        <c:minorUnit val="100"/>
      </c:valAx>
      <c:catAx>
        <c:axId val="22100666"/>
        <c:scaling>
          <c:orientation val="minMax"/>
        </c:scaling>
        <c:axPos val="b"/>
        <c:delete val="1"/>
        <c:majorTickMark val="out"/>
        <c:minorTickMark val="none"/>
        <c:tickLblPos val="none"/>
        <c:crossAx val="64688267"/>
        <c:crossesAt val="39"/>
        <c:auto val="0"/>
        <c:lblOffset val="100"/>
        <c:tickLblSkip val="1"/>
        <c:noMultiLvlLbl val="0"/>
      </c:catAx>
      <c:valAx>
        <c:axId val="646882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66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5323492"/>
        <c:axId val="525824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5323492"/>
        <c:axId val="525824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7324206"/>
        <c:axId val="23264671"/>
      </c:lineChart>
      <c:catAx>
        <c:axId val="45323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8245"/>
        <c:crosses val="autoZero"/>
        <c:auto val="0"/>
        <c:lblOffset val="100"/>
        <c:tickLblSkip val="1"/>
        <c:noMultiLvlLbl val="0"/>
      </c:catAx>
      <c:valAx>
        <c:axId val="52582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23492"/>
        <c:crossesAt val="1"/>
        <c:crossBetween val="between"/>
        <c:dispUnits/>
        <c:majorUnit val="1"/>
      </c:valAx>
      <c:catAx>
        <c:axId val="47324206"/>
        <c:scaling>
          <c:orientation val="minMax"/>
        </c:scaling>
        <c:axPos val="b"/>
        <c:delete val="1"/>
        <c:majorTickMark val="out"/>
        <c:minorTickMark val="none"/>
        <c:tickLblPos val="none"/>
        <c:crossAx val="23264671"/>
        <c:crosses val="autoZero"/>
        <c:auto val="0"/>
        <c:lblOffset val="100"/>
        <c:tickLblSkip val="1"/>
        <c:noMultiLvlLbl val="0"/>
      </c:catAx>
      <c:valAx>
        <c:axId val="232646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2420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055448"/>
        <c:axId val="539016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055448"/>
        <c:axId val="5390169"/>
      </c:lineChart>
      <c:catAx>
        <c:axId val="80554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0169"/>
        <c:crosses val="autoZero"/>
        <c:auto val="1"/>
        <c:lblOffset val="100"/>
        <c:tickLblSkip val="1"/>
        <c:noMultiLvlLbl val="0"/>
      </c:catAx>
      <c:valAx>
        <c:axId val="539016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554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1" sqref="K1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5" t="s">
        <v>8</v>
      </c>
      <c r="B1" s="175"/>
      <c r="C1" s="175"/>
      <c r="D1" s="175"/>
      <c r="E1" s="175"/>
      <c r="F1" s="175"/>
      <c r="G1" s="175"/>
      <c r="H1" s="175"/>
      <c r="I1" s="175"/>
      <c r="J1" s="117"/>
      <c r="K1" s="117"/>
      <c r="L1" s="117"/>
      <c r="M1" s="117"/>
      <c r="N1" s="117"/>
      <c r="O1" s="117"/>
      <c r="P1" s="117"/>
      <c r="Q1" s="52"/>
      <c r="R1" s="52"/>
      <c r="S1" s="52"/>
      <c r="T1" s="52"/>
      <c r="U1" s="52"/>
      <c r="V1" s="52"/>
      <c r="W1" s="52"/>
      <c r="X1" s="52"/>
    </row>
    <row r="2" spans="1:24" ht="15.75">
      <c r="A2" s="176" t="s">
        <v>9</v>
      </c>
      <c r="B2" s="176"/>
      <c r="C2" s="176"/>
      <c r="D2" s="176"/>
      <c r="E2" s="176"/>
      <c r="F2" s="176"/>
      <c r="G2" s="176"/>
      <c r="H2" s="176"/>
      <c r="I2" s="176"/>
      <c r="J2" s="118"/>
      <c r="K2" s="118"/>
      <c r="L2" s="118"/>
      <c r="M2" s="118"/>
      <c r="N2" s="118"/>
      <c r="O2" s="118"/>
      <c r="P2" s="118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0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10</v>
      </c>
      <c r="B4" s="18"/>
      <c r="C4" s="18"/>
      <c r="D4" s="18"/>
    </row>
    <row r="5" spans="1:8" ht="15" customHeight="1">
      <c r="A5" s="173" t="s">
        <v>11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3" t="s">
        <v>6</v>
      </c>
      <c r="C6" s="163" t="s">
        <v>7</v>
      </c>
      <c r="D6" s="54" t="s">
        <v>19</v>
      </c>
      <c r="E6" s="54" t="s">
        <v>20</v>
      </c>
      <c r="F6" s="135"/>
      <c r="G6" s="135"/>
    </row>
    <row r="7" spans="1:9" ht="26.25" customHeight="1">
      <c r="A7" s="29" t="s">
        <v>12</v>
      </c>
      <c r="B7" s="97">
        <v>4</v>
      </c>
      <c r="C7" s="136">
        <v>3.5</v>
      </c>
      <c r="D7" s="97">
        <f>89.3-100</f>
        <v>-10.700000000000003</v>
      </c>
      <c r="E7" s="97">
        <v>-7.8</v>
      </c>
      <c r="F7" s="136"/>
      <c r="G7" s="136"/>
      <c r="H7" s="19"/>
      <c r="I7" s="19"/>
    </row>
    <row r="8" spans="1:9" ht="26.25" customHeight="1">
      <c r="A8" s="29" t="s">
        <v>13</v>
      </c>
      <c r="B8" s="69">
        <v>110.47536836915444</v>
      </c>
      <c r="C8" s="137">
        <v>103.35191559523442</v>
      </c>
      <c r="D8" s="69">
        <v>100</v>
      </c>
      <c r="E8" s="69">
        <v>99.72589752918518</v>
      </c>
      <c r="F8" s="137"/>
      <c r="G8" s="137"/>
      <c r="H8" s="19"/>
      <c r="I8" s="19"/>
    </row>
    <row r="9" spans="1:9" ht="26.25" customHeight="1">
      <c r="A9" s="29" t="s">
        <v>14</v>
      </c>
      <c r="B9" s="70" t="s">
        <v>0</v>
      </c>
      <c r="C9" s="92" t="s">
        <v>0</v>
      </c>
      <c r="D9" s="69">
        <v>100</v>
      </c>
      <c r="E9" s="69">
        <v>99.77223802685714</v>
      </c>
      <c r="F9" s="137"/>
      <c r="G9" s="137"/>
      <c r="H9" s="19"/>
      <c r="I9" s="19"/>
    </row>
    <row r="10" spans="1:9" ht="26.25" customHeight="1">
      <c r="A10" s="29" t="s">
        <v>15</v>
      </c>
      <c r="B10" s="70">
        <v>10.5</v>
      </c>
      <c r="C10" s="92">
        <v>10</v>
      </c>
      <c r="D10" s="70">
        <v>10</v>
      </c>
      <c r="E10" s="70">
        <v>10</v>
      </c>
      <c r="F10" s="92"/>
      <c r="G10" s="92"/>
      <c r="H10" s="70"/>
      <c r="I10" s="19"/>
    </row>
    <row r="11" spans="1:9" ht="26.25" customHeight="1">
      <c r="A11" s="29" t="s">
        <v>16</v>
      </c>
      <c r="B11" s="98">
        <v>58.8865</v>
      </c>
      <c r="C11" s="98">
        <v>75.8993</v>
      </c>
      <c r="D11" s="98">
        <v>75.8826</v>
      </c>
      <c r="E11" s="98">
        <v>74.2525</v>
      </c>
      <c r="F11" s="98"/>
      <c r="G11" s="98"/>
      <c r="H11" s="19"/>
      <c r="I11" s="19"/>
    </row>
    <row r="12" spans="1:7" s="25" customFormat="1" ht="26.25" customHeight="1">
      <c r="A12" s="29" t="s">
        <v>17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99">
        <f>E11/D11*100-100</f>
        <v>-2.148186804353031</v>
      </c>
      <c r="F12" s="138"/>
      <c r="G12" s="138"/>
    </row>
    <row r="13" spans="1:7" s="25" customFormat="1" ht="26.25" customHeight="1">
      <c r="A13" s="29" t="s">
        <v>18</v>
      </c>
      <c r="B13" s="99" t="s">
        <v>0</v>
      </c>
      <c r="C13" s="99" t="s">
        <v>0</v>
      </c>
      <c r="D13" s="99">
        <f>D11/C11*100-100</f>
        <v>-0.022002837970831024</v>
      </c>
      <c r="E13" s="99">
        <f>E11/C11*100-100</f>
        <v>-2.1697169802620095</v>
      </c>
      <c r="F13" s="138"/>
      <c r="G13" s="138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4" t="s">
        <v>21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3" t="s">
        <v>22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3" t="s">
        <v>6</v>
      </c>
      <c r="C17" s="54" t="s">
        <v>28</v>
      </c>
      <c r="D17" s="54" t="s">
        <v>29</v>
      </c>
      <c r="E17" s="163" t="s">
        <v>7</v>
      </c>
      <c r="F17" s="54" t="s">
        <v>19</v>
      </c>
      <c r="G17" s="54" t="s">
        <v>20</v>
      </c>
      <c r="H17" s="57" t="s">
        <v>30</v>
      </c>
      <c r="I17" s="57" t="s">
        <v>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23</v>
      </c>
      <c r="B18" s="70">
        <v>57074.5912</v>
      </c>
      <c r="C18" s="70">
        <v>50990.480299999996</v>
      </c>
      <c r="D18" s="70">
        <v>50356.562</v>
      </c>
      <c r="E18" s="70">
        <v>58398.0154</v>
      </c>
      <c r="F18" s="70">
        <v>51148.9568</v>
      </c>
      <c r="G18" s="70">
        <v>53183.9024</v>
      </c>
      <c r="H18" s="72">
        <f>G18-F18</f>
        <v>2034.945599999999</v>
      </c>
      <c r="I18" s="72">
        <f>G18-E18</f>
        <v>-5214.112999999998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24</v>
      </c>
      <c r="B19" s="70">
        <v>64471.911799999994</v>
      </c>
      <c r="C19" s="70">
        <v>58947.7885</v>
      </c>
      <c r="D19" s="70">
        <v>57872.044200000004</v>
      </c>
      <c r="E19" s="70">
        <v>67055.3192</v>
      </c>
      <c r="F19" s="70">
        <v>60469.8499</v>
      </c>
      <c r="G19" s="70">
        <v>62009.34220000001</v>
      </c>
      <c r="H19" s="72">
        <f>G19-F19</f>
        <v>1539.4923000000053</v>
      </c>
      <c r="I19" s="72">
        <f>G19-E19</f>
        <v>-5045.976999999992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25</v>
      </c>
      <c r="B20" s="70">
        <v>124544.35376750001</v>
      </c>
      <c r="C20" s="70">
        <v>118760.44169131998</v>
      </c>
      <c r="D20" s="70">
        <v>118990.40433592</v>
      </c>
      <c r="E20" s="70">
        <v>143142.99196366</v>
      </c>
      <c r="F20" s="70">
        <v>133070.27449309998</v>
      </c>
      <c r="G20" s="70">
        <v>132056.42850900997</v>
      </c>
      <c r="H20" s="72">
        <f>G20-F20</f>
        <v>-1013.8459840900032</v>
      </c>
      <c r="I20" s="72">
        <f>G20-E20</f>
        <v>-11086.563454650022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26</v>
      </c>
      <c r="B21" s="92">
        <v>30.65654847802937</v>
      </c>
      <c r="C21" s="92">
        <v>30.30462989335178</v>
      </c>
      <c r="D21" s="92">
        <v>30.065436001848834</v>
      </c>
      <c r="E21" s="92">
        <v>30.519838492107603</v>
      </c>
      <c r="F21" s="92">
        <v>30.916993474727324</v>
      </c>
      <c r="G21" s="92">
        <v>31.194966432707123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3" t="s">
        <v>27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8"/>
      <c r="F24" s="169"/>
      <c r="G24" s="169"/>
      <c r="H24" s="21"/>
      <c r="I24" s="101"/>
      <c r="K24" s="95"/>
    </row>
    <row r="25" spans="1:8" s="36" customFormat="1" ht="15" customHeight="1">
      <c r="A25" s="35" t="s">
        <v>32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33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3" t="s">
        <v>6</v>
      </c>
      <c r="C27" s="54" t="s">
        <v>28</v>
      </c>
      <c r="D27" s="54" t="s">
        <v>29</v>
      </c>
      <c r="E27" s="163" t="s">
        <v>7</v>
      </c>
      <c r="F27" s="54" t="s">
        <v>19</v>
      </c>
      <c r="G27" s="54" t="s">
        <v>20</v>
      </c>
      <c r="H27" s="57" t="s">
        <v>30</v>
      </c>
      <c r="I27" s="57" t="s">
        <v>31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34</v>
      </c>
      <c r="B28" s="171">
        <v>1957.55597687923</v>
      </c>
      <c r="C28" s="171">
        <v>1874.7924917599998</v>
      </c>
      <c r="D28" s="171">
        <v>1822.10041862</v>
      </c>
      <c r="E28" s="171">
        <v>1778.26210273</v>
      </c>
      <c r="F28" s="171">
        <v>1686.94417013</v>
      </c>
      <c r="G28" s="171">
        <v>1794.14953402</v>
      </c>
      <c r="H28" s="72">
        <f>G28-F28</f>
        <v>107.20536388999994</v>
      </c>
      <c r="I28" s="72">
        <f>G28-E28</f>
        <v>15.887431289999995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35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3" t="s">
        <v>6</v>
      </c>
      <c r="C32" s="54" t="s">
        <v>28</v>
      </c>
      <c r="D32" s="54" t="s">
        <v>29</v>
      </c>
      <c r="E32" s="163" t="s">
        <v>7</v>
      </c>
      <c r="F32" s="54" t="s">
        <v>19</v>
      </c>
      <c r="G32" s="54" t="s">
        <v>20</v>
      </c>
      <c r="H32" s="57" t="s">
        <v>30</v>
      </c>
      <c r="I32" s="57" t="s">
        <v>31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36</v>
      </c>
      <c r="B33" s="96">
        <v>58.8865</v>
      </c>
      <c r="C33" s="96">
        <v>59.81</v>
      </c>
      <c r="D33" s="96">
        <v>61.2914</v>
      </c>
      <c r="E33" s="96">
        <v>75.8993</v>
      </c>
      <c r="F33" s="98">
        <v>75.8826</v>
      </c>
      <c r="G33" s="98">
        <v>74.2525</v>
      </c>
      <c r="H33" s="72">
        <f>G33-F33</f>
        <v>-1.6300999999999988</v>
      </c>
      <c r="I33" s="72">
        <f>G33-E33</f>
        <v>-1.646799999999999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37</v>
      </c>
      <c r="B34" s="96">
        <v>58.8956</v>
      </c>
      <c r="C34" s="96">
        <v>59.81</v>
      </c>
      <c r="D34" s="96">
        <v>61.2914</v>
      </c>
      <c r="E34" s="96">
        <v>75.8969</v>
      </c>
      <c r="F34" s="96">
        <v>75.8826</v>
      </c>
      <c r="G34" s="96">
        <v>73.8888</v>
      </c>
      <c r="H34" s="72">
        <f>G34-F34</f>
        <v>-1.9937999999999931</v>
      </c>
      <c r="I34" s="72">
        <f>G34-E34</f>
        <v>-2.008099999999999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38</v>
      </c>
      <c r="B35" s="96">
        <v>1.2097</v>
      </c>
      <c r="C35" s="96">
        <v>1.1286</v>
      </c>
      <c r="D35" s="96">
        <v>1.1193</v>
      </c>
      <c r="E35" s="96">
        <v>1.086</v>
      </c>
      <c r="F35" s="96">
        <v>1.0834</v>
      </c>
      <c r="G35" s="96">
        <v>1.0871</v>
      </c>
      <c r="H35" s="72">
        <f>G35-F35</f>
        <v>0.0037000000000000366</v>
      </c>
      <c r="I35" s="72">
        <f>G35-E35</f>
        <v>0.0010999999999998789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39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40</v>
      </c>
      <c r="B37" s="96">
        <v>59.2205</v>
      </c>
      <c r="C37" s="96">
        <v>60.4026</v>
      </c>
      <c r="D37" s="96">
        <v>61.331</v>
      </c>
      <c r="E37" s="96">
        <v>75.9737</v>
      </c>
      <c r="F37" s="96">
        <v>75.7808</v>
      </c>
      <c r="G37" s="96">
        <v>73.5444</v>
      </c>
      <c r="H37" s="72">
        <f>G37-F37</f>
        <v>-2.2364000000000033</v>
      </c>
      <c r="I37" s="72">
        <f>G37-E37</f>
        <v>-2.429299999999998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41</v>
      </c>
      <c r="B38" s="96">
        <v>71.5211</v>
      </c>
      <c r="C38" s="96">
        <v>68.673</v>
      </c>
      <c r="D38" s="96">
        <v>69.0872</v>
      </c>
      <c r="E38" s="96">
        <v>82.8511</v>
      </c>
      <c r="F38" s="96">
        <v>82.6326</v>
      </c>
      <c r="G38" s="96">
        <v>80.8383</v>
      </c>
      <c r="H38" s="72">
        <f>G38-F38</f>
        <v>-1.7942999999999927</v>
      </c>
      <c r="I38" s="72">
        <f>G38-E38</f>
        <v>-2.0127999999999986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42</v>
      </c>
      <c r="B39" s="96">
        <v>1.0176</v>
      </c>
      <c r="C39" s="96">
        <v>0.8871</v>
      </c>
      <c r="D39" s="96">
        <v>1.0045</v>
      </c>
      <c r="E39" s="96">
        <v>1.0381</v>
      </c>
      <c r="F39" s="96">
        <v>0.9998</v>
      </c>
      <c r="G39" s="96">
        <v>0.9743</v>
      </c>
      <c r="H39" s="72">
        <f>G39-F39</f>
        <v>-0.025499999999999967</v>
      </c>
      <c r="I39" s="72">
        <f>G39-E39</f>
        <v>-0.06379999999999997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43</v>
      </c>
      <c r="B40" s="96">
        <v>0.3198</v>
      </c>
      <c r="C40" s="96">
        <v>0.3255</v>
      </c>
      <c r="D40" s="96">
        <v>0.33</v>
      </c>
      <c r="E40" s="96">
        <v>0.2241</v>
      </c>
      <c r="F40" s="96">
        <v>0.208</v>
      </c>
      <c r="G40" s="96">
        <v>0.2123</v>
      </c>
      <c r="H40" s="72">
        <f>G40-F40</f>
        <v>0.004299999999999998</v>
      </c>
      <c r="I40" s="72">
        <f>G40-E40</f>
        <v>-0.011800000000000005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2"/>
    </row>
    <row r="44" spans="3:7" ht="15">
      <c r="C44" s="100"/>
      <c r="D44" s="100"/>
      <c r="E44" s="100"/>
      <c r="G44" s="132"/>
    </row>
    <row r="45" spans="3:7" ht="15.75">
      <c r="C45" s="100"/>
      <c r="D45" s="100"/>
      <c r="E45" s="100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9">
      <selection activeCell="A35" sqref="A35:A6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44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0" ht="26.25" customHeight="1">
      <c r="A3" s="56"/>
      <c r="B3" s="163" t="s">
        <v>7</v>
      </c>
      <c r="C3" s="54" t="s">
        <v>52</v>
      </c>
      <c r="D3" s="54" t="s">
        <v>53</v>
      </c>
      <c r="E3" s="54" t="s">
        <v>19</v>
      </c>
      <c r="F3" s="54" t="s">
        <v>20</v>
      </c>
      <c r="G3" s="57" t="s">
        <v>30</v>
      </c>
      <c r="H3" s="57" t="s">
        <v>51</v>
      </c>
      <c r="J3" s="128"/>
    </row>
    <row r="4" spans="1:12" ht="13.5" customHeight="1">
      <c r="A4" s="8" t="s">
        <v>46</v>
      </c>
      <c r="B4" s="161">
        <v>383.06</v>
      </c>
      <c r="C4" s="161">
        <v>108.82</v>
      </c>
      <c r="D4" s="161">
        <v>77.445</v>
      </c>
      <c r="E4" s="70">
        <v>77.445</v>
      </c>
      <c r="F4" s="70">
        <v>0</v>
      </c>
      <c r="G4" s="72">
        <f>F4-E4</f>
        <v>-77.445</v>
      </c>
      <c r="H4" s="72">
        <f>D4-C4</f>
        <v>-31.375</v>
      </c>
      <c r="I4" s="71"/>
      <c r="K4" s="124"/>
      <c r="L4" s="124"/>
    </row>
    <row r="5" spans="1:12" ht="13.5" customHeight="1">
      <c r="A5" s="46" t="s">
        <v>47</v>
      </c>
      <c r="B5" s="69">
        <v>-295.16</v>
      </c>
      <c r="C5" s="69">
        <v>-108.82</v>
      </c>
      <c r="D5" s="69">
        <v>-77.445</v>
      </c>
      <c r="E5" s="69">
        <v>-77.445</v>
      </c>
      <c r="F5" s="69">
        <v>0</v>
      </c>
      <c r="G5" s="72">
        <f>F5-E5</f>
        <v>77.445</v>
      </c>
      <c r="H5" s="72">
        <f>D5-C5</f>
        <v>31.375</v>
      </c>
      <c r="I5" s="69"/>
      <c r="J5" s="129"/>
      <c r="K5" s="124"/>
      <c r="L5" s="124"/>
    </row>
    <row r="6" spans="1:12" ht="13.5" customHeight="1">
      <c r="A6" s="51" t="s">
        <v>48</v>
      </c>
      <c r="B6" s="70">
        <v>43.95</v>
      </c>
      <c r="C6" s="70">
        <v>0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D6-C6</f>
        <v>0</v>
      </c>
      <c r="I6" s="89"/>
      <c r="K6" s="124"/>
      <c r="L6" s="124"/>
    </row>
    <row r="7" spans="1:12" ht="13.5" customHeight="1">
      <c r="A7" s="51" t="s">
        <v>49</v>
      </c>
      <c r="B7" s="70">
        <v>339.11</v>
      </c>
      <c r="C7" s="70">
        <v>108.82</v>
      </c>
      <c r="D7" s="70">
        <v>77.445</v>
      </c>
      <c r="E7" s="70">
        <v>77.445</v>
      </c>
      <c r="F7" s="70">
        <v>0</v>
      </c>
      <c r="G7" s="72">
        <f>F7-E7</f>
        <v>-77.445</v>
      </c>
      <c r="H7" s="72">
        <f>D7-C7</f>
        <v>-31.375</v>
      </c>
      <c r="I7" s="89"/>
      <c r="K7" s="124"/>
      <c r="L7" s="124"/>
    </row>
    <row r="8" spans="1:12" ht="13.5" customHeight="1">
      <c r="A8" s="46" t="s">
        <v>50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72" t="s">
        <v>0</v>
      </c>
      <c r="H8" s="72" t="s">
        <v>0</v>
      </c>
      <c r="I8" s="89"/>
      <c r="J8" s="89"/>
      <c r="K8" s="124"/>
      <c r="L8" s="124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4"/>
      <c r="L9" s="124"/>
    </row>
    <row r="10" spans="1:12" s="9" customFormat="1" ht="15" customHeight="1">
      <c r="A10" s="93" t="s">
        <v>54</v>
      </c>
      <c r="B10" s="94"/>
      <c r="K10" s="105"/>
      <c r="L10" s="105"/>
    </row>
    <row r="11" spans="1:12" s="6" customFormat="1" ht="12.75" customHeight="1">
      <c r="A11" s="5" t="s">
        <v>55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6"/>
      <c r="B12" s="163" t="s">
        <v>7</v>
      </c>
      <c r="C12" s="54" t="s">
        <v>52</v>
      </c>
      <c r="D12" s="54" t="s">
        <v>53</v>
      </c>
      <c r="E12" s="54" t="s">
        <v>19</v>
      </c>
      <c r="F12" s="54" t="s">
        <v>20</v>
      </c>
      <c r="G12" s="57" t="s">
        <v>30</v>
      </c>
      <c r="H12" s="57" t="s">
        <v>51</v>
      </c>
      <c r="K12" s="124"/>
      <c r="L12" s="124"/>
    </row>
    <row r="13" spans="1:12" ht="12.75" customHeight="1">
      <c r="A13" s="8" t="s">
        <v>46</v>
      </c>
      <c r="B13" s="71">
        <v>353838.48099969</v>
      </c>
      <c r="C13" s="71">
        <v>53918.94909085</v>
      </c>
      <c r="D13" s="71">
        <f>D19+D21</f>
        <v>77781.11100004999</v>
      </c>
      <c r="E13" s="71">
        <f>E19+E21</f>
        <v>21557.90063636</v>
      </c>
      <c r="F13" s="71">
        <f>F19+F21</f>
        <v>56223.21036369</v>
      </c>
      <c r="G13" s="72">
        <f>F13-E13</f>
        <v>34665.30972733</v>
      </c>
      <c r="H13" s="72">
        <f>+D13-C13</f>
        <v>23862.16190919999</v>
      </c>
      <c r="I13" s="139"/>
      <c r="J13" s="9"/>
      <c r="K13" s="124"/>
      <c r="L13" s="124"/>
    </row>
    <row r="14" spans="1:10" ht="12.75" customHeight="1">
      <c r="A14" s="46" t="s">
        <v>56</v>
      </c>
      <c r="B14" s="70" t="s">
        <v>0</v>
      </c>
      <c r="C14" s="70" t="s">
        <v>0</v>
      </c>
      <c r="D14" s="70" t="s">
        <v>0</v>
      </c>
      <c r="E14" s="70" t="s">
        <v>0</v>
      </c>
      <c r="F14" s="70" t="s">
        <v>0</v>
      </c>
      <c r="G14" s="70" t="s">
        <v>0</v>
      </c>
      <c r="H14" s="70" t="s">
        <v>0</v>
      </c>
      <c r="I14" s="140"/>
      <c r="J14" s="9"/>
    </row>
    <row r="15" spans="1:10" ht="12.75" customHeight="1">
      <c r="A15" s="51" t="s">
        <v>48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140"/>
      <c r="J15" s="9"/>
    </row>
    <row r="16" spans="1:10" ht="12.75" customHeight="1">
      <c r="A16" s="51" t="s">
        <v>49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0" t="s">
        <v>0</v>
      </c>
      <c r="I16" s="140"/>
      <c r="J16" s="9"/>
    </row>
    <row r="17" spans="1:10" ht="12.75" customHeight="1" hidden="1">
      <c r="A17" s="103" t="s">
        <v>57</v>
      </c>
      <c r="B17" s="89"/>
      <c r="C17" s="89" t="s">
        <v>0</v>
      </c>
      <c r="D17" s="89" t="s">
        <v>0</v>
      </c>
      <c r="E17" s="89"/>
      <c r="F17" s="89"/>
      <c r="G17" s="89"/>
      <c r="H17" s="89"/>
      <c r="I17" s="140"/>
      <c r="J17" s="9"/>
    </row>
    <row r="18" spans="1:10" ht="12.75" customHeight="1">
      <c r="A18" s="46" t="s">
        <v>58</v>
      </c>
      <c r="B18" s="89">
        <v>139.3580909</v>
      </c>
      <c r="C18" s="89" t="s">
        <v>0</v>
      </c>
      <c r="D18" s="89" t="s">
        <v>0</v>
      </c>
      <c r="E18" s="89" t="s">
        <v>0</v>
      </c>
      <c r="F18" s="89" t="s">
        <v>0</v>
      </c>
      <c r="G18" s="89" t="s">
        <v>0</v>
      </c>
      <c r="H18" s="89" t="s">
        <v>0</v>
      </c>
      <c r="I18" s="140"/>
      <c r="J18" s="9"/>
    </row>
    <row r="19" spans="1:10" ht="12.75" customHeight="1">
      <c r="A19" s="46" t="s">
        <v>59</v>
      </c>
      <c r="B19" s="89">
        <v>26663.29290879</v>
      </c>
      <c r="C19" s="89">
        <v>6702.54909085</v>
      </c>
      <c r="D19" s="89">
        <v>1359.2110000500002</v>
      </c>
      <c r="E19" s="89">
        <v>349.10063636</v>
      </c>
      <c r="F19" s="89">
        <v>1010.1103636900001</v>
      </c>
      <c r="G19" s="72">
        <f aca="true" t="shared" si="0" ref="G19:G31">F19-E19</f>
        <v>661.00972733</v>
      </c>
      <c r="H19" s="72">
        <f aca="true" t="shared" si="1" ref="H19:H31">+D19-C19</f>
        <v>-5343.3380908</v>
      </c>
      <c r="I19" s="141"/>
      <c r="J19" s="11"/>
    </row>
    <row r="20" spans="1:10" ht="12.75" customHeight="1">
      <c r="A20" s="46" t="s">
        <v>60</v>
      </c>
      <c r="B20" s="89">
        <v>1475</v>
      </c>
      <c r="C20" s="89" t="s">
        <v>0</v>
      </c>
      <c r="D20" s="89" t="s">
        <v>0</v>
      </c>
      <c r="E20" s="89" t="s">
        <v>0</v>
      </c>
      <c r="F20" s="89" t="s">
        <v>0</v>
      </c>
      <c r="G20" s="89" t="s">
        <v>0</v>
      </c>
      <c r="H20" s="89" t="s">
        <v>0</v>
      </c>
      <c r="I20" s="141"/>
      <c r="J20" s="9"/>
    </row>
    <row r="21" spans="1:10" ht="12.75" customHeight="1">
      <c r="A21" s="102" t="s">
        <v>61</v>
      </c>
      <c r="B21" s="89">
        <v>325560.83</v>
      </c>
      <c r="C21" s="89">
        <v>47216.4</v>
      </c>
      <c r="D21" s="89">
        <v>76421.9</v>
      </c>
      <c r="E21" s="89">
        <v>21208.8</v>
      </c>
      <c r="F21" s="89">
        <v>55213.1</v>
      </c>
      <c r="G21" s="72">
        <f t="shared" si="0"/>
        <v>34004.3</v>
      </c>
      <c r="H21" s="72">
        <f t="shared" si="1"/>
        <v>29205.499999999993</v>
      </c>
      <c r="I21" s="140"/>
      <c r="J21" s="9"/>
    </row>
    <row r="22" spans="1:10" s="9" customFormat="1" ht="27" customHeight="1" hidden="1">
      <c r="A22" s="102" t="s">
        <v>62</v>
      </c>
      <c r="B22" s="172"/>
      <c r="C22" s="31" t="s">
        <v>0</v>
      </c>
      <c r="D22" s="31"/>
      <c r="E22" s="31"/>
      <c r="F22" s="31"/>
      <c r="G22" s="72">
        <f t="shared" si="0"/>
        <v>0</v>
      </c>
      <c r="H22" s="72" t="e">
        <f t="shared" si="1"/>
        <v>#VALUE!</v>
      </c>
      <c r="I22" s="141"/>
      <c r="J22" s="11"/>
    </row>
    <row r="23" spans="1:10" ht="25.5" customHeight="1">
      <c r="A23" s="102" t="s">
        <v>63</v>
      </c>
      <c r="B23" s="70" t="s">
        <v>0</v>
      </c>
      <c r="C23" s="70" t="s">
        <v>0</v>
      </c>
      <c r="D23" s="70" t="s">
        <v>0</v>
      </c>
      <c r="E23" s="70" t="s">
        <v>0</v>
      </c>
      <c r="F23" s="70" t="s">
        <v>0</v>
      </c>
      <c r="G23" s="70" t="s">
        <v>0</v>
      </c>
      <c r="H23" s="70" t="s">
        <v>0</v>
      </c>
      <c r="I23" s="142"/>
      <c r="J23" s="11"/>
    </row>
    <row r="24" spans="1:10" ht="12.75" customHeight="1">
      <c r="A24" s="130" t="s">
        <v>64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65</v>
      </c>
      <c r="B25" s="31">
        <v>10</v>
      </c>
      <c r="C25" s="31">
        <v>11</v>
      </c>
      <c r="D25" s="31">
        <v>10</v>
      </c>
      <c r="E25" s="31">
        <v>10</v>
      </c>
      <c r="F25" s="31">
        <v>10</v>
      </c>
      <c r="G25" s="72">
        <f t="shared" si="0"/>
        <v>0</v>
      </c>
      <c r="H25" s="72">
        <f t="shared" si="1"/>
        <v>-1</v>
      </c>
      <c r="I25" s="143"/>
      <c r="J25" s="11"/>
    </row>
    <row r="26" spans="1:10" ht="12.75" customHeight="1">
      <c r="A26" s="102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31" t="s">
        <v>0</v>
      </c>
      <c r="H26" s="31" t="s">
        <v>0</v>
      </c>
      <c r="I26" s="143"/>
      <c r="J26" s="11"/>
    </row>
    <row r="27" spans="1:10" ht="12.75" customHeight="1">
      <c r="A27" s="102" t="s">
        <v>67</v>
      </c>
      <c r="B27" s="31" t="s">
        <v>0</v>
      </c>
      <c r="C27" s="31" t="s">
        <v>0</v>
      </c>
      <c r="D27" s="31" t="s">
        <v>0</v>
      </c>
      <c r="E27" s="31" t="s">
        <v>0</v>
      </c>
      <c r="F27" s="31" t="s">
        <v>0</v>
      </c>
      <c r="G27" s="31" t="s">
        <v>0</v>
      </c>
      <c r="H27" s="31" t="s">
        <v>0</v>
      </c>
      <c r="I27" s="144"/>
      <c r="J27" s="127"/>
    </row>
    <row r="28" spans="1:10" ht="12.75" customHeight="1" hidden="1">
      <c r="A28" s="102" t="s">
        <v>57</v>
      </c>
      <c r="B28" s="172"/>
      <c r="C28" s="31" t="s">
        <v>0</v>
      </c>
      <c r="D28" s="31"/>
      <c r="E28" s="31"/>
      <c r="F28" s="31"/>
      <c r="G28" s="72">
        <f t="shared" si="0"/>
        <v>0</v>
      </c>
      <c r="H28" s="72" t="e">
        <f t="shared" si="1"/>
        <v>#VALUE!</v>
      </c>
      <c r="I28" s="144"/>
      <c r="J28" s="127"/>
    </row>
    <row r="29" spans="1:10" ht="26.25" customHeight="1">
      <c r="A29" s="102" t="s">
        <v>68</v>
      </c>
      <c r="B29" s="31">
        <v>12.124116691272176</v>
      </c>
      <c r="C29" s="31">
        <v>12</v>
      </c>
      <c r="D29" s="31">
        <v>12</v>
      </c>
      <c r="E29" s="31">
        <v>12</v>
      </c>
      <c r="F29" s="31">
        <v>12</v>
      </c>
      <c r="G29" s="72">
        <f t="shared" si="0"/>
        <v>0</v>
      </c>
      <c r="H29" s="72">
        <f t="shared" si="1"/>
        <v>0</v>
      </c>
      <c r="I29" s="144"/>
      <c r="J29" s="127"/>
    </row>
    <row r="30" spans="1:10" ht="11.25">
      <c r="A30" s="102" t="s">
        <v>60</v>
      </c>
      <c r="B30" s="31">
        <v>11.14</v>
      </c>
      <c r="C30" s="31" t="s">
        <v>0</v>
      </c>
      <c r="D30" s="31" t="s">
        <v>0</v>
      </c>
      <c r="E30" s="31" t="s">
        <v>0</v>
      </c>
      <c r="F30" s="31" t="s">
        <v>0</v>
      </c>
      <c r="G30" s="31" t="s">
        <v>0</v>
      </c>
      <c r="H30" s="31" t="s">
        <v>0</v>
      </c>
      <c r="I30" s="144"/>
      <c r="J30" s="9"/>
    </row>
    <row r="31" spans="1:10" ht="11.25">
      <c r="A31" s="102" t="s">
        <v>61</v>
      </c>
      <c r="B31" s="31">
        <v>3.7610647511288726</v>
      </c>
      <c r="C31" s="31">
        <v>4.8040880943218</v>
      </c>
      <c r="D31" s="31">
        <v>4</v>
      </c>
      <c r="E31" s="31">
        <v>4</v>
      </c>
      <c r="F31" s="31">
        <v>4</v>
      </c>
      <c r="G31" s="72">
        <f t="shared" si="0"/>
        <v>0</v>
      </c>
      <c r="H31" s="72">
        <f t="shared" si="1"/>
        <v>-0.8040880943218003</v>
      </c>
      <c r="I31" s="144"/>
      <c r="J31" s="9"/>
    </row>
    <row r="32" spans="1:15" ht="27" customHeight="1" hidden="1">
      <c r="A32" s="46" t="s">
        <v>62</v>
      </c>
      <c r="B32" s="31" t="s">
        <v>0</v>
      </c>
      <c r="C32" s="31" t="s">
        <v>0</v>
      </c>
      <c r="D32" s="31"/>
      <c r="E32" s="31" t="s">
        <v>0</v>
      </c>
      <c r="F32" s="31"/>
      <c r="G32" s="31"/>
      <c r="H32" s="72" t="s">
        <v>0</v>
      </c>
      <c r="I32" s="72" t="s">
        <v>0</v>
      </c>
      <c r="J32" s="32"/>
      <c r="K32" s="11"/>
      <c r="N32" s="2" t="s">
        <v>5</v>
      </c>
      <c r="O32" s="2" t="s">
        <v>0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70</v>
      </c>
      <c r="B35" s="1"/>
    </row>
    <row r="36" spans="1:9" s="6" customFormat="1" ht="12.75" customHeight="1">
      <c r="A36" s="5" t="s">
        <v>55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3" t="s">
        <v>7</v>
      </c>
      <c r="C37" s="54" t="s">
        <v>52</v>
      </c>
      <c r="D37" s="54" t="s">
        <v>53</v>
      </c>
      <c r="E37" s="54" t="s">
        <v>19</v>
      </c>
      <c r="F37" s="54" t="s">
        <v>20</v>
      </c>
      <c r="G37" s="57" t="s">
        <v>30</v>
      </c>
      <c r="H37" s="57" t="s">
        <v>51</v>
      </c>
      <c r="J37" s="6"/>
    </row>
    <row r="38" spans="1:8" ht="23.25" customHeight="1">
      <c r="A38" s="8" t="s">
        <v>71</v>
      </c>
      <c r="B38" s="111">
        <v>130500</v>
      </c>
      <c r="C38" s="111">
        <v>24000</v>
      </c>
      <c r="D38" s="111">
        <v>22000</v>
      </c>
      <c r="E38" s="111">
        <v>12000</v>
      </c>
      <c r="F38" s="111">
        <v>10000</v>
      </c>
      <c r="G38" s="72">
        <f>F38-E38</f>
        <v>-2000</v>
      </c>
      <c r="H38" s="72">
        <f>D38-C38</f>
        <v>-2000</v>
      </c>
    </row>
    <row r="39" spans="1:8" ht="12.75" customHeight="1">
      <c r="A39" s="50" t="s">
        <v>72</v>
      </c>
      <c r="B39" s="108">
        <v>128500</v>
      </c>
      <c r="C39" s="108">
        <v>24000</v>
      </c>
      <c r="D39" s="108">
        <f>D38</f>
        <v>22000</v>
      </c>
      <c r="E39" s="108">
        <v>12000</v>
      </c>
      <c r="F39" s="108">
        <v>10000</v>
      </c>
      <c r="G39" s="72">
        <f aca="true" t="shared" si="2" ref="G39:G61">F39-E39</f>
        <v>-2000</v>
      </c>
      <c r="H39" s="72">
        <f aca="true" t="shared" si="3" ref="H39:H61">D39-C39</f>
        <v>-2000</v>
      </c>
    </row>
    <row r="40" spans="1:11" ht="12.75" customHeight="1">
      <c r="A40" s="50" t="s">
        <v>73</v>
      </c>
      <c r="B40" s="108">
        <v>2000</v>
      </c>
      <c r="C40" s="108" t="s">
        <v>0</v>
      </c>
      <c r="D40" s="108" t="s">
        <v>0</v>
      </c>
      <c r="E40" s="108" t="s">
        <v>0</v>
      </c>
      <c r="F40" s="108" t="s">
        <v>0</v>
      </c>
      <c r="G40" s="72" t="s">
        <v>0</v>
      </c>
      <c r="H40" s="72" t="s">
        <v>0</v>
      </c>
      <c r="J40" s="87"/>
      <c r="K40" s="162"/>
    </row>
    <row r="41" spans="1:10" ht="12.75" customHeight="1">
      <c r="A41" s="50" t="s">
        <v>74</v>
      </c>
      <c r="B41" s="108" t="s">
        <v>0</v>
      </c>
      <c r="C41" s="108" t="s">
        <v>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 t="s">
        <v>0</v>
      </c>
      <c r="J41" s="87"/>
    </row>
    <row r="42" spans="1:10" ht="12.75" customHeight="1" hidden="1">
      <c r="A42" s="50" t="s">
        <v>75</v>
      </c>
      <c r="B42" s="145"/>
      <c r="C42" s="108"/>
      <c r="D42" s="108"/>
      <c r="E42" s="108"/>
      <c r="F42" s="108"/>
      <c r="G42" s="72">
        <f t="shared" si="2"/>
        <v>0</v>
      </c>
      <c r="H42" s="72">
        <f t="shared" si="3"/>
        <v>0</v>
      </c>
      <c r="J42" s="87"/>
    </row>
    <row r="43" spans="1:10" ht="12.75" customHeight="1" hidden="1">
      <c r="A43" s="50" t="s">
        <v>76</v>
      </c>
      <c r="B43" s="146"/>
      <c r="C43" s="115"/>
      <c r="D43" s="115"/>
      <c r="E43" s="115"/>
      <c r="F43" s="115"/>
      <c r="G43" s="72">
        <f t="shared" si="2"/>
        <v>0</v>
      </c>
      <c r="H43" s="72">
        <f t="shared" si="3"/>
        <v>0</v>
      </c>
      <c r="J43" s="87"/>
    </row>
    <row r="44" spans="1:10" ht="12.75" customHeight="1">
      <c r="A44" s="8" t="s">
        <v>77</v>
      </c>
      <c r="B44" s="111">
        <v>69439.22</v>
      </c>
      <c r="C44" s="111">
        <v>9448.5</v>
      </c>
      <c r="D44" s="111">
        <v>18597.88</v>
      </c>
      <c r="E44" s="111">
        <v>9636.47</v>
      </c>
      <c r="F44" s="111">
        <v>8961.41</v>
      </c>
      <c r="G44" s="72">
        <f t="shared" si="2"/>
        <v>-675.0599999999995</v>
      </c>
      <c r="H44" s="72">
        <f t="shared" si="3"/>
        <v>9149.380000000001</v>
      </c>
      <c r="J44" s="87"/>
    </row>
    <row r="45" spans="1:10" ht="12.75" customHeight="1">
      <c r="A45" s="50" t="s">
        <v>72</v>
      </c>
      <c r="B45" s="108">
        <v>68639.22</v>
      </c>
      <c r="C45" s="108">
        <v>9448.5</v>
      </c>
      <c r="D45" s="108">
        <v>18597.88</v>
      </c>
      <c r="E45" s="108">
        <v>9636.47</v>
      </c>
      <c r="F45" s="108">
        <v>8961.41</v>
      </c>
      <c r="G45" s="72">
        <f t="shared" si="2"/>
        <v>-675.0599999999995</v>
      </c>
      <c r="H45" s="72">
        <f t="shared" si="3"/>
        <v>9149.380000000001</v>
      </c>
      <c r="J45" s="87"/>
    </row>
    <row r="46" spans="1:10" ht="12.75" customHeight="1">
      <c r="A46" s="50" t="s">
        <v>73</v>
      </c>
      <c r="B46" s="108">
        <v>800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108" t="s">
        <v>0</v>
      </c>
      <c r="J46" s="87"/>
    </row>
    <row r="47" spans="1:10" ht="12.75" customHeight="1">
      <c r="A47" s="50" t="s">
        <v>74</v>
      </c>
      <c r="B47" s="108" t="s">
        <v>0</v>
      </c>
      <c r="C47" s="108" t="s">
        <v>0</v>
      </c>
      <c r="D47" s="108" t="s">
        <v>0</v>
      </c>
      <c r="E47" s="108" t="s">
        <v>0</v>
      </c>
      <c r="F47" s="108" t="s">
        <v>0</v>
      </c>
      <c r="G47" s="108" t="s">
        <v>0</v>
      </c>
      <c r="H47" s="108" t="s">
        <v>0</v>
      </c>
      <c r="J47" s="87"/>
    </row>
    <row r="48" spans="1:10" ht="12.75" customHeight="1" hidden="1">
      <c r="A48" s="50" t="s">
        <v>75</v>
      </c>
      <c r="B48" s="115"/>
      <c r="C48" s="115"/>
      <c r="D48" s="115"/>
      <c r="E48" s="115"/>
      <c r="F48" s="115"/>
      <c r="G48" s="72">
        <f t="shared" si="2"/>
        <v>0</v>
      </c>
      <c r="H48" s="72">
        <f t="shared" si="3"/>
        <v>0</v>
      </c>
      <c r="I48" s="2">
        <v>7421</v>
      </c>
      <c r="J48" s="87"/>
    </row>
    <row r="49" spans="1:10" ht="12.75" customHeight="1" hidden="1">
      <c r="A49" s="50" t="s">
        <v>76</v>
      </c>
      <c r="B49" s="115"/>
      <c r="C49" s="115"/>
      <c r="D49" s="115"/>
      <c r="E49" s="115"/>
      <c r="F49" s="115"/>
      <c r="G49" s="72">
        <f t="shared" si="2"/>
        <v>0</v>
      </c>
      <c r="H49" s="72">
        <f t="shared" si="3"/>
        <v>0</v>
      </c>
      <c r="J49" s="87"/>
    </row>
    <row r="50" spans="1:10" ht="12.75" customHeight="1">
      <c r="A50" s="8" t="s">
        <v>78</v>
      </c>
      <c r="B50" s="111">
        <v>67939.68</v>
      </c>
      <c r="C50" s="111">
        <v>9448.5</v>
      </c>
      <c r="D50" s="111">
        <v>17299.37</v>
      </c>
      <c r="E50" s="111">
        <v>9636.47</v>
      </c>
      <c r="F50" s="111">
        <v>7662.9</v>
      </c>
      <c r="G50" s="72">
        <f t="shared" si="2"/>
        <v>-1973.5699999999997</v>
      </c>
      <c r="H50" s="72">
        <f t="shared" si="3"/>
        <v>7850.869999999999</v>
      </c>
      <c r="I50" s="12"/>
      <c r="J50" s="87"/>
    </row>
    <row r="51" spans="1:10" ht="12.75" customHeight="1">
      <c r="A51" s="50" t="s">
        <v>72</v>
      </c>
      <c r="B51" s="108">
        <v>67139.68</v>
      </c>
      <c r="C51" s="108">
        <v>9448.5</v>
      </c>
      <c r="D51" s="108">
        <v>17299.37</v>
      </c>
      <c r="E51" s="108">
        <v>9636.47</v>
      </c>
      <c r="F51" s="108">
        <v>7662.9</v>
      </c>
      <c r="G51" s="72">
        <f t="shared" si="2"/>
        <v>-1973.5699999999997</v>
      </c>
      <c r="H51" s="72">
        <f t="shared" si="3"/>
        <v>7850.869999999999</v>
      </c>
      <c r="I51" s="12"/>
      <c r="J51" s="87"/>
    </row>
    <row r="52" spans="1:10" ht="12.75" customHeight="1">
      <c r="A52" s="50" t="s">
        <v>73</v>
      </c>
      <c r="B52" s="108">
        <v>800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108" t="s">
        <v>0</v>
      </c>
      <c r="J52" s="87"/>
    </row>
    <row r="53" spans="1:10" ht="12.75" customHeight="1">
      <c r="A53" s="50" t="s">
        <v>74</v>
      </c>
      <c r="B53" s="108" t="s">
        <v>0</v>
      </c>
      <c r="C53" s="108" t="s">
        <v>0</v>
      </c>
      <c r="D53" s="108" t="s">
        <v>0</v>
      </c>
      <c r="E53" s="108" t="s">
        <v>0</v>
      </c>
      <c r="F53" s="108" t="s">
        <v>0</v>
      </c>
      <c r="G53" s="108" t="s">
        <v>0</v>
      </c>
      <c r="H53" s="108" t="s">
        <v>0</v>
      </c>
      <c r="J53" s="87"/>
    </row>
    <row r="54" spans="1:10" ht="12.75" customHeight="1" hidden="1">
      <c r="A54" s="50" t="s">
        <v>75</v>
      </c>
      <c r="B54" s="146"/>
      <c r="C54" s="115"/>
      <c r="D54" s="115"/>
      <c r="E54" s="115"/>
      <c r="F54" s="115"/>
      <c r="G54" s="72">
        <f t="shared" si="2"/>
        <v>0</v>
      </c>
      <c r="H54" s="72">
        <f t="shared" si="3"/>
        <v>0</v>
      </c>
      <c r="J54" s="87"/>
    </row>
    <row r="55" spans="1:10" ht="12.75" customHeight="1" hidden="1">
      <c r="A55" s="50" t="s">
        <v>76</v>
      </c>
      <c r="B55" s="146"/>
      <c r="C55" s="115"/>
      <c r="D55" s="115"/>
      <c r="E55" s="115"/>
      <c r="F55" s="115"/>
      <c r="G55" s="72">
        <f t="shared" si="2"/>
        <v>0</v>
      </c>
      <c r="H55" s="72">
        <f t="shared" si="3"/>
        <v>0</v>
      </c>
      <c r="J55" s="87"/>
    </row>
    <row r="56" spans="1:10" ht="23.25" customHeight="1">
      <c r="A56" s="8" t="s">
        <v>79</v>
      </c>
      <c r="B56" s="164">
        <v>9.915861829975901</v>
      </c>
      <c r="C56" s="164">
        <v>10.823633230050703</v>
      </c>
      <c r="D56" s="164">
        <v>9.98687683558347</v>
      </c>
      <c r="E56" s="164">
        <v>10.001699012068064</v>
      </c>
      <c r="F56" s="164">
        <v>9.972054659098875</v>
      </c>
      <c r="G56" s="72">
        <f t="shared" si="2"/>
        <v>-0.029644352969189214</v>
      </c>
      <c r="H56" s="72">
        <f t="shared" si="3"/>
        <v>-0.8367563944672334</v>
      </c>
      <c r="I56" s="65"/>
      <c r="J56" s="87"/>
    </row>
    <row r="57" spans="1:10" ht="12" customHeight="1">
      <c r="A57" s="50" t="s">
        <v>72</v>
      </c>
      <c r="B57" s="165">
        <v>9.917042933138283</v>
      </c>
      <c r="C57" s="165">
        <v>10.823633230050703</v>
      </c>
      <c r="D57" s="165">
        <v>9.98687683558347</v>
      </c>
      <c r="E57" s="165">
        <v>10</v>
      </c>
      <c r="F57" s="165">
        <v>9.972054659098875</v>
      </c>
      <c r="G57" s="72">
        <f t="shared" si="2"/>
        <v>-0.027945340901124993</v>
      </c>
      <c r="H57" s="72">
        <f t="shared" si="3"/>
        <v>-0.8367563944672334</v>
      </c>
      <c r="I57" s="65"/>
      <c r="J57" s="87"/>
    </row>
    <row r="58" spans="1:10" ht="12" customHeight="1">
      <c r="A58" s="50" t="s">
        <v>73</v>
      </c>
      <c r="B58" s="165">
        <v>9.850159637749043</v>
      </c>
      <c r="C58" s="165" t="s">
        <v>0</v>
      </c>
      <c r="D58" s="165" t="s">
        <v>0</v>
      </c>
      <c r="E58" s="165" t="s">
        <v>0</v>
      </c>
      <c r="F58" s="165" t="s">
        <v>0</v>
      </c>
      <c r="G58" s="165" t="s">
        <v>0</v>
      </c>
      <c r="H58" s="165" t="s">
        <v>0</v>
      </c>
      <c r="I58" s="65"/>
      <c r="J58" s="87"/>
    </row>
    <row r="59" spans="1:10" ht="12" customHeight="1">
      <c r="A59" s="50" t="s">
        <v>74</v>
      </c>
      <c r="B59" s="165" t="s">
        <v>0</v>
      </c>
      <c r="C59" s="165" t="s">
        <v>0</v>
      </c>
      <c r="D59" s="165" t="s">
        <v>0</v>
      </c>
      <c r="E59" s="165" t="s">
        <v>0</v>
      </c>
      <c r="F59" s="165" t="s">
        <v>0</v>
      </c>
      <c r="G59" s="165" t="s">
        <v>0</v>
      </c>
      <c r="H59" s="165" t="s">
        <v>0</v>
      </c>
      <c r="I59" s="65"/>
      <c r="J59" s="87"/>
    </row>
    <row r="60" spans="1:12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 t="shared" si="2"/>
        <v>0</v>
      </c>
      <c r="H60" s="72">
        <f t="shared" si="3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 t="shared" si="2"/>
        <v>0</v>
      </c>
      <c r="H61" s="72">
        <f t="shared" si="3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6">
      <selection activeCell="A30" sqref="A30:A5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6"/>
      <c r="B3" s="163" t="s">
        <v>7</v>
      </c>
      <c r="C3" s="54" t="s">
        <v>52</v>
      </c>
      <c r="D3" s="54" t="s">
        <v>53</v>
      </c>
      <c r="E3" s="54" t="s">
        <v>19</v>
      </c>
      <c r="F3" s="54" t="s">
        <v>20</v>
      </c>
      <c r="G3" s="57" t="s">
        <v>30</v>
      </c>
      <c r="H3" s="57" t="s">
        <v>51</v>
      </c>
    </row>
    <row r="4" spans="1:13" ht="12.75" customHeight="1">
      <c r="A4" s="63" t="s">
        <v>82</v>
      </c>
      <c r="B4" s="111">
        <v>6638.4</v>
      </c>
      <c r="C4" s="111">
        <v>1094.4</v>
      </c>
      <c r="D4" s="111">
        <f>D5+D6+D7</f>
        <v>754</v>
      </c>
      <c r="E4" s="111">
        <f>SUM(E5:E7)</f>
        <v>377</v>
      </c>
      <c r="F4" s="111">
        <f>F5+F6+F7</f>
        <v>377</v>
      </c>
      <c r="G4" s="72">
        <f>F4-E4</f>
        <v>0</v>
      </c>
      <c r="H4" s="72">
        <f>+D4-C4</f>
        <v>-340.4000000000001</v>
      </c>
      <c r="K4" s="88"/>
      <c r="L4" s="88"/>
      <c r="M4" s="88"/>
    </row>
    <row r="5" spans="1:13" ht="12.75" customHeight="1">
      <c r="A5" s="64" t="s">
        <v>83</v>
      </c>
      <c r="B5" s="108">
        <v>393</v>
      </c>
      <c r="C5" s="108">
        <v>46</v>
      </c>
      <c r="D5" s="108">
        <v>34</v>
      </c>
      <c r="E5" s="108">
        <v>17</v>
      </c>
      <c r="F5" s="108">
        <v>17</v>
      </c>
      <c r="G5" s="72">
        <f aca="true" t="shared" si="0" ref="G5:G27">F5-E5</f>
        <v>0</v>
      </c>
      <c r="H5" s="72">
        <f aca="true" t="shared" si="1" ref="H5:H27">+D5-C5</f>
        <v>-12</v>
      </c>
      <c r="K5" s="88"/>
      <c r="L5" s="88"/>
      <c r="M5" s="88"/>
    </row>
    <row r="6" spans="1:13" ht="12.75" customHeight="1">
      <c r="A6" s="64" t="s">
        <v>84</v>
      </c>
      <c r="B6" s="108">
        <v>1508</v>
      </c>
      <c r="C6" s="108">
        <v>317</v>
      </c>
      <c r="D6" s="108">
        <v>120</v>
      </c>
      <c r="E6" s="108">
        <v>60</v>
      </c>
      <c r="F6" s="108">
        <v>60</v>
      </c>
      <c r="G6" s="72">
        <f t="shared" si="0"/>
        <v>0</v>
      </c>
      <c r="H6" s="72">
        <f t="shared" si="1"/>
        <v>-197</v>
      </c>
      <c r="K6" s="88"/>
      <c r="L6" s="88"/>
      <c r="M6" s="88"/>
    </row>
    <row r="7" spans="1:13" ht="12.75" customHeight="1">
      <c r="A7" s="64" t="s">
        <v>85</v>
      </c>
      <c r="B7" s="108">
        <v>4737.4</v>
      </c>
      <c r="C7" s="108">
        <v>731.4</v>
      </c>
      <c r="D7" s="108">
        <v>600</v>
      </c>
      <c r="E7" s="108">
        <v>300</v>
      </c>
      <c r="F7" s="108">
        <v>300</v>
      </c>
      <c r="G7" s="72">
        <f t="shared" si="0"/>
        <v>0</v>
      </c>
      <c r="H7" s="72">
        <f t="shared" si="1"/>
        <v>-131.39999999999998</v>
      </c>
      <c r="K7" s="88"/>
      <c r="L7" s="88"/>
      <c r="M7" s="88"/>
    </row>
    <row r="8" spans="1:13" ht="13.5" customHeight="1" hidden="1">
      <c r="A8" s="64" t="s">
        <v>86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87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88</v>
      </c>
      <c r="B10" s="111">
        <v>4806.174</v>
      </c>
      <c r="C10" s="111">
        <v>798.67</v>
      </c>
      <c r="D10" s="111">
        <f>D11+D12+D13</f>
        <v>393.317</v>
      </c>
      <c r="E10" s="111">
        <f>SUM(E11:E13)</f>
        <v>155.797</v>
      </c>
      <c r="F10" s="111">
        <f>F11+F13</f>
        <v>237.52</v>
      </c>
      <c r="G10" s="72">
        <f t="shared" si="0"/>
        <v>81.72300000000001</v>
      </c>
      <c r="H10" s="72">
        <f t="shared" si="1"/>
        <v>-405.35299999999995</v>
      </c>
      <c r="J10" s="12"/>
      <c r="K10" s="88"/>
      <c r="L10" s="88"/>
      <c r="M10" s="88"/>
    </row>
    <row r="11" spans="1:13" ht="12.75" customHeight="1">
      <c r="A11" s="64" t="s">
        <v>89</v>
      </c>
      <c r="B11" s="108">
        <v>35.55</v>
      </c>
      <c r="C11" s="108">
        <v>7.5</v>
      </c>
      <c r="D11" s="108">
        <v>8.5</v>
      </c>
      <c r="E11" s="108" t="s">
        <v>0</v>
      </c>
      <c r="F11" s="108">
        <v>8.5</v>
      </c>
      <c r="G11" s="72">
        <f>F11</f>
        <v>8.5</v>
      </c>
      <c r="H11" s="72">
        <f t="shared" si="1"/>
        <v>1</v>
      </c>
      <c r="J11" s="12"/>
      <c r="K11" s="88"/>
      <c r="L11" s="88"/>
      <c r="M11" s="88"/>
    </row>
    <row r="12" spans="1:13" ht="12.75" customHeight="1">
      <c r="A12" s="64" t="s">
        <v>84</v>
      </c>
      <c r="B12" s="108">
        <v>1184.16</v>
      </c>
      <c r="C12" s="108">
        <v>247.37</v>
      </c>
      <c r="D12" s="108">
        <v>60</v>
      </c>
      <c r="E12" s="108">
        <v>60</v>
      </c>
      <c r="F12" s="108" t="s">
        <v>0</v>
      </c>
      <c r="G12" s="72">
        <f>-E12</f>
        <v>-60</v>
      </c>
      <c r="H12" s="72">
        <f t="shared" si="1"/>
        <v>-187.37</v>
      </c>
      <c r="K12" s="88"/>
      <c r="L12" s="88"/>
      <c r="M12" s="88"/>
    </row>
    <row r="13" spans="1:13" ht="12.75" customHeight="1">
      <c r="A13" s="119" t="s">
        <v>85</v>
      </c>
      <c r="B13" s="108">
        <v>3586.464</v>
      </c>
      <c r="C13" s="108">
        <v>543.8</v>
      </c>
      <c r="D13" s="108">
        <v>324.817</v>
      </c>
      <c r="E13" s="108">
        <v>95.797</v>
      </c>
      <c r="F13" s="108">
        <v>229.02</v>
      </c>
      <c r="G13" s="72">
        <f t="shared" si="0"/>
        <v>133.223</v>
      </c>
      <c r="H13" s="72">
        <f t="shared" si="1"/>
        <v>-218.98299999999995</v>
      </c>
      <c r="K13" s="88"/>
      <c r="L13" s="88"/>
      <c r="M13" s="88"/>
    </row>
    <row r="14" spans="1:13" ht="12.75" customHeight="1" hidden="1">
      <c r="A14" s="119" t="s">
        <v>86</v>
      </c>
      <c r="B14" s="145"/>
      <c r="C14" s="108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9" t="s">
        <v>87</v>
      </c>
      <c r="B15" s="145"/>
      <c r="C15" s="108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90</v>
      </c>
      <c r="B16" s="111">
        <v>3777.33</v>
      </c>
      <c r="C16" s="111">
        <v>603.77</v>
      </c>
      <c r="D16" s="111">
        <f>D17+D18+D19</f>
        <v>393.31</v>
      </c>
      <c r="E16" s="111">
        <f>SUM(E17:E19)</f>
        <v>155.79000000000002</v>
      </c>
      <c r="F16" s="111">
        <f>F17+F18+F19</f>
        <v>237.52</v>
      </c>
      <c r="G16" s="72">
        <f t="shared" si="0"/>
        <v>81.72999999999999</v>
      </c>
      <c r="H16" s="72">
        <f t="shared" si="1"/>
        <v>-210.45999999999998</v>
      </c>
      <c r="K16" s="88"/>
      <c r="L16" s="88"/>
      <c r="M16" s="88"/>
    </row>
    <row r="17" spans="1:13" ht="12.75" customHeight="1">
      <c r="A17" s="64" t="s">
        <v>89</v>
      </c>
      <c r="B17" s="108">
        <v>14</v>
      </c>
      <c r="C17" s="108">
        <v>4</v>
      </c>
      <c r="D17" s="108">
        <v>8.5</v>
      </c>
      <c r="E17" s="108"/>
      <c r="F17" s="108">
        <v>8.5</v>
      </c>
      <c r="G17" s="72">
        <f t="shared" si="0"/>
        <v>8.5</v>
      </c>
      <c r="H17" s="72">
        <f t="shared" si="1"/>
        <v>4.5</v>
      </c>
      <c r="K17" s="88"/>
      <c r="L17" s="88"/>
      <c r="M17" s="88"/>
    </row>
    <row r="18" spans="1:13" ht="12.75" customHeight="1">
      <c r="A18" s="64" t="s">
        <v>84</v>
      </c>
      <c r="B18" s="108">
        <v>878.87</v>
      </c>
      <c r="C18" s="108">
        <v>111</v>
      </c>
      <c r="D18" s="108">
        <v>60</v>
      </c>
      <c r="E18" s="108">
        <v>60</v>
      </c>
      <c r="F18" s="108"/>
      <c r="G18" s="72">
        <f t="shared" si="0"/>
        <v>-60</v>
      </c>
      <c r="H18" s="72">
        <f t="shared" si="1"/>
        <v>-51</v>
      </c>
      <c r="I18" s="116"/>
      <c r="K18" s="88"/>
      <c r="L18" s="88"/>
      <c r="M18" s="88"/>
    </row>
    <row r="19" spans="1:13" ht="12.75" customHeight="1">
      <c r="A19" s="119" t="s">
        <v>85</v>
      </c>
      <c r="B19" s="108">
        <v>2884.46</v>
      </c>
      <c r="C19" s="108">
        <v>488.77</v>
      </c>
      <c r="D19" s="108">
        <v>324.81</v>
      </c>
      <c r="E19" s="108">
        <v>95.79</v>
      </c>
      <c r="F19" s="108">
        <v>229.02</v>
      </c>
      <c r="G19" s="72">
        <f t="shared" si="0"/>
        <v>133.23000000000002</v>
      </c>
      <c r="H19" s="72">
        <f t="shared" si="1"/>
        <v>-163.95999999999998</v>
      </c>
      <c r="K19" s="88"/>
      <c r="L19" s="88"/>
      <c r="M19" s="88"/>
    </row>
    <row r="20" spans="1:13" ht="12.75" customHeight="1" hidden="1">
      <c r="A20" s="119" t="s">
        <v>86</v>
      </c>
      <c r="B20" s="145"/>
      <c r="C20" s="108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9" t="s">
        <v>87</v>
      </c>
      <c r="B21" s="145"/>
      <c r="C21" s="108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91</v>
      </c>
      <c r="B22" s="164">
        <v>12.762447126132999</v>
      </c>
      <c r="C22" s="164">
        <v>11.67</v>
      </c>
      <c r="D22" s="164">
        <v>15.32865772174474</v>
      </c>
      <c r="E22" s="164">
        <v>14.714449579562231</v>
      </c>
      <c r="F22" s="164">
        <v>15.942865863927247</v>
      </c>
      <c r="G22" s="72">
        <f t="shared" si="0"/>
        <v>1.2284162843650162</v>
      </c>
      <c r="H22" s="72">
        <f t="shared" si="1"/>
        <v>3.6586577217447402</v>
      </c>
      <c r="J22" s="65"/>
      <c r="K22" s="88"/>
      <c r="L22" s="88"/>
      <c r="M22" s="88"/>
    </row>
    <row r="23" spans="1:13" ht="12.75" customHeight="1">
      <c r="A23" s="64" t="s">
        <v>89</v>
      </c>
      <c r="B23" s="165">
        <v>8.065</v>
      </c>
      <c r="C23" s="165">
        <v>4.63</v>
      </c>
      <c r="D23" s="165">
        <v>5</v>
      </c>
      <c r="E23" s="165" t="s">
        <v>0</v>
      </c>
      <c r="F23" s="165">
        <v>5</v>
      </c>
      <c r="G23" s="72">
        <f>F23</f>
        <v>5</v>
      </c>
      <c r="H23" s="72">
        <f t="shared" si="1"/>
        <v>0.3700000000000001</v>
      </c>
      <c r="J23" s="65"/>
      <c r="K23" s="88"/>
      <c r="L23" s="88"/>
      <c r="M23" s="88"/>
    </row>
    <row r="24" spans="1:13" ht="12.75" customHeight="1">
      <c r="A24" s="64" t="s">
        <v>84</v>
      </c>
      <c r="B24" s="165">
        <v>12.084720693260245</v>
      </c>
      <c r="C24" s="165">
        <v>11.44</v>
      </c>
      <c r="D24" s="165">
        <v>13.97</v>
      </c>
      <c r="E24" s="165">
        <v>13.966666666666667</v>
      </c>
      <c r="F24" s="165" t="s">
        <v>0</v>
      </c>
      <c r="G24" s="72">
        <f>-E24</f>
        <v>-13.966666666666667</v>
      </c>
      <c r="H24" s="72">
        <f t="shared" si="1"/>
        <v>2.530000000000001</v>
      </c>
      <c r="J24" s="65"/>
      <c r="K24" s="88"/>
      <c r="L24" s="88"/>
      <c r="M24" s="88"/>
    </row>
    <row r="25" spans="1:13" ht="12.75" customHeight="1">
      <c r="A25" s="64" t="s">
        <v>85</v>
      </c>
      <c r="B25" s="165">
        <v>13.020777081458638</v>
      </c>
      <c r="C25" s="165">
        <v>11.78</v>
      </c>
      <c r="D25" s="165">
        <v>15.77</v>
      </c>
      <c r="E25" s="165">
        <v>15.182838500887359</v>
      </c>
      <c r="F25" s="165">
        <v>16.349006636974938</v>
      </c>
      <c r="G25" s="72">
        <f t="shared" si="0"/>
        <v>1.1661681360875793</v>
      </c>
      <c r="H25" s="72">
        <f t="shared" si="1"/>
        <v>3.99</v>
      </c>
      <c r="J25" s="65"/>
      <c r="K25" s="88"/>
      <c r="L25" s="88"/>
      <c r="M25" s="88"/>
    </row>
    <row r="26" spans="1:15" ht="12.75" customHeight="1" hidden="1">
      <c r="A26" s="64" t="s">
        <v>86</v>
      </c>
      <c r="B26" s="85">
        <v>0</v>
      </c>
      <c r="C26" s="83">
        <v>0</v>
      </c>
      <c r="D26" s="85">
        <v>0</v>
      </c>
      <c r="E26" s="85"/>
      <c r="F26" s="85"/>
      <c r="G26" s="72">
        <f t="shared" si="0"/>
        <v>0</v>
      </c>
      <c r="H26" s="72">
        <f t="shared" si="1"/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87</v>
      </c>
      <c r="B27" s="85">
        <v>0</v>
      </c>
      <c r="C27" s="83">
        <v>0</v>
      </c>
      <c r="D27" s="85">
        <v>0</v>
      </c>
      <c r="E27" s="85"/>
      <c r="F27" s="85"/>
      <c r="G27" s="72">
        <f t="shared" si="0"/>
        <v>0</v>
      </c>
      <c r="H27" s="72">
        <f t="shared" si="1"/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8" t="s">
        <v>92</v>
      </c>
      <c r="B30" s="149"/>
      <c r="C30" s="150"/>
      <c r="D30" s="150"/>
      <c r="E30" s="150"/>
      <c r="F30" s="150"/>
      <c r="G30" s="150"/>
      <c r="H30" s="150"/>
      <c r="K30" s="125"/>
    </row>
    <row r="31" spans="1:12" ht="12.75" customHeight="1">
      <c r="A31" s="151" t="s">
        <v>81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3"/>
    </row>
    <row r="32" spans="1:8" ht="26.25" customHeight="1">
      <c r="A32" s="56"/>
      <c r="B32" s="163" t="s">
        <v>7</v>
      </c>
      <c r="C32" s="54" t="s">
        <v>52</v>
      </c>
      <c r="D32" s="54" t="s">
        <v>53</v>
      </c>
      <c r="E32" s="54" t="s">
        <v>19</v>
      </c>
      <c r="F32" s="54" t="s">
        <v>20</v>
      </c>
      <c r="G32" s="57" t="s">
        <v>30</v>
      </c>
      <c r="H32" s="57" t="s">
        <v>51</v>
      </c>
    </row>
    <row r="33" spans="1:12" ht="12.75" customHeight="1">
      <c r="A33" s="154" t="s">
        <v>82</v>
      </c>
      <c r="B33" s="155">
        <v>7651.8</v>
      </c>
      <c r="C33" s="155">
        <v>782.8</v>
      </c>
      <c r="D33" s="155">
        <v>1200</v>
      </c>
      <c r="E33" s="155">
        <v>450</v>
      </c>
      <c r="F33" s="155">
        <f>F34+F36</f>
        <v>750</v>
      </c>
      <c r="G33" s="156">
        <f>+F33-E33</f>
        <v>300</v>
      </c>
      <c r="H33" s="156">
        <f>+D33-C33</f>
        <v>417.20000000000005</v>
      </c>
      <c r="I33" s="108"/>
      <c r="J33" s="108"/>
      <c r="K33" s="104"/>
      <c r="L33" s="133"/>
    </row>
    <row r="34" spans="1:12" ht="12.75" customHeight="1">
      <c r="A34" s="157" t="s">
        <v>93</v>
      </c>
      <c r="B34" s="158">
        <v>5226.8</v>
      </c>
      <c r="C34" s="158">
        <v>782</v>
      </c>
      <c r="D34" s="158">
        <v>900</v>
      </c>
      <c r="E34" s="158">
        <v>450</v>
      </c>
      <c r="F34" s="158">
        <v>450</v>
      </c>
      <c r="G34" s="156">
        <f>+F34-E34</f>
        <v>0</v>
      </c>
      <c r="H34" s="156">
        <f>+D34-C34</f>
        <v>118</v>
      </c>
      <c r="I34" s="108"/>
      <c r="J34" s="73"/>
      <c r="K34" s="133"/>
      <c r="L34" s="133"/>
    </row>
    <row r="35" spans="1:12" ht="12.75" customHeight="1">
      <c r="A35" s="157" t="s">
        <v>94</v>
      </c>
      <c r="B35" s="158">
        <v>1410</v>
      </c>
      <c r="C35" s="158" t="s">
        <v>0</v>
      </c>
      <c r="D35" s="158" t="s">
        <v>0</v>
      </c>
      <c r="E35" s="158" t="s">
        <v>0</v>
      </c>
      <c r="F35" s="158" t="s">
        <v>0</v>
      </c>
      <c r="G35" s="158" t="s">
        <v>0</v>
      </c>
      <c r="H35" s="158" t="s">
        <v>0</v>
      </c>
      <c r="I35" s="108"/>
      <c r="J35" s="73"/>
      <c r="K35" s="133"/>
      <c r="L35" s="133"/>
    </row>
    <row r="36" spans="1:12" ht="12.75" customHeight="1">
      <c r="A36" s="157" t="s">
        <v>95</v>
      </c>
      <c r="B36" s="158">
        <v>1015</v>
      </c>
      <c r="C36" s="158" t="s">
        <v>0</v>
      </c>
      <c r="D36" s="158">
        <v>300</v>
      </c>
      <c r="E36" s="158" t="s">
        <v>0</v>
      </c>
      <c r="F36" s="158">
        <v>300</v>
      </c>
      <c r="G36" s="156">
        <f>+F36</f>
        <v>300</v>
      </c>
      <c r="H36" s="156">
        <f>+D36</f>
        <v>300</v>
      </c>
      <c r="I36" s="73"/>
      <c r="J36" s="73"/>
      <c r="K36" s="133"/>
      <c r="L36" s="133"/>
    </row>
    <row r="37" spans="1:12" ht="12.75" customHeight="1">
      <c r="A37" s="157"/>
      <c r="B37" s="158"/>
      <c r="C37" s="158"/>
      <c r="D37" s="158"/>
      <c r="E37" s="158"/>
      <c r="F37" s="158"/>
      <c r="G37" s="156"/>
      <c r="H37" s="156"/>
      <c r="I37" s="73"/>
      <c r="J37" s="73"/>
      <c r="K37" s="133"/>
      <c r="L37" s="133"/>
    </row>
    <row r="38" spans="1:12" ht="12.75" customHeight="1">
      <c r="A38" s="154" t="s">
        <v>88</v>
      </c>
      <c r="B38" s="155">
        <v>6319.1916</v>
      </c>
      <c r="C38" s="155">
        <v>896.1</v>
      </c>
      <c r="D38" s="155">
        <f>D39+D41</f>
        <v>579.56</v>
      </c>
      <c r="E38" s="155">
        <v>389.5</v>
      </c>
      <c r="F38" s="155">
        <f>F39+F41</f>
        <v>190.06</v>
      </c>
      <c r="G38" s="156">
        <f>+F38-E38</f>
        <v>-199.44</v>
      </c>
      <c r="H38" s="156">
        <f>+D38-C38</f>
        <v>-316.5400000000001</v>
      </c>
      <c r="I38" s="73"/>
      <c r="J38" s="73"/>
      <c r="K38" s="133"/>
      <c r="L38" s="133"/>
    </row>
    <row r="39" spans="1:12" ht="12.75" customHeight="1">
      <c r="A39" s="157" t="s">
        <v>93</v>
      </c>
      <c r="B39" s="158">
        <v>3266.2676</v>
      </c>
      <c r="C39" s="158">
        <v>896.1</v>
      </c>
      <c r="D39" s="158">
        <v>539.5</v>
      </c>
      <c r="E39" s="158">
        <v>389.5</v>
      </c>
      <c r="F39" s="158">
        <v>150</v>
      </c>
      <c r="G39" s="156">
        <f>+F39-E39</f>
        <v>-239.5</v>
      </c>
      <c r="H39" s="156">
        <f>+D39-C39</f>
        <v>-356.6</v>
      </c>
      <c r="I39" s="73"/>
      <c r="J39" s="114"/>
      <c r="K39" s="133"/>
      <c r="L39" s="133"/>
    </row>
    <row r="40" spans="1:12" ht="12.75" customHeight="1">
      <c r="A40" s="157" t="s">
        <v>94</v>
      </c>
      <c r="B40" s="158">
        <v>1271.15</v>
      </c>
      <c r="C40" s="158" t="s">
        <v>0</v>
      </c>
      <c r="D40" s="158" t="s">
        <v>0</v>
      </c>
      <c r="E40" s="158" t="s">
        <v>0</v>
      </c>
      <c r="F40" s="158" t="s">
        <v>0</v>
      </c>
      <c r="G40" s="158" t="s">
        <v>0</v>
      </c>
      <c r="H40" s="158" t="s">
        <v>0</v>
      </c>
      <c r="I40" s="73"/>
      <c r="J40" s="108"/>
      <c r="K40" s="133"/>
      <c r="L40" s="133"/>
    </row>
    <row r="41" spans="1:12" ht="12.75" customHeight="1">
      <c r="A41" s="157" t="s">
        <v>95</v>
      </c>
      <c r="B41" s="158">
        <v>1781.774</v>
      </c>
      <c r="C41" s="158" t="s">
        <v>0</v>
      </c>
      <c r="D41" s="158">
        <v>40.06</v>
      </c>
      <c r="E41" s="158" t="s">
        <v>0</v>
      </c>
      <c r="F41" s="158">
        <v>40.06</v>
      </c>
      <c r="G41" s="156">
        <f>+F41</f>
        <v>40.06</v>
      </c>
      <c r="H41" s="156">
        <f>+D41</f>
        <v>40.06</v>
      </c>
      <c r="I41" s="114"/>
      <c r="J41" s="108"/>
      <c r="K41" s="133"/>
      <c r="L41" s="133"/>
    </row>
    <row r="42" spans="1:12" ht="12.75" customHeight="1">
      <c r="A42" s="159"/>
      <c r="B42" s="158"/>
      <c r="C42" s="158"/>
      <c r="D42" s="158"/>
      <c r="E42" s="158"/>
      <c r="F42" s="158"/>
      <c r="G42" s="156"/>
      <c r="H42" s="156"/>
      <c r="I42" s="108"/>
      <c r="J42" s="108"/>
      <c r="K42" s="133"/>
      <c r="L42" s="133"/>
    </row>
    <row r="43" spans="1:12" ht="12.75" customHeight="1">
      <c r="A43" s="160" t="s">
        <v>90</v>
      </c>
      <c r="B43" s="155">
        <v>5243.4619999999995</v>
      </c>
      <c r="C43" s="155">
        <v>1057.8</v>
      </c>
      <c r="D43" s="155">
        <f>D44+D46</f>
        <v>578.8</v>
      </c>
      <c r="E43" s="155">
        <v>389.5</v>
      </c>
      <c r="F43" s="155">
        <f>F44+F46</f>
        <v>189.3</v>
      </c>
      <c r="G43" s="156">
        <f>+F43-E43</f>
        <v>-200.2</v>
      </c>
      <c r="H43" s="156">
        <f>+D43-C43</f>
        <v>-479</v>
      </c>
      <c r="I43" s="108"/>
      <c r="J43" s="108"/>
      <c r="K43" s="133"/>
      <c r="L43" s="133"/>
    </row>
    <row r="44" spans="1:12" ht="12.75" customHeight="1">
      <c r="A44" s="157" t="s">
        <v>93</v>
      </c>
      <c r="B44" s="158">
        <v>3009.217</v>
      </c>
      <c r="C44" s="158">
        <v>1057.8</v>
      </c>
      <c r="D44" s="158">
        <v>539.5</v>
      </c>
      <c r="E44" s="158">
        <v>389.5</v>
      </c>
      <c r="F44" s="158">
        <v>150</v>
      </c>
      <c r="G44" s="156">
        <f>+F44-E44</f>
        <v>-239.5</v>
      </c>
      <c r="H44" s="156">
        <f>+D44-C44</f>
        <v>-518.3</v>
      </c>
      <c r="I44" s="108"/>
      <c r="J44" s="108"/>
      <c r="K44" s="133"/>
      <c r="L44" s="133"/>
    </row>
    <row r="45" spans="1:12" ht="12.75" customHeight="1">
      <c r="A45" s="157" t="s">
        <v>94</v>
      </c>
      <c r="B45" s="158">
        <v>828.5</v>
      </c>
      <c r="C45" s="158" t="s">
        <v>0</v>
      </c>
      <c r="D45" s="158" t="s">
        <v>0</v>
      </c>
      <c r="E45" s="158" t="s">
        <v>0</v>
      </c>
      <c r="F45" s="158" t="s">
        <v>0</v>
      </c>
      <c r="G45" s="158" t="s">
        <v>0</v>
      </c>
      <c r="H45" s="158" t="s">
        <v>0</v>
      </c>
      <c r="I45" s="108"/>
      <c r="J45" s="108"/>
      <c r="K45" s="133"/>
      <c r="L45" s="133"/>
    </row>
    <row r="46" spans="1:12" ht="12.75" customHeight="1">
      <c r="A46" s="157" t="s">
        <v>95</v>
      </c>
      <c r="B46" s="158">
        <v>1405.745</v>
      </c>
      <c r="C46" s="158" t="s">
        <v>0</v>
      </c>
      <c r="D46" s="158">
        <v>39.3</v>
      </c>
      <c r="E46" s="158" t="s">
        <v>0</v>
      </c>
      <c r="F46" s="158">
        <v>39.3</v>
      </c>
      <c r="G46" s="156">
        <f>+F46</f>
        <v>39.3</v>
      </c>
      <c r="H46" s="156">
        <f>+D46</f>
        <v>39.3</v>
      </c>
      <c r="I46" s="108"/>
      <c r="J46" s="108"/>
      <c r="K46" s="133"/>
      <c r="L46" s="133"/>
    </row>
    <row r="47" spans="1:12" ht="12.75" customHeight="1">
      <c r="A47" s="159"/>
      <c r="B47" s="158"/>
      <c r="C47" s="155"/>
      <c r="D47" s="155"/>
      <c r="E47" s="158"/>
      <c r="F47" s="158"/>
      <c r="G47" s="156"/>
      <c r="H47" s="156"/>
      <c r="I47" s="108"/>
      <c r="J47" s="108"/>
      <c r="K47" s="133"/>
      <c r="L47" s="133"/>
    </row>
    <row r="48" spans="1:12" ht="12.75" customHeight="1">
      <c r="A48" s="160" t="s">
        <v>91</v>
      </c>
      <c r="B48" s="166">
        <v>15.835829868668016</v>
      </c>
      <c r="C48" s="166">
        <v>14.747050811943426</v>
      </c>
      <c r="D48" s="166">
        <v>16.91348652931854</v>
      </c>
      <c r="E48" s="166">
        <v>16.2</v>
      </c>
      <c r="F48" s="166">
        <v>17.626973058637084</v>
      </c>
      <c r="G48" s="156">
        <f>+F48-E48</f>
        <v>1.4269730586370848</v>
      </c>
      <c r="H48" s="156">
        <f>+D48-C48</f>
        <v>2.166435717375114</v>
      </c>
      <c r="I48" s="108"/>
      <c r="J48" s="108"/>
      <c r="K48" s="133"/>
      <c r="L48" s="133"/>
    </row>
    <row r="49" spans="1:12" ht="12.75" customHeight="1">
      <c r="A49" s="157" t="s">
        <v>93</v>
      </c>
      <c r="B49" s="167">
        <v>15.49028830830261</v>
      </c>
      <c r="C49" s="167">
        <v>14.747050811943426</v>
      </c>
      <c r="D49" s="167">
        <v>16.6</v>
      </c>
      <c r="E49" s="167">
        <v>16.2</v>
      </c>
      <c r="F49" s="167">
        <v>17</v>
      </c>
      <c r="G49" s="156">
        <f>+F49-E49</f>
        <v>0.8000000000000007</v>
      </c>
      <c r="H49" s="156">
        <f>+D49-C49</f>
        <v>1.8529491880565754</v>
      </c>
      <c r="I49" s="108"/>
      <c r="J49" s="114"/>
      <c r="K49" s="133"/>
      <c r="L49" s="133"/>
    </row>
    <row r="50" spans="1:9" ht="12.75" customHeight="1">
      <c r="A50" s="157" t="s">
        <v>94</v>
      </c>
      <c r="B50" s="167">
        <v>16.2775</v>
      </c>
      <c r="C50" s="167" t="s">
        <v>0</v>
      </c>
      <c r="D50" s="167" t="s">
        <v>0</v>
      </c>
      <c r="E50" s="167" t="s">
        <v>0</v>
      </c>
      <c r="F50" s="167" t="s">
        <v>0</v>
      </c>
      <c r="G50" s="167" t="s">
        <v>0</v>
      </c>
      <c r="H50" s="167" t="s">
        <v>0</v>
      </c>
      <c r="I50" s="108"/>
    </row>
    <row r="51" spans="1:12" ht="12.75" customHeight="1">
      <c r="A51" s="157" t="s">
        <v>95</v>
      </c>
      <c r="B51" s="167">
        <v>17.72582827568521</v>
      </c>
      <c r="C51" s="167" t="s">
        <v>0</v>
      </c>
      <c r="D51" s="167">
        <v>20.02</v>
      </c>
      <c r="E51" s="167" t="s">
        <v>0</v>
      </c>
      <c r="F51" s="167">
        <v>20.02</v>
      </c>
      <c r="G51" s="156">
        <f>+F51</f>
        <v>20.02</v>
      </c>
      <c r="H51" s="156">
        <f>+D51</f>
        <v>20.02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A4" sqref="A4:A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96</v>
      </c>
      <c r="B4" s="1"/>
      <c r="J4"/>
    </row>
    <row r="5" spans="1:11" s="6" customFormat="1" ht="12.75" customHeight="1">
      <c r="A5" s="5" t="s">
        <v>97</v>
      </c>
      <c r="B5" s="5"/>
      <c r="C5" s="7"/>
      <c r="D5" s="7"/>
      <c r="E5" s="7"/>
      <c r="F5" s="7"/>
      <c r="G5" s="7"/>
      <c r="K5" s="125"/>
    </row>
    <row r="6" spans="1:13" ht="26.25" customHeight="1">
      <c r="A6" s="56"/>
      <c r="B6" s="163" t="s">
        <v>7</v>
      </c>
      <c r="C6" s="54" t="s">
        <v>52</v>
      </c>
      <c r="D6" s="54" t="s">
        <v>53</v>
      </c>
      <c r="E6" s="54" t="s">
        <v>19</v>
      </c>
      <c r="F6" s="54" t="s">
        <v>20</v>
      </c>
      <c r="G6" s="57" t="s">
        <v>30</v>
      </c>
      <c r="H6" s="57" t="s">
        <v>51</v>
      </c>
      <c r="I6" s="17"/>
      <c r="J6" s="111"/>
      <c r="K6" s="111"/>
      <c r="L6" s="133"/>
      <c r="M6" s="106"/>
    </row>
    <row r="7" spans="1:13" ht="12.75" customHeight="1">
      <c r="A7" s="109" t="s">
        <v>56</v>
      </c>
      <c r="B7" s="68">
        <v>9.262475322986322</v>
      </c>
      <c r="C7" s="68">
        <v>10.368706120678098</v>
      </c>
      <c r="D7" s="68">
        <v>10.63640311938476</v>
      </c>
      <c r="E7" s="68">
        <v>9.96</v>
      </c>
      <c r="F7" s="68">
        <v>11.309541415235099</v>
      </c>
      <c r="G7" s="72">
        <f>F7-E7</f>
        <v>1.3495414152350982</v>
      </c>
      <c r="H7" s="72">
        <f>+D7-C7</f>
        <v>0.2676969987066613</v>
      </c>
      <c r="I7" s="111"/>
      <c r="J7" s="73"/>
      <c r="K7" s="73"/>
      <c r="L7" s="111"/>
      <c r="M7" s="111"/>
    </row>
    <row r="8" spans="1:13" ht="12.75" customHeight="1">
      <c r="A8" s="61" t="s">
        <v>98</v>
      </c>
      <c r="B8" s="31">
        <v>8.871638409210826</v>
      </c>
      <c r="C8" s="31">
        <v>10.2559773953744</v>
      </c>
      <c r="D8" s="31">
        <v>9.135709804245089</v>
      </c>
      <c r="E8" s="31">
        <v>9.6727175512509</v>
      </c>
      <c r="F8" s="31">
        <v>8.59870205723928</v>
      </c>
      <c r="G8" s="72">
        <f>F8-E8</f>
        <v>-1.0740154940116202</v>
      </c>
      <c r="H8" s="72">
        <f>+D8-C8</f>
        <v>-1.120267591129311</v>
      </c>
      <c r="I8" s="73"/>
      <c r="J8" s="108"/>
      <c r="K8" s="108"/>
      <c r="L8" s="73"/>
      <c r="M8" s="73"/>
    </row>
    <row r="9" spans="1:13" ht="12.75" customHeight="1">
      <c r="A9" s="61" t="s">
        <v>99</v>
      </c>
      <c r="B9" s="31">
        <v>9.19006867709673</v>
      </c>
      <c r="C9" s="31">
        <v>10.43146672938765</v>
      </c>
      <c r="D9" s="31">
        <v>10.770773017888894</v>
      </c>
      <c r="E9" s="31">
        <v>9.99395086661979</v>
      </c>
      <c r="F9" s="31">
        <v>11.547595169157999</v>
      </c>
      <c r="G9" s="72">
        <f>F9-E9</f>
        <v>1.5536443025382098</v>
      </c>
      <c r="H9" s="72">
        <f>+D9-C9</f>
        <v>0.3393062885012448</v>
      </c>
      <c r="I9" s="108"/>
      <c r="J9" s="108"/>
      <c r="K9" s="108"/>
      <c r="L9" s="108"/>
      <c r="M9" s="108"/>
    </row>
    <row r="10" spans="1:13" ht="12.75" customHeight="1">
      <c r="A10" s="61" t="s">
        <v>100</v>
      </c>
      <c r="B10" s="31">
        <v>10.121148970603327</v>
      </c>
      <c r="C10" s="31">
        <v>10.04628134692875</v>
      </c>
      <c r="D10" s="31">
        <v>11.34135435643115</v>
      </c>
      <c r="E10" s="31">
        <v>11</v>
      </c>
      <c r="F10" s="31">
        <v>11.6827087128623</v>
      </c>
      <c r="G10" s="72">
        <f>F10-E10</f>
        <v>0.6827087128623006</v>
      </c>
      <c r="H10" s="72">
        <f>+D10-C10</f>
        <v>1.295073009502401</v>
      </c>
      <c r="I10" s="108"/>
      <c r="J10" s="108"/>
      <c r="K10" s="108"/>
      <c r="L10" s="108"/>
      <c r="M10" s="108"/>
    </row>
    <row r="11" spans="1:13" ht="12.75" customHeight="1">
      <c r="A11" s="61" t="s">
        <v>101</v>
      </c>
      <c r="B11" s="31">
        <v>10.666666666666666</v>
      </c>
      <c r="C11" s="31">
        <v>10</v>
      </c>
      <c r="D11" s="31" t="s">
        <v>0</v>
      </c>
      <c r="E11" s="31" t="s">
        <v>0</v>
      </c>
      <c r="F11" s="31" t="s">
        <v>0</v>
      </c>
      <c r="G11" s="72" t="s">
        <v>0</v>
      </c>
      <c r="H11" s="72">
        <f>-C11</f>
        <v>-10</v>
      </c>
      <c r="I11" s="108"/>
      <c r="J11" s="73"/>
      <c r="K11" s="73"/>
      <c r="L11" s="108"/>
      <c r="M11" s="108"/>
    </row>
    <row r="12" spans="1:13" ht="12.75" customHeight="1">
      <c r="A12" s="61" t="s">
        <v>102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103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104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105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106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107</v>
      </c>
      <c r="B17" s="91">
        <v>14.0577872369748</v>
      </c>
      <c r="C17" s="91" t="s">
        <v>0</v>
      </c>
      <c r="D17" s="91">
        <v>13.459588554901</v>
      </c>
      <c r="E17" s="91">
        <v>14.175587366212302</v>
      </c>
      <c r="F17" s="91">
        <v>12.743589743589698</v>
      </c>
      <c r="G17" s="72">
        <f>F17-E17</f>
        <v>-1.4319976226226032</v>
      </c>
      <c r="H17" s="72">
        <f>+D17</f>
        <v>13.459588554901</v>
      </c>
      <c r="I17" s="114"/>
      <c r="J17" s="108"/>
      <c r="K17" s="73"/>
      <c r="L17" s="114"/>
      <c r="M17" s="114"/>
    </row>
    <row r="18" spans="1:13" ht="12.75" customHeight="1">
      <c r="A18" s="61" t="s">
        <v>98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99</v>
      </c>
      <c r="B19" s="110">
        <v>10.959183673469399</v>
      </c>
      <c r="C19" s="110" t="s">
        <v>0</v>
      </c>
      <c r="D19" s="110">
        <v>11.75</v>
      </c>
      <c r="E19" s="110">
        <v>10.5</v>
      </c>
      <c r="F19" s="110">
        <v>13</v>
      </c>
      <c r="G19" s="72">
        <f>F19-E19</f>
        <v>2.5</v>
      </c>
      <c r="H19" s="72">
        <f>+D19</f>
        <v>11.75</v>
      </c>
      <c r="I19" s="108"/>
      <c r="J19" s="108"/>
      <c r="K19" s="108"/>
      <c r="L19" s="108"/>
      <c r="M19" s="108"/>
    </row>
    <row r="20" spans="1:13" ht="12.75" customHeight="1">
      <c r="A20" s="61" t="s">
        <v>100</v>
      </c>
      <c r="B20" s="110">
        <v>13</v>
      </c>
      <c r="C20" s="110" t="s">
        <v>0</v>
      </c>
      <c r="D20" s="110" t="s">
        <v>0</v>
      </c>
      <c r="E20" s="110" t="s">
        <v>0</v>
      </c>
      <c r="F20" s="110" t="s">
        <v>0</v>
      </c>
      <c r="G20" s="72" t="s">
        <v>0</v>
      </c>
      <c r="H20" s="72" t="s">
        <v>0</v>
      </c>
      <c r="I20" s="108"/>
      <c r="J20" s="108"/>
      <c r="K20" s="108"/>
      <c r="L20" s="108"/>
      <c r="M20" s="108"/>
    </row>
    <row r="21" spans="1:13" ht="12.75" customHeight="1">
      <c r="A21" s="61" t="s">
        <v>101</v>
      </c>
      <c r="B21" s="110" t="s">
        <v>0</v>
      </c>
      <c r="C21" s="110" t="s">
        <v>0</v>
      </c>
      <c r="D21" s="110">
        <v>13.33333333333335</v>
      </c>
      <c r="E21" s="110">
        <v>14.6666666666667</v>
      </c>
      <c r="F21" s="110">
        <v>12</v>
      </c>
      <c r="G21" s="72">
        <f>F21-E21</f>
        <v>-2.6666666666667</v>
      </c>
      <c r="H21" s="72">
        <f>+D21</f>
        <v>13.33333333333335</v>
      </c>
      <c r="I21" s="108"/>
      <c r="J21" s="108"/>
      <c r="K21" s="73"/>
      <c r="L21" s="108"/>
      <c r="M21" s="108"/>
    </row>
    <row r="22" spans="1:13" ht="12.75" customHeight="1">
      <c r="A22" s="61" t="s">
        <v>102</v>
      </c>
      <c r="B22" s="104">
        <v>13</v>
      </c>
      <c r="C22" s="104" t="s">
        <v>0</v>
      </c>
      <c r="D22" s="104" t="s">
        <v>0</v>
      </c>
      <c r="E22" s="104" t="s">
        <v>0</v>
      </c>
      <c r="F22" s="104" t="s">
        <v>0</v>
      </c>
      <c r="G22" s="72" t="s">
        <v>0</v>
      </c>
      <c r="H22" s="72" t="s">
        <v>0</v>
      </c>
      <c r="I22" s="108"/>
      <c r="J22" s="108"/>
      <c r="K22" s="73"/>
      <c r="L22" s="108"/>
      <c r="M22" s="108"/>
    </row>
    <row r="23" spans="1:13" ht="12.75" customHeight="1">
      <c r="A23" s="61" t="s">
        <v>103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104</v>
      </c>
      <c r="B24" s="110">
        <v>18</v>
      </c>
      <c r="C24" s="110" t="s">
        <v>0</v>
      </c>
      <c r="D24" s="110" t="s">
        <v>0</v>
      </c>
      <c r="E24" s="110" t="s">
        <v>0</v>
      </c>
      <c r="F24" s="110" t="s">
        <v>0</v>
      </c>
      <c r="G24" s="72" t="s">
        <v>0</v>
      </c>
      <c r="H24" s="72" t="s">
        <v>0</v>
      </c>
      <c r="I24" s="108"/>
      <c r="J24" s="108"/>
      <c r="K24" s="73"/>
      <c r="L24" s="108"/>
      <c r="M24" s="108"/>
    </row>
    <row r="25" spans="1:13" ht="12.75" customHeight="1">
      <c r="A25" s="61" t="s">
        <v>105</v>
      </c>
      <c r="B25" s="110" t="s">
        <v>0</v>
      </c>
      <c r="C25" s="110" t="s">
        <v>0</v>
      </c>
      <c r="D25" s="110" t="s">
        <v>0</v>
      </c>
      <c r="E25" s="110" t="s">
        <v>0</v>
      </c>
      <c r="F25" s="110" t="s">
        <v>0</v>
      </c>
      <c r="G25" s="72" t="s">
        <v>0</v>
      </c>
      <c r="H25" s="72" t="s">
        <v>0</v>
      </c>
      <c r="I25" s="108"/>
      <c r="J25" s="108"/>
      <c r="K25" s="73"/>
      <c r="L25" s="108"/>
      <c r="M25" s="108"/>
    </row>
    <row r="26" spans="1:13" ht="12.75" customHeight="1">
      <c r="A26" s="61" t="s">
        <v>106</v>
      </c>
      <c r="B26" s="104" t="s">
        <v>0</v>
      </c>
      <c r="C26" s="104" t="s">
        <v>0</v>
      </c>
      <c r="D26" s="104" t="s">
        <v>0</v>
      </c>
      <c r="E26" s="104" t="s">
        <v>0</v>
      </c>
      <c r="F26" s="104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108</v>
      </c>
      <c r="B27" s="91">
        <v>1.405653102541816</v>
      </c>
      <c r="C27" s="91">
        <v>1.405653102541816</v>
      </c>
      <c r="D27" s="91" t="s">
        <v>0</v>
      </c>
      <c r="E27" s="91" t="s">
        <v>0</v>
      </c>
      <c r="F27" s="91" t="s">
        <v>0</v>
      </c>
      <c r="G27" s="72" t="s">
        <v>0</v>
      </c>
      <c r="H27" s="72">
        <f>-C27</f>
        <v>-1.405653102541816</v>
      </c>
      <c r="I27" s="114"/>
      <c r="J27" s="108"/>
      <c r="K27" s="108"/>
      <c r="L27" s="114"/>
      <c r="M27" s="114"/>
    </row>
    <row r="28" spans="1:13" ht="12.75" customHeight="1">
      <c r="A28" s="61" t="s">
        <v>98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2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99</v>
      </c>
      <c r="B29" s="110">
        <v>1.405653102541816</v>
      </c>
      <c r="C29" s="110">
        <v>1.405653102541816</v>
      </c>
      <c r="D29" s="110" t="s">
        <v>0</v>
      </c>
      <c r="E29" s="110" t="s">
        <v>0</v>
      </c>
      <c r="F29" s="110" t="s">
        <v>0</v>
      </c>
      <c r="G29" s="72" t="s">
        <v>0</v>
      </c>
      <c r="H29" s="72">
        <f>-C29</f>
        <v>-1.405653102541816</v>
      </c>
      <c r="I29" s="108"/>
      <c r="J29" s="108"/>
      <c r="K29" s="108"/>
      <c r="L29" s="108"/>
      <c r="M29" s="108"/>
    </row>
    <row r="30" spans="1:13" ht="12.75" customHeight="1">
      <c r="A30" s="61" t="s">
        <v>100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2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101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2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102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2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103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2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104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2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105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72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106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2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22</v>
      </c>
      <c r="B2" s="5"/>
      <c r="C2" s="7"/>
      <c r="D2" s="7"/>
      <c r="E2" s="7"/>
      <c r="F2" s="7"/>
    </row>
    <row r="3" spans="1:9" ht="26.25" customHeight="1">
      <c r="A3" s="56"/>
      <c r="B3" s="163" t="s">
        <v>7</v>
      </c>
      <c r="C3" s="54" t="s">
        <v>52</v>
      </c>
      <c r="D3" s="54" t="s">
        <v>53</v>
      </c>
      <c r="E3" s="54" t="s">
        <v>19</v>
      </c>
      <c r="F3" s="54" t="s">
        <v>20</v>
      </c>
      <c r="G3" s="57" t="s">
        <v>30</v>
      </c>
      <c r="H3" s="57" t="s">
        <v>51</v>
      </c>
      <c r="I3" s="2"/>
    </row>
    <row r="4" spans="1:9" ht="12.75" customHeight="1">
      <c r="A4" s="63" t="s">
        <v>110</v>
      </c>
      <c r="B4" s="17">
        <v>33556.77279999999</v>
      </c>
      <c r="C4" s="17">
        <v>9300.745700000001</v>
      </c>
      <c r="D4" s="17">
        <v>2611.7182000000003</v>
      </c>
      <c r="E4" s="17">
        <v>1350.7887</v>
      </c>
      <c r="F4" s="17">
        <v>1260.9295</v>
      </c>
      <c r="G4" s="72">
        <f>F4-E4</f>
        <v>-89.8592000000001</v>
      </c>
      <c r="H4" s="72">
        <f>+D4-C4</f>
        <v>-6689.027500000001</v>
      </c>
      <c r="I4" s="12"/>
    </row>
    <row r="5" spans="1:10" ht="12.75" customHeight="1">
      <c r="A5" s="67" t="s">
        <v>56</v>
      </c>
      <c r="B5" s="111">
        <v>32077.054799999998</v>
      </c>
      <c r="C5" s="111">
        <v>8879.9927</v>
      </c>
      <c r="D5" s="111">
        <v>1881.6365</v>
      </c>
      <c r="E5" s="111">
        <v>1010.707</v>
      </c>
      <c r="F5" s="111">
        <v>870.9295</v>
      </c>
      <c r="G5" s="72">
        <f>F5-E5</f>
        <v>-139.77750000000003</v>
      </c>
      <c r="H5" s="72">
        <f>+D5-C5</f>
        <v>-6998.3562</v>
      </c>
      <c r="I5" s="12"/>
      <c r="J5" s="112"/>
    </row>
    <row r="6" spans="1:10" ht="12.75" customHeight="1">
      <c r="A6" s="34" t="s">
        <v>98</v>
      </c>
      <c r="B6" s="73">
        <v>12086.736599999998</v>
      </c>
      <c r="C6" s="73">
        <v>3201.8114</v>
      </c>
      <c r="D6" s="73">
        <v>418.46340000000004</v>
      </c>
      <c r="E6" s="73">
        <v>341.4184</v>
      </c>
      <c r="F6" s="73">
        <v>77.045</v>
      </c>
      <c r="G6" s="72">
        <f>F6-E6</f>
        <v>-264.3734</v>
      </c>
      <c r="H6" s="72">
        <f>+D6-C6</f>
        <v>-2783.348</v>
      </c>
      <c r="I6" s="12"/>
      <c r="J6" s="112"/>
    </row>
    <row r="7" spans="1:10" ht="12.75" customHeight="1">
      <c r="A7" s="34" t="s">
        <v>99</v>
      </c>
      <c r="B7" s="108">
        <v>17633.879200000003</v>
      </c>
      <c r="C7" s="108">
        <v>5522.9442</v>
      </c>
      <c r="D7" s="108">
        <v>1237.9284000000002</v>
      </c>
      <c r="E7" s="108">
        <v>591.1012</v>
      </c>
      <c r="F7" s="108">
        <v>646.8272000000001</v>
      </c>
      <c r="G7" s="72">
        <f>F7-E7</f>
        <v>55.72600000000011</v>
      </c>
      <c r="H7" s="72">
        <f>+D7-C7</f>
        <v>-4285.015799999999</v>
      </c>
      <c r="I7" s="12"/>
      <c r="J7" s="112"/>
    </row>
    <row r="8" spans="1:10" ht="12.75" customHeight="1">
      <c r="A8" s="34" t="s">
        <v>100</v>
      </c>
      <c r="B8" s="108">
        <v>2229.2565999999997</v>
      </c>
      <c r="C8" s="108">
        <v>148.1163</v>
      </c>
      <c r="D8" s="108">
        <v>225.24470000000002</v>
      </c>
      <c r="E8" s="108">
        <v>78.1874</v>
      </c>
      <c r="F8" s="108">
        <v>147.05730000000003</v>
      </c>
      <c r="G8" s="72">
        <f>F8-E8</f>
        <v>68.86990000000003</v>
      </c>
      <c r="H8" s="72">
        <f>+D8-C8</f>
        <v>77.12840000000003</v>
      </c>
      <c r="I8" s="12"/>
      <c r="J8" s="112"/>
    </row>
    <row r="9" spans="1:10" ht="12.75" customHeight="1">
      <c r="A9" s="34" t="s">
        <v>101</v>
      </c>
      <c r="B9" s="108">
        <v>127.1824</v>
      </c>
      <c r="C9" s="108">
        <v>7.1208</v>
      </c>
      <c r="D9" s="108" t="s">
        <v>0</v>
      </c>
      <c r="E9" s="108" t="s">
        <v>0</v>
      </c>
      <c r="F9" s="108" t="s">
        <v>0</v>
      </c>
      <c r="G9" s="72" t="s">
        <v>0</v>
      </c>
      <c r="H9" s="72">
        <f>-C9</f>
        <v>-7.1208</v>
      </c>
      <c r="I9" s="12"/>
      <c r="J9" s="112"/>
    </row>
    <row r="10" spans="1:10" ht="12.75" customHeight="1">
      <c r="A10" s="34" t="s">
        <v>102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103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104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105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106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107</v>
      </c>
      <c r="B15" s="114">
        <v>1058.965</v>
      </c>
      <c r="C15" s="114" t="s">
        <v>0</v>
      </c>
      <c r="D15" s="114">
        <v>730.0817</v>
      </c>
      <c r="E15" s="114">
        <v>340.0817</v>
      </c>
      <c r="F15" s="114">
        <v>390</v>
      </c>
      <c r="G15" s="72">
        <f>F15-E15</f>
        <v>49.91829999999999</v>
      </c>
      <c r="H15" s="72">
        <f>+D15</f>
        <v>730.0817</v>
      </c>
      <c r="I15" s="12"/>
      <c r="J15" s="112"/>
    </row>
    <row r="16" spans="1:10" ht="12.75" customHeight="1">
      <c r="A16" s="34" t="s">
        <v>98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99</v>
      </c>
      <c r="B17" s="108">
        <v>490</v>
      </c>
      <c r="C17" s="108" t="s">
        <v>0</v>
      </c>
      <c r="D17" s="108">
        <v>330.0817</v>
      </c>
      <c r="E17" s="108">
        <v>40.0817</v>
      </c>
      <c r="F17" s="108">
        <v>290</v>
      </c>
      <c r="G17" s="72">
        <f>F17-E17</f>
        <v>249.9183</v>
      </c>
      <c r="H17" s="72">
        <f>+D17</f>
        <v>330.0817</v>
      </c>
      <c r="I17" s="12"/>
      <c r="J17" s="112"/>
    </row>
    <row r="18" spans="1:10" ht="12.75" customHeight="1">
      <c r="A18" s="34" t="s">
        <v>100</v>
      </c>
      <c r="B18" s="108">
        <v>300.8</v>
      </c>
      <c r="C18" s="108" t="s">
        <v>0</v>
      </c>
      <c r="D18" s="108" t="s">
        <v>0</v>
      </c>
      <c r="E18" s="108" t="s">
        <v>0</v>
      </c>
      <c r="F18" s="108" t="s">
        <v>0</v>
      </c>
      <c r="G18" s="72" t="s">
        <v>0</v>
      </c>
      <c r="H18" s="72" t="s">
        <v>0</v>
      </c>
      <c r="I18" s="12"/>
      <c r="J18" s="112"/>
    </row>
    <row r="19" spans="1:10" ht="12.75" customHeight="1">
      <c r="A19" s="34" t="s">
        <v>101</v>
      </c>
      <c r="B19" s="108" t="s">
        <v>0</v>
      </c>
      <c r="C19" s="108" t="s">
        <v>0</v>
      </c>
      <c r="D19" s="108">
        <v>400</v>
      </c>
      <c r="E19" s="108">
        <v>300</v>
      </c>
      <c r="F19" s="108">
        <v>100</v>
      </c>
      <c r="G19" s="72">
        <f>F19-E19</f>
        <v>-200</v>
      </c>
      <c r="H19" s="72">
        <f>+D19</f>
        <v>400</v>
      </c>
      <c r="I19" s="12"/>
      <c r="J19" s="112"/>
    </row>
    <row r="20" spans="1:10" ht="12.75" customHeight="1">
      <c r="A20" s="34" t="s">
        <v>102</v>
      </c>
      <c r="B20" s="108">
        <v>168.165</v>
      </c>
      <c r="C20" s="108" t="s">
        <v>0</v>
      </c>
      <c r="D20" s="108" t="s">
        <v>0</v>
      </c>
      <c r="E20" s="108" t="s">
        <v>0</v>
      </c>
      <c r="F20" s="108" t="s">
        <v>0</v>
      </c>
      <c r="G20" s="72" t="s">
        <v>0</v>
      </c>
      <c r="H20" s="72" t="s">
        <v>0</v>
      </c>
      <c r="I20" s="12"/>
      <c r="J20" s="112"/>
    </row>
    <row r="21" spans="1:10" ht="12.75" customHeight="1">
      <c r="A21" s="34" t="s">
        <v>103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104</v>
      </c>
      <c r="B22" s="108">
        <v>100</v>
      </c>
      <c r="C22" s="108" t="s">
        <v>0</v>
      </c>
      <c r="D22" s="108" t="s">
        <v>0</v>
      </c>
      <c r="E22" s="108" t="s">
        <v>0</v>
      </c>
      <c r="F22" s="108" t="s">
        <v>0</v>
      </c>
      <c r="G22" s="72" t="s">
        <v>0</v>
      </c>
      <c r="H22" s="72" t="s">
        <v>0</v>
      </c>
      <c r="I22" s="12"/>
      <c r="J22" s="112"/>
    </row>
    <row r="23" spans="1:10" ht="12.75" customHeight="1">
      <c r="A23" s="34" t="s">
        <v>105</v>
      </c>
      <c r="B23" s="108" t="s">
        <v>0</v>
      </c>
      <c r="C23" s="108" t="s">
        <v>0</v>
      </c>
      <c r="D23" s="108" t="s">
        <v>0</v>
      </c>
      <c r="E23" s="108" t="s">
        <v>0</v>
      </c>
      <c r="F23" s="108" t="s">
        <v>0</v>
      </c>
      <c r="G23" s="72" t="s">
        <v>0</v>
      </c>
      <c r="H23" s="72" t="s">
        <v>0</v>
      </c>
      <c r="I23" s="12"/>
      <c r="J23" s="112"/>
    </row>
    <row r="24" spans="1:10" ht="12.75" customHeight="1">
      <c r="A24" s="61" t="s">
        <v>106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108</v>
      </c>
      <c r="B25" s="114">
        <v>420.753</v>
      </c>
      <c r="C25" s="114">
        <v>420.753</v>
      </c>
      <c r="D25" s="114" t="s">
        <v>0</v>
      </c>
      <c r="E25" s="114" t="s">
        <v>0</v>
      </c>
      <c r="F25" s="114" t="s">
        <v>0</v>
      </c>
      <c r="G25" s="72" t="s">
        <v>0</v>
      </c>
      <c r="H25" s="72">
        <f>-C25</f>
        <v>-420.753</v>
      </c>
      <c r="I25" s="107"/>
      <c r="J25" s="112"/>
    </row>
    <row r="26" spans="1:10" ht="12.75" customHeight="1">
      <c r="A26" s="34" t="s">
        <v>98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99</v>
      </c>
      <c r="B27" s="108">
        <v>420.753</v>
      </c>
      <c r="C27" s="108">
        <v>420.753</v>
      </c>
      <c r="D27" s="108" t="s">
        <v>0</v>
      </c>
      <c r="E27" s="108" t="s">
        <v>0</v>
      </c>
      <c r="F27" s="108" t="s">
        <v>0</v>
      </c>
      <c r="G27" s="72" t="s">
        <v>0</v>
      </c>
      <c r="H27" s="72">
        <f>-C27</f>
        <v>-420.753</v>
      </c>
      <c r="I27" s="107"/>
      <c r="J27" s="112"/>
    </row>
    <row r="28" spans="1:10" ht="12.75" customHeight="1">
      <c r="A28" s="34" t="s">
        <v>100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101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102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103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104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105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106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22</v>
      </c>
      <c r="G37" s="12"/>
    </row>
    <row r="38" spans="1:9" ht="31.5" customHeight="1">
      <c r="A38" s="58"/>
      <c r="B38" s="163" t="s">
        <v>6</v>
      </c>
      <c r="C38" s="54" t="s">
        <v>28</v>
      </c>
      <c r="D38" s="54" t="s">
        <v>29</v>
      </c>
      <c r="E38" s="163" t="s">
        <v>7</v>
      </c>
      <c r="F38" s="54" t="s">
        <v>19</v>
      </c>
      <c r="G38" s="54" t="s">
        <v>20</v>
      </c>
      <c r="H38" s="57" t="s">
        <v>30</v>
      </c>
      <c r="I38" s="57" t="s">
        <v>31</v>
      </c>
    </row>
    <row r="39" spans="1:14" ht="12.75" customHeight="1">
      <c r="A39" s="43" t="s">
        <v>112</v>
      </c>
      <c r="B39" s="17">
        <v>82534.65401928</v>
      </c>
      <c r="C39" s="17">
        <v>81916.99259441</v>
      </c>
      <c r="D39" s="17">
        <v>83296.66635036</v>
      </c>
      <c r="E39" s="17">
        <v>102877.68537795</v>
      </c>
      <c r="F39" s="17">
        <v>99415.72191328</v>
      </c>
      <c r="G39" s="17">
        <v>96279.08558817</v>
      </c>
      <c r="H39" s="16">
        <f>G39/F39-1</f>
        <v>-0.03155070711900154</v>
      </c>
      <c r="I39" s="16">
        <f>G39/E39-1</f>
        <v>-0.06414024348952052</v>
      </c>
      <c r="K39" s="122"/>
      <c r="L39" s="122"/>
      <c r="M39" s="122"/>
      <c r="N39" s="122"/>
    </row>
    <row r="40" spans="1:17" ht="12.75" customHeight="1">
      <c r="A40" s="61" t="s">
        <v>113</v>
      </c>
      <c r="B40" s="33">
        <v>37501.24031672</v>
      </c>
      <c r="C40" s="33">
        <v>36517.844393249994</v>
      </c>
      <c r="D40" s="33">
        <v>36719.940601129994</v>
      </c>
      <c r="E40" s="33">
        <v>42225.592244900006</v>
      </c>
      <c r="F40" s="33">
        <v>38578.556158479994</v>
      </c>
      <c r="G40" s="33">
        <v>36253.25237978</v>
      </c>
      <c r="H40" s="16">
        <f aca="true" t="shared" si="0" ref="H40:H53">G40/F40-1</f>
        <v>-0.06027451543670237</v>
      </c>
      <c r="I40" s="16">
        <f aca="true" t="shared" si="1" ref="I40:I53">G40/E40-1</f>
        <v>-0.14143886556952534</v>
      </c>
      <c r="K40" s="122"/>
      <c r="L40" s="122"/>
      <c r="M40" s="122"/>
      <c r="N40" s="122"/>
      <c r="O40" s="122"/>
      <c r="P40" s="122"/>
      <c r="Q40" s="122"/>
    </row>
    <row r="41" spans="1:14" ht="12.75" customHeight="1">
      <c r="A41" s="61" t="s">
        <v>114</v>
      </c>
      <c r="B41" s="33">
        <v>34615.594705899995</v>
      </c>
      <c r="C41" s="33">
        <v>34957.32407011</v>
      </c>
      <c r="D41" s="33">
        <v>35484.74187836</v>
      </c>
      <c r="E41" s="33">
        <v>47128.88711009</v>
      </c>
      <c r="F41" s="33">
        <v>47294.40511423</v>
      </c>
      <c r="G41" s="33">
        <v>46924.15583597</v>
      </c>
      <c r="H41" s="16">
        <f t="shared" si="0"/>
        <v>-0.007828606309049468</v>
      </c>
      <c r="I41" s="16">
        <f t="shared" si="1"/>
        <v>-0.0043440718988708715</v>
      </c>
      <c r="K41" s="122"/>
      <c r="L41" s="122"/>
      <c r="M41" s="122"/>
      <c r="N41" s="122"/>
    </row>
    <row r="42" spans="1:14" ht="12.75" customHeight="1">
      <c r="A42" s="61" t="s">
        <v>115</v>
      </c>
      <c r="B42" s="33">
        <v>6252.77739328</v>
      </c>
      <c r="C42" s="33">
        <v>5805.108411619999</v>
      </c>
      <c r="D42" s="33">
        <v>6070.516480380001</v>
      </c>
      <c r="E42" s="33">
        <v>7108.0608438300005</v>
      </c>
      <c r="F42" s="33">
        <v>6796.057486469999</v>
      </c>
      <c r="G42" s="33">
        <v>6937.455991390001</v>
      </c>
      <c r="H42" s="16">
        <f t="shared" si="0"/>
        <v>0.020805960691401726</v>
      </c>
      <c r="I42" s="16">
        <f t="shared" si="1"/>
        <v>-0.02400160271392293</v>
      </c>
      <c r="K42" s="122"/>
      <c r="L42" s="122"/>
      <c r="M42" s="122"/>
      <c r="N42" s="122"/>
    </row>
    <row r="43" spans="1:14" ht="12.75" customHeight="1">
      <c r="A43" s="61" t="s">
        <v>116</v>
      </c>
      <c r="B43" s="33">
        <v>4165.04160338</v>
      </c>
      <c r="C43" s="33">
        <v>4636.71571943</v>
      </c>
      <c r="D43" s="33">
        <v>5021.46739049</v>
      </c>
      <c r="E43" s="33">
        <v>6415.14517913</v>
      </c>
      <c r="F43" s="33">
        <v>6746.7031541</v>
      </c>
      <c r="G43" s="33">
        <v>6164.22138103</v>
      </c>
      <c r="H43" s="16">
        <f t="shared" si="0"/>
        <v>-0.08633576426376832</v>
      </c>
      <c r="I43" s="16">
        <f t="shared" si="1"/>
        <v>-0.039114282076782136</v>
      </c>
      <c r="K43" s="122"/>
      <c r="L43" s="122"/>
      <c r="M43" s="122"/>
      <c r="N43" s="122"/>
    </row>
    <row r="44" spans="1:14" ht="12.75" customHeight="1">
      <c r="A44" s="62" t="s">
        <v>117</v>
      </c>
      <c r="B44" s="17">
        <v>36033.658588289996</v>
      </c>
      <c r="C44" s="17">
        <v>35608.22838051</v>
      </c>
      <c r="D44" s="17">
        <v>33884.982746409994</v>
      </c>
      <c r="E44" s="17">
        <v>35383.464017800005</v>
      </c>
      <c r="F44" s="17">
        <v>32924.39280519</v>
      </c>
      <c r="G44" s="17">
        <v>34476.43175797</v>
      </c>
      <c r="H44" s="16">
        <f t="shared" si="0"/>
        <v>0.04713948597209505</v>
      </c>
      <c r="I44" s="16">
        <f t="shared" si="1"/>
        <v>-0.025634354493209388</v>
      </c>
      <c r="K44" s="122"/>
      <c r="L44" s="122"/>
      <c r="M44" s="122"/>
      <c r="N44" s="122"/>
    </row>
    <row r="45" spans="1:14" ht="12.75" customHeight="1">
      <c r="A45" s="61" t="s">
        <v>113</v>
      </c>
      <c r="B45" s="33">
        <v>16204.947857129999</v>
      </c>
      <c r="C45" s="33">
        <v>16310.17403201</v>
      </c>
      <c r="D45" s="33">
        <v>14371.71858742</v>
      </c>
      <c r="E45" s="33">
        <v>12997.217447359999</v>
      </c>
      <c r="F45" s="33">
        <v>11052.995694460002</v>
      </c>
      <c r="G45" s="33">
        <v>11968.85700398</v>
      </c>
      <c r="H45" s="16">
        <f t="shared" si="0"/>
        <v>0.08286091253786032</v>
      </c>
      <c r="I45" s="16">
        <f t="shared" si="1"/>
        <v>-0.07912158487345156</v>
      </c>
      <c r="K45" s="122"/>
      <c r="L45" s="122"/>
      <c r="M45" s="122"/>
      <c r="N45" s="4"/>
    </row>
    <row r="46" spans="1:14" ht="12.75" customHeight="1">
      <c r="A46" s="61" t="s">
        <v>114</v>
      </c>
      <c r="B46" s="33">
        <v>14001.55295276</v>
      </c>
      <c r="C46" s="33">
        <v>13929.349105280002</v>
      </c>
      <c r="D46" s="33">
        <v>13865.64372235</v>
      </c>
      <c r="E46" s="33">
        <v>15860.4432707</v>
      </c>
      <c r="F46" s="33">
        <v>15597.77565041</v>
      </c>
      <c r="G46" s="33">
        <v>16042.488075449999</v>
      </c>
      <c r="H46" s="16">
        <f t="shared" si="0"/>
        <v>0.028511272056173542</v>
      </c>
      <c r="I46" s="16">
        <f t="shared" si="1"/>
        <v>0.011477914055926908</v>
      </c>
      <c r="K46" s="122"/>
      <c r="L46" s="122"/>
      <c r="M46" s="122"/>
      <c r="N46" s="4"/>
    </row>
    <row r="47" spans="1:14" ht="12.75" customHeight="1">
      <c r="A47" s="61" t="s">
        <v>115</v>
      </c>
      <c r="B47" s="33">
        <v>5490.10313239</v>
      </c>
      <c r="C47" s="33">
        <v>4995.7787533499995</v>
      </c>
      <c r="D47" s="33">
        <v>5247.61478068</v>
      </c>
      <c r="E47" s="33">
        <v>6112.28155894</v>
      </c>
      <c r="F47" s="33">
        <v>5864.57404354</v>
      </c>
      <c r="G47" s="33">
        <v>6037.07767112</v>
      </c>
      <c r="H47" s="16">
        <f t="shared" si="0"/>
        <v>0.029414519502915404</v>
      </c>
      <c r="I47" s="16">
        <f t="shared" si="1"/>
        <v>-0.012303734226707053</v>
      </c>
      <c r="K47" s="122"/>
      <c r="L47" s="122"/>
      <c r="M47" s="122"/>
      <c r="N47" s="4"/>
    </row>
    <row r="48" spans="1:14" ht="12.75" customHeight="1">
      <c r="A48" s="61" t="s">
        <v>116</v>
      </c>
      <c r="B48" s="33">
        <v>337.05464601</v>
      </c>
      <c r="C48" s="33">
        <v>372.92648986999995</v>
      </c>
      <c r="D48" s="33">
        <v>400.00565596</v>
      </c>
      <c r="E48" s="33">
        <v>413.52174080000003</v>
      </c>
      <c r="F48" s="33">
        <v>409.04741678</v>
      </c>
      <c r="G48" s="33">
        <v>428.00900742</v>
      </c>
      <c r="H48" s="16">
        <f t="shared" si="0"/>
        <v>0.04635548315954341</v>
      </c>
      <c r="I48" s="16">
        <f t="shared" si="1"/>
        <v>0.035033869300252096</v>
      </c>
      <c r="K48" s="122"/>
      <c r="L48" s="122"/>
      <c r="M48" s="122"/>
      <c r="N48" s="4"/>
    </row>
    <row r="49" spans="1:13" ht="12.75" customHeight="1">
      <c r="A49" s="62" t="s">
        <v>118</v>
      </c>
      <c r="B49" s="45">
        <f>+B39-B44</f>
        <v>46500.995430990006</v>
      </c>
      <c r="C49" s="45">
        <v>46308.764213899995</v>
      </c>
      <c r="D49" s="45">
        <v>49411.683603950005</v>
      </c>
      <c r="E49" s="45">
        <v>67494.22136015</v>
      </c>
      <c r="F49" s="45">
        <f>F39-F44</f>
        <v>66491.32910809</v>
      </c>
      <c r="G49" s="45">
        <f>G39-G44</f>
        <v>61802.6538302</v>
      </c>
      <c r="H49" s="16">
        <f t="shared" si="0"/>
        <v>-0.07051558963828153</v>
      </c>
      <c r="I49" s="16">
        <f t="shared" si="1"/>
        <v>-0.08432673813036118</v>
      </c>
      <c r="K49" s="147"/>
      <c r="L49" s="147"/>
      <c r="M49" s="122"/>
    </row>
    <row r="50" spans="1:14" ht="12.75" customHeight="1">
      <c r="A50" s="61" t="s">
        <v>113</v>
      </c>
      <c r="B50" s="33">
        <f>+B40-B45</f>
        <v>21296.292459590004</v>
      </c>
      <c r="C50" s="33">
        <v>20207.670361239994</v>
      </c>
      <c r="D50" s="33">
        <v>22348.222013709994</v>
      </c>
      <c r="E50" s="33">
        <v>29228.374797540007</v>
      </c>
      <c r="F50" s="33">
        <f aca="true" t="shared" si="2" ref="F50:G53">F40-F45</f>
        <v>27525.560464019993</v>
      </c>
      <c r="G50" s="33">
        <f t="shared" si="2"/>
        <v>24284.395375800003</v>
      </c>
      <c r="H50" s="16">
        <f t="shared" si="0"/>
        <v>-0.11775110237833941</v>
      </c>
      <c r="I50" s="16">
        <f t="shared" si="1"/>
        <v>-0.16914999400363895</v>
      </c>
      <c r="K50" s="126"/>
      <c r="L50" s="126"/>
      <c r="M50" s="122"/>
      <c r="N50" s="126"/>
    </row>
    <row r="51" spans="1:14" ht="12.75" customHeight="1">
      <c r="A51" s="61" t="s">
        <v>114</v>
      </c>
      <c r="B51" s="33">
        <f>+B41-B46</f>
        <v>20614.041753139994</v>
      </c>
      <c r="C51" s="33">
        <v>21027.97496483</v>
      </c>
      <c r="D51" s="33">
        <v>21619.09815601</v>
      </c>
      <c r="E51" s="33">
        <v>31268.443839389998</v>
      </c>
      <c r="F51" s="33">
        <f t="shared" si="2"/>
        <v>31696.62946382</v>
      </c>
      <c r="G51" s="33">
        <f t="shared" si="2"/>
        <v>30881.667760520002</v>
      </c>
      <c r="H51" s="16">
        <f t="shared" si="0"/>
        <v>-0.02571130486382578</v>
      </c>
      <c r="I51" s="16">
        <f t="shared" si="1"/>
        <v>-0.012369533989496473</v>
      </c>
      <c r="J51" s="75"/>
      <c r="K51" s="120"/>
      <c r="L51" s="120"/>
      <c r="M51" s="120"/>
      <c r="N51" s="120"/>
    </row>
    <row r="52" spans="1:14" ht="12.75" customHeight="1">
      <c r="A52" s="61" t="s">
        <v>115</v>
      </c>
      <c r="B52" s="33">
        <f>+B42-B47</f>
        <v>762.6742608900004</v>
      </c>
      <c r="C52" s="33">
        <v>809.3296582699995</v>
      </c>
      <c r="D52" s="33">
        <v>822.9016997000008</v>
      </c>
      <c r="E52" s="33">
        <v>995.7792848900008</v>
      </c>
      <c r="F52" s="33">
        <f t="shared" si="2"/>
        <v>931.483442929999</v>
      </c>
      <c r="G52" s="33">
        <f t="shared" si="2"/>
        <v>900.3783202700015</v>
      </c>
      <c r="H52" s="16">
        <f t="shared" si="0"/>
        <v>-0.03339310311534438</v>
      </c>
      <c r="I52" s="16">
        <f t="shared" si="1"/>
        <v>-0.09580533163083205</v>
      </c>
      <c r="J52" s="75"/>
      <c r="K52" s="120"/>
      <c r="L52" s="120"/>
      <c r="M52" s="120"/>
      <c r="N52" s="120"/>
    </row>
    <row r="53" spans="1:14" ht="12.75" customHeight="1">
      <c r="A53" s="61" t="s">
        <v>116</v>
      </c>
      <c r="B53" s="33">
        <f>+B43-B48</f>
        <v>3827.9869573700003</v>
      </c>
      <c r="C53" s="33">
        <v>4263.7892295599995</v>
      </c>
      <c r="D53" s="33">
        <v>4621.46173453</v>
      </c>
      <c r="E53" s="33">
        <v>6001.62343833</v>
      </c>
      <c r="F53" s="33">
        <f t="shared" si="2"/>
        <v>6337.655737319999</v>
      </c>
      <c r="G53" s="33">
        <f t="shared" si="2"/>
        <v>5736.21237361</v>
      </c>
      <c r="H53" s="16">
        <f t="shared" si="0"/>
        <v>-0.0948999738449553</v>
      </c>
      <c r="I53" s="16">
        <f t="shared" si="1"/>
        <v>-0.044223211843802734</v>
      </c>
      <c r="J53" s="75"/>
      <c r="K53" s="120"/>
      <c r="L53" s="120"/>
      <c r="M53" s="120"/>
      <c r="N53" s="120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1"/>
      <c r="L55" s="121"/>
      <c r="M55" s="120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1"/>
      <c r="L56" s="121"/>
      <c r="M56" s="120"/>
      <c r="N56" s="4"/>
    </row>
    <row r="57" spans="1:14" ht="15.75" customHeight="1">
      <c r="A57" s="42" t="s">
        <v>119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3" t="s">
        <v>22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8"/>
      <c r="B59" s="163" t="s">
        <v>6</v>
      </c>
      <c r="C59" s="54" t="s">
        <v>28</v>
      </c>
      <c r="D59" s="54" t="s">
        <v>29</v>
      </c>
      <c r="E59" s="163" t="s">
        <v>7</v>
      </c>
      <c r="F59" s="54" t="s">
        <v>19</v>
      </c>
      <c r="G59" s="54" t="s">
        <v>20</v>
      </c>
      <c r="H59" s="57" t="s">
        <v>30</v>
      </c>
      <c r="I59" s="57" t="s">
        <v>31</v>
      </c>
      <c r="J59" s="66"/>
      <c r="K59" s="121"/>
      <c r="L59" s="121"/>
      <c r="M59" s="120"/>
    </row>
    <row r="60" spans="1:14" ht="12.75" customHeight="1">
      <c r="A60" s="43" t="s">
        <v>120</v>
      </c>
      <c r="B60" s="17">
        <v>78756.32171563999</v>
      </c>
      <c r="C60" s="17">
        <v>78457.12538976</v>
      </c>
      <c r="D60" s="17">
        <v>79471.5116423</v>
      </c>
      <c r="E60" s="17">
        <v>93953.51624837</v>
      </c>
      <c r="F60" s="17">
        <v>96328.86945923</v>
      </c>
      <c r="G60" s="17">
        <v>93180.48987023</v>
      </c>
      <c r="H60" s="16">
        <f>G60/F60-1</f>
        <v>-0.032683655550764246</v>
      </c>
      <c r="I60" s="16">
        <f>G60/E60-1</f>
        <v>-0.008227753563756712</v>
      </c>
      <c r="J60" s="76"/>
      <c r="K60" s="4"/>
      <c r="L60" s="4"/>
      <c r="M60" s="120"/>
      <c r="N60" s="4"/>
    </row>
    <row r="61" spans="1:14" ht="12.75" customHeight="1">
      <c r="A61" s="61" t="s">
        <v>113</v>
      </c>
      <c r="B61" s="33">
        <v>53137.92552443</v>
      </c>
      <c r="C61" s="33">
        <v>53036.914549</v>
      </c>
      <c r="D61" s="33">
        <v>53861.29633524</v>
      </c>
      <c r="E61" s="33">
        <v>65526.56994598</v>
      </c>
      <c r="F61" s="33">
        <v>64642.2404266</v>
      </c>
      <c r="G61" s="33">
        <v>62846.09108462999</v>
      </c>
      <c r="H61" s="16">
        <f aca="true" t="shared" si="3" ref="H61:H71">G61/F61-1</f>
        <v>-0.02778600076538973</v>
      </c>
      <c r="I61" s="16">
        <f aca="true" t="shared" si="4" ref="I61:I71">G61/E61-1</f>
        <v>-0.04090674765304814</v>
      </c>
      <c r="J61" s="76"/>
      <c r="M61" s="120"/>
      <c r="N61" s="4"/>
    </row>
    <row r="62" spans="1:14" ht="12.75" customHeight="1">
      <c r="A62" s="61" t="s">
        <v>114</v>
      </c>
      <c r="B62" s="33">
        <v>25106.657938070002</v>
      </c>
      <c r="C62" s="33">
        <v>24945.76223307</v>
      </c>
      <c r="D62" s="33">
        <v>25102.278417920006</v>
      </c>
      <c r="E62" s="33">
        <v>27523.47089684</v>
      </c>
      <c r="F62" s="33">
        <v>30882.89125426</v>
      </c>
      <c r="G62" s="33">
        <v>29522.62936166</v>
      </c>
      <c r="H62" s="16">
        <f t="shared" si="3"/>
        <v>-0.044045807803450576</v>
      </c>
      <c r="I62" s="16">
        <f t="shared" si="4"/>
        <v>0.07263467868253226</v>
      </c>
      <c r="J62" s="76"/>
      <c r="M62" s="120"/>
      <c r="N62" s="4"/>
    </row>
    <row r="63" spans="1:14" ht="12.75" customHeight="1">
      <c r="A63" s="61" t="s">
        <v>116</v>
      </c>
      <c r="B63" s="33">
        <v>511.7382531399999</v>
      </c>
      <c r="C63" s="33">
        <v>474.4486076899999</v>
      </c>
      <c r="D63" s="33">
        <v>507.93688914</v>
      </c>
      <c r="E63" s="33">
        <v>903.47540555</v>
      </c>
      <c r="F63" s="33">
        <v>803.73777837</v>
      </c>
      <c r="G63" s="33">
        <v>811.7694239399999</v>
      </c>
      <c r="H63" s="16">
        <f t="shared" si="3"/>
        <v>0.009992868054912396</v>
      </c>
      <c r="I63" s="16">
        <f t="shared" si="4"/>
        <v>-0.10150357281078737</v>
      </c>
      <c r="J63" s="76"/>
      <c r="M63" s="120"/>
      <c r="N63" s="4"/>
    </row>
    <row r="64" spans="1:14" ht="12.75" customHeight="1">
      <c r="A64" s="62" t="s">
        <v>117</v>
      </c>
      <c r="B64" s="17">
        <v>33363.15788411</v>
      </c>
      <c r="C64" s="17">
        <v>32941.43320477</v>
      </c>
      <c r="D64" s="17">
        <v>32909.8989535</v>
      </c>
      <c r="E64" s="17">
        <v>42215.26383393</v>
      </c>
      <c r="F64" s="17">
        <v>46041.94747494</v>
      </c>
      <c r="G64" s="17">
        <v>47786.1930473</v>
      </c>
      <c r="H64" s="16">
        <f t="shared" si="3"/>
        <v>0.037883835676355115</v>
      </c>
      <c r="I64" s="16">
        <f t="shared" si="4"/>
        <v>0.13196480863617</v>
      </c>
      <c r="J64" s="76"/>
      <c r="M64" s="120"/>
      <c r="N64" s="4"/>
    </row>
    <row r="65" spans="1:14" ht="12.75" customHeight="1">
      <c r="A65" s="61" t="s">
        <v>113</v>
      </c>
      <c r="B65" s="33">
        <v>21916.231668760007</v>
      </c>
      <c r="C65" s="33">
        <v>21627.926950279998</v>
      </c>
      <c r="D65" s="33">
        <v>21653.310302280002</v>
      </c>
      <c r="E65" s="33">
        <v>30202.87464953</v>
      </c>
      <c r="F65" s="33">
        <v>30087.379557739994</v>
      </c>
      <c r="G65" s="33">
        <v>29956.911312649998</v>
      </c>
      <c r="H65" s="16">
        <f t="shared" si="3"/>
        <v>-0.004336311337436949</v>
      </c>
      <c r="I65" s="16">
        <f t="shared" si="4"/>
        <v>-0.008143706178108112</v>
      </c>
      <c r="J65" s="76"/>
      <c r="K65" s="12"/>
      <c r="L65" s="12"/>
      <c r="M65" s="120"/>
      <c r="N65" s="4"/>
    </row>
    <row r="66" spans="1:14" ht="12.75" customHeight="1">
      <c r="A66" s="61" t="s">
        <v>114</v>
      </c>
      <c r="B66" s="33">
        <v>11289.14837355</v>
      </c>
      <c r="C66" s="33">
        <v>11164.28794266</v>
      </c>
      <c r="D66" s="33">
        <v>11098.56900605</v>
      </c>
      <c r="E66" s="33">
        <v>11847.75926779</v>
      </c>
      <c r="F66" s="33">
        <v>15789.85490554</v>
      </c>
      <c r="G66" s="33">
        <v>17661.73068726</v>
      </c>
      <c r="H66" s="16">
        <f>G66/F66-1</f>
        <v>0.11854927058659892</v>
      </c>
      <c r="I66" s="16">
        <f t="shared" si="4"/>
        <v>0.49072329105100887</v>
      </c>
      <c r="J66" s="76"/>
      <c r="K66" s="12"/>
      <c r="L66" s="12"/>
      <c r="M66" s="120"/>
      <c r="N66" s="4"/>
    </row>
    <row r="67" spans="1:13" ht="12.75" customHeight="1">
      <c r="A67" s="61" t="s">
        <v>116</v>
      </c>
      <c r="B67" s="33">
        <v>157.7778418</v>
      </c>
      <c r="C67" s="33">
        <v>149.21831183</v>
      </c>
      <c r="D67" s="33">
        <v>158.01964517</v>
      </c>
      <c r="E67" s="33">
        <v>164.62991661</v>
      </c>
      <c r="F67" s="33">
        <v>164.71301165999998</v>
      </c>
      <c r="G67" s="33">
        <v>167.55104738999998</v>
      </c>
      <c r="H67" s="16">
        <f t="shared" si="3"/>
        <v>0.017230185407927978</v>
      </c>
      <c r="I67" s="16">
        <f t="shared" si="4"/>
        <v>0.0177436206015944</v>
      </c>
      <c r="J67" s="76"/>
      <c r="K67" s="131"/>
      <c r="M67" s="120"/>
    </row>
    <row r="68" spans="1:13" ht="12.75" customHeight="1">
      <c r="A68" s="62" t="s">
        <v>118</v>
      </c>
      <c r="B68" s="17">
        <f>+B60-B64</f>
        <v>45393.16383152999</v>
      </c>
      <c r="C68" s="17">
        <v>45515.692184989995</v>
      </c>
      <c r="D68" s="17">
        <v>46561.6126888</v>
      </c>
      <c r="E68" s="17">
        <v>51738.252414439994</v>
      </c>
      <c r="F68" s="17">
        <v>50286.92198429</v>
      </c>
      <c r="G68" s="17">
        <v>45394.296822929995</v>
      </c>
      <c r="H68" s="16">
        <f>G68/F68-1</f>
        <v>-0.09729418640672605</v>
      </c>
      <c r="I68" s="16">
        <f>G68/E68-1</f>
        <v>-0.12261634855180037</v>
      </c>
      <c r="J68" s="76"/>
      <c r="K68" s="12"/>
      <c r="L68" s="12"/>
      <c r="M68" s="120"/>
    </row>
    <row r="69" spans="1:15" ht="12.75" customHeight="1">
      <c r="A69" s="61" t="s">
        <v>113</v>
      </c>
      <c r="B69" s="33">
        <f>+B61-B65</f>
        <v>31221.693855669993</v>
      </c>
      <c r="C69" s="33">
        <v>31408.987598720003</v>
      </c>
      <c r="D69" s="33">
        <v>32207.986032959994</v>
      </c>
      <c r="E69" s="33">
        <v>35323.69529645</v>
      </c>
      <c r="F69" s="33">
        <v>34554.86086886001</v>
      </c>
      <c r="G69" s="33">
        <v>32889.17977198</v>
      </c>
      <c r="H69" s="16">
        <f t="shared" si="3"/>
        <v>-0.04820395900887786</v>
      </c>
      <c r="I69" s="16">
        <f t="shared" si="4"/>
        <v>-0.06892018244520037</v>
      </c>
      <c r="J69" s="76"/>
      <c r="K69" s="12"/>
      <c r="L69" s="12"/>
      <c r="M69" s="120"/>
      <c r="N69" s="12"/>
      <c r="O69" s="12"/>
    </row>
    <row r="70" spans="1:15" ht="12.75" customHeight="1">
      <c r="A70" s="61" t="s">
        <v>114</v>
      </c>
      <c r="B70" s="33">
        <f>+B62-B66</f>
        <v>13817.509564520002</v>
      </c>
      <c r="C70" s="33">
        <v>13781.47429041</v>
      </c>
      <c r="D70" s="33">
        <v>14003.709411870006</v>
      </c>
      <c r="E70" s="33">
        <v>15675.711629050002</v>
      </c>
      <c r="F70" s="33">
        <v>15093.036348720001</v>
      </c>
      <c r="G70" s="33">
        <v>11860.898674400003</v>
      </c>
      <c r="H70" s="16">
        <f>G70/F70-1</f>
        <v>-0.21414761083472156</v>
      </c>
      <c r="I70" s="16">
        <f>G70/E70-1</f>
        <v>-0.2433581992909618</v>
      </c>
      <c r="J70" s="76"/>
      <c r="K70" s="12"/>
      <c r="L70" s="12"/>
      <c r="M70" s="120"/>
      <c r="N70" s="12"/>
      <c r="O70" s="12"/>
    </row>
    <row r="71" spans="1:15" ht="12.75" customHeight="1">
      <c r="A71" s="61" t="s">
        <v>116</v>
      </c>
      <c r="B71" s="33">
        <f>+B63-B67</f>
        <v>353.96041133999995</v>
      </c>
      <c r="C71" s="33">
        <v>325.2302958599999</v>
      </c>
      <c r="D71" s="33">
        <v>349.91724397</v>
      </c>
      <c r="E71" s="33">
        <v>738.84548894</v>
      </c>
      <c r="F71" s="33">
        <v>639.02476671</v>
      </c>
      <c r="G71" s="33">
        <v>644.2183765499999</v>
      </c>
      <c r="H71" s="16">
        <f t="shared" si="3"/>
        <v>0.008127399923384848</v>
      </c>
      <c r="I71" s="16">
        <f t="shared" si="4"/>
        <v>-0.12807429131868808</v>
      </c>
      <c r="J71" s="76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1"/>
      <c r="M77" s="12"/>
    </row>
    <row r="78" spans="2:13" ht="11.25">
      <c r="B78" s="65"/>
      <c r="C78" s="65"/>
      <c r="D78" s="65"/>
      <c r="E78" s="65"/>
      <c r="F78" s="65"/>
      <c r="I78" s="33"/>
      <c r="K78" s="131"/>
      <c r="M78" s="12"/>
    </row>
    <row r="79" spans="3:11" ht="12.75">
      <c r="C79" s="12"/>
      <c r="D79" s="12"/>
      <c r="E79" s="12"/>
      <c r="F79" s="12"/>
      <c r="K79" s="131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2016-04-13T02:31:31Z</dcterms:modified>
  <cp:category/>
  <cp:version/>
  <cp:contentType/>
  <cp:contentStatus/>
</cp:coreProperties>
</file>