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11490" windowHeight="12000" tabRatio="808" activeTab="0"/>
  </bookViews>
  <sheets>
    <sheet name="Macroeconom" sheetId="3" r:id="rId1"/>
    <sheet name="NBKR operations" sheetId="1" r:id="rId2"/>
    <sheet name="T-bikks, T-bonds" sheetId="6" r:id="rId3"/>
    <sheet name="МБКР 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0">'Macroeconom'!$A$1:$I$43</definedName>
    <definedName name="_xlnm.Print_Area" localSheetId="1">'NBKR operations'!$A$10:$H$49</definedName>
    <definedName name="_xlnm.Print_Area" localSheetId="2">'T-bikks, T-bonds'!$A$1:$H$45</definedName>
    <definedName name="_xlnm.Print_Area" localSheetId="3">'МБКР '!$A$1:$H$33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interest rates</t>
        </r>
      </text>
    </comment>
  </commentList>
</comments>
</file>

<file path=xl/sharedStrings.xml><?xml version="1.0" encoding="utf-8"?>
<sst xmlns="http://schemas.openxmlformats.org/spreadsheetml/2006/main" count="766" uniqueCount="125">
  <si>
    <t>-</t>
  </si>
  <si>
    <t>Прирост за месяц</t>
  </si>
  <si>
    <t>Прирост за год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</si>
  <si>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</si>
  <si>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</si>
  <si>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</si>
  <si>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</si>
  <si>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5-лет. </t>
  </si>
  <si>
    <t>2015</t>
  </si>
  <si>
    <t>(млн. долл. США / проценты)</t>
  </si>
  <si>
    <t>Таблица 10. Аукционы ГКО-В (за период)</t>
  </si>
  <si>
    <t>2016</t>
  </si>
  <si>
    <t>янв.-мар.16</t>
  </si>
  <si>
    <t>янв.-мар.17</t>
  </si>
  <si>
    <t>,</t>
  </si>
  <si>
    <t>Monthly Press-Release of the NBKR</t>
  </si>
  <si>
    <t>March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</si>
  <si>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</si>
  <si>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</si>
  <si>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</si>
  <si>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</si>
  <si>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</si>
  <si>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</si>
  <si>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</si>
  <si>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</si>
  <si>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</si>
  <si>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</si>
  <si>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</si>
  <si>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</si>
  <si>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</si>
  <si>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</si>
  <si>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</si>
  <si>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</si>
  <si>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</si>
  <si>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</si>
  <si>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</si>
  <si>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</si>
  <si>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</si>
  <si>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</si>
  <si>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</si>
  <si>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Feb 2016</t>
  </si>
  <si>
    <t>Mar 2016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</si>
  <si>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</si>
  <si>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</si>
  <si>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</si>
  <si>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</si>
  <si>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</si>
  <si>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</si>
  <si>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</si>
  <si>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</si>
  <si>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</si>
  <si>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</si>
  <si>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</si>
  <si>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</si>
  <si>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</si>
  <si>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</si>
  <si>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</si>
  <si>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</si>
  <si>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</si>
  <si>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</si>
  <si>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</si>
  <si>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</si>
  <si>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Jan-Mar 2016</t>
  </si>
  <si>
    <t>Jan-Mar 2017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</si>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</sst>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6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9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8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8" fontId="40" fillId="0" borderId="0" xfId="0" applyNumberFormat="1" applyFont="1" applyFill="1" applyAlignment="1">
      <alignment horizontal="right" vertical="center"/>
    </xf>
    <xf numFmtId="0" fontId="39" fillId="0" borderId="1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9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10" fontId="40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0" xfId="67" applyNumberFormat="1" applyFont="1" applyFill="1" applyAlignment="1">
      <alignment horizontal="right" vertical="center"/>
      <protection/>
    </xf>
    <xf numFmtId="164" fontId="41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8" fontId="39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40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42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39" fillId="0" borderId="1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/>
    <xf numFmtId="173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Alignment="1">
      <alignment horizontal="right"/>
    </xf>
    <xf numFmtId="164" fontId="40" fillId="0" borderId="0" xfId="0" applyNumberFormat="1" applyFont="1" applyFill="1" applyAlignment="1">
      <alignment horizontal="left" vertical="center"/>
    </xf>
    <xf numFmtId="164" fontId="39" fillId="0" borderId="0" xfId="0" applyNumberFormat="1" applyFont="1" applyFill="1" applyAlignment="1">
      <alignment horizontal="left" vertical="center"/>
    </xf>
    <xf numFmtId="164" fontId="40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/>
    <xf numFmtId="173" fontId="39" fillId="0" borderId="0" xfId="0" applyNumberFormat="1" applyFont="1" applyFill="1" applyAlignment="1">
      <alignment horizontal="right" vertical="center"/>
    </xf>
    <xf numFmtId="168" fontId="39" fillId="0" borderId="0" xfId="0" applyNumberFormat="1" applyFont="1" applyFill="1" applyBorder="1" applyAlignment="1">
      <alignment horizontal="right" vertical="center"/>
    </xf>
    <xf numFmtId="0" fontId="42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168" fontId="39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8" fontId="8" fillId="0" borderId="0" xfId="0" applyNumberFormat="1" applyFont="1" applyFill="1" applyAlignment="1">
      <alignment vertical="center"/>
    </xf>
    <xf numFmtId="168" fontId="8" fillId="0" borderId="0" xfId="0" applyNumberFormat="1" applyFont="1" applyFill="1"/>
    <xf numFmtId="16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8" fontId="40" fillId="0" borderId="0" xfId="0" applyNumberFormat="1" applyFont="1" applyFill="1" applyBorder="1" applyAlignment="1">
      <alignment horizontal="right" vertical="center" wrapText="1"/>
    </xf>
    <xf numFmtId="168" fontId="40" fillId="0" borderId="0" xfId="0" applyNumberFormat="1" applyFont="1" applyFill="1" applyAlignment="1">
      <alignment horizontal="left" vertical="center"/>
    </xf>
    <xf numFmtId="168" fontId="16" fillId="0" borderId="0" xfId="0" applyNumberFormat="1" applyFont="1" applyFill="1" applyAlignment="1">
      <alignment horizontal="left" vertical="center"/>
    </xf>
    <xf numFmtId="168" fontId="16" fillId="0" borderId="0" xfId="0" applyNumberFormat="1" applyFont="1" applyAlignment="1">
      <alignment horizontal="left" vertical="center"/>
    </xf>
    <xf numFmtId="167" fontId="8" fillId="0" borderId="0" xfId="0" applyNumberFormat="1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3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39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8" fontId="40" fillId="0" borderId="0" xfId="0" applyNumberFormat="1" applyFont="1" applyFill="1" applyAlignment="1">
      <alignment horizontal="right"/>
    </xf>
    <xf numFmtId="168" fontId="44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 vertical="center"/>
    </xf>
    <xf numFmtId="4" fontId="45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3"/>
    </xf>
    <xf numFmtId="0" fontId="19" fillId="0" borderId="0" xfId="0" applyFont="1" applyFill="1"/>
    <xf numFmtId="0" fontId="3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1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3901030"/>
        <c:axId val="1534722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3901030"/>
        <c:axId val="15347223"/>
      </c:lineChart>
      <c:catAx>
        <c:axId val="539010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47223"/>
        <c:crosses val="autoZero"/>
        <c:auto val="1"/>
        <c:lblOffset val="100"/>
        <c:tickLblSkip val="1"/>
        <c:noMultiLvlLbl val="0"/>
      </c:catAx>
      <c:valAx>
        <c:axId val="1534722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01030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907280"/>
        <c:axId val="3516552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907280"/>
        <c:axId val="35165521"/>
      </c:lineChart>
      <c:catAx>
        <c:axId val="39072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65521"/>
        <c:crosses val="autoZero"/>
        <c:auto val="1"/>
        <c:lblOffset val="100"/>
        <c:tickLblSkip val="1"/>
        <c:noMultiLvlLbl val="0"/>
      </c:catAx>
      <c:valAx>
        <c:axId val="3516552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7280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8054234"/>
        <c:axId val="29834923"/>
      </c:lineChart>
      <c:catAx>
        <c:axId val="4805423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834923"/>
        <c:crosses val="autoZero"/>
        <c:auto val="0"/>
        <c:lblOffset val="100"/>
        <c:tickLblSkip val="1"/>
        <c:noMultiLvlLbl val="0"/>
      </c:catAx>
      <c:valAx>
        <c:axId val="2983492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054234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78852"/>
        <c:axId val="70966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6387022"/>
        <c:axId val="57483199"/>
      </c:lineChart>
      <c:catAx>
        <c:axId val="788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709669"/>
        <c:crosses val="autoZero"/>
        <c:auto val="0"/>
        <c:lblOffset val="100"/>
        <c:tickLblSkip val="5"/>
        <c:noMultiLvlLbl val="0"/>
      </c:catAx>
      <c:valAx>
        <c:axId val="70966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8852"/>
        <c:crosses val="autoZero"/>
        <c:crossBetween val="between"/>
        <c:dispUnits/>
        <c:majorUnit val="2000"/>
        <c:minorUnit val="100"/>
      </c:valAx>
      <c:catAx>
        <c:axId val="6387022"/>
        <c:scaling>
          <c:orientation val="minMax"/>
        </c:scaling>
        <c:axPos val="b"/>
        <c:delete val="1"/>
        <c:majorTickMark val="out"/>
        <c:minorTickMark val="none"/>
        <c:tickLblPos val="none"/>
        <c:crossAx val="57483199"/>
        <c:crossesAt val="39"/>
        <c:auto val="0"/>
        <c:lblOffset val="100"/>
        <c:noMultiLvlLbl val="0"/>
      </c:catAx>
      <c:valAx>
        <c:axId val="5748319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8702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7586744"/>
        <c:axId val="2562751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7586744"/>
        <c:axId val="2562751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9321026"/>
        <c:axId val="62562643"/>
      </c:lineChart>
      <c:catAx>
        <c:axId val="4758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27513"/>
        <c:crosses val="autoZero"/>
        <c:auto val="0"/>
        <c:lblOffset val="100"/>
        <c:tickLblSkip val="1"/>
        <c:noMultiLvlLbl val="0"/>
      </c:catAx>
      <c:valAx>
        <c:axId val="2562751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6744"/>
        <c:crosses val="autoZero"/>
        <c:crossBetween val="between"/>
        <c:dispUnits/>
        <c:majorUnit val="1"/>
      </c:valAx>
      <c:catAx>
        <c:axId val="29321026"/>
        <c:scaling>
          <c:orientation val="minMax"/>
        </c:scaling>
        <c:axPos val="b"/>
        <c:delete val="1"/>
        <c:majorTickMark val="out"/>
        <c:minorTickMark val="none"/>
        <c:tickLblPos val="none"/>
        <c:crossAx val="62562643"/>
        <c:crosses val="autoZero"/>
        <c:auto val="0"/>
        <c:lblOffset val="100"/>
        <c:noMultiLvlLbl val="0"/>
      </c:catAx>
      <c:valAx>
        <c:axId val="6256264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2102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6192876"/>
        <c:axId val="3440929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6192876"/>
        <c:axId val="34409293"/>
      </c:lineChart>
      <c:catAx>
        <c:axId val="261928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09293"/>
        <c:crosses val="autoZero"/>
        <c:auto val="1"/>
        <c:lblOffset val="100"/>
        <c:tickLblSkip val="1"/>
        <c:noMultiLvlLbl val="0"/>
      </c:catAx>
      <c:valAx>
        <c:axId val="3440929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92876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75"/>
      <c r="K1" s="75"/>
      <c r="L1" s="75"/>
      <c r="M1" s="75"/>
      <c r="N1" s="75"/>
      <c r="O1" s="75"/>
      <c r="P1" s="75"/>
      <c r="Q1" s="37"/>
      <c r="R1" s="37"/>
      <c r="S1" s="37"/>
      <c r="T1" s="37"/>
      <c r="U1" s="37"/>
      <c r="V1" s="37"/>
      <c r="W1" s="37"/>
      <c r="X1" s="37"/>
    </row>
    <row r="2" spans="1:24" ht="15.75">
      <c r="A2" s="204" t="s">
        <v>16</v>
      </c>
      <c r="B2" s="204"/>
      <c r="C2" s="204"/>
      <c r="D2" s="204"/>
      <c r="E2" s="204"/>
      <c r="F2" s="204"/>
      <c r="G2" s="204"/>
      <c r="H2" s="204"/>
      <c r="I2" s="204"/>
      <c r="J2" s="76"/>
      <c r="K2" s="76"/>
      <c r="L2" s="76"/>
      <c r="M2" s="76"/>
      <c r="N2" s="76"/>
      <c r="O2" s="76"/>
      <c r="P2" s="76"/>
      <c r="Q2" s="55"/>
      <c r="R2" s="55"/>
      <c r="S2" s="55"/>
      <c r="T2" s="55"/>
      <c r="U2" s="55"/>
      <c r="V2" s="55"/>
      <c r="W2" s="55"/>
      <c r="X2" s="55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1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17</v>
      </c>
      <c r="B4" s="11"/>
      <c r="C4" s="11"/>
      <c r="D4" s="11"/>
    </row>
    <row r="5" spans="1:8" ht="15" customHeight="1">
      <c r="A5" s="9" t="s">
        <v>18</v>
      </c>
      <c r="B5" s="15"/>
      <c r="C5" s="15"/>
      <c r="D5" s="15"/>
      <c r="E5" s="16"/>
      <c r="F5" s="17"/>
      <c r="G5" s="17"/>
      <c r="H5" s="17"/>
    </row>
    <row r="6" spans="1:6" s="20" customFormat="1" ht="26.25" customHeight="1">
      <c r="A6" s="38"/>
      <c r="B6" s="94" t="s">
        <v>8</v>
      </c>
      <c r="C6" s="94" t="s">
        <v>11</v>
      </c>
      <c r="D6" s="39" t="s">
        <v>28</v>
      </c>
      <c r="E6" s="39" t="s">
        <v>29</v>
      </c>
      <c r="F6" s="39" t="s">
        <v>30</v>
      </c>
    </row>
    <row r="7" spans="1:9" ht="26.25" customHeight="1">
      <c r="A7" s="22" t="s">
        <v>19</v>
      </c>
      <c r="B7" s="195">
        <v>3.9</v>
      </c>
      <c r="C7" s="196">
        <v>3.8</v>
      </c>
      <c r="D7" s="196">
        <v>7.9</v>
      </c>
      <c r="E7" s="196">
        <v>5.4</v>
      </c>
      <c r="F7" s="196">
        <v>7.8</v>
      </c>
      <c r="G7" s="18"/>
      <c r="H7" s="18"/>
      <c r="I7" s="18"/>
    </row>
    <row r="8" spans="1:9" ht="26.25" customHeight="1">
      <c r="A8" s="22" t="s">
        <v>20</v>
      </c>
      <c r="B8" s="197">
        <v>103.35191559523442</v>
      </c>
      <c r="C8" s="198">
        <v>99.49744258985639</v>
      </c>
      <c r="D8" s="197">
        <v>100.9758228216086</v>
      </c>
      <c r="E8" s="197">
        <v>101.53752016722355</v>
      </c>
      <c r="F8" s="197">
        <v>102.08136879677943</v>
      </c>
      <c r="G8" s="12"/>
      <c r="H8" s="12"/>
      <c r="I8" s="12"/>
    </row>
    <row r="9" spans="1:9" ht="26.25" customHeight="1">
      <c r="A9" s="22" t="s">
        <v>21</v>
      </c>
      <c r="B9" s="50" t="s">
        <v>0</v>
      </c>
      <c r="C9" s="50" t="s">
        <v>0</v>
      </c>
      <c r="D9" s="197">
        <v>100.9758228216086</v>
      </c>
      <c r="E9" s="197">
        <v>100.55626914435479</v>
      </c>
      <c r="F9" s="197">
        <v>100.5356134645205</v>
      </c>
      <c r="G9" s="12"/>
      <c r="H9" s="12"/>
      <c r="I9" s="12"/>
    </row>
    <row r="10" spans="1:9" ht="26.25" customHeight="1">
      <c r="A10" s="22" t="s">
        <v>22</v>
      </c>
      <c r="B10" s="50">
        <v>10</v>
      </c>
      <c r="C10" s="60">
        <v>5</v>
      </c>
      <c r="D10" s="50">
        <v>5</v>
      </c>
      <c r="E10" s="50">
        <v>5</v>
      </c>
      <c r="F10" s="50">
        <v>5</v>
      </c>
      <c r="G10" s="18"/>
      <c r="H10" s="12"/>
      <c r="I10" s="12"/>
    </row>
    <row r="11" spans="1:9" ht="26.25" customHeight="1">
      <c r="A11" s="22" t="s">
        <v>23</v>
      </c>
      <c r="B11" s="50">
        <v>12</v>
      </c>
      <c r="C11" s="60">
        <v>6.25</v>
      </c>
      <c r="D11" s="50">
        <v>6.25</v>
      </c>
      <c r="E11" s="50">
        <v>6.25</v>
      </c>
      <c r="F11" s="50">
        <v>6.25</v>
      </c>
      <c r="G11" s="12"/>
      <c r="H11" s="12"/>
      <c r="I11" s="12"/>
    </row>
    <row r="12" spans="1:9" ht="26.25" customHeight="1">
      <c r="A12" s="22" t="s">
        <v>24</v>
      </c>
      <c r="B12" s="50">
        <v>4</v>
      </c>
      <c r="C12" s="60">
        <v>0.25</v>
      </c>
      <c r="D12" s="50">
        <v>0.25</v>
      </c>
      <c r="E12" s="50">
        <v>0.25</v>
      </c>
      <c r="F12" s="50">
        <v>0.25</v>
      </c>
      <c r="G12" s="12"/>
      <c r="H12" s="12"/>
      <c r="I12" s="12"/>
    </row>
    <row r="13" spans="1:9" ht="26.25" customHeight="1">
      <c r="A13" s="22" t="s">
        <v>25</v>
      </c>
      <c r="B13" s="63">
        <v>75.8993</v>
      </c>
      <c r="C13" s="63">
        <v>69.2301</v>
      </c>
      <c r="D13" s="63">
        <v>69.1338</v>
      </c>
      <c r="E13" s="63">
        <v>69.1298</v>
      </c>
      <c r="F13" s="63">
        <v>68.6069</v>
      </c>
      <c r="G13" s="12"/>
      <c r="H13" s="12"/>
      <c r="I13" s="12"/>
    </row>
    <row r="14" spans="1:6" s="18" customFormat="1" ht="26.25" customHeight="1">
      <c r="A14" s="22" t="s">
        <v>26</v>
      </c>
      <c r="B14" s="64">
        <v>28.8908323639544</v>
      </c>
      <c r="C14" s="64">
        <f>C13/B13*100-100</f>
        <v>-8.786905808090467</v>
      </c>
      <c r="D14" s="64">
        <f>D13/C13*100-100</f>
        <v>-0.13910134464633472</v>
      </c>
      <c r="E14" s="64">
        <f>E13/C13*100-100</f>
        <v>-0.1448791782764971</v>
      </c>
      <c r="F14" s="64">
        <f>F13/C13*100-100</f>
        <v>-0.9001864795804124</v>
      </c>
    </row>
    <row r="15" spans="1:6" s="18" customFormat="1" ht="26.25" customHeight="1">
      <c r="A15" s="22" t="s">
        <v>27</v>
      </c>
      <c r="B15" s="64" t="s">
        <v>0</v>
      </c>
      <c r="C15" s="64" t="s">
        <v>0</v>
      </c>
      <c r="D15" s="64">
        <f>D13/C13*100-100</f>
        <v>-0.13910134464633472</v>
      </c>
      <c r="E15" s="64">
        <f>E13/D13*100-100</f>
        <v>-0.005785881869641685</v>
      </c>
      <c r="F15" s="64">
        <f>F13/E13*100-100</f>
        <v>-0.756403172003985</v>
      </c>
    </row>
    <row r="16" spans="1:24" s="18" customFormat="1" ht="15" customHeight="1">
      <c r="A16" s="23"/>
      <c r="B16" s="36"/>
      <c r="C16" s="53"/>
      <c r="D16" s="53"/>
      <c r="E16" s="56"/>
      <c r="F16" s="54"/>
      <c r="G16" s="54"/>
      <c r="H16" s="54"/>
      <c r="I16" s="54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31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7"/>
      <c r="Z17" s="57"/>
      <c r="AA17" s="57"/>
    </row>
    <row r="18" spans="1:24" s="18" customFormat="1" ht="12.75" customHeight="1">
      <c r="A18" s="9" t="s">
        <v>32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4" t="s">
        <v>8</v>
      </c>
      <c r="C19" s="39" t="s">
        <v>40</v>
      </c>
      <c r="D19" s="39" t="s">
        <v>41</v>
      </c>
      <c r="E19" s="94" t="s">
        <v>11</v>
      </c>
      <c r="F19" s="39" t="s">
        <v>29</v>
      </c>
      <c r="G19" s="39" t="s">
        <v>30</v>
      </c>
      <c r="H19" s="42" t="s">
        <v>38</v>
      </c>
      <c r="I19" s="42" t="s">
        <v>39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33</v>
      </c>
      <c r="B20" s="50">
        <v>58398.0154</v>
      </c>
      <c r="C20" s="50">
        <v>53183.9024</v>
      </c>
      <c r="D20" s="50">
        <v>57494.583</v>
      </c>
      <c r="E20" s="50">
        <v>74838.79939367</v>
      </c>
      <c r="F20" s="50">
        <v>71344.79368117</v>
      </c>
      <c r="G20" s="50">
        <v>72884.61552867</v>
      </c>
      <c r="H20" s="51">
        <f>G20-F20</f>
        <v>1539.8218474999885</v>
      </c>
      <c r="I20" s="51">
        <f>G20-E20</f>
        <v>-1954.183864999999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34</v>
      </c>
      <c r="B21" s="50">
        <v>67055.3192</v>
      </c>
      <c r="C21" s="50">
        <v>62009.34220000001</v>
      </c>
      <c r="D21" s="50">
        <v>66163.32979999999</v>
      </c>
      <c r="E21" s="50">
        <v>85584.06260646001</v>
      </c>
      <c r="F21" s="50">
        <v>80523.69762928</v>
      </c>
      <c r="G21" s="50">
        <v>81585.74873454</v>
      </c>
      <c r="H21" s="51">
        <f>G21-F21</f>
        <v>1062.051105260005</v>
      </c>
      <c r="I21" s="51">
        <f>G21-E21</f>
        <v>-3998.313871920007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35</v>
      </c>
      <c r="B22" s="50">
        <v>143142.99196366</v>
      </c>
      <c r="C22" s="50">
        <v>132058.28388295998</v>
      </c>
      <c r="D22" s="50">
        <v>135448.61082327002</v>
      </c>
      <c r="E22" s="50">
        <v>164017.43679247002</v>
      </c>
      <c r="F22" s="50">
        <v>158836.73727584002</v>
      </c>
      <c r="G22" s="50">
        <v>164885.97653953</v>
      </c>
      <c r="H22" s="51">
        <f>G22-F22</f>
        <v>6049.2392636899895</v>
      </c>
      <c r="I22" s="51">
        <f>G22-E22</f>
        <v>868.5397470599855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36</v>
      </c>
      <c r="B23" s="60">
        <v>30.033926594994558</v>
      </c>
      <c r="C23" s="60">
        <v>30.69241843329461</v>
      </c>
      <c r="D23" s="60">
        <v>30.95269506955264</v>
      </c>
      <c r="E23" s="60">
        <v>32.231811294621416</v>
      </c>
      <c r="F23" s="60">
        <v>33.00061194025461</v>
      </c>
      <c r="G23" s="60">
        <v>33.24582474504194</v>
      </c>
      <c r="H23" s="51"/>
      <c r="I23" s="5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60"/>
      <c r="C24" s="60"/>
      <c r="D24" s="60"/>
      <c r="E24" s="60"/>
      <c r="F24" s="60"/>
      <c r="G24" s="60"/>
      <c r="H24" s="60"/>
      <c r="I24" s="60"/>
      <c r="J24" s="59"/>
      <c r="K24" s="59"/>
      <c r="L24" s="59"/>
      <c r="M24" s="59"/>
      <c r="N24" s="59"/>
      <c r="O24" s="59"/>
      <c r="P24" s="59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8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102"/>
      <c r="L25" s="102"/>
      <c r="M25" s="102"/>
      <c r="N25" s="102"/>
      <c r="O25" s="102"/>
      <c r="P25" s="102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9"/>
      <c r="F26" s="100"/>
      <c r="G26" s="100"/>
      <c r="H26" s="14"/>
      <c r="I26" s="66"/>
      <c r="K26" s="61"/>
    </row>
    <row r="27" spans="1:8" s="26" customFormat="1" ht="15" customHeight="1">
      <c r="A27" s="25" t="s">
        <v>42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43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4" t="s">
        <v>8</v>
      </c>
      <c r="C29" s="39" t="s">
        <v>40</v>
      </c>
      <c r="D29" s="39" t="s">
        <v>41</v>
      </c>
      <c r="E29" s="94" t="s">
        <v>11</v>
      </c>
      <c r="F29" s="39" t="s">
        <v>29</v>
      </c>
      <c r="G29" s="39" t="s">
        <v>30</v>
      </c>
      <c r="H29" s="42" t="s">
        <v>38</v>
      </c>
      <c r="I29" s="42" t="s">
        <v>39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44</v>
      </c>
      <c r="B30" s="103">
        <v>1778.26210273</v>
      </c>
      <c r="C30" s="103">
        <v>1794.14953402</v>
      </c>
      <c r="D30" s="103">
        <v>1945.46841523</v>
      </c>
      <c r="E30" s="103">
        <v>1969.13229238</v>
      </c>
      <c r="F30" s="103">
        <v>1991.49185846</v>
      </c>
      <c r="G30" s="103">
        <v>1971.39594043</v>
      </c>
      <c r="H30" s="51">
        <f>G30-F30</f>
        <v>-20.095918029999893</v>
      </c>
      <c r="I30" s="51">
        <f>G30-E30</f>
        <v>2.263648050000029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2" spans="1:2" s="2" customFormat="1" ht="15.75" customHeight="1">
      <c r="A32" s="32" t="s">
        <v>45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4" t="s">
        <v>8</v>
      </c>
      <c r="C34" s="39" t="s">
        <v>40</v>
      </c>
      <c r="D34" s="39" t="s">
        <v>41</v>
      </c>
      <c r="E34" s="94" t="s">
        <v>11</v>
      </c>
      <c r="F34" s="39" t="s">
        <v>29</v>
      </c>
      <c r="G34" s="39" t="s">
        <v>30</v>
      </c>
      <c r="H34" s="42" t="s">
        <v>38</v>
      </c>
      <c r="I34" s="42" t="s">
        <v>39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46</v>
      </c>
      <c r="B35" s="62">
        <v>75.8993</v>
      </c>
      <c r="C35" s="63">
        <v>74.2525</v>
      </c>
      <c r="D35" s="63">
        <v>70.0158</v>
      </c>
      <c r="E35" s="62">
        <v>69.2301</v>
      </c>
      <c r="F35" s="63">
        <v>69.1298</v>
      </c>
      <c r="G35" s="63">
        <v>68.6069</v>
      </c>
      <c r="H35" s="51">
        <f>G35-F35</f>
        <v>-0.522900000000007</v>
      </c>
      <c r="I35" s="51">
        <f>G35-E35</f>
        <v>-0.6231999999999971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47</v>
      </c>
      <c r="B36" s="62">
        <v>75.8969</v>
      </c>
      <c r="C36" s="62">
        <v>73.8888</v>
      </c>
      <c r="D36" s="62">
        <v>69.9992</v>
      </c>
      <c r="E36" s="62">
        <v>69.2301</v>
      </c>
      <c r="F36" s="62">
        <v>69.1766</v>
      </c>
      <c r="G36" s="62">
        <v>68.5703</v>
      </c>
      <c r="H36" s="51">
        <f>G36-F36</f>
        <v>-0.6062999999999903</v>
      </c>
      <c r="I36" s="51">
        <f>G36-E36</f>
        <v>-0.65979999999999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48</v>
      </c>
      <c r="B37" s="62">
        <v>1.086</v>
      </c>
      <c r="C37" s="62">
        <v>1.0871</v>
      </c>
      <c r="D37" s="62">
        <v>1.1378</v>
      </c>
      <c r="E37" s="62">
        <v>1.0513</v>
      </c>
      <c r="F37" s="62">
        <v>1.0575</v>
      </c>
      <c r="G37" s="62">
        <v>1.0649</v>
      </c>
      <c r="H37" s="51">
        <f>G37-F37</f>
        <v>0.007399999999999851</v>
      </c>
      <c r="I37" s="51">
        <f>G37-E37</f>
        <v>0.013600000000000056</v>
      </c>
      <c r="J37" s="62"/>
      <c r="K37" s="62"/>
      <c r="L37" s="6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49</v>
      </c>
      <c r="B38" s="62"/>
      <c r="C38" s="62"/>
      <c r="D38" s="62"/>
      <c r="E38" s="62"/>
      <c r="F38" s="62"/>
      <c r="G38" s="62"/>
      <c r="H38" s="51"/>
      <c r="I38" s="51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50</v>
      </c>
      <c r="B39" s="62">
        <v>75.9737</v>
      </c>
      <c r="C39" s="62">
        <v>73.5444</v>
      </c>
      <c r="D39" s="62">
        <v>69.01058478130928</v>
      </c>
      <c r="E39" s="62">
        <v>69.24457518999081</v>
      </c>
      <c r="F39" s="62">
        <v>69.21394291117159</v>
      </c>
      <c r="G39" s="62">
        <v>68.5915086100778</v>
      </c>
      <c r="H39" s="51">
        <f aca="true" t="shared" si="0" ref="H39:H42">G39-F39</f>
        <v>-0.62243430109379</v>
      </c>
      <c r="I39" s="51">
        <f>G39-E39</f>
        <v>-0.6530665799130162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51</v>
      </c>
      <c r="B40" s="62">
        <v>82.8511</v>
      </c>
      <c r="C40" s="62">
        <v>80.8383</v>
      </c>
      <c r="D40" s="62">
        <v>78.44110146085998</v>
      </c>
      <c r="E40" s="62">
        <v>72.8165573598008</v>
      </c>
      <c r="F40" s="62">
        <v>73.40643162528168</v>
      </c>
      <c r="G40" s="62">
        <v>73.50193410826968</v>
      </c>
      <c r="H40" s="51">
        <f t="shared" si="0"/>
        <v>0.09550248298799602</v>
      </c>
      <c r="I40" s="51">
        <f aca="true" t="shared" si="1" ref="I40:I42">G40-E40</f>
        <v>0.6853767484688831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52</v>
      </c>
      <c r="B41" s="62">
        <v>1.0381</v>
      </c>
      <c r="C41" s="62">
        <v>0.9743</v>
      </c>
      <c r="D41" s="62">
        <v>1.0205350901518038</v>
      </c>
      <c r="E41" s="62">
        <v>1.1401834900824734</v>
      </c>
      <c r="F41" s="62">
        <v>1.1932545923032216</v>
      </c>
      <c r="G41" s="62">
        <v>1.2183070908086742</v>
      </c>
      <c r="H41" s="51">
        <f t="shared" si="0"/>
        <v>0.025052498505452547</v>
      </c>
      <c r="I41" s="51">
        <f t="shared" si="1"/>
        <v>0.07812360072620073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53</v>
      </c>
      <c r="B42" s="62">
        <v>0.2241</v>
      </c>
      <c r="C42" s="62">
        <v>0.2123</v>
      </c>
      <c r="D42" s="62">
        <v>0.20555094809898605</v>
      </c>
      <c r="E42" s="62">
        <v>0.20922880714048198</v>
      </c>
      <c r="F42" s="62">
        <v>0.22157626297804758</v>
      </c>
      <c r="G42" s="62">
        <v>0.21837851493746185</v>
      </c>
      <c r="H42" s="51">
        <f t="shared" si="0"/>
        <v>-0.0031977480405857295</v>
      </c>
      <c r="I42" s="51">
        <f t="shared" si="1"/>
        <v>0.009149707796979878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5"/>
      <c r="D44" s="65"/>
      <c r="E44" s="65"/>
    </row>
    <row r="45" spans="3:7" ht="12.75">
      <c r="C45" s="65"/>
      <c r="D45" s="65"/>
      <c r="E45" s="65"/>
      <c r="G45" s="80"/>
    </row>
    <row r="46" spans="3:7" ht="12.75">
      <c r="C46" s="65"/>
      <c r="D46" s="65"/>
      <c r="E46" s="65"/>
      <c r="G46" s="80"/>
    </row>
    <row r="47" spans="3:7" ht="15.75">
      <c r="C47" s="65"/>
      <c r="D47" s="65"/>
      <c r="E47" s="65"/>
      <c r="G47" s="82"/>
    </row>
    <row r="48" ht="15.75">
      <c r="G48" s="82"/>
    </row>
    <row r="49" ht="15.75">
      <c r="G49" s="82"/>
    </row>
    <row r="50" ht="15.75">
      <c r="G50" s="8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L17" sqref="L17"/>
    </sheetView>
  </sheetViews>
  <sheetFormatPr defaultColWidth="9.00390625" defaultRowHeight="12.75"/>
  <cols>
    <col min="1" max="1" width="24.375" style="166" customWidth="1"/>
    <col min="2" max="2" width="10.75390625" style="166" customWidth="1"/>
    <col min="3" max="4" width="11.125" style="166" customWidth="1"/>
    <col min="5" max="6" width="10.75390625" style="166" customWidth="1"/>
    <col min="7" max="7" width="11.375" style="166" customWidth="1"/>
    <col min="8" max="8" width="10.75390625" style="166" customWidth="1"/>
    <col min="9" max="9" width="9.875" style="166" customWidth="1"/>
    <col min="10" max="10" width="8.375" style="166" customWidth="1"/>
    <col min="11" max="11" width="13.125" style="166" customWidth="1"/>
    <col min="12" max="16384" width="9.125" style="166" customWidth="1"/>
  </cols>
  <sheetData>
    <row r="1" spans="1:2" ht="15" customHeight="1">
      <c r="A1" s="32" t="s">
        <v>54</v>
      </c>
      <c r="B1" s="165"/>
    </row>
    <row r="2" spans="1:7" s="168" customFormat="1" ht="12.75" customHeight="1">
      <c r="A2" s="4" t="s">
        <v>55</v>
      </c>
      <c r="B2" s="167"/>
      <c r="C2" s="146"/>
      <c r="D2" s="146"/>
      <c r="E2" s="146"/>
      <c r="F2" s="146"/>
      <c r="G2" s="146"/>
    </row>
    <row r="3" spans="1:10" ht="26.25" customHeight="1">
      <c r="A3" s="41"/>
      <c r="B3" s="105" t="s">
        <v>11</v>
      </c>
      <c r="C3" s="39" t="s">
        <v>62</v>
      </c>
      <c r="D3" s="39" t="s">
        <v>63</v>
      </c>
      <c r="E3" s="39" t="s">
        <v>29</v>
      </c>
      <c r="F3" s="39" t="s">
        <v>30</v>
      </c>
      <c r="G3" s="42" t="s">
        <v>38</v>
      </c>
      <c r="H3" s="42" t="s">
        <v>61</v>
      </c>
      <c r="J3" s="169"/>
    </row>
    <row r="4" spans="1:12" ht="13.5" customHeight="1">
      <c r="A4" s="205" t="s">
        <v>56</v>
      </c>
      <c r="B4" s="135">
        <f aca="true" t="shared" si="0" ref="B4">B7+B6</f>
        <v>354.605</v>
      </c>
      <c r="C4" s="135">
        <v>151.615</v>
      </c>
      <c r="D4" s="135">
        <v>17.65</v>
      </c>
      <c r="E4" s="135">
        <v>0</v>
      </c>
      <c r="F4" s="135">
        <v>0</v>
      </c>
      <c r="G4" s="108">
        <f>F4-E4</f>
        <v>0</v>
      </c>
      <c r="H4" s="108">
        <f>D4-C4</f>
        <v>-133.965</v>
      </c>
      <c r="I4" s="170"/>
      <c r="K4" s="171"/>
      <c r="L4" s="171"/>
    </row>
    <row r="5" spans="1:12" ht="13.5" customHeight="1">
      <c r="A5" s="206" t="s">
        <v>57</v>
      </c>
      <c r="B5" s="173">
        <f>B6-B7</f>
        <v>29.13499999999999</v>
      </c>
      <c r="C5" s="173">
        <v>-3.27499999999999</v>
      </c>
      <c r="D5" s="194">
        <v>-17.65</v>
      </c>
      <c r="E5" s="173">
        <v>0</v>
      </c>
      <c r="F5" s="136">
        <v>0</v>
      </c>
      <c r="G5" s="108">
        <f>F5-E5</f>
        <v>0</v>
      </c>
      <c r="H5" s="108">
        <f>D5-C5</f>
        <v>-14.375000000000009</v>
      </c>
      <c r="I5" s="173"/>
      <c r="J5" s="174"/>
      <c r="K5" s="171"/>
      <c r="L5" s="171"/>
    </row>
    <row r="6" spans="1:12" ht="13.5" customHeight="1">
      <c r="A6" s="207" t="s">
        <v>58</v>
      </c>
      <c r="B6" s="136">
        <v>191.87</v>
      </c>
      <c r="C6" s="136">
        <v>74.17</v>
      </c>
      <c r="D6" s="136">
        <v>0</v>
      </c>
      <c r="E6" s="136">
        <v>0</v>
      </c>
      <c r="F6" s="136">
        <v>0</v>
      </c>
      <c r="G6" s="108">
        <f>F6-E6</f>
        <v>0</v>
      </c>
      <c r="H6" s="108">
        <f>D6-C6</f>
        <v>-74.17</v>
      </c>
      <c r="I6" s="175"/>
      <c r="K6" s="171"/>
      <c r="L6" s="171"/>
    </row>
    <row r="7" spans="1:12" ht="13.5" customHeight="1">
      <c r="A7" s="207" t="s">
        <v>59</v>
      </c>
      <c r="B7" s="136">
        <v>162.735</v>
      </c>
      <c r="C7" s="136">
        <v>77.445</v>
      </c>
      <c r="D7" s="136">
        <v>17.65</v>
      </c>
      <c r="E7" s="136">
        <v>0</v>
      </c>
      <c r="F7" s="136">
        <v>0</v>
      </c>
      <c r="G7" s="108">
        <f>F7-E7</f>
        <v>0</v>
      </c>
      <c r="H7" s="108">
        <f>D7-C7</f>
        <v>-59.794999999999995</v>
      </c>
      <c r="I7" s="175"/>
      <c r="K7" s="171"/>
      <c r="L7" s="171"/>
    </row>
    <row r="8" spans="1:12" ht="13.5" customHeight="1">
      <c r="A8" s="206" t="s">
        <v>60</v>
      </c>
      <c r="B8" s="175" t="s">
        <v>0</v>
      </c>
      <c r="C8" s="175" t="s">
        <v>0</v>
      </c>
      <c r="D8" s="175" t="s">
        <v>0</v>
      </c>
      <c r="E8" s="175" t="s">
        <v>0</v>
      </c>
      <c r="F8" s="175" t="s">
        <v>0</v>
      </c>
      <c r="G8" s="108" t="s">
        <v>0</v>
      </c>
      <c r="H8" s="108" t="s">
        <v>0</v>
      </c>
      <c r="I8" s="175"/>
      <c r="J8" s="175"/>
      <c r="K8" s="171"/>
      <c r="L8" s="171"/>
    </row>
    <row r="9" spans="1:13" ht="13.5" customHeight="1">
      <c r="A9" s="172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1"/>
      <c r="M9" s="171"/>
    </row>
    <row r="10" spans="1:12" s="143" customFormat="1" ht="15" customHeight="1">
      <c r="A10" s="208" t="s">
        <v>64</v>
      </c>
      <c r="B10" s="142"/>
      <c r="K10" s="176"/>
      <c r="L10" s="176"/>
    </row>
    <row r="11" spans="1:12" s="168" customFormat="1" ht="12.75" customHeight="1">
      <c r="A11" s="4" t="s">
        <v>65</v>
      </c>
      <c r="B11" s="167"/>
      <c r="C11" s="146"/>
      <c r="D11" s="146"/>
      <c r="E11" s="146"/>
      <c r="F11" s="146"/>
      <c r="G11" s="146"/>
      <c r="J11" s="143"/>
      <c r="K11" s="171"/>
      <c r="L11" s="171"/>
    </row>
    <row r="12" spans="1:12" ht="26.25" customHeight="1">
      <c r="A12" s="41"/>
      <c r="B12" s="105" t="s">
        <v>11</v>
      </c>
      <c r="C12" s="39" t="s">
        <v>62</v>
      </c>
      <c r="D12" s="39" t="s">
        <v>63</v>
      </c>
      <c r="E12" s="39" t="s">
        <v>29</v>
      </c>
      <c r="F12" s="39" t="s">
        <v>30</v>
      </c>
      <c r="G12" s="42" t="s">
        <v>38</v>
      </c>
      <c r="H12" s="42" t="s">
        <v>61</v>
      </c>
      <c r="K12" s="171"/>
      <c r="L12" s="171"/>
    </row>
    <row r="13" spans="1:12" ht="12.75" customHeight="1">
      <c r="A13" s="205" t="s">
        <v>56</v>
      </c>
      <c r="B13" s="170">
        <v>1989959.4146364199</v>
      </c>
      <c r="C13" s="170">
        <v>223981.57463642</v>
      </c>
      <c r="D13" s="170">
        <f>D19+D20</f>
        <v>711753.91989319</v>
      </c>
      <c r="E13" s="170">
        <v>252184.76</v>
      </c>
      <c r="F13" s="170">
        <f>F19+F20</f>
        <v>225259.22</v>
      </c>
      <c r="G13" s="177">
        <f>F13-E13</f>
        <v>-26925.540000000008</v>
      </c>
      <c r="H13" s="177">
        <f>+D13-C13</f>
        <v>487772.34525677003</v>
      </c>
      <c r="I13" s="178"/>
      <c r="J13" s="143"/>
      <c r="K13" s="171"/>
      <c r="L13" s="171"/>
    </row>
    <row r="14" spans="1:10" ht="12.75" customHeight="1">
      <c r="A14" s="206" t="s">
        <v>66</v>
      </c>
      <c r="B14" s="136" t="s">
        <v>0</v>
      </c>
      <c r="C14" s="136" t="s">
        <v>0</v>
      </c>
      <c r="D14" s="136" t="s">
        <v>0</v>
      </c>
      <c r="E14" s="136" t="s">
        <v>0</v>
      </c>
      <c r="F14" s="136" t="s">
        <v>0</v>
      </c>
      <c r="G14" s="136" t="s">
        <v>0</v>
      </c>
      <c r="H14" s="136" t="s">
        <v>0</v>
      </c>
      <c r="I14" s="179"/>
      <c r="J14" s="143"/>
    </row>
    <row r="15" spans="1:10" ht="12.75" customHeight="1">
      <c r="A15" s="207" t="s">
        <v>58</v>
      </c>
      <c r="B15" s="136" t="s">
        <v>0</v>
      </c>
      <c r="C15" s="136" t="s">
        <v>0</v>
      </c>
      <c r="D15" s="136" t="s">
        <v>0</v>
      </c>
      <c r="E15" s="136" t="s">
        <v>0</v>
      </c>
      <c r="F15" s="136" t="s">
        <v>0</v>
      </c>
      <c r="G15" s="136" t="s">
        <v>0</v>
      </c>
      <c r="H15" s="136" t="s">
        <v>0</v>
      </c>
      <c r="I15" s="179"/>
      <c r="J15" s="143"/>
    </row>
    <row r="16" spans="1:10" ht="12.75" customHeight="1">
      <c r="A16" s="207" t="s">
        <v>59</v>
      </c>
      <c r="B16" s="136" t="s">
        <v>0</v>
      </c>
      <c r="C16" s="136" t="s">
        <v>0</v>
      </c>
      <c r="D16" s="136" t="s">
        <v>0</v>
      </c>
      <c r="E16" s="136" t="s">
        <v>0</v>
      </c>
      <c r="F16" s="136" t="s">
        <v>0</v>
      </c>
      <c r="G16" s="136" t="s">
        <v>0</v>
      </c>
      <c r="H16" s="136" t="s">
        <v>0</v>
      </c>
      <c r="I16" s="179"/>
      <c r="J16" s="143"/>
    </row>
    <row r="17" spans="1:10" ht="12.75" customHeight="1">
      <c r="A17" s="206" t="s">
        <v>67</v>
      </c>
      <c r="B17" s="175" t="s">
        <v>0</v>
      </c>
      <c r="C17" s="136" t="s">
        <v>0</v>
      </c>
      <c r="D17" s="136" t="s">
        <v>0</v>
      </c>
      <c r="E17" s="136" t="s">
        <v>0</v>
      </c>
      <c r="F17" s="136" t="s">
        <v>0</v>
      </c>
      <c r="G17" s="136" t="s">
        <v>0</v>
      </c>
      <c r="H17" s="136" t="s">
        <v>0</v>
      </c>
      <c r="I17" s="179"/>
      <c r="J17" s="143"/>
    </row>
    <row r="18" spans="1:10" ht="12.75" customHeight="1">
      <c r="A18" s="206" t="s">
        <v>68</v>
      </c>
      <c r="B18" s="175">
        <v>2045.5746364200002</v>
      </c>
      <c r="C18" s="175">
        <v>2045.5746364200002</v>
      </c>
      <c r="D18" s="175" t="s">
        <v>0</v>
      </c>
      <c r="E18" s="175" t="s">
        <v>0</v>
      </c>
      <c r="F18" s="175" t="s">
        <v>0</v>
      </c>
      <c r="G18" s="136" t="s">
        <v>0</v>
      </c>
      <c r="H18" s="177">
        <f>-C18</f>
        <v>-2045.5746364200002</v>
      </c>
      <c r="I18" s="180"/>
      <c r="J18" s="44"/>
    </row>
    <row r="19" spans="1:10" ht="12.75" customHeight="1">
      <c r="A19" s="206" t="s">
        <v>69</v>
      </c>
      <c r="B19" s="175">
        <v>1440</v>
      </c>
      <c r="C19" s="175">
        <v>1070</v>
      </c>
      <c r="D19" s="175">
        <v>500</v>
      </c>
      <c r="E19" s="175" t="s">
        <v>0</v>
      </c>
      <c r="F19" s="175">
        <v>500</v>
      </c>
      <c r="G19" s="177">
        <f>F19</f>
        <v>500</v>
      </c>
      <c r="H19" s="177">
        <f>+D19-C19</f>
        <v>-570</v>
      </c>
      <c r="I19" s="180"/>
      <c r="J19" s="143"/>
    </row>
    <row r="20" spans="1:10" ht="12.75" customHeight="1">
      <c r="A20" s="209" t="s">
        <v>70</v>
      </c>
      <c r="B20" s="175">
        <v>1986473.8399999999</v>
      </c>
      <c r="C20" s="175">
        <v>220866</v>
      </c>
      <c r="D20" s="175">
        <v>711253.91989319</v>
      </c>
      <c r="E20" s="175">
        <v>252184.76</v>
      </c>
      <c r="F20" s="175">
        <v>224759.22</v>
      </c>
      <c r="G20" s="177">
        <f>F20-E20</f>
        <v>-27425.540000000008</v>
      </c>
      <c r="H20" s="177">
        <f>+D20-C20</f>
        <v>490387.91989319003</v>
      </c>
      <c r="I20" s="179"/>
      <c r="J20" s="143"/>
    </row>
    <row r="21" spans="1:10" ht="25.5" customHeight="1">
      <c r="A21" s="209" t="s">
        <v>71</v>
      </c>
      <c r="B21" s="136" t="s">
        <v>0</v>
      </c>
      <c r="C21" s="136" t="s">
        <v>0</v>
      </c>
      <c r="D21" s="136" t="s">
        <v>0</v>
      </c>
      <c r="E21" s="136" t="s">
        <v>0</v>
      </c>
      <c r="F21" s="136" t="s">
        <v>0</v>
      </c>
      <c r="G21" s="136" t="s">
        <v>0</v>
      </c>
      <c r="H21" s="136" t="s">
        <v>0</v>
      </c>
      <c r="I21" s="147"/>
      <c r="J21" s="44"/>
    </row>
    <row r="22" spans="1:10" ht="12.75" customHeight="1">
      <c r="A22" s="210" t="s">
        <v>72</v>
      </c>
      <c r="B22" s="136"/>
      <c r="C22" s="181"/>
      <c r="D22" s="181"/>
      <c r="E22" s="181"/>
      <c r="F22" s="181"/>
      <c r="G22" s="177"/>
      <c r="H22" s="177"/>
      <c r="I22" s="168"/>
      <c r="J22" s="44"/>
    </row>
    <row r="23" spans="1:10" ht="12.75" customHeight="1">
      <c r="A23" s="209" t="s">
        <v>73</v>
      </c>
      <c r="B23" s="181" t="s">
        <v>0</v>
      </c>
      <c r="C23" s="181" t="s">
        <v>0</v>
      </c>
      <c r="D23" s="181" t="s">
        <v>0</v>
      </c>
      <c r="E23" s="181" t="s">
        <v>0</v>
      </c>
      <c r="F23" s="181" t="s">
        <v>0</v>
      </c>
      <c r="G23" s="181" t="s">
        <v>0</v>
      </c>
      <c r="H23" s="181" t="s">
        <v>0</v>
      </c>
      <c r="I23" s="182"/>
      <c r="J23" s="44"/>
    </row>
    <row r="24" spans="1:10" ht="12.75" customHeight="1">
      <c r="A24" s="209" t="s">
        <v>74</v>
      </c>
      <c r="B24" s="181" t="s">
        <v>0</v>
      </c>
      <c r="C24" s="181" t="s">
        <v>0</v>
      </c>
      <c r="D24" s="181" t="s">
        <v>0</v>
      </c>
      <c r="E24" s="181" t="s">
        <v>0</v>
      </c>
      <c r="F24" s="181" t="s">
        <v>0</v>
      </c>
      <c r="G24" s="181" t="s">
        <v>0</v>
      </c>
      <c r="H24" s="181" t="s">
        <v>0</v>
      </c>
      <c r="I24" s="183"/>
      <c r="J24" s="184"/>
    </row>
    <row r="25" spans="1:10" ht="26.25" customHeight="1">
      <c r="A25" s="209" t="s">
        <v>68</v>
      </c>
      <c r="B25" s="181">
        <v>12</v>
      </c>
      <c r="C25" s="181">
        <v>12</v>
      </c>
      <c r="D25" s="181" t="s">
        <v>0</v>
      </c>
      <c r="E25" s="181" t="s">
        <v>0</v>
      </c>
      <c r="F25" s="181" t="s">
        <v>0</v>
      </c>
      <c r="G25" s="181" t="s">
        <v>0</v>
      </c>
      <c r="H25" s="177">
        <f>-C25</f>
        <v>-12</v>
      </c>
      <c r="I25" s="183"/>
      <c r="J25" s="184"/>
    </row>
    <row r="26" spans="1:10" ht="12.75">
      <c r="A26" s="209" t="s">
        <v>75</v>
      </c>
      <c r="B26" s="181">
        <v>8.72549886334933</v>
      </c>
      <c r="C26" s="181">
        <v>10.14018691588785</v>
      </c>
      <c r="D26" s="181">
        <v>5.106</v>
      </c>
      <c r="E26" s="181" t="s">
        <v>0</v>
      </c>
      <c r="F26" s="181">
        <v>5.106</v>
      </c>
      <c r="G26" s="177">
        <f>F26</f>
        <v>5.106</v>
      </c>
      <c r="H26" s="177">
        <f>+D26-C26</f>
        <v>-5.034186915887851</v>
      </c>
      <c r="I26" s="183"/>
      <c r="J26" s="143"/>
    </row>
    <row r="27" spans="1:12" ht="12.75">
      <c r="A27" s="209" t="s">
        <v>70</v>
      </c>
      <c r="B27" s="181">
        <v>1.1876061921197223</v>
      </c>
      <c r="C27" s="181">
        <v>1.7850095642535764</v>
      </c>
      <c r="D27" s="181">
        <v>0.25</v>
      </c>
      <c r="E27" s="181">
        <v>0.25</v>
      </c>
      <c r="F27" s="181">
        <v>0.25</v>
      </c>
      <c r="G27" s="177">
        <f>F27-E27</f>
        <v>0</v>
      </c>
      <c r="H27" s="177">
        <f>+D27-C27</f>
        <v>-1.5350095642535764</v>
      </c>
      <c r="I27" s="183"/>
      <c r="J27" s="143"/>
      <c r="K27" s="168"/>
      <c r="L27" s="168"/>
    </row>
    <row r="28" spans="1:4" ht="12" customHeight="1">
      <c r="A28" s="9" t="s">
        <v>76</v>
      </c>
      <c r="D28" s="181"/>
    </row>
    <row r="29" spans="1:4" ht="15" customHeight="1">
      <c r="A29" s="185"/>
      <c r="D29" s="181"/>
    </row>
    <row r="30" spans="1:2" ht="15" customHeight="1">
      <c r="A30" s="32" t="s">
        <v>77</v>
      </c>
      <c r="B30" s="165"/>
    </row>
    <row r="31" spans="1:9" s="168" customFormat="1" ht="12.75" customHeight="1">
      <c r="A31" s="4" t="s">
        <v>65</v>
      </c>
      <c r="B31" s="145"/>
      <c r="C31" s="146"/>
      <c r="D31" s="143"/>
      <c r="E31" s="146"/>
      <c r="F31" s="146"/>
      <c r="G31" s="146"/>
      <c r="H31" s="147"/>
      <c r="I31" s="143"/>
    </row>
    <row r="32" spans="1:10" ht="26.25" customHeight="1">
      <c r="A32" s="41"/>
      <c r="B32" s="105" t="s">
        <v>11</v>
      </c>
      <c r="C32" s="39" t="s">
        <v>62</v>
      </c>
      <c r="D32" s="39" t="s">
        <v>63</v>
      </c>
      <c r="E32" s="39" t="s">
        <v>29</v>
      </c>
      <c r="F32" s="39" t="s">
        <v>30</v>
      </c>
      <c r="G32" s="42" t="s">
        <v>38</v>
      </c>
      <c r="H32" s="42" t="s">
        <v>61</v>
      </c>
      <c r="I32" s="143"/>
      <c r="J32" s="168"/>
    </row>
    <row r="33" spans="1:9" ht="23.25" customHeight="1">
      <c r="A33" s="205" t="s">
        <v>78</v>
      </c>
      <c r="B33" s="150">
        <v>116000</v>
      </c>
      <c r="C33" s="150">
        <v>32000</v>
      </c>
      <c r="D33" s="150">
        <v>29000</v>
      </c>
      <c r="E33" s="150">
        <v>8000</v>
      </c>
      <c r="F33" s="150">
        <v>13000</v>
      </c>
      <c r="G33" s="108">
        <f>F33-E33</f>
        <v>5000</v>
      </c>
      <c r="H33" s="108">
        <f>D33-C33</f>
        <v>-3000</v>
      </c>
      <c r="I33" s="143"/>
    </row>
    <row r="34" spans="1:9" ht="12.75" customHeight="1">
      <c r="A34" s="211" t="s">
        <v>79</v>
      </c>
      <c r="B34" s="156">
        <v>108000</v>
      </c>
      <c r="C34" s="156">
        <v>32000</v>
      </c>
      <c r="D34" s="156">
        <v>24000</v>
      </c>
      <c r="E34" s="156">
        <v>8000</v>
      </c>
      <c r="F34" s="156">
        <v>8000</v>
      </c>
      <c r="G34" s="108">
        <f>F34-E34</f>
        <v>0</v>
      </c>
      <c r="H34" s="108">
        <f>D34-C34</f>
        <v>-8000</v>
      </c>
      <c r="I34" s="143"/>
    </row>
    <row r="35" spans="1:11" ht="12.75" customHeight="1">
      <c r="A35" s="211" t="s">
        <v>80</v>
      </c>
      <c r="B35" s="156">
        <v>8000</v>
      </c>
      <c r="C35" s="156" t="s">
        <v>0</v>
      </c>
      <c r="D35" s="156" t="s">
        <v>0</v>
      </c>
      <c r="E35" s="156" t="s">
        <v>0</v>
      </c>
      <c r="F35" s="156" t="s">
        <v>0</v>
      </c>
      <c r="G35" s="156" t="s">
        <v>0</v>
      </c>
      <c r="H35" s="156" t="s">
        <v>0</v>
      </c>
      <c r="I35" s="143"/>
      <c r="J35" s="186"/>
      <c r="K35" s="187"/>
    </row>
    <row r="36" spans="1:10" ht="12.75" customHeight="1">
      <c r="A36" s="211" t="s">
        <v>81</v>
      </c>
      <c r="B36" s="156" t="s">
        <v>0</v>
      </c>
      <c r="C36" s="156" t="s">
        <v>0</v>
      </c>
      <c r="D36" s="156">
        <v>5000</v>
      </c>
      <c r="E36" s="156" t="s">
        <v>0</v>
      </c>
      <c r="F36" s="156">
        <v>5000</v>
      </c>
      <c r="G36" s="108">
        <f>F36</f>
        <v>5000</v>
      </c>
      <c r="H36" s="108">
        <f>D36</f>
        <v>5000</v>
      </c>
      <c r="I36" s="143"/>
      <c r="J36" s="186"/>
    </row>
    <row r="37" spans="1:10" ht="12.75" customHeight="1">
      <c r="A37" s="205" t="s">
        <v>82</v>
      </c>
      <c r="B37" s="150">
        <v>207835.08000000002</v>
      </c>
      <c r="C37" s="150">
        <v>46418.47</v>
      </c>
      <c r="D37" s="150">
        <f>D38+D40</f>
        <v>36002</v>
      </c>
      <c r="E37" s="150">
        <v>12314</v>
      </c>
      <c r="F37" s="150">
        <v>11004</v>
      </c>
      <c r="G37" s="108">
        <f>F37-E37</f>
        <v>-1310</v>
      </c>
      <c r="H37" s="108">
        <f>D37-C37</f>
        <v>-10416.470000000001</v>
      </c>
      <c r="I37" s="143"/>
      <c r="J37" s="186"/>
    </row>
    <row r="38" spans="1:10" ht="12.75" customHeight="1">
      <c r="A38" s="211" t="s">
        <v>79</v>
      </c>
      <c r="B38" s="156">
        <v>198390.48</v>
      </c>
      <c r="C38" s="156">
        <v>46418.47</v>
      </c>
      <c r="D38" s="156">
        <v>33158</v>
      </c>
      <c r="E38" s="156">
        <v>12314</v>
      </c>
      <c r="F38" s="156">
        <v>8160</v>
      </c>
      <c r="G38" s="108">
        <f>F38-E38</f>
        <v>-4154</v>
      </c>
      <c r="H38" s="108">
        <f>D38-C38</f>
        <v>-13260.470000000001</v>
      </c>
      <c r="I38" s="143"/>
      <c r="J38" s="186"/>
    </row>
    <row r="39" spans="1:10" ht="12.75" customHeight="1">
      <c r="A39" s="211" t="s">
        <v>80</v>
      </c>
      <c r="B39" s="156">
        <v>9444.6</v>
      </c>
      <c r="C39" s="156" t="s">
        <v>0</v>
      </c>
      <c r="D39" s="156" t="s">
        <v>0</v>
      </c>
      <c r="E39" s="156" t="s">
        <v>0</v>
      </c>
      <c r="F39" s="156" t="s">
        <v>0</v>
      </c>
      <c r="G39" s="108" t="s">
        <v>0</v>
      </c>
      <c r="H39" s="108" t="s">
        <v>0</v>
      </c>
      <c r="I39" s="143"/>
      <c r="J39" s="186"/>
    </row>
    <row r="40" spans="1:10" ht="12.75" customHeight="1">
      <c r="A40" s="211" t="s">
        <v>81</v>
      </c>
      <c r="B40" s="156" t="s">
        <v>0</v>
      </c>
      <c r="C40" s="156" t="s">
        <v>0</v>
      </c>
      <c r="D40" s="156">
        <v>2844</v>
      </c>
      <c r="E40" s="156" t="s">
        <v>0</v>
      </c>
      <c r="F40" s="156">
        <v>2844</v>
      </c>
      <c r="G40" s="108">
        <f>F40</f>
        <v>2844</v>
      </c>
      <c r="H40" s="108">
        <f>D40</f>
        <v>2844</v>
      </c>
      <c r="I40" s="143"/>
      <c r="J40" s="186"/>
    </row>
    <row r="41" spans="1:10" ht="12.75" customHeight="1">
      <c r="A41" s="205" t="s">
        <v>83</v>
      </c>
      <c r="B41" s="150">
        <v>110293.37</v>
      </c>
      <c r="C41" s="150">
        <f>C42</f>
        <v>27299.37</v>
      </c>
      <c r="D41" s="150">
        <v>24752</v>
      </c>
      <c r="E41" s="150">
        <v>8000</v>
      </c>
      <c r="F41" s="150">
        <v>8752</v>
      </c>
      <c r="G41" s="108">
        <f>F41-E41</f>
        <v>752</v>
      </c>
      <c r="H41" s="108">
        <f>D41-C41</f>
        <v>-2547.369999999999</v>
      </c>
      <c r="I41" s="188"/>
      <c r="J41" s="186"/>
    </row>
    <row r="42" spans="1:10" ht="12.75" customHeight="1">
      <c r="A42" s="211" t="s">
        <v>79</v>
      </c>
      <c r="B42" s="156">
        <v>102293.37</v>
      </c>
      <c r="C42" s="156">
        <v>27299.37</v>
      </c>
      <c r="D42" s="156">
        <v>22352</v>
      </c>
      <c r="E42" s="156">
        <v>8000</v>
      </c>
      <c r="F42" s="156">
        <v>6352</v>
      </c>
      <c r="G42" s="108">
        <f>F42-E42</f>
        <v>-1648</v>
      </c>
      <c r="H42" s="108">
        <f>D42-C42</f>
        <v>-4947.369999999999</v>
      </c>
      <c r="I42" s="188"/>
      <c r="J42" s="186"/>
    </row>
    <row r="43" spans="1:10" ht="12.75" customHeight="1">
      <c r="A43" s="211" t="s">
        <v>80</v>
      </c>
      <c r="B43" s="156">
        <v>8000</v>
      </c>
      <c r="C43" s="156" t="s">
        <v>0</v>
      </c>
      <c r="D43" s="156" t="s">
        <v>0</v>
      </c>
      <c r="E43" s="156" t="s">
        <v>0</v>
      </c>
      <c r="F43" s="156" t="s">
        <v>0</v>
      </c>
      <c r="G43" s="108" t="s">
        <v>0</v>
      </c>
      <c r="H43" s="108" t="s">
        <v>0</v>
      </c>
      <c r="I43" s="143"/>
      <c r="J43" s="186"/>
    </row>
    <row r="44" spans="1:10" ht="12.75" customHeight="1">
      <c r="A44" s="211" t="s">
        <v>81</v>
      </c>
      <c r="B44" s="156" t="s">
        <v>0</v>
      </c>
      <c r="C44" s="156" t="s">
        <v>0</v>
      </c>
      <c r="D44" s="156">
        <v>2400</v>
      </c>
      <c r="E44" s="156" t="s">
        <v>0</v>
      </c>
      <c r="F44" s="156">
        <v>2400</v>
      </c>
      <c r="G44" s="108">
        <f>F44</f>
        <v>2400</v>
      </c>
      <c r="H44" s="108">
        <f>D44</f>
        <v>2400</v>
      </c>
      <c r="I44" s="143"/>
      <c r="J44" s="186"/>
    </row>
    <row r="45" spans="1:10" ht="23.25" customHeight="1">
      <c r="A45" s="205" t="s">
        <v>84</v>
      </c>
      <c r="B45" s="189">
        <v>2.5798160534518506</v>
      </c>
      <c r="C45" s="189">
        <v>8.628276647551333</v>
      </c>
      <c r="D45" s="189">
        <v>0.3690991612091106</v>
      </c>
      <c r="E45" s="189">
        <v>0.24172564681934944</v>
      </c>
      <c r="F45" s="189">
        <v>0.6238461899886331</v>
      </c>
      <c r="G45" s="108">
        <f>F45-E45</f>
        <v>0.3821205431692836</v>
      </c>
      <c r="H45" s="108">
        <f>D45-C45</f>
        <v>-8.259177486342223</v>
      </c>
      <c r="I45" s="190"/>
      <c r="J45" s="186"/>
    </row>
    <row r="46" spans="1:10" ht="12" customHeight="1">
      <c r="A46" s="211" t="s">
        <v>79</v>
      </c>
      <c r="B46" s="191">
        <v>2.5655802844417286</v>
      </c>
      <c r="C46" s="191">
        <v>8.628276647551333</v>
      </c>
      <c r="D46" s="191">
        <v>0.3040731104860253</v>
      </c>
      <c r="E46" s="191">
        <v>0.24172564681934944</v>
      </c>
      <c r="F46" s="191">
        <v>0.428768037819377</v>
      </c>
      <c r="G46" s="108">
        <f>F46-E46</f>
        <v>0.18704239100002756</v>
      </c>
      <c r="H46" s="108">
        <f>D46-C46</f>
        <v>-8.324203537065308</v>
      </c>
      <c r="I46" s="190"/>
      <c r="J46" s="186"/>
    </row>
    <row r="47" spans="1:10" ht="12" customHeight="1">
      <c r="A47" s="211" t="s">
        <v>80</v>
      </c>
      <c r="B47" s="191">
        <v>0.7298960272836348</v>
      </c>
      <c r="C47" s="191" t="s">
        <v>0</v>
      </c>
      <c r="D47" s="191" t="s">
        <v>0</v>
      </c>
      <c r="E47" s="191" t="s">
        <v>0</v>
      </c>
      <c r="F47" s="191" t="s">
        <v>0</v>
      </c>
      <c r="G47" s="191" t="s">
        <v>0</v>
      </c>
      <c r="H47" s="191" t="s">
        <v>0</v>
      </c>
      <c r="I47" s="190"/>
      <c r="J47" s="186"/>
    </row>
    <row r="48" spans="1:10" ht="12" customHeight="1">
      <c r="A48" s="211" t="s">
        <v>81</v>
      </c>
      <c r="B48" s="191" t="s">
        <v>0</v>
      </c>
      <c r="C48" s="191" t="s">
        <v>0</v>
      </c>
      <c r="D48" s="191">
        <v>1.1401530327299307</v>
      </c>
      <c r="E48" s="191" t="s">
        <v>0</v>
      </c>
      <c r="F48" s="191">
        <v>1.1401530327299307</v>
      </c>
      <c r="G48" s="108">
        <f>F48</f>
        <v>1.1401530327299307</v>
      </c>
      <c r="H48" s="108">
        <f>D48</f>
        <v>1.1401530327299307</v>
      </c>
      <c r="I48" s="190"/>
      <c r="J48" s="186"/>
    </row>
    <row r="49" spans="1:9" ht="13.5" customHeight="1">
      <c r="A49" s="143"/>
      <c r="B49" s="143"/>
      <c r="C49" s="143"/>
      <c r="D49" s="143"/>
      <c r="E49" s="143"/>
      <c r="F49" s="143"/>
      <c r="G49" s="143"/>
      <c r="H49" s="108"/>
      <c r="I49" s="143"/>
    </row>
    <row r="50" spans="1:9" ht="12.75">
      <c r="A50" s="143"/>
      <c r="B50" s="143"/>
      <c r="C50" s="143"/>
      <c r="D50" s="143"/>
      <c r="E50" s="192"/>
      <c r="F50" s="143"/>
      <c r="G50" s="143"/>
      <c r="H50" s="143"/>
      <c r="I50" s="143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L17" sqref="L17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85</v>
      </c>
      <c r="B1" s="1"/>
      <c r="J1"/>
    </row>
    <row r="2" spans="1:7" s="5" customFormat="1" ht="12.75" customHeight="1">
      <c r="A2" s="4" t="s">
        <v>86</v>
      </c>
      <c r="B2" s="4"/>
      <c r="C2" s="6"/>
      <c r="D2" s="6"/>
      <c r="E2" s="6"/>
      <c r="F2" s="6"/>
      <c r="G2" s="6"/>
    </row>
    <row r="3" spans="1:8" ht="26.25" customHeight="1">
      <c r="A3" s="41"/>
      <c r="B3" s="105" t="s">
        <v>11</v>
      </c>
      <c r="C3" s="39" t="s">
        <v>62</v>
      </c>
      <c r="D3" s="39" t="s">
        <v>63</v>
      </c>
      <c r="E3" s="39" t="s">
        <v>29</v>
      </c>
      <c r="F3" s="39" t="s">
        <v>30</v>
      </c>
      <c r="G3" s="42" t="s">
        <v>38</v>
      </c>
      <c r="H3" s="42" t="s">
        <v>61</v>
      </c>
    </row>
    <row r="4" spans="1:13" ht="12.75" customHeight="1">
      <c r="A4" s="47" t="s">
        <v>87</v>
      </c>
      <c r="B4" s="72">
        <v>5397</v>
      </c>
      <c r="C4" s="72">
        <v>1161</v>
      </c>
      <c r="D4" s="72">
        <v>1900</v>
      </c>
      <c r="E4" s="72">
        <v>600</v>
      </c>
      <c r="F4" s="72">
        <f>F5+F6+F7</f>
        <v>790</v>
      </c>
      <c r="G4" s="51">
        <f>F4-E4</f>
        <v>190</v>
      </c>
      <c r="H4" s="51">
        <f>D4-C4</f>
        <v>739</v>
      </c>
      <c r="K4" s="58"/>
      <c r="L4" s="58"/>
      <c r="M4" s="58"/>
    </row>
    <row r="5" spans="1:13" ht="12.75" customHeight="1">
      <c r="A5" s="48" t="s">
        <v>88</v>
      </c>
      <c r="B5" s="69">
        <v>677</v>
      </c>
      <c r="C5" s="69">
        <v>51</v>
      </c>
      <c r="D5" s="69">
        <v>310</v>
      </c>
      <c r="E5" s="69">
        <v>100</v>
      </c>
      <c r="F5" s="69">
        <v>140</v>
      </c>
      <c r="G5" s="51">
        <f aca="true" t="shared" si="0" ref="G5:G19">F5-E5</f>
        <v>40</v>
      </c>
      <c r="H5" s="51">
        <f aca="true" t="shared" si="1" ref="H5:H19">D5-C5</f>
        <v>259</v>
      </c>
      <c r="K5" s="58"/>
      <c r="L5" s="58"/>
      <c r="M5" s="58"/>
    </row>
    <row r="6" spans="1:13" ht="12.75" customHeight="1">
      <c r="A6" s="48" t="s">
        <v>89</v>
      </c>
      <c r="B6" s="69">
        <v>1550</v>
      </c>
      <c r="C6" s="69">
        <v>210</v>
      </c>
      <c r="D6" s="69">
        <v>600</v>
      </c>
      <c r="E6" s="69">
        <v>200</v>
      </c>
      <c r="F6" s="69">
        <v>200</v>
      </c>
      <c r="G6" s="51">
        <f t="shared" si="0"/>
        <v>0</v>
      </c>
      <c r="H6" s="51">
        <f t="shared" si="1"/>
        <v>390</v>
      </c>
      <c r="K6" s="58"/>
      <c r="L6" s="58"/>
      <c r="M6" s="58"/>
    </row>
    <row r="7" spans="1:13" ht="12.75" customHeight="1">
      <c r="A7" s="48" t="s">
        <v>90</v>
      </c>
      <c r="B7" s="69">
        <v>3170</v>
      </c>
      <c r="C7" s="69">
        <v>900</v>
      </c>
      <c r="D7" s="69">
        <v>990</v>
      </c>
      <c r="E7" s="69">
        <v>300</v>
      </c>
      <c r="F7" s="69">
        <v>450</v>
      </c>
      <c r="G7" s="51">
        <f t="shared" si="0"/>
        <v>150</v>
      </c>
      <c r="H7" s="51">
        <f t="shared" si="1"/>
        <v>90</v>
      </c>
      <c r="K7" s="58"/>
      <c r="L7" s="58"/>
      <c r="M7" s="58"/>
    </row>
    <row r="8" spans="1:13" ht="12.75" customHeight="1">
      <c r="A8" s="47" t="s">
        <v>91</v>
      </c>
      <c r="B8" s="72">
        <v>10949.3032</v>
      </c>
      <c r="C8" s="72">
        <v>1046.917</v>
      </c>
      <c r="D8" s="72">
        <f>D9+D10+D11</f>
        <v>4631.034</v>
      </c>
      <c r="E8" s="72">
        <v>1737.1999999999998</v>
      </c>
      <c r="F8" s="72">
        <f>F9+F10+F11</f>
        <v>1521.2640000000001</v>
      </c>
      <c r="G8" s="51">
        <f t="shared" si="0"/>
        <v>-215.9359999999997</v>
      </c>
      <c r="H8" s="51">
        <f t="shared" si="1"/>
        <v>3584.1169999999997</v>
      </c>
      <c r="K8" s="58"/>
      <c r="L8" s="58"/>
      <c r="M8" s="58"/>
    </row>
    <row r="9" spans="1:13" ht="12.75" customHeight="1">
      <c r="A9" s="48" t="s">
        <v>92</v>
      </c>
      <c r="B9" s="69">
        <v>964.8</v>
      </c>
      <c r="C9" s="69">
        <v>30.5</v>
      </c>
      <c r="D9" s="69">
        <v>833</v>
      </c>
      <c r="E9" s="69">
        <v>235</v>
      </c>
      <c r="F9" s="69">
        <v>355</v>
      </c>
      <c r="G9" s="51">
        <f t="shared" si="0"/>
        <v>120</v>
      </c>
      <c r="H9" s="51">
        <f t="shared" si="1"/>
        <v>802.5</v>
      </c>
      <c r="K9" s="58"/>
      <c r="L9" s="58"/>
      <c r="M9" s="58"/>
    </row>
    <row r="10" spans="1:13" ht="12.75" customHeight="1">
      <c r="A10" s="48" t="s">
        <v>89</v>
      </c>
      <c r="B10" s="69">
        <v>4058.13</v>
      </c>
      <c r="C10" s="69">
        <v>223</v>
      </c>
      <c r="D10" s="69">
        <v>1509.4</v>
      </c>
      <c r="E10" s="69">
        <v>634.9</v>
      </c>
      <c r="F10" s="69">
        <v>445</v>
      </c>
      <c r="G10" s="51">
        <f t="shared" si="0"/>
        <v>-189.89999999999998</v>
      </c>
      <c r="H10" s="51">
        <f t="shared" si="1"/>
        <v>1286.4</v>
      </c>
      <c r="K10" s="58"/>
      <c r="L10" s="58"/>
      <c r="M10" s="58"/>
    </row>
    <row r="11" spans="1:13" ht="12.75" customHeight="1">
      <c r="A11" s="77" t="s">
        <v>90</v>
      </c>
      <c r="B11" s="69">
        <v>5926.373</v>
      </c>
      <c r="C11" s="69">
        <v>793.417</v>
      </c>
      <c r="D11" s="69">
        <v>2288.634</v>
      </c>
      <c r="E11" s="69">
        <v>867.3</v>
      </c>
      <c r="F11" s="69">
        <v>721.264</v>
      </c>
      <c r="G11" s="51">
        <f t="shared" si="0"/>
        <v>-146.03599999999994</v>
      </c>
      <c r="H11" s="51">
        <f t="shared" si="1"/>
        <v>1495.217</v>
      </c>
      <c r="K11" s="58"/>
      <c r="L11" s="58"/>
      <c r="M11" s="58"/>
    </row>
    <row r="12" spans="1:13" ht="12.75" customHeight="1">
      <c r="A12" s="70" t="s">
        <v>93</v>
      </c>
      <c r="B12" s="72">
        <v>5719.71</v>
      </c>
      <c r="C12" s="72">
        <v>939.31</v>
      </c>
      <c r="D12" s="72">
        <f>D13+D14+D15</f>
        <v>1985</v>
      </c>
      <c r="E12" s="72">
        <f aca="true" t="shared" si="2" ref="E12:F12">E13+E14+E15</f>
        <v>600</v>
      </c>
      <c r="F12" s="72">
        <f t="shared" si="2"/>
        <v>775</v>
      </c>
      <c r="G12" s="51">
        <f t="shared" si="0"/>
        <v>175</v>
      </c>
      <c r="H12" s="51">
        <f t="shared" si="1"/>
        <v>1045.69</v>
      </c>
      <c r="J12" s="49"/>
      <c r="K12" s="58"/>
      <c r="L12" s="58"/>
      <c r="M12" s="58"/>
    </row>
    <row r="13" spans="1:13" ht="12.75" customHeight="1">
      <c r="A13" s="48" t="s">
        <v>92</v>
      </c>
      <c r="B13" s="69">
        <v>456</v>
      </c>
      <c r="C13" s="69">
        <v>27</v>
      </c>
      <c r="D13" s="69">
        <v>310</v>
      </c>
      <c r="E13" s="69">
        <v>100</v>
      </c>
      <c r="F13" s="69">
        <v>140</v>
      </c>
      <c r="G13" s="51">
        <f t="shared" si="0"/>
        <v>40</v>
      </c>
      <c r="H13" s="51">
        <f t="shared" si="1"/>
        <v>283</v>
      </c>
      <c r="J13" s="49"/>
      <c r="K13" s="58"/>
      <c r="L13" s="58"/>
      <c r="M13" s="58"/>
    </row>
    <row r="14" spans="1:13" ht="12.75" customHeight="1">
      <c r="A14" s="48" t="s">
        <v>89</v>
      </c>
      <c r="B14" s="69">
        <v>1800</v>
      </c>
      <c r="C14" s="69">
        <v>220</v>
      </c>
      <c r="D14" s="69">
        <v>600</v>
      </c>
      <c r="E14" s="69">
        <v>200</v>
      </c>
      <c r="F14" s="69">
        <v>200</v>
      </c>
      <c r="G14" s="51">
        <f t="shared" si="0"/>
        <v>0</v>
      </c>
      <c r="H14" s="51">
        <f t="shared" si="1"/>
        <v>380</v>
      </c>
      <c r="I14" s="74"/>
      <c r="J14" s="49"/>
      <c r="K14" s="58"/>
      <c r="L14" s="58"/>
      <c r="M14" s="58"/>
    </row>
    <row r="15" spans="1:13" ht="12.75" customHeight="1">
      <c r="A15" s="77" t="s">
        <v>90</v>
      </c>
      <c r="B15" s="69">
        <v>3463.71</v>
      </c>
      <c r="C15" s="69">
        <v>692.31</v>
      </c>
      <c r="D15" s="69">
        <v>1075</v>
      </c>
      <c r="E15" s="69">
        <v>300</v>
      </c>
      <c r="F15" s="69">
        <v>435</v>
      </c>
      <c r="G15" s="51">
        <f t="shared" si="0"/>
        <v>135</v>
      </c>
      <c r="H15" s="51">
        <f t="shared" si="1"/>
        <v>382.69000000000005</v>
      </c>
      <c r="J15" s="49"/>
      <c r="K15" s="58"/>
      <c r="L15" s="58"/>
      <c r="M15" s="58"/>
    </row>
    <row r="16" spans="1:13" ht="12.75" customHeight="1">
      <c r="A16" s="70" t="s">
        <v>94</v>
      </c>
      <c r="B16" s="95">
        <v>9.855235605926069</v>
      </c>
      <c r="C16" s="95">
        <v>14.963479904258401</v>
      </c>
      <c r="D16" s="95">
        <v>4.604030465949822</v>
      </c>
      <c r="E16" s="95">
        <v>4.4558333333333335</v>
      </c>
      <c r="F16" s="95">
        <v>4.086258064516129</v>
      </c>
      <c r="G16" s="51">
        <f t="shared" si="0"/>
        <v>-0.36957526881720426</v>
      </c>
      <c r="H16" s="51">
        <f t="shared" si="1"/>
        <v>-10.35944943830858</v>
      </c>
      <c r="J16" s="5"/>
      <c r="K16" s="79"/>
      <c r="L16" s="58"/>
      <c r="M16" s="58"/>
    </row>
    <row r="17" spans="1:13" ht="12.75" customHeight="1">
      <c r="A17" s="48" t="s">
        <v>92</v>
      </c>
      <c r="B17" s="96">
        <v>3.6194728260869566</v>
      </c>
      <c r="C17" s="96">
        <v>5.37</v>
      </c>
      <c r="D17" s="96">
        <v>2.0610714285714287</v>
      </c>
      <c r="E17" s="96">
        <v>1.97</v>
      </c>
      <c r="F17" s="96">
        <v>1.5632142857142857</v>
      </c>
      <c r="G17" s="51">
        <f t="shared" si="0"/>
        <v>-0.4067857142857143</v>
      </c>
      <c r="H17" s="51">
        <f t="shared" si="1"/>
        <v>-3.3089285714285714</v>
      </c>
      <c r="J17" s="69"/>
      <c r="K17" s="24"/>
      <c r="L17" s="58"/>
      <c r="M17" s="58"/>
    </row>
    <row r="18" spans="1:13" ht="12.75" customHeight="1">
      <c r="A18" s="48" t="s">
        <v>89</v>
      </c>
      <c r="B18" s="96">
        <v>8.08351551724138</v>
      </c>
      <c r="C18" s="96">
        <v>13.25625</v>
      </c>
      <c r="D18" s="96">
        <v>3.431666666666667</v>
      </c>
      <c r="E18" s="96">
        <v>3.225</v>
      </c>
      <c r="F18" s="96">
        <v>2.755</v>
      </c>
      <c r="G18" s="51">
        <f t="shared" si="0"/>
        <v>-0.4700000000000002</v>
      </c>
      <c r="H18" s="51">
        <f t="shared" si="1"/>
        <v>-9.824583333333333</v>
      </c>
      <c r="L18" s="58"/>
      <c r="M18" s="58"/>
    </row>
    <row r="19" spans="1:13" ht="12.75" customHeight="1">
      <c r="A19" s="48" t="s">
        <v>90</v>
      </c>
      <c r="B19" s="96">
        <v>11.278135577538727</v>
      </c>
      <c r="C19" s="96">
        <v>15.559171746985028</v>
      </c>
      <c r="D19" s="96">
        <v>6.148448275862069</v>
      </c>
      <c r="E19" s="96">
        <v>6.105</v>
      </c>
      <c r="F19" s="96">
        <v>5.510344827586207</v>
      </c>
      <c r="G19" s="51">
        <f t="shared" si="0"/>
        <v>-0.5946551724137938</v>
      </c>
      <c r="H19" s="51">
        <f t="shared" si="1"/>
        <v>-9.410723471122958</v>
      </c>
      <c r="J19" s="69"/>
      <c r="K19" s="67"/>
      <c r="L19" s="58"/>
      <c r="M19" s="58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3" t="s">
        <v>95</v>
      </c>
      <c r="B22" s="84"/>
      <c r="C22" s="85"/>
      <c r="D22" s="85"/>
      <c r="E22" s="85"/>
      <c r="F22" s="85"/>
      <c r="G22" s="85"/>
      <c r="H22" s="85"/>
    </row>
    <row r="23" spans="1:12" ht="12.75" customHeight="1">
      <c r="A23" s="86" t="s">
        <v>86</v>
      </c>
      <c r="B23" s="86"/>
      <c r="C23" s="87"/>
      <c r="D23" s="87"/>
      <c r="E23" s="87"/>
      <c r="F23" s="87"/>
      <c r="G23" s="87"/>
      <c r="H23" s="88"/>
      <c r="I23" s="72"/>
      <c r="L23" s="81"/>
    </row>
    <row r="24" spans="1:8" ht="26.25" customHeight="1">
      <c r="A24" s="41"/>
      <c r="B24" s="105" t="s">
        <v>11</v>
      </c>
      <c r="C24" s="39" t="s">
        <v>62</v>
      </c>
      <c r="D24" s="39" t="s">
        <v>63</v>
      </c>
      <c r="E24" s="39" t="s">
        <v>29</v>
      </c>
      <c r="F24" s="39" t="s">
        <v>30</v>
      </c>
      <c r="G24" s="42" t="s">
        <v>38</v>
      </c>
      <c r="H24" s="42" t="s">
        <v>61</v>
      </c>
    </row>
    <row r="25" spans="1:12" ht="12.75" customHeight="1">
      <c r="A25" s="89" t="s">
        <v>87</v>
      </c>
      <c r="B25" s="90">
        <v>6675</v>
      </c>
      <c r="C25" s="90">
        <f>C26+C28</f>
        <v>1650</v>
      </c>
      <c r="D25" s="90">
        <f>D26+D27+D28+D29</f>
        <v>2335</v>
      </c>
      <c r="E25" s="90">
        <v>1200</v>
      </c>
      <c r="F25" s="90">
        <f>F26+F28</f>
        <v>600</v>
      </c>
      <c r="G25" s="51">
        <f>+F25-E25</f>
        <v>-600</v>
      </c>
      <c r="H25" s="51">
        <f>+D25-C25</f>
        <v>685</v>
      </c>
      <c r="I25" s="69"/>
      <c r="J25" s="5"/>
      <c r="K25" s="5"/>
      <c r="L25" s="81"/>
    </row>
    <row r="26" spans="1:12" ht="12.75" customHeight="1">
      <c r="A26" s="91" t="s">
        <v>96</v>
      </c>
      <c r="B26" s="92">
        <v>3649</v>
      </c>
      <c r="C26" s="92">
        <v>1350</v>
      </c>
      <c r="D26" s="92">
        <v>735</v>
      </c>
      <c r="E26" s="92" t="s">
        <v>0</v>
      </c>
      <c r="F26" s="92">
        <v>200</v>
      </c>
      <c r="G26" s="51">
        <f>+F26</f>
        <v>200</v>
      </c>
      <c r="H26" s="51">
        <f>+D26-C26</f>
        <v>-615</v>
      </c>
      <c r="I26" s="69"/>
      <c r="J26" s="134"/>
      <c r="K26" s="139"/>
      <c r="L26" s="81"/>
    </row>
    <row r="27" spans="1:12" ht="12.75" customHeight="1">
      <c r="A27" s="91" t="s">
        <v>97</v>
      </c>
      <c r="B27" s="92">
        <v>1970</v>
      </c>
      <c r="C27" s="92" t="s">
        <v>0</v>
      </c>
      <c r="D27" s="92">
        <v>700</v>
      </c>
      <c r="E27" s="92">
        <v>700</v>
      </c>
      <c r="F27" s="92" t="s">
        <v>0</v>
      </c>
      <c r="G27" s="51">
        <f>-E27</f>
        <v>-700</v>
      </c>
      <c r="H27" s="51">
        <f>+D27</f>
        <v>700</v>
      </c>
      <c r="I27" s="69"/>
      <c r="J27" s="134"/>
      <c r="K27" s="139"/>
      <c r="L27" s="81"/>
    </row>
    <row r="28" spans="1:12" ht="12.75" customHeight="1">
      <c r="A28" s="91" t="s">
        <v>98</v>
      </c>
      <c r="B28" s="92">
        <v>1056</v>
      </c>
      <c r="C28" s="92">
        <v>300</v>
      </c>
      <c r="D28" s="92">
        <v>400</v>
      </c>
      <c r="E28" s="92" t="s">
        <v>0</v>
      </c>
      <c r="F28" s="92">
        <v>400</v>
      </c>
      <c r="G28" s="51">
        <f>+F28</f>
        <v>400</v>
      </c>
      <c r="H28" s="51">
        <f>+D28-C28</f>
        <v>100</v>
      </c>
      <c r="I28" s="52"/>
      <c r="J28" s="134"/>
      <c r="K28" s="139"/>
      <c r="L28" s="81"/>
    </row>
    <row r="29" spans="1:12" ht="12.75" customHeight="1">
      <c r="A29" s="91" t="s">
        <v>99</v>
      </c>
      <c r="B29" s="92" t="s">
        <v>0</v>
      </c>
      <c r="C29" s="92" t="s">
        <v>0</v>
      </c>
      <c r="D29" s="92">
        <v>500</v>
      </c>
      <c r="E29" s="92">
        <v>500</v>
      </c>
      <c r="F29" s="92" t="s">
        <v>0</v>
      </c>
      <c r="G29" s="51">
        <f>-E29</f>
        <v>-500</v>
      </c>
      <c r="H29" s="51">
        <f>+D29</f>
        <v>500</v>
      </c>
      <c r="I29" s="52"/>
      <c r="J29" s="134"/>
      <c r="K29" s="139"/>
      <c r="L29" s="81"/>
    </row>
    <row r="30" spans="1:12" ht="12.75" customHeight="1">
      <c r="A30" s="89" t="s">
        <v>91</v>
      </c>
      <c r="B30" s="90">
        <v>11562.787</v>
      </c>
      <c r="C30" s="90">
        <f>C31+C33</f>
        <v>819.56</v>
      </c>
      <c r="D30" s="90">
        <f>D31+D32+D33+D34</f>
        <v>6266.5</v>
      </c>
      <c r="E30" s="90">
        <v>2881</v>
      </c>
      <c r="F30" s="90">
        <f>F31+F33</f>
        <v>2148.7</v>
      </c>
      <c r="G30" s="51">
        <f>+F30-E30</f>
        <v>-732.3000000000002</v>
      </c>
      <c r="H30" s="51">
        <f>+D30-C30</f>
        <v>5446.9400000000005</v>
      </c>
      <c r="I30" s="52"/>
      <c r="J30" s="134"/>
      <c r="K30" s="139"/>
      <c r="L30" s="81"/>
    </row>
    <row r="31" spans="1:12" ht="12.75" customHeight="1">
      <c r="A31" s="91" t="s">
        <v>96</v>
      </c>
      <c r="B31" s="92">
        <v>5584.95</v>
      </c>
      <c r="C31" s="92">
        <v>779.5</v>
      </c>
      <c r="D31" s="92">
        <v>1988.5</v>
      </c>
      <c r="E31" s="92" t="s">
        <v>0</v>
      </c>
      <c r="F31" s="92">
        <v>751.7</v>
      </c>
      <c r="G31" s="51">
        <f>+F31</f>
        <v>751.7</v>
      </c>
      <c r="H31" s="51">
        <f>+D31-C31</f>
        <v>1209</v>
      </c>
      <c r="I31" s="52"/>
      <c r="J31" s="140"/>
      <c r="K31" s="139"/>
      <c r="L31" s="81"/>
    </row>
    <row r="32" spans="1:12" ht="12.75" customHeight="1">
      <c r="A32" s="91" t="s">
        <v>97</v>
      </c>
      <c r="B32" s="92">
        <v>4714.4</v>
      </c>
      <c r="C32" s="92" t="s">
        <v>0</v>
      </c>
      <c r="D32" s="92">
        <v>1535.5</v>
      </c>
      <c r="E32" s="92">
        <v>1535.5</v>
      </c>
      <c r="F32" s="92" t="s">
        <v>0</v>
      </c>
      <c r="G32" s="51">
        <f>-E32</f>
        <v>-1535.5</v>
      </c>
      <c r="H32" s="51">
        <f>+D32</f>
        <v>1535.5</v>
      </c>
      <c r="I32" s="52"/>
      <c r="J32" s="141"/>
      <c r="K32" s="139"/>
      <c r="L32" s="81"/>
    </row>
    <row r="33" spans="1:12" ht="12.75" customHeight="1">
      <c r="A33" s="91" t="s">
        <v>98</v>
      </c>
      <c r="B33" s="92">
        <v>1263.437</v>
      </c>
      <c r="C33" s="92">
        <v>40.06</v>
      </c>
      <c r="D33" s="92">
        <v>1397</v>
      </c>
      <c r="E33" s="92" t="s">
        <v>0</v>
      </c>
      <c r="F33" s="92">
        <v>1397</v>
      </c>
      <c r="G33" s="51">
        <f>+F33</f>
        <v>1397</v>
      </c>
      <c r="H33" s="51">
        <f>+D33-C33</f>
        <v>1356.94</v>
      </c>
      <c r="I33" s="73"/>
      <c r="J33" s="141"/>
      <c r="K33" s="139"/>
      <c r="L33" s="81"/>
    </row>
    <row r="34" spans="1:12" ht="12.75" customHeight="1">
      <c r="A34" s="91" t="s">
        <v>99</v>
      </c>
      <c r="B34" s="92" t="s">
        <v>0</v>
      </c>
      <c r="C34" s="92" t="s">
        <v>14</v>
      </c>
      <c r="D34" s="92">
        <v>1345.5</v>
      </c>
      <c r="E34" s="92">
        <v>1345.5</v>
      </c>
      <c r="F34" s="92" t="s">
        <v>0</v>
      </c>
      <c r="G34" s="51">
        <f>-E34</f>
        <v>-1345.5</v>
      </c>
      <c r="H34" s="51">
        <f>+D34</f>
        <v>1345.5</v>
      </c>
      <c r="I34" s="73"/>
      <c r="J34" s="141"/>
      <c r="K34" s="139"/>
      <c r="L34" s="81"/>
    </row>
    <row r="35" spans="1:12" ht="12.75" customHeight="1">
      <c r="A35" s="93" t="s">
        <v>93</v>
      </c>
      <c r="B35" s="90">
        <v>7994.65</v>
      </c>
      <c r="C35" s="90">
        <f>C36+C38</f>
        <v>818.8</v>
      </c>
      <c r="D35" s="90">
        <f>D36+D37+D38+D39</f>
        <v>2785</v>
      </c>
      <c r="E35" s="90">
        <v>1400</v>
      </c>
      <c r="F35" s="90">
        <f>F36+F38</f>
        <v>600</v>
      </c>
      <c r="G35" s="51">
        <f>+F35-E35</f>
        <v>-800</v>
      </c>
      <c r="H35" s="51">
        <f>+D35-C35</f>
        <v>1966.2</v>
      </c>
      <c r="I35" s="69"/>
      <c r="J35" s="141"/>
      <c r="K35" s="139"/>
      <c r="L35" s="81"/>
    </row>
    <row r="36" spans="1:12" ht="12.75" customHeight="1">
      <c r="A36" s="91" t="s">
        <v>96</v>
      </c>
      <c r="B36" s="92">
        <v>4758.5</v>
      </c>
      <c r="C36" s="92">
        <v>779.5</v>
      </c>
      <c r="D36" s="92">
        <v>985</v>
      </c>
      <c r="E36" s="92" t="s">
        <v>0</v>
      </c>
      <c r="F36" s="92">
        <v>200</v>
      </c>
      <c r="G36" s="51">
        <f>+F36</f>
        <v>200</v>
      </c>
      <c r="H36" s="51">
        <f>+D36-C36</f>
        <v>205.5</v>
      </c>
      <c r="I36" s="69"/>
      <c r="J36" s="141"/>
      <c r="K36" s="139"/>
      <c r="L36" s="81"/>
    </row>
    <row r="37" spans="1:12" ht="12.75" customHeight="1">
      <c r="A37" s="91" t="s">
        <v>97</v>
      </c>
      <c r="B37" s="92">
        <v>2140.85</v>
      </c>
      <c r="C37" s="92" t="s">
        <v>0</v>
      </c>
      <c r="D37" s="92">
        <v>700</v>
      </c>
      <c r="E37" s="92">
        <v>700</v>
      </c>
      <c r="F37" s="92" t="s">
        <v>0</v>
      </c>
      <c r="G37" s="51">
        <f>-E37</f>
        <v>-700</v>
      </c>
      <c r="H37" s="51">
        <f>+D37</f>
        <v>700</v>
      </c>
      <c r="I37" s="69"/>
      <c r="J37" s="141"/>
      <c r="K37" s="139"/>
      <c r="L37" s="81"/>
    </row>
    <row r="38" spans="1:12" ht="12.75" customHeight="1">
      <c r="A38" s="91" t="s">
        <v>98</v>
      </c>
      <c r="B38" s="92">
        <v>1095.3</v>
      </c>
      <c r="C38" s="92">
        <v>39.3</v>
      </c>
      <c r="D38" s="92">
        <v>400</v>
      </c>
      <c r="E38" s="92" t="s">
        <v>0</v>
      </c>
      <c r="F38" s="92">
        <v>400</v>
      </c>
      <c r="G38" s="51">
        <f>+F38</f>
        <v>400</v>
      </c>
      <c r="H38" s="51">
        <f>+D38-C38</f>
        <v>360.7</v>
      </c>
      <c r="I38" s="69"/>
      <c r="J38" s="141"/>
      <c r="K38" s="139"/>
      <c r="L38" s="81"/>
    </row>
    <row r="39" spans="1:12" ht="12.75" customHeight="1">
      <c r="A39" s="91" t="s">
        <v>99</v>
      </c>
      <c r="B39" s="92" t="s">
        <v>0</v>
      </c>
      <c r="C39" s="92" t="s">
        <v>0</v>
      </c>
      <c r="D39" s="92">
        <v>700</v>
      </c>
      <c r="E39" s="92">
        <v>700</v>
      </c>
      <c r="F39" s="92" t="s">
        <v>0</v>
      </c>
      <c r="G39" s="51">
        <f>-E39</f>
        <v>-700</v>
      </c>
      <c r="H39" s="51">
        <f>+D39</f>
        <v>700</v>
      </c>
      <c r="I39" s="69"/>
      <c r="J39" s="141"/>
      <c r="K39" s="139"/>
      <c r="L39" s="81"/>
    </row>
    <row r="40" spans="1:12" ht="12.75" customHeight="1">
      <c r="A40" s="93" t="s">
        <v>94</v>
      </c>
      <c r="B40" s="97">
        <v>16.530439658354517</v>
      </c>
      <c r="C40" s="97">
        <v>17.212324352879026</v>
      </c>
      <c r="D40" s="97">
        <v>14.005277777777778</v>
      </c>
      <c r="E40" s="97">
        <v>15.065833333333334</v>
      </c>
      <c r="F40" s="97">
        <v>13.7</v>
      </c>
      <c r="G40" s="51">
        <f>+F40-E40</f>
        <v>-1.3658333333333346</v>
      </c>
      <c r="H40" s="51">
        <f>+D40-C40</f>
        <v>-3.2070465751012485</v>
      </c>
      <c r="I40" s="69"/>
      <c r="J40" s="141"/>
      <c r="K40" s="139"/>
      <c r="L40" s="81"/>
    </row>
    <row r="41" spans="1:12" ht="12.75" customHeight="1">
      <c r="A41" s="91" t="s">
        <v>96</v>
      </c>
      <c r="B41" s="98">
        <v>16.118000000000002</v>
      </c>
      <c r="C41" s="98">
        <v>17.003333333333334</v>
      </c>
      <c r="D41" s="98">
        <v>12.075</v>
      </c>
      <c r="E41" s="98" t="s">
        <v>0</v>
      </c>
      <c r="F41" s="98">
        <v>10.9</v>
      </c>
      <c r="G41" s="51">
        <f>+F41</f>
        <v>10.9</v>
      </c>
      <c r="H41" s="51">
        <f>+D41-C41</f>
        <v>-4.928333333333335</v>
      </c>
      <c r="I41" s="69"/>
      <c r="J41" s="140"/>
      <c r="K41" s="139"/>
      <c r="L41" s="81"/>
    </row>
    <row r="42" spans="1:11" ht="12.75" customHeight="1">
      <c r="A42" s="91" t="s">
        <v>97</v>
      </c>
      <c r="B42" s="98">
        <v>15.87049164520643</v>
      </c>
      <c r="C42" s="98" t="s">
        <v>0</v>
      </c>
      <c r="D42" s="98">
        <v>12.97</v>
      </c>
      <c r="E42" s="98">
        <v>12.97</v>
      </c>
      <c r="F42" s="98" t="s">
        <v>0</v>
      </c>
      <c r="G42" s="51">
        <f>-E42</f>
        <v>-12.97</v>
      </c>
      <c r="H42" s="51">
        <f>+D42</f>
        <v>12.97</v>
      </c>
      <c r="I42" s="69"/>
      <c r="J42" s="5"/>
      <c r="K42" s="5"/>
    </row>
    <row r="43" spans="1:12" ht="12.75" customHeight="1">
      <c r="A43" s="91" t="s">
        <v>98</v>
      </c>
      <c r="B43" s="98">
        <v>19.1225</v>
      </c>
      <c r="C43" s="98">
        <v>20.02</v>
      </c>
      <c r="D43" s="98">
        <v>15.1</v>
      </c>
      <c r="E43" s="98" t="s">
        <v>0</v>
      </c>
      <c r="F43" s="98">
        <v>15.1</v>
      </c>
      <c r="G43" s="51">
        <f>+F43</f>
        <v>15.1</v>
      </c>
      <c r="H43" s="51">
        <f>+D43-C43</f>
        <v>-4.92</v>
      </c>
      <c r="I43" s="73"/>
      <c r="J43" s="141"/>
      <c r="K43" s="139"/>
      <c r="L43" s="68"/>
    </row>
    <row r="44" spans="1:12" ht="12.75" customHeight="1">
      <c r="A44" s="91" t="s">
        <v>99</v>
      </c>
      <c r="B44" s="71" t="s">
        <v>0</v>
      </c>
      <c r="C44" s="71" t="s">
        <v>0</v>
      </c>
      <c r="D44" s="98">
        <v>18</v>
      </c>
      <c r="E44" s="98">
        <v>18</v>
      </c>
      <c r="F44" s="71" t="s">
        <v>0</v>
      </c>
      <c r="G44" s="51">
        <f>-E44</f>
        <v>-18</v>
      </c>
      <c r="H44" s="51">
        <f>+D44</f>
        <v>18</v>
      </c>
      <c r="I44" s="69"/>
      <c r="J44" s="69"/>
      <c r="K44" s="68"/>
      <c r="L44" s="68"/>
    </row>
    <row r="45" spans="1:12" ht="12.75" customHeight="1">
      <c r="A45" s="46"/>
      <c r="B45" s="71"/>
      <c r="C45" s="71"/>
      <c r="D45" s="71"/>
      <c r="E45" s="71"/>
      <c r="F45" s="71"/>
      <c r="G45" s="51"/>
      <c r="H45" s="51"/>
      <c r="I45" s="69"/>
      <c r="J45" s="69"/>
      <c r="K45" s="68"/>
      <c r="L45" s="68"/>
    </row>
    <row r="46" spans="1:11" s="5" customFormat="1" ht="12.75" customHeight="1">
      <c r="A46" s="83" t="s">
        <v>10</v>
      </c>
      <c r="B46" s="84"/>
      <c r="C46" s="85"/>
      <c r="D46" s="85"/>
      <c r="E46" s="85"/>
      <c r="F46" s="85"/>
      <c r="G46" s="133"/>
      <c r="H46" s="85"/>
      <c r="K46" s="79"/>
    </row>
    <row r="47" spans="1:12" ht="12.75" customHeight="1">
      <c r="A47" s="86" t="s">
        <v>9</v>
      </c>
      <c r="B47" s="86"/>
      <c r="C47" s="87"/>
      <c r="D47" s="87"/>
      <c r="E47" s="87"/>
      <c r="F47" s="87"/>
      <c r="G47" s="133"/>
      <c r="H47" s="88"/>
      <c r="I47" s="72"/>
      <c r="J47" s="69"/>
      <c r="K47" s="24"/>
      <c r="L47" s="81"/>
    </row>
    <row r="48" spans="1:8" ht="26.25" customHeight="1">
      <c r="A48" s="41"/>
      <c r="B48" s="94" t="s">
        <v>11</v>
      </c>
      <c r="C48" s="149" t="s">
        <v>12</v>
      </c>
      <c r="D48" s="149" t="s">
        <v>13</v>
      </c>
      <c r="E48" s="149">
        <v>42767</v>
      </c>
      <c r="F48" s="149">
        <v>42795</v>
      </c>
      <c r="G48" s="131" t="s">
        <v>1</v>
      </c>
      <c r="H48" s="131" t="s">
        <v>2</v>
      </c>
    </row>
    <row r="49" spans="1:12" ht="12.75" customHeight="1">
      <c r="A49" s="89" t="s">
        <v>3</v>
      </c>
      <c r="B49" s="90">
        <v>340</v>
      </c>
      <c r="C49" s="90" t="s">
        <v>0</v>
      </c>
      <c r="D49" s="90" t="s">
        <v>0</v>
      </c>
      <c r="E49" s="90" t="s">
        <v>0</v>
      </c>
      <c r="F49" s="90" t="s">
        <v>0</v>
      </c>
      <c r="G49" s="132" t="s">
        <v>0</v>
      </c>
      <c r="H49" s="132" t="s">
        <v>0</v>
      </c>
      <c r="I49" s="69"/>
      <c r="J49" s="69"/>
      <c r="K49" s="67"/>
      <c r="L49" s="81"/>
    </row>
    <row r="50" spans="1:12" ht="12.75" customHeight="1">
      <c r="A50" s="91" t="s">
        <v>7</v>
      </c>
      <c r="B50" s="92">
        <v>340</v>
      </c>
      <c r="C50" s="90" t="s">
        <v>0</v>
      </c>
      <c r="D50" s="90" t="s">
        <v>0</v>
      </c>
      <c r="E50" s="90" t="s">
        <v>0</v>
      </c>
      <c r="F50" s="90" t="s">
        <v>0</v>
      </c>
      <c r="G50" s="132" t="s">
        <v>0</v>
      </c>
      <c r="H50" s="132" t="s">
        <v>0</v>
      </c>
      <c r="I50" s="52"/>
      <c r="J50" s="52"/>
      <c r="K50" s="81"/>
      <c r="L50" s="81"/>
    </row>
    <row r="51" spans="1:12" ht="12.75" customHeight="1">
      <c r="A51" s="89" t="s">
        <v>5</v>
      </c>
      <c r="B51" s="90">
        <v>49.4</v>
      </c>
      <c r="C51" s="90" t="s">
        <v>0</v>
      </c>
      <c r="D51" s="90" t="s">
        <v>0</v>
      </c>
      <c r="E51" s="90" t="s">
        <v>0</v>
      </c>
      <c r="F51" s="90" t="s">
        <v>0</v>
      </c>
      <c r="G51" s="132" t="s">
        <v>0</v>
      </c>
      <c r="H51" s="132" t="s">
        <v>0</v>
      </c>
      <c r="I51" s="52"/>
      <c r="J51" s="52"/>
      <c r="K51" s="81"/>
      <c r="L51" s="81"/>
    </row>
    <row r="52" spans="1:12" ht="12.75" customHeight="1">
      <c r="A52" s="91" t="s">
        <v>7</v>
      </c>
      <c r="B52" s="92">
        <v>49.4</v>
      </c>
      <c r="C52" s="90" t="s">
        <v>0</v>
      </c>
      <c r="D52" s="90" t="s">
        <v>0</v>
      </c>
      <c r="E52" s="90" t="s">
        <v>0</v>
      </c>
      <c r="F52" s="90" t="s">
        <v>0</v>
      </c>
      <c r="G52" s="132" t="s">
        <v>0</v>
      </c>
      <c r="H52" s="132" t="s">
        <v>0</v>
      </c>
      <c r="I52" s="73"/>
      <c r="J52" s="69"/>
      <c r="K52" s="81"/>
      <c r="L52" s="81"/>
    </row>
    <row r="53" spans="1:12" ht="12.75" customHeight="1">
      <c r="A53" s="93" t="s">
        <v>6</v>
      </c>
      <c r="B53" s="90">
        <v>49.4</v>
      </c>
      <c r="C53" s="90" t="s">
        <v>0</v>
      </c>
      <c r="D53" s="90" t="s">
        <v>0</v>
      </c>
      <c r="E53" s="90" t="s">
        <v>0</v>
      </c>
      <c r="F53" s="90" t="s">
        <v>0</v>
      </c>
      <c r="G53" s="132" t="s">
        <v>0</v>
      </c>
      <c r="H53" s="132" t="s">
        <v>0</v>
      </c>
      <c r="I53" s="69"/>
      <c r="J53" s="69"/>
      <c r="K53" s="81"/>
      <c r="L53" s="81"/>
    </row>
    <row r="54" spans="1:12" ht="12.75" customHeight="1">
      <c r="A54" s="91" t="s">
        <v>7</v>
      </c>
      <c r="B54" s="92">
        <v>49.4</v>
      </c>
      <c r="C54" s="90" t="s">
        <v>0</v>
      </c>
      <c r="D54" s="90" t="s">
        <v>0</v>
      </c>
      <c r="E54" s="90" t="s">
        <v>0</v>
      </c>
      <c r="F54" s="90" t="s">
        <v>0</v>
      </c>
      <c r="G54" s="132" t="s">
        <v>0</v>
      </c>
      <c r="H54" s="132" t="s">
        <v>0</v>
      </c>
      <c r="I54" s="69"/>
      <c r="J54" s="69"/>
      <c r="K54" s="81"/>
      <c r="L54" s="81"/>
    </row>
    <row r="55" spans="1:12" ht="12.75" customHeight="1">
      <c r="A55" s="93" t="s">
        <v>4</v>
      </c>
      <c r="B55" s="97">
        <v>1.75</v>
      </c>
      <c r="C55" s="90" t="s">
        <v>0</v>
      </c>
      <c r="D55" s="90" t="s">
        <v>0</v>
      </c>
      <c r="E55" s="90" t="s">
        <v>0</v>
      </c>
      <c r="F55" s="90" t="s">
        <v>0</v>
      </c>
      <c r="G55" s="132" t="s">
        <v>0</v>
      </c>
      <c r="H55" s="132" t="s">
        <v>0</v>
      </c>
      <c r="I55" s="69"/>
      <c r="J55" s="69"/>
      <c r="K55" s="81"/>
      <c r="L55" s="81"/>
    </row>
    <row r="56" spans="1:12" ht="12.75" customHeight="1">
      <c r="A56" s="91" t="s">
        <v>7</v>
      </c>
      <c r="B56" s="98">
        <v>1.75</v>
      </c>
      <c r="C56" s="90" t="s">
        <v>0</v>
      </c>
      <c r="D56" s="90" t="s">
        <v>0</v>
      </c>
      <c r="E56" s="90" t="s">
        <v>0</v>
      </c>
      <c r="F56" s="90" t="s">
        <v>0</v>
      </c>
      <c r="G56" s="132" t="s">
        <v>0</v>
      </c>
      <c r="H56" s="132" t="s">
        <v>0</v>
      </c>
      <c r="I56" s="73"/>
      <c r="J56" s="69"/>
      <c r="K56" s="68"/>
      <c r="L56" s="6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M14" sqref="M14"/>
    </sheetView>
  </sheetViews>
  <sheetFormatPr defaultColWidth="9.00390625" defaultRowHeight="12.75"/>
  <cols>
    <col min="1" max="1" width="27.25390625" style="143" customWidth="1"/>
    <col min="2" max="2" width="10.75390625" style="143" customWidth="1"/>
    <col min="3" max="4" width="11.125" style="143" customWidth="1"/>
    <col min="5" max="8" width="10.75390625" style="143" customWidth="1"/>
    <col min="9" max="9" width="9.00390625" style="143" customWidth="1"/>
    <col min="10" max="10" width="11.125" style="143" customWidth="1"/>
    <col min="11" max="16384" width="9.125" style="143" customWidth="1"/>
  </cols>
  <sheetData>
    <row r="1" spans="1:10" ht="12.75">
      <c r="A1" s="32" t="s">
        <v>100</v>
      </c>
      <c r="B1" s="142"/>
      <c r="J1" s="144"/>
    </row>
    <row r="2" spans="1:11" s="147" customFormat="1" ht="12.75">
      <c r="A2" s="4" t="s">
        <v>101</v>
      </c>
      <c r="B2" s="145"/>
      <c r="C2" s="146"/>
      <c r="D2" s="146"/>
      <c r="E2" s="146"/>
      <c r="F2" s="146"/>
      <c r="G2" s="146"/>
      <c r="K2" s="148"/>
    </row>
    <row r="3" spans="1:13" ht="26.25" customHeight="1">
      <c r="A3" s="41"/>
      <c r="B3" s="105" t="s">
        <v>11</v>
      </c>
      <c r="C3" s="39" t="s">
        <v>62</v>
      </c>
      <c r="D3" s="39" t="s">
        <v>63</v>
      </c>
      <c r="E3" s="39" t="s">
        <v>29</v>
      </c>
      <c r="F3" s="39" t="s">
        <v>30</v>
      </c>
      <c r="G3" s="42" t="s">
        <v>38</v>
      </c>
      <c r="H3" s="42" t="s">
        <v>61</v>
      </c>
      <c r="I3" s="106"/>
      <c r="J3" s="150"/>
      <c r="K3" s="150"/>
      <c r="L3" s="151"/>
      <c r="M3" s="152"/>
    </row>
    <row r="4" spans="1:13" ht="12.75" customHeight="1">
      <c r="A4" s="70" t="s">
        <v>66</v>
      </c>
      <c r="B4" s="163">
        <v>3.969491370853831</v>
      </c>
      <c r="C4" s="163">
        <v>9.445778242358637</v>
      </c>
      <c r="D4" s="163">
        <v>1.5599999999999998</v>
      </c>
      <c r="E4" s="163">
        <v>1.53956608290438</v>
      </c>
      <c r="F4" s="163">
        <v>1.64</v>
      </c>
      <c r="G4" s="108">
        <f>F4-E4</f>
        <v>0.10043391709561988</v>
      </c>
      <c r="H4" s="108">
        <f>+D4-C4</f>
        <v>-7.885778242358637</v>
      </c>
      <c r="I4" s="150"/>
      <c r="J4" s="199"/>
      <c r="K4" s="199"/>
      <c r="L4" s="150"/>
      <c r="M4" s="150"/>
    </row>
    <row r="5" spans="1:13" ht="12.75">
      <c r="A5" s="46" t="s">
        <v>102</v>
      </c>
      <c r="B5" s="153">
        <v>4.79482024017098</v>
      </c>
      <c r="C5" s="153">
        <v>8.521247227065617</v>
      </c>
      <c r="D5" s="153">
        <v>2</v>
      </c>
      <c r="E5" s="153" t="s">
        <v>0</v>
      </c>
      <c r="F5" s="153">
        <v>2</v>
      </c>
      <c r="G5" s="108">
        <f>F5</f>
        <v>2</v>
      </c>
      <c r="H5" s="108">
        <f>+D5-C5</f>
        <v>-6.521247227065617</v>
      </c>
      <c r="I5" s="202"/>
      <c r="J5" s="200"/>
      <c r="K5" s="199"/>
      <c r="L5" s="154"/>
      <c r="M5" s="154"/>
    </row>
    <row r="6" spans="1:13" ht="12.75" customHeight="1">
      <c r="A6" s="46" t="s">
        <v>103</v>
      </c>
      <c r="B6" s="153">
        <v>3.7245906684030565</v>
      </c>
      <c r="C6" s="153">
        <v>8.757698996481132</v>
      </c>
      <c r="D6" s="153">
        <v>1.5166666666666666</v>
      </c>
      <c r="E6" s="153">
        <v>1.5458431616622799</v>
      </c>
      <c r="F6" s="153">
        <v>1.5</v>
      </c>
      <c r="G6" s="108">
        <f>F6-E6</f>
        <v>-0.04584316166227986</v>
      </c>
      <c r="H6" s="108">
        <f>+D6-C6</f>
        <v>-7.241032329814465</v>
      </c>
      <c r="I6" s="191"/>
      <c r="J6" s="200"/>
      <c r="K6" s="199"/>
      <c r="L6" s="156"/>
      <c r="M6" s="156"/>
    </row>
    <row r="7" spans="1:13" ht="12.75" customHeight="1">
      <c r="A7" s="46" t="s">
        <v>104</v>
      </c>
      <c r="B7" s="153">
        <v>4.608242303947717</v>
      </c>
      <c r="C7" s="153">
        <v>10.554720684897331</v>
      </c>
      <c r="D7" s="153">
        <v>1.5</v>
      </c>
      <c r="E7" s="153">
        <v>1.5</v>
      </c>
      <c r="F7" s="153">
        <v>1.5</v>
      </c>
      <c r="G7" s="108">
        <f>F7-E7</f>
        <v>0</v>
      </c>
      <c r="H7" s="108">
        <f>+D7-C7</f>
        <v>-9.054720684897331</v>
      </c>
      <c r="I7" s="191"/>
      <c r="J7" s="200"/>
      <c r="K7" s="199"/>
      <c r="L7" s="156"/>
      <c r="M7" s="156"/>
    </row>
    <row r="8" spans="1:13" ht="12.75" customHeight="1">
      <c r="A8" s="46" t="s">
        <v>105</v>
      </c>
      <c r="B8" s="153">
        <v>1.5</v>
      </c>
      <c r="C8" s="153" t="s">
        <v>0</v>
      </c>
      <c r="D8" s="153">
        <v>1.5</v>
      </c>
      <c r="E8" s="153" t="s">
        <v>0</v>
      </c>
      <c r="F8" s="153">
        <v>1.5</v>
      </c>
      <c r="G8" s="108">
        <f>F8</f>
        <v>1.5</v>
      </c>
      <c r="H8" s="108">
        <f>+D8</f>
        <v>1.5</v>
      </c>
      <c r="I8" s="191"/>
      <c r="J8" s="199"/>
      <c r="K8" s="199"/>
      <c r="L8" s="156"/>
      <c r="M8" s="156"/>
    </row>
    <row r="9" spans="1:13" ht="12.75" customHeight="1">
      <c r="A9" s="46" t="s">
        <v>106</v>
      </c>
      <c r="B9" s="157" t="s">
        <v>0</v>
      </c>
      <c r="C9" s="157" t="s">
        <v>0</v>
      </c>
      <c r="D9" s="157">
        <v>1.7</v>
      </c>
      <c r="E9" s="157" t="s">
        <v>0</v>
      </c>
      <c r="F9" s="157">
        <v>1.7</v>
      </c>
      <c r="G9" s="108">
        <f>F9</f>
        <v>1.7</v>
      </c>
      <c r="H9" s="108">
        <f>+D9</f>
        <v>1.7</v>
      </c>
      <c r="I9" s="154"/>
      <c r="J9" s="199"/>
      <c r="K9" s="199"/>
      <c r="L9" s="154"/>
      <c r="M9" s="154"/>
    </row>
    <row r="10" spans="1:13" ht="12.75" customHeight="1">
      <c r="A10" s="46" t="s">
        <v>107</v>
      </c>
      <c r="B10" s="157" t="s">
        <v>0</v>
      </c>
      <c r="C10" s="157" t="s">
        <v>0</v>
      </c>
      <c r="D10" s="157" t="s">
        <v>0</v>
      </c>
      <c r="E10" s="157" t="s">
        <v>0</v>
      </c>
      <c r="F10" s="157" t="s">
        <v>0</v>
      </c>
      <c r="G10" s="193" t="s">
        <v>0</v>
      </c>
      <c r="H10" s="193" t="s">
        <v>0</v>
      </c>
      <c r="I10" s="154"/>
      <c r="J10" s="148"/>
      <c r="K10" s="199"/>
      <c r="L10" s="154"/>
      <c r="M10" s="154"/>
    </row>
    <row r="11" spans="1:13" ht="12.75" customHeight="1">
      <c r="A11" s="46" t="s">
        <v>108</v>
      </c>
      <c r="B11" s="157" t="s">
        <v>0</v>
      </c>
      <c r="C11" s="157" t="s">
        <v>0</v>
      </c>
      <c r="D11" s="157" t="s">
        <v>0</v>
      </c>
      <c r="E11" s="157" t="s">
        <v>0</v>
      </c>
      <c r="F11" s="157" t="s">
        <v>0</v>
      </c>
      <c r="G11" s="193" t="s">
        <v>0</v>
      </c>
      <c r="H11" s="193" t="s">
        <v>0</v>
      </c>
      <c r="I11" s="154"/>
      <c r="J11" s="148"/>
      <c r="K11" s="148"/>
      <c r="L11" s="154"/>
      <c r="M11" s="154"/>
    </row>
    <row r="12" spans="1:13" ht="12.75" customHeight="1">
      <c r="A12" s="46" t="s">
        <v>109</v>
      </c>
      <c r="B12" s="157" t="s">
        <v>0</v>
      </c>
      <c r="C12" s="157" t="s">
        <v>0</v>
      </c>
      <c r="D12" s="157" t="s">
        <v>0</v>
      </c>
      <c r="E12" s="157" t="s">
        <v>0</v>
      </c>
      <c r="F12" s="157" t="s">
        <v>0</v>
      </c>
      <c r="G12" s="193" t="s">
        <v>0</v>
      </c>
      <c r="H12" s="193" t="s">
        <v>0</v>
      </c>
      <c r="I12" s="154"/>
      <c r="J12" s="148"/>
      <c r="K12" s="148"/>
      <c r="L12" s="154"/>
      <c r="M12" s="154"/>
    </row>
    <row r="13" spans="1:13" ht="12.75" customHeight="1">
      <c r="A13" s="46" t="s">
        <v>110</v>
      </c>
      <c r="B13" s="157" t="s">
        <v>0</v>
      </c>
      <c r="C13" s="157" t="s">
        <v>0</v>
      </c>
      <c r="D13" s="157" t="s">
        <v>0</v>
      </c>
      <c r="E13" s="157" t="s">
        <v>0</v>
      </c>
      <c r="F13" s="157" t="s">
        <v>0</v>
      </c>
      <c r="G13" s="193" t="s">
        <v>0</v>
      </c>
      <c r="H13" s="193" t="s">
        <v>0</v>
      </c>
      <c r="I13" s="154"/>
      <c r="J13" s="158"/>
      <c r="K13" s="159"/>
      <c r="L13" s="154"/>
      <c r="M13" s="154"/>
    </row>
    <row r="14" spans="1:13" ht="12.75" customHeight="1">
      <c r="A14" s="70" t="s">
        <v>111</v>
      </c>
      <c r="B14" s="163">
        <v>6.889275128289065</v>
      </c>
      <c r="C14" s="163">
        <v>13.253059036600666</v>
      </c>
      <c r="D14" s="163">
        <v>2.11</v>
      </c>
      <c r="E14" s="163">
        <v>1.5</v>
      </c>
      <c r="F14" s="163">
        <v>1.63</v>
      </c>
      <c r="G14" s="108">
        <f>F14-E14</f>
        <v>0.1299999999999999</v>
      </c>
      <c r="H14" s="108">
        <f>+D14-C14</f>
        <v>-11.143059036600667</v>
      </c>
      <c r="I14" s="160"/>
      <c r="J14" s="201"/>
      <c r="K14" s="199"/>
      <c r="L14" s="160"/>
      <c r="M14" s="160"/>
    </row>
    <row r="15" spans="1:13" ht="12.75" customHeight="1">
      <c r="A15" s="46" t="s">
        <v>102</v>
      </c>
      <c r="B15" s="161" t="s">
        <v>0</v>
      </c>
      <c r="C15" s="161" t="s">
        <v>0</v>
      </c>
      <c r="D15" s="161" t="s">
        <v>0</v>
      </c>
      <c r="E15" s="161" t="s">
        <v>0</v>
      </c>
      <c r="F15" s="161" t="s">
        <v>0</v>
      </c>
      <c r="G15" s="108" t="s">
        <v>0</v>
      </c>
      <c r="H15" s="108" t="s">
        <v>0</v>
      </c>
      <c r="I15" s="156"/>
      <c r="J15" s="201"/>
      <c r="K15" s="199"/>
      <c r="L15" s="156"/>
      <c r="M15" s="156"/>
    </row>
    <row r="16" spans="1:13" ht="12.75" customHeight="1">
      <c r="A16" s="46" t="s">
        <v>103</v>
      </c>
      <c r="B16" s="161">
        <v>8.25</v>
      </c>
      <c r="C16" s="161">
        <v>11.75</v>
      </c>
      <c r="D16" s="161" t="s">
        <v>0</v>
      </c>
      <c r="E16" s="161" t="s">
        <v>0</v>
      </c>
      <c r="F16" s="161" t="s">
        <v>0</v>
      </c>
      <c r="G16" s="108" t="s">
        <v>0</v>
      </c>
      <c r="H16" s="108">
        <f>-C16</f>
        <v>-11.75</v>
      </c>
      <c r="I16" s="156"/>
      <c r="J16" s="201"/>
      <c r="K16" s="199"/>
      <c r="L16" s="156"/>
      <c r="M16" s="156"/>
    </row>
    <row r="17" spans="1:13" ht="12.75" customHeight="1">
      <c r="A17" s="46" t="s">
        <v>104</v>
      </c>
      <c r="B17" s="161">
        <v>3.305555555555555</v>
      </c>
      <c r="C17" s="161" t="s">
        <v>0</v>
      </c>
      <c r="D17" s="161">
        <v>1.65</v>
      </c>
      <c r="E17" s="161" t="s">
        <v>0</v>
      </c>
      <c r="F17" s="161">
        <v>1.5</v>
      </c>
      <c r="G17" s="108">
        <f>F17</f>
        <v>1.5</v>
      </c>
      <c r="H17" s="108">
        <f>+D17</f>
        <v>1.65</v>
      </c>
      <c r="I17" s="156"/>
      <c r="J17" s="201"/>
      <c r="K17" s="199"/>
      <c r="L17" s="156"/>
      <c r="M17" s="156"/>
    </row>
    <row r="18" spans="1:13" ht="12.75" customHeight="1">
      <c r="A18" s="46" t="s">
        <v>105</v>
      </c>
      <c r="B18" s="161">
        <v>6.68333333333334</v>
      </c>
      <c r="C18" s="161">
        <v>13.33333333333335</v>
      </c>
      <c r="D18" s="161">
        <v>1.5999999999999999</v>
      </c>
      <c r="E18" s="161">
        <v>1.5</v>
      </c>
      <c r="F18" s="161">
        <v>1.5</v>
      </c>
      <c r="G18" s="108">
        <f>F18-E18</f>
        <v>0</v>
      </c>
      <c r="H18" s="108">
        <f>+D18-C18</f>
        <v>-11.73333333333335</v>
      </c>
      <c r="I18" s="156"/>
      <c r="J18" s="201"/>
      <c r="K18" s="199"/>
      <c r="L18" s="156"/>
      <c r="M18" s="156"/>
    </row>
    <row r="19" spans="1:13" ht="12.75" customHeight="1">
      <c r="A19" s="46" t="s">
        <v>106</v>
      </c>
      <c r="B19" s="157">
        <v>2</v>
      </c>
      <c r="C19" s="157" t="s">
        <v>0</v>
      </c>
      <c r="D19" s="157">
        <v>1.70366972477064</v>
      </c>
      <c r="E19" s="157" t="s">
        <v>0</v>
      </c>
      <c r="F19" s="157">
        <v>1.70366972477064</v>
      </c>
      <c r="G19" s="108">
        <f>F19</f>
        <v>1.70366972477064</v>
      </c>
      <c r="H19" s="108">
        <f>+D19</f>
        <v>1.70366972477064</v>
      </c>
      <c r="I19" s="156"/>
      <c r="J19" s="201"/>
      <c r="K19" s="199"/>
      <c r="L19" s="156"/>
      <c r="M19" s="156"/>
    </row>
    <row r="20" spans="1:13" ht="12.75" customHeight="1">
      <c r="A20" s="46" t="s">
        <v>107</v>
      </c>
      <c r="B20" s="157">
        <v>10</v>
      </c>
      <c r="C20" s="161">
        <v>10</v>
      </c>
      <c r="D20" s="157" t="s">
        <v>0</v>
      </c>
      <c r="E20" s="157" t="s">
        <v>0</v>
      </c>
      <c r="F20" s="157" t="s">
        <v>0</v>
      </c>
      <c r="G20" s="108" t="s">
        <v>0</v>
      </c>
      <c r="H20" s="108">
        <f>-C20</f>
        <v>-10</v>
      </c>
      <c r="I20" s="156"/>
      <c r="J20" s="201"/>
      <c r="K20" s="199"/>
      <c r="L20" s="156"/>
      <c r="M20" s="156"/>
    </row>
    <row r="21" spans="1:13" ht="12.75" customHeight="1">
      <c r="A21" s="46" t="s">
        <v>108</v>
      </c>
      <c r="B21" s="161">
        <v>12</v>
      </c>
      <c r="C21" s="161">
        <v>16</v>
      </c>
      <c r="D21" s="161" t="s">
        <v>0</v>
      </c>
      <c r="E21" s="161" t="s">
        <v>0</v>
      </c>
      <c r="F21" s="161" t="s">
        <v>0</v>
      </c>
      <c r="G21" s="108" t="s">
        <v>0</v>
      </c>
      <c r="H21" s="108">
        <f>-C21</f>
        <v>-16</v>
      </c>
      <c r="I21" s="156"/>
      <c r="J21" s="201"/>
      <c r="K21" s="199"/>
      <c r="L21" s="156"/>
      <c r="M21" s="156"/>
    </row>
    <row r="22" spans="1:13" ht="12.75" customHeight="1">
      <c r="A22" s="46" t="s">
        <v>109</v>
      </c>
      <c r="B22" s="161">
        <v>10.588235294117649</v>
      </c>
      <c r="C22" s="161" t="s">
        <v>0</v>
      </c>
      <c r="D22" s="161" t="s">
        <v>0</v>
      </c>
      <c r="E22" s="161" t="s">
        <v>0</v>
      </c>
      <c r="F22" s="161" t="s">
        <v>0</v>
      </c>
      <c r="G22" s="108" t="s">
        <v>0</v>
      </c>
      <c r="H22" s="108" t="s">
        <v>0</v>
      </c>
      <c r="I22" s="156"/>
      <c r="J22" s="155"/>
      <c r="K22" s="199"/>
      <c r="L22" s="156"/>
      <c r="M22" s="156"/>
    </row>
    <row r="23" spans="1:13" ht="12.75" customHeight="1">
      <c r="A23" s="46" t="s">
        <v>110</v>
      </c>
      <c r="B23" s="157" t="s">
        <v>0</v>
      </c>
      <c r="C23" s="157" t="s">
        <v>0</v>
      </c>
      <c r="D23" s="157">
        <v>6.7</v>
      </c>
      <c r="E23" s="157" t="s">
        <v>0</v>
      </c>
      <c r="F23" s="161"/>
      <c r="G23" s="108" t="s">
        <v>0</v>
      </c>
      <c r="H23" s="108">
        <f>+D23</f>
        <v>6.7</v>
      </c>
      <c r="I23" s="156"/>
      <c r="J23" s="158"/>
      <c r="K23" s="199"/>
      <c r="L23" s="156"/>
      <c r="M23" s="156"/>
    </row>
    <row r="24" spans="1:13" ht="12.75" customHeight="1">
      <c r="A24" s="70" t="s">
        <v>112</v>
      </c>
      <c r="B24" s="163">
        <v>2</v>
      </c>
      <c r="C24" s="163" t="s">
        <v>0</v>
      </c>
      <c r="D24" s="163" t="s">
        <v>0</v>
      </c>
      <c r="E24" s="163" t="s">
        <v>0</v>
      </c>
      <c r="F24" s="163" t="s">
        <v>0</v>
      </c>
      <c r="G24" s="108" t="s">
        <v>0</v>
      </c>
      <c r="H24" s="108" t="s">
        <v>0</v>
      </c>
      <c r="I24" s="160"/>
      <c r="J24" s="155"/>
      <c r="K24" s="199"/>
      <c r="L24" s="160"/>
      <c r="M24" s="160"/>
    </row>
    <row r="25" spans="1:13" ht="12.75" customHeight="1">
      <c r="A25" s="46" t="s">
        <v>102</v>
      </c>
      <c r="B25" s="161" t="s">
        <v>0</v>
      </c>
      <c r="C25" s="161" t="s">
        <v>0</v>
      </c>
      <c r="D25" s="161" t="s">
        <v>0</v>
      </c>
      <c r="E25" s="161" t="s">
        <v>0</v>
      </c>
      <c r="F25" s="161" t="s">
        <v>0</v>
      </c>
      <c r="G25" s="137" t="s">
        <v>0</v>
      </c>
      <c r="H25" s="137" t="s">
        <v>0</v>
      </c>
      <c r="I25" s="156"/>
      <c r="J25" s="155"/>
      <c r="K25" s="199"/>
      <c r="L25" s="156"/>
      <c r="M25" s="156"/>
    </row>
    <row r="26" spans="1:13" ht="12.75" customHeight="1">
      <c r="A26" s="46" t="s">
        <v>103</v>
      </c>
      <c r="B26" s="161">
        <v>2</v>
      </c>
      <c r="C26" s="161" t="s">
        <v>0</v>
      </c>
      <c r="D26" s="161" t="s">
        <v>0</v>
      </c>
      <c r="E26" s="161" t="s">
        <v>0</v>
      </c>
      <c r="F26" s="161" t="s">
        <v>0</v>
      </c>
      <c r="G26" s="137" t="s">
        <v>0</v>
      </c>
      <c r="H26" s="137" t="s">
        <v>0</v>
      </c>
      <c r="I26" s="156"/>
      <c r="J26" s="155"/>
      <c r="K26" s="199"/>
      <c r="L26" s="156"/>
      <c r="M26" s="156"/>
    </row>
    <row r="27" spans="1:13" ht="12.75" customHeight="1">
      <c r="A27" s="46" t="s">
        <v>104</v>
      </c>
      <c r="B27" s="161">
        <v>2</v>
      </c>
      <c r="C27" s="161" t="s">
        <v>0</v>
      </c>
      <c r="D27" s="161" t="s">
        <v>0</v>
      </c>
      <c r="E27" s="161" t="s">
        <v>0</v>
      </c>
      <c r="F27" s="161" t="s">
        <v>0</v>
      </c>
      <c r="G27" s="137" t="s">
        <v>0</v>
      </c>
      <c r="H27" s="137" t="s">
        <v>0</v>
      </c>
      <c r="I27" s="156"/>
      <c r="J27" s="155"/>
      <c r="K27" s="199"/>
      <c r="L27" s="156"/>
      <c r="M27" s="156"/>
    </row>
    <row r="28" spans="1:13" ht="12.75" customHeight="1">
      <c r="A28" s="46" t="s">
        <v>105</v>
      </c>
      <c r="B28" s="161" t="s">
        <v>0</v>
      </c>
      <c r="C28" s="161" t="s">
        <v>0</v>
      </c>
      <c r="D28" s="161" t="s">
        <v>0</v>
      </c>
      <c r="E28" s="161" t="s">
        <v>0</v>
      </c>
      <c r="F28" s="161" t="s">
        <v>0</v>
      </c>
      <c r="G28" s="137" t="s">
        <v>0</v>
      </c>
      <c r="H28" s="137" t="s">
        <v>0</v>
      </c>
      <c r="I28" s="156"/>
      <c r="J28" s="155"/>
      <c r="K28" s="155"/>
      <c r="L28" s="156"/>
      <c r="M28" s="156"/>
    </row>
    <row r="29" spans="1:13" ht="12.75" customHeight="1">
      <c r="A29" s="46" t="s">
        <v>106</v>
      </c>
      <c r="B29" s="157" t="s">
        <v>0</v>
      </c>
      <c r="C29" s="157" t="s">
        <v>0</v>
      </c>
      <c r="D29" s="157" t="s">
        <v>0</v>
      </c>
      <c r="E29" s="157" t="s">
        <v>0</v>
      </c>
      <c r="F29" s="157" t="s">
        <v>0</v>
      </c>
      <c r="G29" s="193" t="s">
        <v>0</v>
      </c>
      <c r="H29" s="193" t="s">
        <v>0</v>
      </c>
      <c r="I29" s="156"/>
      <c r="J29" s="155"/>
      <c r="K29" s="155"/>
      <c r="L29" s="156"/>
      <c r="M29" s="156"/>
    </row>
    <row r="30" spans="1:13" ht="12.75" customHeight="1">
      <c r="A30" s="46" t="s">
        <v>107</v>
      </c>
      <c r="B30" s="157" t="s">
        <v>0</v>
      </c>
      <c r="C30" s="157" t="s">
        <v>0</v>
      </c>
      <c r="D30" s="157" t="s">
        <v>0</v>
      </c>
      <c r="E30" s="157" t="s">
        <v>0</v>
      </c>
      <c r="F30" s="157" t="s">
        <v>0</v>
      </c>
      <c r="G30" s="193" t="s">
        <v>0</v>
      </c>
      <c r="H30" s="193" t="s">
        <v>0</v>
      </c>
      <c r="I30" s="156"/>
      <c r="J30" s="155"/>
      <c r="K30" s="155"/>
      <c r="L30" s="156"/>
      <c r="M30" s="156"/>
    </row>
    <row r="31" spans="1:13" ht="12.75" customHeight="1">
      <c r="A31" s="46" t="s">
        <v>108</v>
      </c>
      <c r="B31" s="157" t="s">
        <v>0</v>
      </c>
      <c r="C31" s="157" t="s">
        <v>0</v>
      </c>
      <c r="D31" s="157" t="s">
        <v>0</v>
      </c>
      <c r="E31" s="157" t="s">
        <v>0</v>
      </c>
      <c r="F31" s="157" t="s">
        <v>0</v>
      </c>
      <c r="G31" s="193" t="s">
        <v>0</v>
      </c>
      <c r="H31" s="193" t="s">
        <v>0</v>
      </c>
      <c r="I31" s="156"/>
      <c r="J31" s="155"/>
      <c r="K31" s="155"/>
      <c r="L31" s="156"/>
      <c r="M31" s="156"/>
    </row>
    <row r="32" spans="1:13" ht="12.75" customHeight="1">
      <c r="A32" s="46" t="s">
        <v>109</v>
      </c>
      <c r="B32" s="157" t="s">
        <v>0</v>
      </c>
      <c r="C32" s="157" t="s">
        <v>0</v>
      </c>
      <c r="D32" s="157" t="s">
        <v>0</v>
      </c>
      <c r="E32" s="157" t="s">
        <v>0</v>
      </c>
      <c r="F32" s="157" t="s">
        <v>0</v>
      </c>
      <c r="G32" s="193" t="s">
        <v>0</v>
      </c>
      <c r="H32" s="193" t="s">
        <v>0</v>
      </c>
      <c r="I32" s="156"/>
      <c r="J32" s="155"/>
      <c r="K32" s="155"/>
      <c r="L32" s="156"/>
      <c r="M32" s="156"/>
    </row>
    <row r="33" spans="1:13" ht="12.75" customHeight="1">
      <c r="A33" s="46" t="s">
        <v>110</v>
      </c>
      <c r="B33" s="157" t="s">
        <v>0</v>
      </c>
      <c r="C33" s="157" t="s">
        <v>0</v>
      </c>
      <c r="D33" s="157" t="s">
        <v>0</v>
      </c>
      <c r="E33" s="157" t="s">
        <v>0</v>
      </c>
      <c r="F33" s="157" t="s">
        <v>0</v>
      </c>
      <c r="G33" s="193" t="s">
        <v>0</v>
      </c>
      <c r="H33" s="193" t="s">
        <v>0</v>
      </c>
      <c r="I33" s="156"/>
      <c r="J33" s="147"/>
      <c r="K33" s="147"/>
      <c r="L33" s="156"/>
      <c r="M33" s="156"/>
    </row>
    <row r="34" ht="12.75">
      <c r="D34" s="162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workbookViewId="0" topLeftCell="A1">
      <selection activeCell="J3" sqref="J3"/>
    </sheetView>
  </sheetViews>
  <sheetFormatPr defaultColWidth="9.125" defaultRowHeight="12.75"/>
  <cols>
    <col min="1" max="1" width="20.875" style="112" bestFit="1" customWidth="1"/>
    <col min="2" max="2" width="10.75390625" style="112" customWidth="1"/>
    <col min="3" max="4" width="11.125" style="112" customWidth="1"/>
    <col min="5" max="8" width="10.75390625" style="112" customWidth="1"/>
    <col min="9" max="9" width="12.25390625" style="112" bestFit="1" customWidth="1"/>
    <col min="10" max="16384" width="9.125" style="112" customWidth="1"/>
  </cols>
  <sheetData>
    <row r="1" ht="14.25" customHeight="1">
      <c r="A1" s="32" t="s">
        <v>113</v>
      </c>
    </row>
    <row r="2" spans="1:7" s="114" customFormat="1" ht="12.75" customHeight="1">
      <c r="A2" s="4" t="s">
        <v>32</v>
      </c>
      <c r="B2" s="113"/>
      <c r="C2" s="78"/>
      <c r="D2" s="78"/>
      <c r="E2" s="78"/>
      <c r="F2" s="78"/>
      <c r="G2" s="78"/>
    </row>
    <row r="3" spans="1:8" ht="24" customHeight="1">
      <c r="A3" s="104"/>
      <c r="B3" s="105" t="s">
        <v>11</v>
      </c>
      <c r="C3" s="39" t="s">
        <v>62</v>
      </c>
      <c r="D3" s="39" t="s">
        <v>63</v>
      </c>
      <c r="E3" s="39" t="s">
        <v>29</v>
      </c>
      <c r="F3" s="39" t="s">
        <v>30</v>
      </c>
      <c r="G3" s="42" t="s">
        <v>38</v>
      </c>
      <c r="H3" s="42" t="s">
        <v>61</v>
      </c>
    </row>
    <row r="4" spans="1:9" ht="12.75" customHeight="1">
      <c r="A4" s="47" t="s">
        <v>114</v>
      </c>
      <c r="B4" s="164">
        <v>6402.918100000001</v>
      </c>
      <c r="C4" s="164">
        <v>3268.9134000000004</v>
      </c>
      <c r="D4" s="164">
        <v>517.9361</v>
      </c>
      <c r="E4" s="164">
        <v>86.1597</v>
      </c>
      <c r="F4" s="164">
        <v>160.4484</v>
      </c>
      <c r="G4" s="137">
        <f>F4-E4</f>
        <v>74.28869999999999</v>
      </c>
      <c r="H4" s="108">
        <f>D4-C4</f>
        <v>-2750.9773000000005</v>
      </c>
      <c r="I4" s="115"/>
    </row>
    <row r="5" spans="1:9" ht="12.75" customHeight="1">
      <c r="A5" s="212" t="s">
        <v>66</v>
      </c>
      <c r="B5" s="135">
        <v>4515.2439</v>
      </c>
      <c r="C5" s="135">
        <v>2348.8317</v>
      </c>
      <c r="D5" s="135">
        <f>D6+D7+D8+D9+D10</f>
        <v>175.5161</v>
      </c>
      <c r="E5" s="135">
        <v>66.4597</v>
      </c>
      <c r="F5" s="135">
        <v>89.9284</v>
      </c>
      <c r="G5" s="137">
        <f>F5-E5</f>
        <v>23.4687</v>
      </c>
      <c r="H5" s="108">
        <f>D5-C5</f>
        <v>-2173.3156000000004</v>
      </c>
      <c r="I5" s="115"/>
    </row>
    <row r="6" spans="1:10" ht="12.75" customHeight="1">
      <c r="A6" s="213" t="s">
        <v>102</v>
      </c>
      <c r="B6" s="136">
        <v>824.7366999999999</v>
      </c>
      <c r="C6" s="136">
        <v>522.4511</v>
      </c>
      <c r="D6" s="136">
        <v>14.0244</v>
      </c>
      <c r="E6" s="136" t="s">
        <v>0</v>
      </c>
      <c r="F6" s="136">
        <v>14.0244</v>
      </c>
      <c r="G6" s="137">
        <f>F6</f>
        <v>14.0244</v>
      </c>
      <c r="H6" s="108">
        <f>D6-C6</f>
        <v>-508.4267</v>
      </c>
      <c r="I6" s="115"/>
      <c r="J6" s="116"/>
    </row>
    <row r="7" spans="1:10" ht="12.75" customHeight="1">
      <c r="A7" s="213" t="s">
        <v>103</v>
      </c>
      <c r="B7" s="136">
        <v>2152.0083999999997</v>
      </c>
      <c r="C7" s="136">
        <v>1407.3274</v>
      </c>
      <c r="D7" s="136">
        <v>75.5</v>
      </c>
      <c r="E7" s="136">
        <v>57.3597</v>
      </c>
      <c r="F7" s="136">
        <v>9.904</v>
      </c>
      <c r="G7" s="137">
        <f>F7-E7</f>
        <v>-47.45569999999999</v>
      </c>
      <c r="H7" s="108">
        <f>D7-C7</f>
        <v>-1331.8274</v>
      </c>
      <c r="I7" s="115"/>
      <c r="J7" s="116"/>
    </row>
    <row r="8" spans="1:10" ht="12.75" customHeight="1">
      <c r="A8" s="213" t="s">
        <v>104</v>
      </c>
      <c r="B8" s="136">
        <v>1441.4638000000002</v>
      </c>
      <c r="C8" s="136">
        <v>419.0532</v>
      </c>
      <c r="D8" s="136">
        <v>39.0377</v>
      </c>
      <c r="E8" s="136">
        <v>9.1</v>
      </c>
      <c r="F8" s="136">
        <v>19.046</v>
      </c>
      <c r="G8" s="137">
        <f>F8-E8</f>
        <v>9.946</v>
      </c>
      <c r="H8" s="108">
        <f>D8-C8</f>
        <v>-380.0155</v>
      </c>
      <c r="I8" s="115"/>
      <c r="J8" s="116"/>
    </row>
    <row r="9" spans="1:10" ht="12.75" customHeight="1">
      <c r="A9" s="213" t="s">
        <v>105</v>
      </c>
      <c r="B9" s="136">
        <v>97.035</v>
      </c>
      <c r="C9" s="136" t="s">
        <v>0</v>
      </c>
      <c r="D9" s="136">
        <f>F9</f>
        <v>18.351</v>
      </c>
      <c r="E9" s="136" t="s">
        <v>0</v>
      </c>
      <c r="F9" s="136">
        <v>18.351</v>
      </c>
      <c r="G9" s="137">
        <f>F9</f>
        <v>18.351</v>
      </c>
      <c r="H9" s="108">
        <f>D9</f>
        <v>18.351</v>
      </c>
      <c r="I9" s="115"/>
      <c r="J9" s="116"/>
    </row>
    <row r="10" spans="1:10" ht="12.75" customHeight="1">
      <c r="A10" s="213" t="s">
        <v>106</v>
      </c>
      <c r="B10" s="136" t="s">
        <v>0</v>
      </c>
      <c r="C10" s="136" t="s">
        <v>0</v>
      </c>
      <c r="D10" s="136">
        <f>F10</f>
        <v>28.603</v>
      </c>
      <c r="E10" s="136" t="s">
        <v>0</v>
      </c>
      <c r="F10" s="136">
        <v>28.603</v>
      </c>
      <c r="G10" s="137">
        <f>F10</f>
        <v>28.603</v>
      </c>
      <c r="H10" s="108">
        <f>D10</f>
        <v>28.603</v>
      </c>
      <c r="I10" s="115"/>
      <c r="J10" s="116"/>
    </row>
    <row r="11" spans="1:10" ht="12.75" customHeight="1">
      <c r="A11" s="213" t="s">
        <v>107</v>
      </c>
      <c r="B11" s="136" t="s">
        <v>0</v>
      </c>
      <c r="C11" s="136" t="s">
        <v>0</v>
      </c>
      <c r="D11" s="136" t="s">
        <v>0</v>
      </c>
      <c r="E11" s="136" t="s">
        <v>0</v>
      </c>
      <c r="F11" s="136" t="s">
        <v>0</v>
      </c>
      <c r="G11" s="108" t="s">
        <v>0</v>
      </c>
      <c r="H11" s="108" t="s">
        <v>0</v>
      </c>
      <c r="J11" s="116"/>
    </row>
    <row r="12" spans="1:10" ht="12.75" customHeight="1">
      <c r="A12" s="213" t="s">
        <v>108</v>
      </c>
      <c r="B12" s="136" t="s">
        <v>0</v>
      </c>
      <c r="C12" s="136" t="s">
        <v>0</v>
      </c>
      <c r="D12" s="136" t="s">
        <v>0</v>
      </c>
      <c r="E12" s="136" t="s">
        <v>0</v>
      </c>
      <c r="F12" s="136" t="s">
        <v>0</v>
      </c>
      <c r="G12" s="108" t="s">
        <v>0</v>
      </c>
      <c r="H12" s="108" t="s">
        <v>0</v>
      </c>
      <c r="J12" s="116"/>
    </row>
    <row r="13" spans="1:10" ht="12.75" customHeight="1">
      <c r="A13" s="213" t="s">
        <v>109</v>
      </c>
      <c r="B13" s="136" t="s">
        <v>0</v>
      </c>
      <c r="C13" s="136" t="s">
        <v>0</v>
      </c>
      <c r="D13" s="136" t="s">
        <v>0</v>
      </c>
      <c r="E13" s="136" t="s">
        <v>0</v>
      </c>
      <c r="F13" s="136" t="s">
        <v>0</v>
      </c>
      <c r="G13" s="108" t="s">
        <v>0</v>
      </c>
      <c r="H13" s="108" t="s">
        <v>0</v>
      </c>
      <c r="J13" s="116"/>
    </row>
    <row r="14" spans="1:10" ht="12.75" customHeight="1">
      <c r="A14" s="46" t="s">
        <v>110</v>
      </c>
      <c r="B14" s="136" t="s">
        <v>0</v>
      </c>
      <c r="C14" s="136" t="s">
        <v>0</v>
      </c>
      <c r="D14" s="136" t="s">
        <v>0</v>
      </c>
      <c r="E14" s="136" t="s">
        <v>0</v>
      </c>
      <c r="F14" s="136" t="s">
        <v>0</v>
      </c>
      <c r="G14" s="108" t="s">
        <v>0</v>
      </c>
      <c r="H14" s="108" t="s">
        <v>0</v>
      </c>
      <c r="J14" s="116"/>
    </row>
    <row r="15" spans="1:10" ht="12.75" customHeight="1">
      <c r="A15" s="212" t="s">
        <v>111</v>
      </c>
      <c r="B15" s="135">
        <v>1852.0497</v>
      </c>
      <c r="C15" s="135">
        <v>920.0817</v>
      </c>
      <c r="D15" s="135">
        <v>342.42</v>
      </c>
      <c r="E15" s="135">
        <v>19.7</v>
      </c>
      <c r="F15" s="135">
        <v>70.52</v>
      </c>
      <c r="G15" s="137">
        <f>F15-E15</f>
        <v>50.81999999999999</v>
      </c>
      <c r="H15" s="108">
        <f>D15-C15</f>
        <v>-577.6616999999999</v>
      </c>
      <c r="I15" s="115"/>
      <c r="J15" s="116"/>
    </row>
    <row r="16" spans="1:10" ht="12.75" customHeight="1">
      <c r="A16" s="213" t="s">
        <v>102</v>
      </c>
      <c r="B16" s="136" t="s">
        <v>0</v>
      </c>
      <c r="C16" s="136" t="s">
        <v>0</v>
      </c>
      <c r="D16" s="136"/>
      <c r="E16" s="136" t="s">
        <v>0</v>
      </c>
      <c r="F16" s="136"/>
      <c r="G16" s="137" t="s">
        <v>0</v>
      </c>
      <c r="H16" s="108" t="s">
        <v>0</v>
      </c>
      <c r="I16" s="115"/>
      <c r="J16" s="116"/>
    </row>
    <row r="17" spans="1:10" ht="12.75" customHeight="1">
      <c r="A17" s="213" t="s">
        <v>103</v>
      </c>
      <c r="B17" s="136">
        <v>362.0817</v>
      </c>
      <c r="C17" s="136">
        <v>330.0817</v>
      </c>
      <c r="D17" s="136"/>
      <c r="E17" s="136" t="s">
        <v>0</v>
      </c>
      <c r="F17" s="136"/>
      <c r="G17" s="137" t="s">
        <v>0</v>
      </c>
      <c r="H17" s="108">
        <f>-C17</f>
        <v>-330.0817</v>
      </c>
      <c r="I17" s="115"/>
      <c r="J17" s="116"/>
    </row>
    <row r="18" spans="1:10" ht="12.75" customHeight="1">
      <c r="A18" s="213" t="s">
        <v>104</v>
      </c>
      <c r="B18" s="136">
        <v>390</v>
      </c>
      <c r="C18" s="136" t="s">
        <v>0</v>
      </c>
      <c r="D18" s="136">
        <v>140.92</v>
      </c>
      <c r="E18" s="136" t="s">
        <v>0</v>
      </c>
      <c r="F18" s="136">
        <v>6.92</v>
      </c>
      <c r="G18" s="137">
        <f>F18</f>
        <v>6.92</v>
      </c>
      <c r="H18" s="108">
        <f>D18</f>
        <v>140.92</v>
      </c>
      <c r="I18" s="115"/>
      <c r="J18" s="116"/>
    </row>
    <row r="19" spans="1:10" ht="12.75" customHeight="1">
      <c r="A19" s="213" t="s">
        <v>105</v>
      </c>
      <c r="B19" s="136">
        <v>569.968</v>
      </c>
      <c r="C19" s="136">
        <v>400</v>
      </c>
      <c r="D19" s="136">
        <v>85.9</v>
      </c>
      <c r="E19" s="136">
        <v>19.7</v>
      </c>
      <c r="F19" s="136">
        <v>20</v>
      </c>
      <c r="G19" s="137">
        <f>F19-E19</f>
        <v>0.3000000000000007</v>
      </c>
      <c r="H19" s="108">
        <f>D19-C19</f>
        <v>-314.1</v>
      </c>
      <c r="I19" s="115"/>
      <c r="J19" s="116"/>
    </row>
    <row r="20" spans="1:10" ht="12.75" customHeight="1">
      <c r="A20" s="213" t="s">
        <v>106</v>
      </c>
      <c r="B20" s="136">
        <v>20</v>
      </c>
      <c r="C20" s="136" t="s">
        <v>0</v>
      </c>
      <c r="D20" s="136">
        <v>43.6</v>
      </c>
      <c r="E20" s="136" t="s">
        <v>0</v>
      </c>
      <c r="F20" s="136">
        <v>43.6</v>
      </c>
      <c r="G20" s="137">
        <f>F20</f>
        <v>43.6</v>
      </c>
      <c r="H20" s="108">
        <f>D20</f>
        <v>43.6</v>
      </c>
      <c r="I20" s="115"/>
      <c r="J20" s="116"/>
    </row>
    <row r="21" spans="1:10" ht="12.75" customHeight="1">
      <c r="A21" s="213" t="s">
        <v>107</v>
      </c>
      <c r="B21" s="136">
        <v>100</v>
      </c>
      <c r="C21" s="136">
        <v>100</v>
      </c>
      <c r="D21" s="136" t="s">
        <v>0</v>
      </c>
      <c r="E21" s="136" t="s">
        <v>0</v>
      </c>
      <c r="F21" s="136" t="s">
        <v>0</v>
      </c>
      <c r="G21" s="137" t="s">
        <v>0</v>
      </c>
      <c r="H21" s="108">
        <f>-C21</f>
        <v>-100</v>
      </c>
      <c r="I21" s="115"/>
      <c r="J21" s="116"/>
    </row>
    <row r="22" spans="1:10" ht="12.75" customHeight="1">
      <c r="A22" s="213" t="s">
        <v>108</v>
      </c>
      <c r="B22" s="136">
        <v>190</v>
      </c>
      <c r="C22" s="136">
        <v>90</v>
      </c>
      <c r="D22" s="136" t="s">
        <v>0</v>
      </c>
      <c r="E22" s="136" t="s">
        <v>0</v>
      </c>
      <c r="F22" s="136" t="s">
        <v>0</v>
      </c>
      <c r="G22" s="137" t="s">
        <v>0</v>
      </c>
      <c r="H22" s="108">
        <f>-C22</f>
        <v>-90</v>
      </c>
      <c r="I22" s="115"/>
      <c r="J22" s="116"/>
    </row>
    <row r="23" spans="1:10" ht="12.75" customHeight="1">
      <c r="A23" s="213" t="s">
        <v>109</v>
      </c>
      <c r="B23" s="136">
        <v>220</v>
      </c>
      <c r="C23" s="136" t="s">
        <v>0</v>
      </c>
      <c r="D23" s="136" t="s">
        <v>0</v>
      </c>
      <c r="E23" s="136" t="s">
        <v>0</v>
      </c>
      <c r="F23" s="136" t="s">
        <v>0</v>
      </c>
      <c r="G23" s="137" t="s">
        <v>0</v>
      </c>
      <c r="H23" s="108" t="s">
        <v>0</v>
      </c>
      <c r="I23" s="115"/>
      <c r="J23" s="116"/>
    </row>
    <row r="24" spans="1:10" ht="12.75" customHeight="1">
      <c r="A24" s="46" t="s">
        <v>110</v>
      </c>
      <c r="B24" s="136" t="s">
        <v>0</v>
      </c>
      <c r="C24" s="136" t="s">
        <v>0</v>
      </c>
      <c r="D24" s="136">
        <v>72</v>
      </c>
      <c r="E24" s="136" t="s">
        <v>0</v>
      </c>
      <c r="F24" s="136"/>
      <c r="G24" s="137" t="s">
        <v>0</v>
      </c>
      <c r="H24" s="108">
        <f>D24</f>
        <v>72</v>
      </c>
      <c r="I24" s="115"/>
      <c r="J24" s="116"/>
    </row>
    <row r="25" spans="1:10" ht="12.75" customHeight="1">
      <c r="A25" s="212" t="s">
        <v>112</v>
      </c>
      <c r="B25" s="135">
        <v>35.6245</v>
      </c>
      <c r="C25" s="135" t="s">
        <v>0</v>
      </c>
      <c r="D25" s="135" t="s">
        <v>0</v>
      </c>
      <c r="E25" s="135" t="s">
        <v>0</v>
      </c>
      <c r="F25" s="135" t="s">
        <v>0</v>
      </c>
      <c r="G25" s="108" t="s">
        <v>0</v>
      </c>
      <c r="H25" s="108" t="s">
        <v>0</v>
      </c>
      <c r="I25" s="117"/>
      <c r="J25" s="116"/>
    </row>
    <row r="26" spans="1:10" ht="12.75" customHeight="1">
      <c r="A26" s="213" t="s">
        <v>102</v>
      </c>
      <c r="B26" s="136" t="s">
        <v>0</v>
      </c>
      <c r="C26" s="136" t="s">
        <v>0</v>
      </c>
      <c r="D26" s="136" t="s">
        <v>0</v>
      </c>
      <c r="E26" s="136" t="s">
        <v>0</v>
      </c>
      <c r="F26" s="136" t="s">
        <v>0</v>
      </c>
      <c r="G26" s="108" t="s">
        <v>0</v>
      </c>
      <c r="H26" s="108" t="s">
        <v>0</v>
      </c>
      <c r="I26" s="117"/>
      <c r="J26" s="116"/>
    </row>
    <row r="27" spans="1:10" ht="12.75" customHeight="1">
      <c r="A27" s="213" t="s">
        <v>103</v>
      </c>
      <c r="B27" s="136">
        <v>17.7499</v>
      </c>
      <c r="C27" s="136" t="s">
        <v>0</v>
      </c>
      <c r="D27" s="136" t="s">
        <v>0</v>
      </c>
      <c r="E27" s="136" t="s">
        <v>0</v>
      </c>
      <c r="F27" s="136" t="s">
        <v>0</v>
      </c>
      <c r="G27" s="108" t="s">
        <v>0</v>
      </c>
      <c r="H27" s="108" t="s">
        <v>0</v>
      </c>
      <c r="I27" s="117"/>
      <c r="J27" s="116"/>
    </row>
    <row r="28" spans="1:10" ht="12.75" customHeight="1">
      <c r="A28" s="213" t="s">
        <v>104</v>
      </c>
      <c r="B28" s="136">
        <v>17.874599999999997</v>
      </c>
      <c r="C28" s="136" t="s">
        <v>0</v>
      </c>
      <c r="D28" s="136" t="s">
        <v>0</v>
      </c>
      <c r="E28" s="136" t="s">
        <v>0</v>
      </c>
      <c r="F28" s="136" t="s">
        <v>0</v>
      </c>
      <c r="G28" s="108" t="s">
        <v>0</v>
      </c>
      <c r="H28" s="108" t="s">
        <v>0</v>
      </c>
      <c r="I28" s="117"/>
      <c r="J28" s="116"/>
    </row>
    <row r="29" spans="1:10" ht="12.75" customHeight="1">
      <c r="A29" s="213" t="s">
        <v>105</v>
      </c>
      <c r="B29" s="136" t="s">
        <v>0</v>
      </c>
      <c r="C29" s="136" t="s">
        <v>0</v>
      </c>
      <c r="D29" s="136" t="s">
        <v>0</v>
      </c>
      <c r="E29" s="136" t="s">
        <v>0</v>
      </c>
      <c r="F29" s="136" t="s">
        <v>0</v>
      </c>
      <c r="G29" s="108" t="s">
        <v>0</v>
      </c>
      <c r="H29" s="108" t="s">
        <v>0</v>
      </c>
      <c r="I29" s="117"/>
      <c r="J29" s="116"/>
    </row>
    <row r="30" spans="1:10" ht="12.75" customHeight="1">
      <c r="A30" s="213" t="s">
        <v>106</v>
      </c>
      <c r="B30" s="136" t="s">
        <v>0</v>
      </c>
      <c r="C30" s="136" t="s">
        <v>0</v>
      </c>
      <c r="D30" s="136" t="s">
        <v>0</v>
      </c>
      <c r="E30" s="136" t="s">
        <v>0</v>
      </c>
      <c r="F30" s="136" t="s">
        <v>0</v>
      </c>
      <c r="G30" s="108" t="s">
        <v>0</v>
      </c>
      <c r="H30" s="108" t="s">
        <v>0</v>
      </c>
      <c r="I30" s="117"/>
      <c r="J30" s="116"/>
    </row>
    <row r="31" spans="1:10" ht="12.75" customHeight="1">
      <c r="A31" s="213" t="s">
        <v>107</v>
      </c>
      <c r="B31" s="136" t="s">
        <v>0</v>
      </c>
      <c r="C31" s="136" t="s">
        <v>0</v>
      </c>
      <c r="D31" s="136" t="s">
        <v>0</v>
      </c>
      <c r="E31" s="136" t="s">
        <v>0</v>
      </c>
      <c r="F31" s="136" t="s">
        <v>0</v>
      </c>
      <c r="G31" s="108" t="s">
        <v>0</v>
      </c>
      <c r="H31" s="108" t="s">
        <v>0</v>
      </c>
      <c r="I31" s="117"/>
      <c r="J31" s="116"/>
    </row>
    <row r="32" spans="1:10" ht="12.75" customHeight="1">
      <c r="A32" s="213" t="s">
        <v>108</v>
      </c>
      <c r="B32" s="136" t="s">
        <v>0</v>
      </c>
      <c r="C32" s="136" t="s">
        <v>0</v>
      </c>
      <c r="D32" s="136" t="s">
        <v>0</v>
      </c>
      <c r="E32" s="136" t="s">
        <v>0</v>
      </c>
      <c r="F32" s="136" t="s">
        <v>0</v>
      </c>
      <c r="G32" s="108" t="s">
        <v>0</v>
      </c>
      <c r="H32" s="108" t="s">
        <v>0</v>
      </c>
      <c r="I32" s="117"/>
      <c r="J32" s="116"/>
    </row>
    <row r="33" spans="1:10" ht="12.75" customHeight="1">
      <c r="A33" s="213" t="s">
        <v>109</v>
      </c>
      <c r="B33" s="136" t="s">
        <v>0</v>
      </c>
      <c r="C33" s="136" t="s">
        <v>0</v>
      </c>
      <c r="D33" s="136" t="s">
        <v>0</v>
      </c>
      <c r="E33" s="136" t="s">
        <v>0</v>
      </c>
      <c r="F33" s="136" t="s">
        <v>0</v>
      </c>
      <c r="G33" s="108" t="s">
        <v>0</v>
      </c>
      <c r="H33" s="108" t="s">
        <v>0</v>
      </c>
      <c r="I33" s="117"/>
      <c r="J33" s="116"/>
    </row>
    <row r="34" spans="1:10" ht="12.75" customHeight="1">
      <c r="A34" s="46" t="s">
        <v>110</v>
      </c>
      <c r="B34" s="136" t="s">
        <v>0</v>
      </c>
      <c r="C34" s="136" t="s">
        <v>0</v>
      </c>
      <c r="D34" s="136" t="s">
        <v>0</v>
      </c>
      <c r="E34" s="136" t="s">
        <v>0</v>
      </c>
      <c r="F34" s="136" t="s">
        <v>0</v>
      </c>
      <c r="G34" s="108" t="s">
        <v>0</v>
      </c>
      <c r="H34" s="108" t="s">
        <v>0</v>
      </c>
      <c r="I34" s="117"/>
      <c r="J34" s="116"/>
    </row>
    <row r="36" ht="14.25" customHeight="1">
      <c r="A36" s="32" t="s">
        <v>115</v>
      </c>
    </row>
    <row r="37" ht="12.75" customHeight="1">
      <c r="A37" s="9" t="s">
        <v>32</v>
      </c>
    </row>
    <row r="38" spans="1:10" ht="31.5">
      <c r="A38" s="109"/>
      <c r="B38" s="94" t="s">
        <v>8</v>
      </c>
      <c r="C38" s="39" t="s">
        <v>40</v>
      </c>
      <c r="D38" s="39" t="s">
        <v>41</v>
      </c>
      <c r="E38" s="94" t="s">
        <v>11</v>
      </c>
      <c r="F38" s="39" t="s">
        <v>29</v>
      </c>
      <c r="G38" s="39" t="s">
        <v>30</v>
      </c>
      <c r="H38" s="42" t="s">
        <v>38</v>
      </c>
      <c r="I38" s="42" t="s">
        <v>39</v>
      </c>
      <c r="J38" s="119"/>
    </row>
    <row r="39" spans="1:14" ht="12.75" customHeight="1">
      <c r="A39" s="214" t="s">
        <v>116</v>
      </c>
      <c r="B39" s="106">
        <v>102877.68537795</v>
      </c>
      <c r="C39" s="106">
        <v>96279.08558817</v>
      </c>
      <c r="D39" s="106">
        <v>95761.70992338</v>
      </c>
      <c r="E39" s="106">
        <v>107079.35494352</v>
      </c>
      <c r="F39" s="106">
        <v>105917.42918870998</v>
      </c>
      <c r="G39" s="106">
        <v>109695.63664666</v>
      </c>
      <c r="H39" s="130">
        <f>G39/F39-1</f>
        <v>0.03567125341777788</v>
      </c>
      <c r="I39" s="130">
        <f>G39/E39-1</f>
        <v>0.024433110420958304</v>
      </c>
      <c r="M39" s="120"/>
      <c r="N39" s="120"/>
    </row>
    <row r="40" spans="1:17" ht="12.75" customHeight="1">
      <c r="A40" s="46" t="s">
        <v>117</v>
      </c>
      <c r="B40" s="110">
        <v>42225.592244900006</v>
      </c>
      <c r="C40" s="110">
        <v>36253.25237978</v>
      </c>
      <c r="D40" s="110">
        <v>35840.79899198</v>
      </c>
      <c r="E40" s="110">
        <v>41297.61361281</v>
      </c>
      <c r="F40" s="110">
        <v>39559.24663612</v>
      </c>
      <c r="G40" s="110">
        <v>41918.36874119</v>
      </c>
      <c r="H40" s="130">
        <f aca="true" t="shared" si="0" ref="H40:H53">G40/F40-1</f>
        <v>0.059635162589673385</v>
      </c>
      <c r="I40" s="130">
        <f aca="true" t="shared" si="1" ref="I40:I53">G40/E40-1</f>
        <v>0.01503125905046132</v>
      </c>
      <c r="M40" s="120"/>
      <c r="N40" s="120"/>
      <c r="O40" s="120"/>
      <c r="P40" s="120"/>
      <c r="Q40" s="120"/>
    </row>
    <row r="41" spans="1:14" ht="12.75" customHeight="1">
      <c r="A41" s="46" t="s">
        <v>118</v>
      </c>
      <c r="B41" s="110">
        <v>47128.88711009</v>
      </c>
      <c r="C41" s="110">
        <v>46924.15583597</v>
      </c>
      <c r="D41" s="110">
        <v>46032.31325052</v>
      </c>
      <c r="E41" s="110">
        <v>52664.35055128</v>
      </c>
      <c r="F41" s="110">
        <v>53206.33604911</v>
      </c>
      <c r="G41" s="110">
        <v>54542.50547962001</v>
      </c>
      <c r="H41" s="130">
        <f t="shared" si="0"/>
        <v>0.02511297581695371</v>
      </c>
      <c r="I41" s="130">
        <f t="shared" si="1"/>
        <v>0.03566273786118801</v>
      </c>
      <c r="M41" s="120"/>
      <c r="N41" s="120"/>
    </row>
    <row r="42" spans="1:14" ht="12.75" customHeight="1">
      <c r="A42" s="46" t="s">
        <v>119</v>
      </c>
      <c r="B42" s="110">
        <v>7108.0608438300005</v>
      </c>
      <c r="C42" s="110">
        <v>6937.455991390001</v>
      </c>
      <c r="D42" s="110">
        <v>7778.513729429999</v>
      </c>
      <c r="E42" s="110">
        <v>7255.34431592</v>
      </c>
      <c r="F42" s="110">
        <v>6945.830973199999</v>
      </c>
      <c r="G42" s="110">
        <v>7280.72774473</v>
      </c>
      <c r="H42" s="130">
        <f t="shared" si="0"/>
        <v>0.048215508385127226</v>
      </c>
      <c r="I42" s="130">
        <f t="shared" si="1"/>
        <v>0.0034985836239780355</v>
      </c>
      <c r="M42" s="120"/>
      <c r="N42" s="120"/>
    </row>
    <row r="43" spans="1:14" ht="12.75" customHeight="1">
      <c r="A43" s="46" t="s">
        <v>120</v>
      </c>
      <c r="B43" s="110">
        <v>6415.14517913</v>
      </c>
      <c r="C43" s="110">
        <v>6164.22138103</v>
      </c>
      <c r="D43" s="110">
        <v>6110.083951449999</v>
      </c>
      <c r="E43" s="110">
        <v>5862.04646351</v>
      </c>
      <c r="F43" s="110">
        <v>6206.015530279999</v>
      </c>
      <c r="G43" s="110">
        <v>5954.03468112</v>
      </c>
      <c r="H43" s="130">
        <f t="shared" si="0"/>
        <v>-0.04060267782614313</v>
      </c>
      <c r="I43" s="130">
        <f t="shared" si="1"/>
        <v>0.015692167945547286</v>
      </c>
      <c r="M43" s="120"/>
      <c r="N43" s="120"/>
    </row>
    <row r="44" spans="1:14" ht="12.75" customHeight="1">
      <c r="A44" s="215" t="s">
        <v>121</v>
      </c>
      <c r="B44" s="106">
        <v>35383.464017800005</v>
      </c>
      <c r="C44" s="106">
        <v>34476.43175797</v>
      </c>
      <c r="D44" s="106">
        <v>39265.39686916999</v>
      </c>
      <c r="E44" s="106">
        <v>52427.11634585</v>
      </c>
      <c r="F44" s="106">
        <v>51772.37309827001</v>
      </c>
      <c r="G44" s="106">
        <v>54213.82020334001</v>
      </c>
      <c r="H44" s="130">
        <f t="shared" si="0"/>
        <v>0.04715733428784219</v>
      </c>
      <c r="I44" s="130">
        <f t="shared" si="1"/>
        <v>0.034079766007032</v>
      </c>
      <c r="K44" s="121"/>
      <c r="L44" s="121"/>
      <c r="M44" s="120"/>
      <c r="N44" s="120"/>
    </row>
    <row r="45" spans="1:14" ht="12.75" customHeight="1">
      <c r="A45" s="46" t="s">
        <v>117</v>
      </c>
      <c r="B45" s="110">
        <v>12997.217447359999</v>
      </c>
      <c r="C45" s="110">
        <v>11968.85700398</v>
      </c>
      <c r="D45" s="110">
        <v>14205.759616069998</v>
      </c>
      <c r="E45" s="110">
        <v>19032.1253949</v>
      </c>
      <c r="F45" s="110">
        <v>18161.82552732</v>
      </c>
      <c r="G45" s="110">
        <v>18869.032530329998</v>
      </c>
      <c r="H45" s="130">
        <f t="shared" si="0"/>
        <v>0.03893920255682315</v>
      </c>
      <c r="I45" s="130">
        <f t="shared" si="1"/>
        <v>-0.008569345839519515</v>
      </c>
      <c r="K45" s="121"/>
      <c r="L45" s="121"/>
      <c r="M45" s="120"/>
      <c r="N45" s="122"/>
    </row>
    <row r="46" spans="1:14" ht="12.75" customHeight="1">
      <c r="A46" s="46" t="s">
        <v>118</v>
      </c>
      <c r="B46" s="110">
        <v>15860.4432707</v>
      </c>
      <c r="C46" s="110">
        <v>16042.488075449999</v>
      </c>
      <c r="D46" s="110">
        <v>17614.574555670002</v>
      </c>
      <c r="E46" s="110">
        <v>26644.56084145</v>
      </c>
      <c r="F46" s="110">
        <v>27409.1046475</v>
      </c>
      <c r="G46" s="110">
        <v>28819.491989030004</v>
      </c>
      <c r="H46" s="130">
        <f t="shared" si="0"/>
        <v>0.051456892141080735</v>
      </c>
      <c r="I46" s="130">
        <f t="shared" si="1"/>
        <v>0.08162758472628084</v>
      </c>
      <c r="K46" s="121"/>
      <c r="L46" s="121"/>
      <c r="M46" s="120"/>
      <c r="N46" s="122"/>
    </row>
    <row r="47" spans="1:14" ht="12.75" customHeight="1">
      <c r="A47" s="46" t="s">
        <v>119</v>
      </c>
      <c r="B47" s="110">
        <v>6112.28155894</v>
      </c>
      <c r="C47" s="110">
        <v>6037.07767112</v>
      </c>
      <c r="D47" s="110">
        <v>6961.694050070001</v>
      </c>
      <c r="E47" s="110">
        <v>6033.44677984</v>
      </c>
      <c r="F47" s="110">
        <v>5428.18805079</v>
      </c>
      <c r="G47" s="110">
        <v>5780.318120819999</v>
      </c>
      <c r="H47" s="130">
        <f t="shared" si="0"/>
        <v>0.06487064684112265</v>
      </c>
      <c r="I47" s="130">
        <f t="shared" si="1"/>
        <v>-0.0419542374792794</v>
      </c>
      <c r="K47" s="121"/>
      <c r="L47" s="121"/>
      <c r="M47" s="120"/>
      <c r="N47" s="122"/>
    </row>
    <row r="48" spans="1:14" ht="12.75" customHeight="1">
      <c r="A48" s="46" t="s">
        <v>120</v>
      </c>
      <c r="B48" s="110">
        <v>413.52174080000003</v>
      </c>
      <c r="C48" s="110">
        <v>428.00900742</v>
      </c>
      <c r="D48" s="110">
        <v>483.36864736</v>
      </c>
      <c r="E48" s="110">
        <v>716.98332966</v>
      </c>
      <c r="F48" s="110">
        <v>773.25487266</v>
      </c>
      <c r="G48" s="110">
        <v>744.97756316</v>
      </c>
      <c r="H48" s="130">
        <f t="shared" si="0"/>
        <v>-0.03656919665145586</v>
      </c>
      <c r="I48" s="130">
        <f t="shared" si="1"/>
        <v>0.0390444691556151</v>
      </c>
      <c r="K48" s="121"/>
      <c r="L48" s="121"/>
      <c r="M48" s="120"/>
      <c r="N48" s="122"/>
    </row>
    <row r="49" spans="1:13" ht="12.75" customHeight="1">
      <c r="A49" s="215" t="s">
        <v>122</v>
      </c>
      <c r="B49" s="107">
        <v>67494.22136015</v>
      </c>
      <c r="C49" s="107">
        <v>61802.6538302</v>
      </c>
      <c r="D49" s="107">
        <v>56496.313054210004</v>
      </c>
      <c r="E49" s="107">
        <v>54652.238597669995</v>
      </c>
      <c r="F49" s="107">
        <v>54145.056090439975</v>
      </c>
      <c r="G49" s="107">
        <v>55481.81644332001</v>
      </c>
      <c r="H49" s="130">
        <f t="shared" si="0"/>
        <v>0.024688502504221388</v>
      </c>
      <c r="I49" s="130">
        <f t="shared" si="1"/>
        <v>0.015179210713710534</v>
      </c>
      <c r="K49" s="123"/>
      <c r="L49" s="123"/>
      <c r="M49" s="120"/>
    </row>
    <row r="50" spans="1:14" ht="12.75" customHeight="1">
      <c r="A50" s="46" t="s">
        <v>117</v>
      </c>
      <c r="B50" s="110">
        <v>29228.374797540007</v>
      </c>
      <c r="C50" s="110">
        <v>24284.395375800003</v>
      </c>
      <c r="D50" s="110">
        <v>21635.039375910004</v>
      </c>
      <c r="E50" s="110">
        <v>22265.48821791</v>
      </c>
      <c r="F50" s="138">
        <v>21397.421108799997</v>
      </c>
      <c r="G50" s="138">
        <v>23049.33621086</v>
      </c>
      <c r="H50" s="130">
        <f t="shared" si="0"/>
        <v>0.07720159797110449</v>
      </c>
      <c r="I50" s="130">
        <f t="shared" si="1"/>
        <v>0.03520461735572855</v>
      </c>
      <c r="K50" s="121"/>
      <c r="L50" s="121"/>
      <c r="M50" s="120"/>
      <c r="N50" s="121"/>
    </row>
    <row r="51" spans="1:14" ht="12.75" customHeight="1">
      <c r="A51" s="46" t="s">
        <v>118</v>
      </c>
      <c r="B51" s="110">
        <v>31268.443839389998</v>
      </c>
      <c r="C51" s="110">
        <v>30881.667760520002</v>
      </c>
      <c r="D51" s="110">
        <v>28417.738694849995</v>
      </c>
      <c r="E51" s="110">
        <v>26019.789709829998</v>
      </c>
      <c r="F51" s="138">
        <v>25797.231401610003</v>
      </c>
      <c r="G51" s="138">
        <v>25723.013490589998</v>
      </c>
      <c r="H51" s="130">
        <f t="shared" si="0"/>
        <v>-0.002876971945732665</v>
      </c>
      <c r="I51" s="130">
        <f t="shared" si="1"/>
        <v>-0.011405788538247918</v>
      </c>
      <c r="J51" s="124"/>
      <c r="K51" s="125"/>
      <c r="L51" s="125"/>
      <c r="M51" s="125"/>
      <c r="N51" s="125"/>
    </row>
    <row r="52" spans="1:14" ht="12.75" customHeight="1">
      <c r="A52" s="46" t="s">
        <v>119</v>
      </c>
      <c r="B52" s="110">
        <v>995.7792848900008</v>
      </c>
      <c r="C52" s="110">
        <v>900.3783202700015</v>
      </c>
      <c r="D52" s="110">
        <v>816.8196793599982</v>
      </c>
      <c r="E52" s="110">
        <v>1221.8975360799996</v>
      </c>
      <c r="F52" s="138">
        <v>1517.6429224099993</v>
      </c>
      <c r="G52" s="138">
        <v>1500.4096239100002</v>
      </c>
      <c r="H52" s="130">
        <f t="shared" si="0"/>
        <v>-0.011355305154807316</v>
      </c>
      <c r="I52" s="130">
        <f t="shared" si="1"/>
        <v>0.22793407761791729</v>
      </c>
      <c r="J52" s="124"/>
      <c r="K52" s="125"/>
      <c r="L52" s="125"/>
      <c r="M52" s="125"/>
      <c r="N52" s="125"/>
    </row>
    <row r="53" spans="1:14" ht="12.75" customHeight="1">
      <c r="A53" s="46" t="s">
        <v>120</v>
      </c>
      <c r="B53" s="110">
        <v>6001.62343833</v>
      </c>
      <c r="C53" s="110">
        <v>5736.21237361</v>
      </c>
      <c r="D53" s="110">
        <v>5626.715304089999</v>
      </c>
      <c r="E53" s="110">
        <v>5145.06313385</v>
      </c>
      <c r="F53" s="138">
        <v>5432.76065762</v>
      </c>
      <c r="G53" s="138">
        <v>5209.057117959999</v>
      </c>
      <c r="H53" s="130">
        <f t="shared" si="0"/>
        <v>-0.0411767706619347</v>
      </c>
      <c r="I53" s="130">
        <f t="shared" si="1"/>
        <v>0.012437939524779562</v>
      </c>
      <c r="J53" s="124"/>
      <c r="K53" s="125"/>
      <c r="L53" s="125"/>
      <c r="M53" s="125"/>
      <c r="N53" s="125"/>
    </row>
    <row r="54" spans="1:14" ht="12.75">
      <c r="A54" s="44"/>
      <c r="B54" s="110"/>
      <c r="C54" s="110"/>
      <c r="D54" s="110"/>
      <c r="E54" s="110"/>
      <c r="F54" s="110"/>
      <c r="G54" s="110"/>
      <c r="H54" s="110"/>
      <c r="I54" s="111"/>
      <c r="J54" s="111"/>
      <c r="K54" s="120"/>
      <c r="L54" s="120"/>
      <c r="M54" s="120"/>
      <c r="N54" s="120"/>
    </row>
    <row r="55" spans="1:14" ht="14.25" customHeight="1">
      <c r="A55" s="32" t="s">
        <v>123</v>
      </c>
      <c r="C55" s="126"/>
      <c r="D55" s="126"/>
      <c r="E55" s="126"/>
      <c r="F55" s="126"/>
      <c r="G55" s="126"/>
      <c r="H55" s="126"/>
      <c r="K55" s="127"/>
      <c r="L55" s="127"/>
      <c r="M55" s="125"/>
      <c r="N55" s="122"/>
    </row>
    <row r="56" spans="1:14" ht="12.75" customHeight="1">
      <c r="A56" s="9" t="s">
        <v>32</v>
      </c>
      <c r="B56" s="118"/>
      <c r="C56" s="118"/>
      <c r="D56" s="118"/>
      <c r="E56" s="118"/>
      <c r="F56" s="118"/>
      <c r="G56" s="118"/>
      <c r="H56" s="119"/>
      <c r="I56" s="119"/>
      <c r="J56" s="119"/>
      <c r="K56" s="127"/>
      <c r="L56" s="127"/>
      <c r="M56" s="125"/>
      <c r="N56" s="122"/>
    </row>
    <row r="57" spans="1:13" s="122" customFormat="1" ht="31.5">
      <c r="A57" s="109"/>
      <c r="B57" s="94" t="s">
        <v>8</v>
      </c>
      <c r="C57" s="39" t="s">
        <v>40</v>
      </c>
      <c r="D57" s="39" t="s">
        <v>41</v>
      </c>
      <c r="E57" s="94" t="s">
        <v>11</v>
      </c>
      <c r="F57" s="39" t="s">
        <v>29</v>
      </c>
      <c r="G57" s="39" t="s">
        <v>30</v>
      </c>
      <c r="H57" s="42" t="s">
        <v>38</v>
      </c>
      <c r="I57" s="42" t="s">
        <v>39</v>
      </c>
      <c r="J57" s="128"/>
      <c r="K57" s="127"/>
      <c r="L57" s="127"/>
      <c r="M57" s="125"/>
    </row>
    <row r="58" spans="1:14" ht="12.75" customHeight="1">
      <c r="A58" s="214" t="s">
        <v>124</v>
      </c>
      <c r="B58" s="106">
        <v>93953.51624837</v>
      </c>
      <c r="C58" s="106">
        <v>93180.48987023</v>
      </c>
      <c r="D58" s="106">
        <v>91376.16482754</v>
      </c>
      <c r="E58" s="106">
        <v>93498.99718681</v>
      </c>
      <c r="F58" s="106">
        <v>92619.13873111</v>
      </c>
      <c r="G58" s="106">
        <v>94546.71082994003</v>
      </c>
      <c r="H58" s="130">
        <f>G58/F58-1</f>
        <v>0.020811811956340076</v>
      </c>
      <c r="I58" s="130">
        <f>G58/E58-1</f>
        <v>0.011205613692697902</v>
      </c>
      <c r="J58" s="129"/>
      <c r="K58" s="122"/>
      <c r="L58" s="122"/>
      <c r="M58" s="125"/>
      <c r="N58" s="122"/>
    </row>
    <row r="59" spans="1:14" ht="12.75" customHeight="1">
      <c r="A59" s="46" t="s">
        <v>117</v>
      </c>
      <c r="B59" s="110">
        <v>65526.56994598</v>
      </c>
      <c r="C59" s="110">
        <v>62846.09108462999</v>
      </c>
      <c r="D59" s="110">
        <v>61686.42516526</v>
      </c>
      <c r="E59" s="110">
        <v>62965.85700413</v>
      </c>
      <c r="F59" s="110">
        <v>57177.48393428</v>
      </c>
      <c r="G59" s="110">
        <v>58085.34936943999</v>
      </c>
      <c r="H59" s="130">
        <f aca="true" t="shared" si="2" ref="H59:H69">G59/F59-1</f>
        <v>0.015878023527644114</v>
      </c>
      <c r="I59" s="130">
        <f aca="true" t="shared" si="3" ref="I59:I69">G59/E59-1</f>
        <v>-0.07751038208484784</v>
      </c>
      <c r="J59" s="129"/>
      <c r="K59" s="122"/>
      <c r="M59" s="125"/>
      <c r="N59" s="122"/>
    </row>
    <row r="60" spans="1:14" ht="12.75" customHeight="1">
      <c r="A60" s="46" t="s">
        <v>118</v>
      </c>
      <c r="B60" s="110">
        <v>27523.47089684</v>
      </c>
      <c r="C60" s="110">
        <v>29522.62936166</v>
      </c>
      <c r="D60" s="110">
        <v>28808.538295090006</v>
      </c>
      <c r="E60" s="110">
        <v>29729.21311045</v>
      </c>
      <c r="F60" s="110">
        <v>34620.81688234</v>
      </c>
      <c r="G60" s="110">
        <v>35640.98377676</v>
      </c>
      <c r="H60" s="130">
        <f t="shared" si="2"/>
        <v>0.029466863762547035</v>
      </c>
      <c r="I60" s="130">
        <f t="shared" si="3"/>
        <v>0.1988539233899862</v>
      </c>
      <c r="J60" s="129"/>
      <c r="K60" s="122"/>
      <c r="M60" s="125"/>
      <c r="N60" s="122"/>
    </row>
    <row r="61" spans="1:14" ht="12.75" customHeight="1">
      <c r="A61" s="46" t="s">
        <v>120</v>
      </c>
      <c r="B61" s="110">
        <v>903.47540555</v>
      </c>
      <c r="C61" s="110">
        <v>811.7694239399999</v>
      </c>
      <c r="D61" s="110">
        <v>881.20136719</v>
      </c>
      <c r="E61" s="110">
        <v>803.92707223</v>
      </c>
      <c r="F61" s="110">
        <v>820.83791449</v>
      </c>
      <c r="G61" s="110">
        <v>820.37768374</v>
      </c>
      <c r="H61" s="130">
        <f t="shared" si="2"/>
        <v>-0.0005606840788854317</v>
      </c>
      <c r="I61" s="130">
        <f t="shared" si="3"/>
        <v>0.020462815693428338</v>
      </c>
      <c r="J61" s="129"/>
      <c r="K61" s="122"/>
      <c r="M61" s="125"/>
      <c r="N61" s="122"/>
    </row>
    <row r="62" spans="1:14" ht="12.75" customHeight="1">
      <c r="A62" s="215" t="s">
        <v>121</v>
      </c>
      <c r="B62" s="106">
        <v>42215.26383393</v>
      </c>
      <c r="C62" s="106">
        <v>47786.1930473</v>
      </c>
      <c r="D62" s="106">
        <v>48531.63483737001</v>
      </c>
      <c r="E62" s="106">
        <v>51874.99897488</v>
      </c>
      <c r="F62" s="106">
        <v>51196.36733521</v>
      </c>
      <c r="G62" s="106">
        <v>52931.862489160005</v>
      </c>
      <c r="H62" s="130">
        <f t="shared" si="2"/>
        <v>0.03389879486149461</v>
      </c>
      <c r="I62" s="130">
        <f t="shared" si="3"/>
        <v>0.02037327296703717</v>
      </c>
      <c r="J62" s="129"/>
      <c r="K62" s="122"/>
      <c r="M62" s="125"/>
      <c r="N62" s="122"/>
    </row>
    <row r="63" spans="1:14" ht="12.75" customHeight="1">
      <c r="A63" s="46" t="s">
        <v>117</v>
      </c>
      <c r="B63" s="110">
        <v>30202.87464953</v>
      </c>
      <c r="C63" s="110">
        <v>29956.911312649998</v>
      </c>
      <c r="D63" s="110">
        <v>30643.953352779998</v>
      </c>
      <c r="E63" s="110">
        <v>31972.481218379995</v>
      </c>
      <c r="F63" s="110">
        <v>29225.49169012</v>
      </c>
      <c r="G63" s="110">
        <v>29899.660792950002</v>
      </c>
      <c r="H63" s="130">
        <f t="shared" si="2"/>
        <v>0.02306784467403533</v>
      </c>
      <c r="I63" s="130">
        <f t="shared" si="3"/>
        <v>-0.06483139082237988</v>
      </c>
      <c r="J63" s="129"/>
      <c r="K63" s="122"/>
      <c r="L63" s="115"/>
      <c r="M63" s="125"/>
      <c r="N63" s="122"/>
    </row>
    <row r="64" spans="1:14" ht="12.75" customHeight="1">
      <c r="A64" s="46" t="s">
        <v>118</v>
      </c>
      <c r="B64" s="110">
        <v>11847.75926779</v>
      </c>
      <c r="C64" s="110">
        <v>17661.73068726</v>
      </c>
      <c r="D64" s="110">
        <v>17859.26160975</v>
      </c>
      <c r="E64" s="110">
        <v>19849.56790216</v>
      </c>
      <c r="F64" s="110">
        <v>21918.51442285</v>
      </c>
      <c r="G64" s="110">
        <v>22978.84715226</v>
      </c>
      <c r="H64" s="130">
        <f t="shared" si="2"/>
        <v>0.04837612207443254</v>
      </c>
      <c r="I64" s="130">
        <f t="shared" si="3"/>
        <v>0.15764974157243383</v>
      </c>
      <c r="J64" s="129"/>
      <c r="K64" s="122"/>
      <c r="L64" s="115"/>
      <c r="M64" s="125"/>
      <c r="N64" s="122"/>
    </row>
    <row r="65" spans="1:13" ht="12.75" customHeight="1">
      <c r="A65" s="46" t="s">
        <v>120</v>
      </c>
      <c r="B65" s="110">
        <v>164.62991661</v>
      </c>
      <c r="C65" s="110">
        <v>167.55104738999998</v>
      </c>
      <c r="D65" s="110">
        <v>28.419874840000002</v>
      </c>
      <c r="E65" s="110">
        <v>52.94985433999999</v>
      </c>
      <c r="F65" s="110">
        <v>52.36122224</v>
      </c>
      <c r="G65" s="110">
        <v>53.35454394999999</v>
      </c>
      <c r="H65" s="130">
        <f t="shared" si="2"/>
        <v>0.0189705600348109</v>
      </c>
      <c r="I65" s="130">
        <f t="shared" si="3"/>
        <v>0.0076428842920213125</v>
      </c>
      <c r="J65" s="129"/>
      <c r="K65" s="122"/>
      <c r="M65" s="125"/>
    </row>
    <row r="66" spans="1:13" ht="12.75" customHeight="1">
      <c r="A66" s="215" t="s">
        <v>122</v>
      </c>
      <c r="B66" s="106">
        <v>51738.252414439994</v>
      </c>
      <c r="C66" s="106">
        <v>45394.296822929995</v>
      </c>
      <c r="D66" s="106">
        <f aca="true" t="shared" si="4" ref="D66:F69">D58-D62</f>
        <v>42844.529990169984</v>
      </c>
      <c r="E66" s="106">
        <f t="shared" si="4"/>
        <v>41623.99821193</v>
      </c>
      <c r="F66" s="106">
        <f t="shared" si="4"/>
        <v>41422.771395899996</v>
      </c>
      <c r="G66" s="106">
        <f>G58-G62</f>
        <v>41614.84834078002</v>
      </c>
      <c r="H66" s="130">
        <f t="shared" si="2"/>
        <v>0.00463698923097744</v>
      </c>
      <c r="I66" s="130">
        <f t="shared" si="3"/>
        <v>-0.00021982201477588337</v>
      </c>
      <c r="J66" s="129"/>
      <c r="K66" s="122"/>
      <c r="L66" s="115"/>
      <c r="M66" s="125"/>
    </row>
    <row r="67" spans="1:15" ht="12.75" customHeight="1">
      <c r="A67" s="46" t="s">
        <v>117</v>
      </c>
      <c r="B67" s="110">
        <v>35323.69529645</v>
      </c>
      <c r="C67" s="110">
        <v>32889.17977198</v>
      </c>
      <c r="D67" s="110">
        <f t="shared" si="4"/>
        <v>31042.471812480002</v>
      </c>
      <c r="E67" s="110">
        <f t="shared" si="4"/>
        <v>30993.375785750002</v>
      </c>
      <c r="F67" s="110">
        <f t="shared" si="4"/>
        <v>27951.992244159996</v>
      </c>
      <c r="G67" s="110">
        <f aca="true" t="shared" si="5" ref="G67:G69">G59-G63</f>
        <v>28185.688576489985</v>
      </c>
      <c r="H67" s="130">
        <f t="shared" si="2"/>
        <v>0.0083606324117671</v>
      </c>
      <c r="I67" s="130">
        <f t="shared" si="3"/>
        <v>-0.090589912782296</v>
      </c>
      <c r="J67" s="129"/>
      <c r="K67" s="122"/>
      <c r="L67" s="115"/>
      <c r="M67" s="125"/>
      <c r="N67" s="115"/>
      <c r="O67" s="115"/>
    </row>
    <row r="68" spans="1:15" ht="12.75" customHeight="1">
      <c r="A68" s="46" t="s">
        <v>118</v>
      </c>
      <c r="B68" s="110">
        <v>15675.711629050002</v>
      </c>
      <c r="C68" s="110">
        <v>11860.898674400003</v>
      </c>
      <c r="D68" s="110">
        <f t="shared" si="4"/>
        <v>10949.276685340006</v>
      </c>
      <c r="E68" s="110">
        <f t="shared" si="4"/>
        <v>9879.64520829</v>
      </c>
      <c r="F68" s="110">
        <f t="shared" si="4"/>
        <v>12702.302459489998</v>
      </c>
      <c r="G68" s="110">
        <f t="shared" si="5"/>
        <v>12662.136624499995</v>
      </c>
      <c r="H68" s="130">
        <f t="shared" si="2"/>
        <v>-0.0031620908979375084</v>
      </c>
      <c r="I68" s="130">
        <f t="shared" si="3"/>
        <v>0.28163879952644555</v>
      </c>
      <c r="J68" s="129"/>
      <c r="K68" s="122"/>
      <c r="L68" s="115"/>
      <c r="M68" s="125"/>
      <c r="N68" s="115"/>
      <c r="O68" s="115"/>
    </row>
    <row r="69" spans="1:15" ht="12.75" customHeight="1">
      <c r="A69" s="46" t="s">
        <v>120</v>
      </c>
      <c r="B69" s="110">
        <v>738.84548894</v>
      </c>
      <c r="C69" s="110">
        <v>644.2183765499999</v>
      </c>
      <c r="D69" s="110">
        <f t="shared" si="4"/>
        <v>852.78149235</v>
      </c>
      <c r="E69" s="110">
        <f t="shared" si="4"/>
        <v>750.97721789</v>
      </c>
      <c r="F69" s="110">
        <f t="shared" si="4"/>
        <v>768.47669225</v>
      </c>
      <c r="G69" s="110">
        <f t="shared" si="5"/>
        <v>767.02313979</v>
      </c>
      <c r="H69" s="130">
        <f t="shared" si="2"/>
        <v>-0.001891472408544037</v>
      </c>
      <c r="I69" s="130">
        <f t="shared" si="3"/>
        <v>0.02136672260855499</v>
      </c>
      <c r="J69" s="129"/>
      <c r="K69" s="122"/>
      <c r="L69" s="115"/>
      <c r="M69" s="125"/>
      <c r="N69" s="115"/>
      <c r="O69" s="115"/>
    </row>
    <row r="71" spans="2:6" ht="12.75">
      <c r="B71" s="115"/>
      <c r="C71" s="115"/>
      <c r="D71" s="115"/>
      <c r="E71" s="115"/>
      <c r="F71" s="115"/>
    </row>
    <row r="72" spans="2:6" ht="12.75">
      <c r="B72" s="115"/>
      <c r="C72" s="115"/>
      <c r="D72" s="115"/>
      <c r="E72" s="115"/>
      <c r="F72" s="115"/>
    </row>
    <row r="73" spans="2:6" ht="12.75">
      <c r="B73" s="115"/>
      <c r="C73" s="115"/>
      <c r="D73" s="115"/>
      <c r="E73" s="115"/>
      <c r="F73" s="115"/>
    </row>
    <row r="74" spans="2:6" ht="12.75">
      <c r="B74" s="115"/>
      <c r="C74" s="115"/>
      <c r="D74" s="115"/>
      <c r="E74" s="115"/>
      <c r="F74" s="115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2017-02-01T04:46:41Z</cp:lastPrinted>
  <dcterms:created xsi:type="dcterms:W3CDTF">2008-11-05T07:26:31Z</dcterms:created>
  <dcterms:modified xsi:type="dcterms:W3CDTF">2017-04-12T03:52:04Z</dcterms:modified>
  <cp:category/>
  <cp:version/>
  <cp:contentType/>
  <cp:contentStatus/>
</cp:coreProperties>
</file>