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3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9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<sst xmlns="http://schemas.openxmlformats.org/spreadsheetml/2006/main" count="519" uniqueCount="111">
  <si>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</si>
  <si>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</si>
  <si>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</si>
  <si>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</si>
  <si>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</si>
  <si>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</si>
  <si>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</si>
  <si>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</si>
  <si>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</si>
  <si>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</si>
  <si>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</si>
  <si>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</si>
  <si>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</si>
  <si>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</si>
  <si>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</si>
  <si>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</si>
  <si>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</si>
  <si>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</si>
  <si>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</si>
  <si>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</si>
  <si>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</si>
  <si>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</si>
  <si>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</si>
  <si>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</si>
  <si>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</si>
  <si>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</si>
  <si>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</si>
  <si>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</si>
  <si>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</si>
  <si>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</si>
  <si>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</si>
  <si>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</si>
  <si>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</si>
  <si>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</si>
  <si>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</si>
  <si>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</si>
  <si>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</si>
  <si>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</si>
  <si>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</si>
  <si>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</si>
  <si>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</si>
  <si>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</si>
  <si>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</si>
  <si>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</si>
  <si>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</si>
  <si>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</si>
  <si>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</si>
  <si>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</si>
  <si>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</si>
  <si>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</si>
  <si>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</si>
  <si>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</si>
  <si>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</si>
  <si>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</si>
  <si>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</si>
  <si>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</si>
  <si>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</si>
  <si>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</si>
  <si>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</si>
  <si>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</si>
  <si>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</si>
  <si>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</si>
  <si>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</si>
  <si>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</si>
  <si>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</si>
  <si>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</si>
  <si>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</si>
  <si>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</si>
  <si>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</si>
  <si>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</si>
  <si>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</si>
  <si>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</si>
  <si>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</si>
  <si>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</si>
  <si>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</si>
  <si>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</si>
  <si>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</si>
  <si>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</si>
  <si>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</si>
  <si>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</si>
  <si>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</si>
  <si>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</si>
  <si>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</si>
  <si>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</si>
  <si>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</si>
  <si>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</si>
  <si>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</si>
  <si>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</si>
  <si>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</si>
  <si>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</si>
  <si>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</si>
  <si>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</si>
  <si>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</si>
  <si>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</si>
  <si>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</si>
  <si>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</si>
  <si>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</si>
  <si>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</si>
  <si>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</si>
  <si>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</si>
  <si>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</si>
  <si>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</si>
  <si>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</si>
  <si>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</si>
  <si>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</si>
  <si>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</si>
  <si>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</si>
  <si>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</si>
  <si>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Июнь 2011</t>
  </si>
  <si>
    <t>янв.-июнь 10</t>
  </si>
  <si>
    <t>янв.-июнь 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</si>
</sst>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001558"/>
        <c:axId val="32687431"/>
      </c:lineChart>
      <c:catAx>
        <c:axId val="2600155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7431"/>
        <c:crosses val="autoZero"/>
        <c:auto val="0"/>
        <c:lblOffset val="100"/>
        <c:tickLblSkip val="1"/>
        <c:noMultiLvlLbl val="0"/>
      </c:catAx>
      <c:valAx>
        <c:axId val="3268743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55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9987674"/>
        <c:axId val="4723588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2469764"/>
        <c:axId val="901285"/>
      </c:lineChart>
      <c:catAx>
        <c:axId val="499876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35883"/>
        <c:crosses val="autoZero"/>
        <c:auto val="0"/>
        <c:lblOffset val="100"/>
        <c:tickLblSkip val="5"/>
        <c:noMultiLvlLbl val="0"/>
      </c:catAx>
      <c:valAx>
        <c:axId val="4723588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7674"/>
        <c:crossesAt val="1"/>
        <c:crossBetween val="between"/>
        <c:dispUnits/>
        <c:majorUnit val="2000"/>
        <c:minorUnit val="100"/>
      </c:valAx>
      <c:catAx>
        <c:axId val="22469764"/>
        <c:scaling>
          <c:orientation val="minMax"/>
        </c:scaling>
        <c:axPos val="b"/>
        <c:delete val="1"/>
        <c:majorTickMark val="out"/>
        <c:minorTickMark val="none"/>
        <c:tickLblPos val="none"/>
        <c:crossAx val="901285"/>
        <c:crossesAt val="39"/>
        <c:auto val="0"/>
        <c:lblOffset val="100"/>
        <c:tickLblSkip val="1"/>
        <c:noMultiLvlLbl val="0"/>
      </c:catAx>
      <c:valAx>
        <c:axId val="90128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6976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111566"/>
        <c:axId val="589523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11566"/>
        <c:axId val="589523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057080"/>
        <c:axId val="7751673"/>
      </c:line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5231"/>
        <c:crosses val="autoZero"/>
        <c:auto val="0"/>
        <c:lblOffset val="100"/>
        <c:tickLblSkip val="1"/>
        <c:noMultiLvlLbl val="0"/>
      </c:catAx>
      <c:valAx>
        <c:axId val="589523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11566"/>
        <c:crossesAt val="1"/>
        <c:crossBetween val="between"/>
        <c:dispUnits/>
        <c:majorUnit val="1"/>
      </c:valAx>
      <c:catAx>
        <c:axId val="53057080"/>
        <c:scaling>
          <c:orientation val="minMax"/>
        </c:scaling>
        <c:axPos val="b"/>
        <c:delete val="1"/>
        <c:majorTickMark val="out"/>
        <c:minorTickMark val="none"/>
        <c:tickLblPos val="none"/>
        <c:crossAx val="7751673"/>
        <c:crosses val="autoZero"/>
        <c:auto val="0"/>
        <c:lblOffset val="100"/>
        <c:tickLblSkip val="1"/>
        <c:noMultiLvlLbl val="0"/>
      </c:catAx>
      <c:valAx>
        <c:axId val="775167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708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656194"/>
        <c:axId val="2390574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61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5751424"/>
        <c:axId val="3043622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751424"/>
        <c:axId val="30436225"/>
      </c:lineChart>
      <c:catAx>
        <c:axId val="257514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36225"/>
        <c:crosses val="autoZero"/>
        <c:auto val="1"/>
        <c:lblOffset val="100"/>
        <c:tickLblSkip val="1"/>
        <c:noMultiLvlLbl val="0"/>
      </c:catAx>
      <c:valAx>
        <c:axId val="304362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514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90570"/>
        <c:axId val="4941513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82996"/>
        <c:axId val="43202645"/>
      </c:lineChart>
      <c:catAx>
        <c:axId val="549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15131"/>
        <c:crosses val="autoZero"/>
        <c:auto val="1"/>
        <c:lblOffset val="100"/>
        <c:tickLblSkip val="1"/>
        <c:noMultiLvlLbl val="0"/>
      </c:catAx>
      <c:valAx>
        <c:axId val="4941513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0570"/>
        <c:crossesAt val="1"/>
        <c:crossBetween val="between"/>
        <c:dispUnits/>
        <c:majorUnit val="400"/>
      </c:valAx>
      <c:catAx>
        <c:axId val="42082996"/>
        <c:scaling>
          <c:orientation val="minMax"/>
        </c:scaling>
        <c:axPos val="b"/>
        <c:delete val="1"/>
        <c:majorTickMark val="out"/>
        <c:minorTickMark val="none"/>
        <c:tickLblPos val="none"/>
        <c:crossAx val="43202645"/>
        <c:crosses val="autoZero"/>
        <c:auto val="1"/>
        <c:lblOffset val="100"/>
        <c:tickLblSkip val="1"/>
        <c:noMultiLvlLbl val="0"/>
      </c:catAx>
      <c:valAx>
        <c:axId val="4320264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8299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279486"/>
        <c:axId val="97533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279486"/>
        <c:axId val="9753327"/>
      </c:lineChart>
      <c:catAx>
        <c:axId val="532794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53327"/>
        <c:crosses val="autoZero"/>
        <c:auto val="1"/>
        <c:lblOffset val="100"/>
        <c:tickLblSkip val="1"/>
        <c:noMultiLvlLbl val="0"/>
      </c:catAx>
      <c:valAx>
        <c:axId val="97533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794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671080"/>
        <c:axId val="518219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21993"/>
        <c:crosses val="autoZero"/>
        <c:auto val="1"/>
        <c:lblOffset val="100"/>
        <c:tickLblSkip val="1"/>
        <c:noMultiLvlLbl val="0"/>
      </c:catAx>
      <c:valAx>
        <c:axId val="518219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710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744754"/>
        <c:axId val="368318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31875"/>
        <c:crosses val="autoZero"/>
        <c:auto val="1"/>
        <c:lblOffset val="100"/>
        <c:tickLblSkip val="1"/>
        <c:noMultiLvlLbl val="0"/>
      </c:catAx>
      <c:valAx>
        <c:axId val="368318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447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051420"/>
        <c:axId val="3059186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51420"/>
        <c:axId val="30591869"/>
      </c:lineChart>
      <c:catAx>
        <c:axId val="630514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91869"/>
        <c:crosses val="autoZero"/>
        <c:auto val="1"/>
        <c:lblOffset val="100"/>
        <c:tickLblSkip val="1"/>
        <c:noMultiLvlLbl val="0"/>
      </c:catAx>
      <c:valAx>
        <c:axId val="305918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514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891366"/>
        <c:axId val="6202229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891366"/>
        <c:axId val="62022295"/>
      </c:lineChart>
      <c:catAx>
        <c:axId val="68913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22295"/>
        <c:crosses val="autoZero"/>
        <c:auto val="1"/>
        <c:lblOffset val="100"/>
        <c:tickLblSkip val="1"/>
        <c:noMultiLvlLbl val="0"/>
      </c:catAx>
      <c:valAx>
        <c:axId val="620222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13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29744"/>
        <c:axId val="57749969"/>
      </c:lineChart>
      <c:catAx>
        <c:axId val="2132974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9969"/>
        <c:crosses val="autoZero"/>
        <c:auto val="0"/>
        <c:lblOffset val="100"/>
        <c:tickLblSkip val="1"/>
        <c:noMultiLvlLbl val="0"/>
      </c:catAx>
      <c:valAx>
        <c:axId val="577499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74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29</xdr:row>
      <xdr:rowOff>0</xdr:rowOff>
    </xdr:from>
    <xdr:to>
      <xdr:col>33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730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597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9" sqref="M9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9" width="10.75390625" style="19" customWidth="1"/>
    <col min="10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53"/>
      <c r="K1" s="53"/>
      <c r="L1" s="53"/>
      <c r="M1" s="53"/>
      <c r="N1" s="53"/>
      <c r="O1" s="53"/>
      <c r="P1" s="53"/>
    </row>
    <row r="2" spans="1:16" ht="15.75">
      <c r="A2" s="150" t="s">
        <v>108</v>
      </c>
      <c r="B2" s="150"/>
      <c r="C2" s="150"/>
      <c r="D2" s="150"/>
      <c r="E2" s="150"/>
      <c r="F2" s="150"/>
      <c r="G2" s="150"/>
      <c r="H2" s="150"/>
      <c r="I2" s="150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9" s="27" customFormat="1" ht="26.25" customHeight="1">
      <c r="A6" s="54"/>
      <c r="B6" s="55" t="s">
        <v>83</v>
      </c>
      <c r="C6" s="55" t="s">
        <v>103</v>
      </c>
      <c r="D6" s="55">
        <v>40544</v>
      </c>
      <c r="E6" s="55">
        <v>40575</v>
      </c>
      <c r="F6" s="55">
        <v>40603</v>
      </c>
      <c r="G6" s="55">
        <v>40634</v>
      </c>
      <c r="H6" s="55">
        <v>40664</v>
      </c>
      <c r="I6" s="55">
        <v>40695</v>
      </c>
    </row>
    <row r="7" spans="1:9" ht="26.25" customHeight="1">
      <c r="A7" s="29" t="s">
        <v>86</v>
      </c>
      <c r="B7" s="127">
        <v>2.9</v>
      </c>
      <c r="C7" s="127">
        <f>98.6-100</f>
        <v>-1.4000000000000057</v>
      </c>
      <c r="D7" s="127">
        <v>-2</v>
      </c>
      <c r="E7" s="127">
        <v>0.7</v>
      </c>
      <c r="F7" s="127">
        <v>0.4</v>
      </c>
      <c r="G7" s="127">
        <v>3.2</v>
      </c>
      <c r="H7" s="127">
        <v>3.9</v>
      </c>
      <c r="I7" s="127">
        <v>5.5</v>
      </c>
    </row>
    <row r="8" spans="1:9" ht="26.25" customHeight="1">
      <c r="A8" s="29" t="s">
        <v>87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  <c r="H8" s="78">
        <v>106.5</v>
      </c>
      <c r="I8" s="78">
        <v>107.2</v>
      </c>
    </row>
    <row r="9" spans="1:9" ht="26.25" customHeight="1">
      <c r="A9" s="29" t="s">
        <v>88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  <c r="H9" s="78">
        <v>99.72769718654143</v>
      </c>
      <c r="I9" s="78">
        <v>100.6</v>
      </c>
    </row>
    <row r="10" spans="1:9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  <c r="H10" s="78">
        <v>10.31</v>
      </c>
      <c r="I10" s="78">
        <v>12</v>
      </c>
    </row>
    <row r="11" spans="1:9" ht="26.25" customHeight="1">
      <c r="A11" s="29" t="s">
        <v>9</v>
      </c>
      <c r="B11" s="131">
        <v>44.0917</v>
      </c>
      <c r="C11" s="131">
        <v>47.0992</v>
      </c>
      <c r="D11" s="128">
        <v>47.27</v>
      </c>
      <c r="E11" s="128">
        <v>47.4705</v>
      </c>
      <c r="F11" s="128">
        <v>47.2448</v>
      </c>
      <c r="G11" s="128">
        <v>46.7766</v>
      </c>
      <c r="H11" s="128">
        <v>45.4</v>
      </c>
      <c r="I11" s="128">
        <v>45.2067</v>
      </c>
    </row>
    <row r="12" spans="1:9" s="25" customFormat="1" ht="26.25" customHeight="1">
      <c r="A12" s="29" t="s">
        <v>89</v>
      </c>
      <c r="B12" s="132">
        <v>11.856482174432557</v>
      </c>
      <c r="C12" s="132">
        <f>C11/B11*100-100</f>
        <v>6.821011664326846</v>
      </c>
      <c r="D12" s="129">
        <f>D11/C11*100-100</f>
        <v>0.3626388558616753</v>
      </c>
      <c r="E12" s="129">
        <f>E11/C11*100-100</f>
        <v>0.7883361076196564</v>
      </c>
      <c r="F12" s="129">
        <f>F11/C11*100-100</f>
        <v>0.3091347623738585</v>
      </c>
      <c r="G12" s="129">
        <f>G11/C11*100-100</f>
        <v>-0.6849373237761966</v>
      </c>
      <c r="H12" s="129">
        <f>H11/C11*100-100</f>
        <v>-3.6077045894622444</v>
      </c>
      <c r="I12" s="129">
        <f>I11/C11*100-100</f>
        <v>-4.018114957366592</v>
      </c>
    </row>
    <row r="13" spans="1:9" s="25" customFormat="1" ht="26.25" customHeight="1">
      <c r="A13" s="29" t="s">
        <v>90</v>
      </c>
      <c r="B13" s="132" t="s">
        <v>1</v>
      </c>
      <c r="C13" s="132" t="s">
        <v>1</v>
      </c>
      <c r="D13" s="129">
        <f aca="true" t="shared" si="0" ref="D13:I13">D11/C11*100-100</f>
        <v>0.3626388558616753</v>
      </c>
      <c r="E13" s="129">
        <f t="shared" si="0"/>
        <v>0.4241590861011133</v>
      </c>
      <c r="F13" s="129">
        <f t="shared" si="0"/>
        <v>-0.4754531761831089</v>
      </c>
      <c r="G13" s="129">
        <f t="shared" si="0"/>
        <v>-0.9910085342725381</v>
      </c>
      <c r="H13" s="129">
        <f t="shared" si="0"/>
        <v>-2.9429244536798365</v>
      </c>
      <c r="I13" s="129">
        <f t="shared" si="0"/>
        <v>-0.42577092511012893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40299</v>
      </c>
      <c r="D17" s="55">
        <v>40330</v>
      </c>
      <c r="E17" s="58" t="s">
        <v>103</v>
      </c>
      <c r="F17" s="55">
        <v>40664</v>
      </c>
      <c r="G17" s="55">
        <v>40695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35017.5165</v>
      </c>
      <c r="D18" s="79">
        <v>36942.8019</v>
      </c>
      <c r="E18" s="79">
        <v>43290.2962</v>
      </c>
      <c r="F18" s="79">
        <v>43261.8372</v>
      </c>
      <c r="G18" s="79">
        <v>45543.8184</v>
      </c>
      <c r="H18" s="82">
        <f>G18-F18</f>
        <v>2281.9811999999947</v>
      </c>
      <c r="I18" s="82">
        <f>G18-E18</f>
        <v>2253.5221999999994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9">
        <v>41060.6524</v>
      </c>
      <c r="C19" s="79">
        <v>39142.6561</v>
      </c>
      <c r="D19" s="79">
        <v>41005.4215</v>
      </c>
      <c r="E19" s="79">
        <v>48597.3006</v>
      </c>
      <c r="F19" s="79">
        <v>47930.2373</v>
      </c>
      <c r="G19" s="79">
        <v>49972.5332</v>
      </c>
      <c r="H19" s="82">
        <f>G19-F19</f>
        <v>2042.2958999999973</v>
      </c>
      <c r="I19" s="82">
        <f>G19-E19</f>
        <v>1375.2325999999957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54398.72767301</v>
      </c>
      <c r="D20" s="79">
        <v>57131.6627386</v>
      </c>
      <c r="E20" s="79">
        <v>69206.98893299</v>
      </c>
      <c r="F20" s="79">
        <v>70213.41433454001</v>
      </c>
      <c r="G20" s="79">
        <v>73063.94148331</v>
      </c>
      <c r="H20" s="82">
        <f>G20-F20</f>
        <v>2850.527148769994</v>
      </c>
      <c r="I20" s="82">
        <f>G20-E20</f>
        <v>3856.9525503199984</v>
      </c>
      <c r="J20" s="28"/>
      <c r="K20" s="28"/>
      <c r="L20" s="124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25.099197080407265</v>
      </c>
      <c r="D21" s="114">
        <v>25.514592625777293</v>
      </c>
      <c r="E21" s="114">
        <v>28.020329612655498</v>
      </c>
      <c r="F21" s="114">
        <v>28.630277637720113</v>
      </c>
      <c r="G21" s="114">
        <v>28.46524279917985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1" t="s">
        <v>85</v>
      </c>
      <c r="B23" s="151"/>
      <c r="C23" s="151"/>
      <c r="D23" s="151"/>
      <c r="E23" s="151"/>
      <c r="F23" s="151"/>
      <c r="G23" s="151"/>
      <c r="H23" s="151"/>
      <c r="I23" s="151"/>
      <c r="J23" s="27"/>
      <c r="K23" s="27"/>
      <c r="L23" s="27"/>
      <c r="M23" s="27"/>
      <c r="N23" s="27"/>
      <c r="O23" s="27"/>
      <c r="P23" s="27"/>
    </row>
    <row r="24" spans="4:7" ht="15.75" customHeight="1">
      <c r="D24" s="123"/>
      <c r="E24" s="120"/>
      <c r="G24" s="138"/>
    </row>
    <row r="25" spans="1:6" s="36" customFormat="1" ht="15" customHeight="1">
      <c r="A25" s="35" t="s">
        <v>92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40299</v>
      </c>
      <c r="D27" s="55">
        <v>40330</v>
      </c>
      <c r="E27" s="58" t="s">
        <v>103</v>
      </c>
      <c r="F27" s="55">
        <v>40664</v>
      </c>
      <c r="G27" s="55">
        <v>40695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1574.5</v>
      </c>
      <c r="D28" s="109">
        <v>1568.39</v>
      </c>
      <c r="E28" s="109">
        <v>1718.87</v>
      </c>
      <c r="F28" s="109">
        <v>1898.99104324964</v>
      </c>
      <c r="G28" s="109">
        <v>1911.353072684422</v>
      </c>
      <c r="H28" s="82">
        <f>G28-F28</f>
        <v>12.362029434782016</v>
      </c>
      <c r="I28" s="82">
        <f>G28-E28</f>
        <v>192.48307268442204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40299</v>
      </c>
      <c r="D32" s="55">
        <v>40330</v>
      </c>
      <c r="E32" s="58" t="s">
        <v>103</v>
      </c>
      <c r="F32" s="55">
        <v>40664</v>
      </c>
      <c r="G32" s="55">
        <v>40695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26">
        <v>44.09169253365973</v>
      </c>
      <c r="C33" s="126">
        <v>45.9397</v>
      </c>
      <c r="D33" s="126">
        <v>46.3896</v>
      </c>
      <c r="E33" s="126">
        <v>47.0992</v>
      </c>
      <c r="F33" s="126">
        <v>45.4</v>
      </c>
      <c r="G33" s="126">
        <v>45.2067</v>
      </c>
      <c r="H33" s="136">
        <f>G33/F33-1</f>
        <v>-0.00425770925110136</v>
      </c>
      <c r="I33" s="136">
        <f>G33/E33-1</f>
        <v>-0.04018114957366592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26">
        <v>44.0742</v>
      </c>
      <c r="C34" s="126">
        <v>45.9505</v>
      </c>
      <c r="D34" s="126">
        <v>46.4004</v>
      </c>
      <c r="E34" s="126">
        <v>47.1244</v>
      </c>
      <c r="F34" s="126">
        <v>45.3965</v>
      </c>
      <c r="G34" s="126">
        <v>45.284</v>
      </c>
      <c r="H34" s="136">
        <f>G34/F34-1</f>
        <v>-0.002478164616214973</v>
      </c>
      <c r="I34" s="136">
        <f>G34/E34-1</f>
        <v>-0.03905407814210904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26">
        <v>1.4316</v>
      </c>
      <c r="C35" s="126">
        <v>1.2305</v>
      </c>
      <c r="D35" s="126">
        <v>1.2231</v>
      </c>
      <c r="E35" s="126">
        <v>1.3377</v>
      </c>
      <c r="F35" s="126">
        <v>1.4393</v>
      </c>
      <c r="G35" s="126">
        <v>1.4504</v>
      </c>
      <c r="H35" s="136">
        <f>G35/F35-1</f>
        <v>0.007712082262210762</v>
      </c>
      <c r="I35" s="136">
        <f>G35/E35-1</f>
        <v>0.08424908424908417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26"/>
      <c r="C36" s="126"/>
      <c r="D36" s="126"/>
      <c r="E36" s="126"/>
      <c r="F36" s="126"/>
      <c r="G36" s="126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26">
        <v>44.2341</v>
      </c>
      <c r="C37" s="126">
        <v>45.61126691349714</v>
      </c>
      <c r="D37" s="126">
        <v>46.3937699031111</v>
      </c>
      <c r="E37" s="126">
        <v>47.2161</v>
      </c>
      <c r="F37" s="126">
        <v>45.1407</v>
      </c>
      <c r="G37" s="126">
        <v>45.2811</v>
      </c>
      <c r="H37" s="136">
        <f>G37/F37-1</f>
        <v>0.003110275206188673</v>
      </c>
      <c r="I37" s="136">
        <f>G37/E37-1</f>
        <v>-0.04098178375596451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26">
        <v>63.9915</v>
      </c>
      <c r="C38" s="126">
        <v>55.90272371655908</v>
      </c>
      <c r="D38" s="126">
        <v>56.61544638186574</v>
      </c>
      <c r="E38" s="126">
        <v>62.3694</v>
      </c>
      <c r="F38" s="126">
        <v>65.122</v>
      </c>
      <c r="G38" s="126">
        <v>65.4682</v>
      </c>
      <c r="H38" s="136">
        <f>G38/F38-1</f>
        <v>0.0053161757931265985</v>
      </c>
      <c r="I38" s="136">
        <f>G38/E38-1</f>
        <v>0.049684620984008054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26">
        <v>1.4394</v>
      </c>
      <c r="C39" s="126">
        <v>1.4880586595367358</v>
      </c>
      <c r="D39" s="126">
        <v>1.4819298175186115</v>
      </c>
      <c r="E39" s="126">
        <v>1.5242</v>
      </c>
      <c r="F39" s="126">
        <v>1.6113</v>
      </c>
      <c r="G39" s="126">
        <v>1.6199</v>
      </c>
      <c r="H39" s="136">
        <f>G39/F39-1</f>
        <v>0.005337305281449822</v>
      </c>
      <c r="I39" s="136">
        <f>G39/E39-1</f>
        <v>0.06278703582207057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26">
        <v>0.2954</v>
      </c>
      <c r="C40" s="126">
        <v>0.3078672025020817</v>
      </c>
      <c r="D40" s="126">
        <v>0.3135244190181347</v>
      </c>
      <c r="E40" s="126">
        <v>0.317</v>
      </c>
      <c r="F40" s="126">
        <v>0.3105</v>
      </c>
      <c r="G40" s="126">
        <v>0.309</v>
      </c>
      <c r="H40" s="136">
        <f>G40/F40-1</f>
        <v>-0.004830917874396157</v>
      </c>
      <c r="I40" s="136">
        <f>G40/E40-1</f>
        <v>-0.025236593059936974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5"/>
      <c r="D42" s="135"/>
    </row>
    <row r="43" spans="3:4" ht="15">
      <c r="C43" s="135"/>
      <c r="D43" s="135"/>
    </row>
    <row r="44" spans="3:4" ht="15">
      <c r="C44" s="135"/>
      <c r="D44" s="135"/>
    </row>
    <row r="45" spans="3:4" ht="15">
      <c r="C45" s="135"/>
      <c r="D45" s="13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7"/>
      <c r="B3" s="55" t="s">
        <v>103</v>
      </c>
      <c r="C3" s="55" t="s">
        <v>109</v>
      </c>
      <c r="D3" s="55" t="s">
        <v>110</v>
      </c>
      <c r="E3" s="55">
        <v>40664</v>
      </c>
      <c r="F3" s="55">
        <v>40695</v>
      </c>
      <c r="G3" s="60" t="s">
        <v>2</v>
      </c>
      <c r="H3" s="60" t="s">
        <v>3</v>
      </c>
      <c r="J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148.25</v>
      </c>
      <c r="D4" s="81">
        <f>D6+D7+D8</f>
        <v>155.975</v>
      </c>
      <c r="E4" s="81">
        <f>E6+E7</f>
        <v>22.25</v>
      </c>
      <c r="F4" s="81">
        <f>F6+F7</f>
        <v>35.8</v>
      </c>
      <c r="G4" s="82">
        <f>F4-E4</f>
        <v>13.549999999999997</v>
      </c>
      <c r="H4" s="82">
        <f>D4-C4</f>
        <v>7.724999999999994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-140.14999999999998</v>
      </c>
      <c r="D5" s="78">
        <f>D6-D7</f>
        <v>-30.300000000000004</v>
      </c>
      <c r="E5" s="78">
        <f>E6-E7</f>
        <v>22.25</v>
      </c>
      <c r="F5" s="78">
        <f>F6-F7</f>
        <v>-3.599999999999998</v>
      </c>
      <c r="G5" s="82">
        <f>F5-E5</f>
        <v>-25.849999999999998</v>
      </c>
      <c r="H5" s="82">
        <f>D5-C5</f>
        <v>109.84999999999997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4.05</v>
      </c>
      <c r="D6" s="79">
        <v>61.1</v>
      </c>
      <c r="E6" s="79">
        <v>22.25</v>
      </c>
      <c r="F6" s="79">
        <v>16.1</v>
      </c>
      <c r="G6" s="82">
        <f>F6-E6</f>
        <v>-6.149999999999999</v>
      </c>
      <c r="H6" s="82">
        <f>D6-C6</f>
        <v>57.050000000000004</v>
      </c>
      <c r="I6" s="108"/>
    </row>
    <row r="7" spans="1:9" ht="13.5" customHeight="1">
      <c r="A7" s="52" t="s">
        <v>24</v>
      </c>
      <c r="B7" s="79">
        <v>263.7</v>
      </c>
      <c r="C7" s="79">
        <v>144.2</v>
      </c>
      <c r="D7" s="79">
        <v>91.4</v>
      </c>
      <c r="E7" s="79">
        <v>0</v>
      </c>
      <c r="F7" s="79">
        <v>19.7</v>
      </c>
      <c r="G7" s="82">
        <f>F7-E7</f>
        <v>19.7</v>
      </c>
      <c r="H7" s="82">
        <f>D7-C7</f>
        <v>-52.79999999999998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5" t="s">
        <v>94</v>
      </c>
      <c r="B10" s="116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103</v>
      </c>
      <c r="C12" s="55" t="s">
        <v>109</v>
      </c>
      <c r="D12" s="55" t="s">
        <v>110</v>
      </c>
      <c r="E12" s="55">
        <v>40664</v>
      </c>
      <c r="F12" s="55">
        <v>40695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+B14+B19+B21</f>
        <v>4036.3024200000004</v>
      </c>
      <c r="C13" s="81">
        <f>+C14+C19+C21</f>
        <v>1874.29361</v>
      </c>
      <c r="D13" s="81">
        <f>+D14+D18+D19+D21</f>
        <v>5313.205251</v>
      </c>
      <c r="E13" s="81">
        <f>+E19</f>
        <v>77</v>
      </c>
      <c r="F13" s="81">
        <f>+F14+F19+F21</f>
        <v>310.168016</v>
      </c>
      <c r="G13" s="82">
        <f>F13-E13</f>
        <v>233.16801600000002</v>
      </c>
      <c r="H13" s="82">
        <f>D13-C13</f>
        <v>3438.9116410000006</v>
      </c>
      <c r="I13" s="82"/>
    </row>
    <row r="14" spans="1:10" ht="12.75" customHeight="1">
      <c r="A14" s="47" t="s">
        <v>42</v>
      </c>
      <c r="B14" s="78">
        <f>B15+B17</f>
        <v>870.7897</v>
      </c>
      <c r="C14" s="79">
        <f>+C15</f>
        <v>200</v>
      </c>
      <c r="D14" s="79">
        <f>+D17</f>
        <v>745.167851</v>
      </c>
      <c r="E14" s="79" t="s">
        <v>1</v>
      </c>
      <c r="F14" s="79">
        <f>+F17</f>
        <v>60.711016</v>
      </c>
      <c r="G14" s="82">
        <f>+F14</f>
        <v>60.711016</v>
      </c>
      <c r="H14" s="81">
        <f>+D14-C14</f>
        <v>545.167851</v>
      </c>
      <c r="I14" s="105"/>
      <c r="J14" s="9"/>
    </row>
    <row r="15" spans="1:10" ht="12.75" customHeight="1">
      <c r="A15" s="52" t="s">
        <v>23</v>
      </c>
      <c r="B15" s="108">
        <v>800</v>
      </c>
      <c r="C15" s="108">
        <v>200</v>
      </c>
      <c r="D15" s="79" t="s">
        <v>1</v>
      </c>
      <c r="E15" s="108" t="s">
        <v>1</v>
      </c>
      <c r="F15" s="108" t="s">
        <v>1</v>
      </c>
      <c r="G15" s="81" t="str">
        <f>+F15</f>
        <v>-</v>
      </c>
      <c r="H15" s="81">
        <f>-C15</f>
        <v>-200</v>
      </c>
      <c r="I15" s="105"/>
      <c r="J15" s="9"/>
    </row>
    <row r="16" spans="1:10" ht="23.25" customHeight="1">
      <c r="A16" s="141" t="s">
        <v>101</v>
      </c>
      <c r="B16" s="117">
        <v>800</v>
      </c>
      <c r="C16" s="117">
        <v>200</v>
      </c>
      <c r="D16" s="79" t="s">
        <v>1</v>
      </c>
      <c r="E16" s="117" t="s">
        <v>1</v>
      </c>
      <c r="F16" s="117" t="s">
        <v>1</v>
      </c>
      <c r="G16" s="139" t="s">
        <v>1</v>
      </c>
      <c r="H16" s="139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745.167851</v>
      </c>
      <c r="E17" s="108" t="s">
        <v>1</v>
      </c>
      <c r="F17" s="108">
        <v>60.711016</v>
      </c>
      <c r="G17" s="82">
        <f>+F17</f>
        <v>60.711016</v>
      </c>
      <c r="H17" s="139">
        <f>D17</f>
        <v>745.167851</v>
      </c>
      <c r="I17" s="105"/>
      <c r="J17" s="9"/>
    </row>
    <row r="18" spans="1:10" ht="12.75" customHeight="1">
      <c r="A18" s="47" t="s">
        <v>107</v>
      </c>
      <c r="B18" s="79" t="s">
        <v>1</v>
      </c>
      <c r="C18" s="108" t="s">
        <v>1</v>
      </c>
      <c r="D18" s="108">
        <v>60</v>
      </c>
      <c r="E18" s="108" t="s">
        <v>1</v>
      </c>
      <c r="F18" s="108" t="s">
        <v>1</v>
      </c>
      <c r="G18" s="82" t="s">
        <v>1</v>
      </c>
      <c r="H18" s="139">
        <f>+D18</f>
        <v>60</v>
      </c>
      <c r="I18" s="105"/>
      <c r="J18" s="9"/>
    </row>
    <row r="19" spans="1:10" ht="12.75" customHeight="1">
      <c r="A19" s="47" t="s">
        <v>41</v>
      </c>
      <c r="B19" s="79">
        <v>2656</v>
      </c>
      <c r="C19" s="79">
        <v>1393</v>
      </c>
      <c r="D19" s="108">
        <v>3713</v>
      </c>
      <c r="E19" s="108">
        <v>77</v>
      </c>
      <c r="F19" s="108">
        <v>23</v>
      </c>
      <c r="G19" s="82">
        <f>F19-E19</f>
        <v>-54</v>
      </c>
      <c r="H19" s="82">
        <f>D19-C19</f>
        <v>2320</v>
      </c>
      <c r="I19" s="80"/>
      <c r="J19" s="11"/>
    </row>
    <row r="20" spans="1:10" s="9" customFormat="1" ht="27" customHeight="1">
      <c r="A20" s="142" t="s">
        <v>105</v>
      </c>
      <c r="B20" s="31" t="s">
        <v>1</v>
      </c>
      <c r="C20" s="31" t="s">
        <v>1</v>
      </c>
      <c r="D20" s="31" t="s">
        <v>1</v>
      </c>
      <c r="E20" s="31" t="s">
        <v>1</v>
      </c>
      <c r="F20" s="31" t="s">
        <v>1</v>
      </c>
      <c r="G20" s="76" t="s">
        <v>1</v>
      </c>
      <c r="H20" s="76" t="s">
        <v>1</v>
      </c>
      <c r="J20" s="11"/>
    </row>
    <row r="21" spans="1:10" ht="25.5" customHeight="1">
      <c r="A21" s="47" t="s">
        <v>106</v>
      </c>
      <c r="B21" s="140">
        <v>509.51272</v>
      </c>
      <c r="C21" s="31">
        <v>281.29361</v>
      </c>
      <c r="D21" s="140">
        <v>795.0374</v>
      </c>
      <c r="E21" s="108" t="s">
        <v>1</v>
      </c>
      <c r="F21" s="108">
        <v>226.45700000000002</v>
      </c>
      <c r="G21" s="108">
        <f>+F21</f>
        <v>226.45700000000002</v>
      </c>
      <c r="H21" s="82">
        <f>+D21-C21</f>
        <v>513.74379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82"/>
      <c r="H22" s="82"/>
      <c r="I22" s="119"/>
      <c r="J22" s="11"/>
    </row>
    <row r="23" spans="1:10" ht="26.25" customHeight="1">
      <c r="A23" s="47" t="s">
        <v>73</v>
      </c>
      <c r="B23" s="31">
        <v>5.5</v>
      </c>
      <c r="C23" s="31">
        <v>2.7</v>
      </c>
      <c r="D23" s="31">
        <v>12</v>
      </c>
      <c r="E23" s="31">
        <v>10.31</v>
      </c>
      <c r="F23" s="31">
        <v>12</v>
      </c>
      <c r="G23" s="82">
        <f>F23-E23</f>
        <v>1.6899999999999995</v>
      </c>
      <c r="H23" s="82">
        <f>D23-C23</f>
        <v>9.3</v>
      </c>
      <c r="I23" s="119"/>
      <c r="J23" s="11"/>
    </row>
    <row r="24" spans="1:10" ht="12.75" customHeight="1">
      <c r="A24" s="47" t="s">
        <v>43</v>
      </c>
      <c r="B24" s="31">
        <v>5.01</v>
      </c>
      <c r="C24" s="31">
        <v>3.8</v>
      </c>
      <c r="D24" s="31" t="s">
        <v>1</v>
      </c>
      <c r="E24" s="31" t="s">
        <v>1</v>
      </c>
      <c r="F24" s="31" t="s">
        <v>1</v>
      </c>
      <c r="G24" s="76" t="s">
        <v>1</v>
      </c>
      <c r="H24" s="76" t="s">
        <v>1</v>
      </c>
      <c r="I24" s="32"/>
      <c r="J24" s="11"/>
    </row>
    <row r="25" spans="1:10" ht="12.75" customHeight="1">
      <c r="A25" s="47" t="s">
        <v>21</v>
      </c>
      <c r="B25" s="31">
        <v>6.5</v>
      </c>
      <c r="C25" s="31" t="s">
        <v>1</v>
      </c>
      <c r="D25" s="31">
        <v>7.210592460194582</v>
      </c>
      <c r="E25" s="31" t="s">
        <v>1</v>
      </c>
      <c r="F25" s="31">
        <v>12.732380092271887</v>
      </c>
      <c r="G25" s="76" t="s">
        <v>1</v>
      </c>
      <c r="H25" s="76" t="s">
        <v>1</v>
      </c>
      <c r="I25" s="32"/>
      <c r="J25" s="11"/>
    </row>
    <row r="26" spans="1:10" ht="26.25" customHeight="1">
      <c r="A26" s="47" t="s">
        <v>74</v>
      </c>
      <c r="B26" s="31">
        <v>6.6</v>
      </c>
      <c r="C26" s="31">
        <v>3.24</v>
      </c>
      <c r="D26" s="31">
        <v>14.4</v>
      </c>
      <c r="E26" s="31">
        <v>12.372</v>
      </c>
      <c r="F26" s="31">
        <v>14.4</v>
      </c>
      <c r="G26" s="82">
        <f>F26-E26</f>
        <v>2.0280000000000005</v>
      </c>
      <c r="H26" s="82">
        <f>D26-C26</f>
        <v>11.16</v>
      </c>
      <c r="I26" s="32"/>
      <c r="J26" s="11"/>
    </row>
    <row r="27" spans="1:10" ht="27" customHeight="1">
      <c r="A27" s="47" t="s">
        <v>105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76" t="s">
        <v>1</v>
      </c>
      <c r="H27" s="76" t="s">
        <v>1</v>
      </c>
      <c r="J27" s="11"/>
    </row>
    <row r="28" spans="1:5" ht="15" customHeight="1">
      <c r="A28" s="2" t="s">
        <v>102</v>
      </c>
      <c r="E28" s="9"/>
    </row>
    <row r="29" ht="15" customHeight="1"/>
    <row r="30" spans="1:2" ht="15" customHeight="1">
      <c r="A30" s="42" t="s">
        <v>96</v>
      </c>
      <c r="B30" s="1"/>
    </row>
    <row r="31" spans="1:7" s="6" customFormat="1" ht="12.75" customHeight="1">
      <c r="A31" s="5" t="s">
        <v>0</v>
      </c>
      <c r="B31" s="5"/>
      <c r="C31" s="7"/>
      <c r="D31" s="7"/>
      <c r="E31" s="7"/>
      <c r="F31" s="7"/>
      <c r="G31" s="7"/>
    </row>
    <row r="32" spans="1:8" ht="26.25" customHeight="1">
      <c r="A32" s="57"/>
      <c r="B32" s="55" t="s">
        <v>103</v>
      </c>
      <c r="C32" s="55" t="s">
        <v>109</v>
      </c>
      <c r="D32" s="55" t="s">
        <v>110</v>
      </c>
      <c r="E32" s="55">
        <v>40664</v>
      </c>
      <c r="F32" s="55">
        <v>40695</v>
      </c>
      <c r="G32" s="60" t="s">
        <v>2</v>
      </c>
      <c r="H32" s="60" t="s">
        <v>3</v>
      </c>
    </row>
    <row r="33" spans="1:9" ht="23.25" customHeight="1">
      <c r="A33" s="8" t="s">
        <v>13</v>
      </c>
      <c r="B33" s="146">
        <f>SUM(B34:B37)</f>
        <v>11550</v>
      </c>
      <c r="C33" s="146">
        <v>6680</v>
      </c>
      <c r="D33" s="146">
        <v>14350</v>
      </c>
      <c r="E33" s="146">
        <f>SUM(E34:E36)</f>
        <v>2750</v>
      </c>
      <c r="F33" s="146">
        <v>2750</v>
      </c>
      <c r="G33" s="82">
        <f>F33-E33</f>
        <v>0</v>
      </c>
      <c r="H33" s="82">
        <f>D33-C33</f>
        <v>7670</v>
      </c>
      <c r="I33" s="9"/>
    </row>
    <row r="34" spans="1:11" ht="12.75" customHeight="1">
      <c r="A34" s="51" t="s">
        <v>31</v>
      </c>
      <c r="B34" s="101">
        <v>1990</v>
      </c>
      <c r="C34" s="101">
        <v>1300</v>
      </c>
      <c r="D34" s="101">
        <v>2750</v>
      </c>
      <c r="E34" s="101">
        <v>500</v>
      </c>
      <c r="F34" s="101">
        <v>500</v>
      </c>
      <c r="G34" s="82">
        <f aca="true" t="shared" si="0" ref="G34:G56">F34-E34</f>
        <v>0</v>
      </c>
      <c r="H34" s="82">
        <f aca="true" t="shared" si="1" ref="H34:H56">D34-C34</f>
        <v>1450</v>
      </c>
      <c r="I34" s="9"/>
      <c r="K34" s="106"/>
    </row>
    <row r="35" spans="1:11" ht="12.75" customHeight="1">
      <c r="A35" s="51" t="s">
        <v>32</v>
      </c>
      <c r="B35" s="101">
        <v>2220</v>
      </c>
      <c r="C35" s="101">
        <v>1420</v>
      </c>
      <c r="D35" s="101">
        <v>4700</v>
      </c>
      <c r="E35" s="101">
        <v>1000</v>
      </c>
      <c r="F35" s="101">
        <v>900</v>
      </c>
      <c r="G35" s="82">
        <f t="shared" si="0"/>
        <v>-100</v>
      </c>
      <c r="H35" s="82">
        <f t="shared" si="1"/>
        <v>3280</v>
      </c>
      <c r="I35" s="9"/>
      <c r="K35" s="106"/>
    </row>
    <row r="36" spans="1:11" ht="12.75" customHeight="1">
      <c r="A36" s="51" t="s">
        <v>33</v>
      </c>
      <c r="B36" s="101">
        <v>7340</v>
      </c>
      <c r="C36" s="101">
        <v>3960</v>
      </c>
      <c r="D36" s="101">
        <v>6900</v>
      </c>
      <c r="E36" s="101">
        <v>1250</v>
      </c>
      <c r="F36" s="101">
        <v>1350</v>
      </c>
      <c r="G36" s="82">
        <f t="shared" si="0"/>
        <v>100</v>
      </c>
      <c r="H36" s="82">
        <f t="shared" si="1"/>
        <v>2940</v>
      </c>
      <c r="I36" s="9"/>
      <c r="K36" s="106"/>
    </row>
    <row r="37" spans="1:11" ht="12.75" customHeight="1" hidden="1">
      <c r="A37" s="51" t="s">
        <v>34</v>
      </c>
      <c r="B37" s="102">
        <v>0</v>
      </c>
      <c r="C37" s="102"/>
      <c r="D37" s="101"/>
      <c r="E37" s="102">
        <v>0</v>
      </c>
      <c r="F37" s="102"/>
      <c r="G37" s="82">
        <f t="shared" si="0"/>
        <v>0</v>
      </c>
      <c r="H37" s="82">
        <f t="shared" si="1"/>
        <v>0</v>
      </c>
      <c r="I37" s="9"/>
      <c r="K37" s="106"/>
    </row>
    <row r="38" spans="1:11" ht="12.75" customHeight="1" hidden="1">
      <c r="A38" s="51" t="s">
        <v>35</v>
      </c>
      <c r="B38" s="102">
        <v>0</v>
      </c>
      <c r="C38" s="102"/>
      <c r="D38" s="102"/>
      <c r="E38" s="102"/>
      <c r="F38" s="102"/>
      <c r="G38" s="82">
        <f t="shared" si="0"/>
        <v>0</v>
      </c>
      <c r="H38" s="82">
        <f t="shared" si="1"/>
        <v>0</v>
      </c>
      <c r="I38" s="9"/>
      <c r="K38" s="106"/>
    </row>
    <row r="39" spans="1:11" ht="12.75" customHeight="1">
      <c r="A39" s="8" t="s">
        <v>12</v>
      </c>
      <c r="B39" s="146">
        <f>SUM(B40:B43)</f>
        <v>13162.5</v>
      </c>
      <c r="C39" s="146">
        <v>9135.6</v>
      </c>
      <c r="D39" s="146">
        <v>12933.61</v>
      </c>
      <c r="E39" s="146">
        <f>SUM(E40:E42)</f>
        <v>2317.36</v>
      </c>
      <c r="F39" s="146">
        <v>2630.82</v>
      </c>
      <c r="G39" s="82">
        <f t="shared" si="0"/>
        <v>313.46000000000004</v>
      </c>
      <c r="H39" s="82">
        <f t="shared" si="1"/>
        <v>3798.01</v>
      </c>
      <c r="I39" s="9"/>
      <c r="K39" s="106"/>
    </row>
    <row r="40" spans="1:11" ht="12.75" customHeight="1">
      <c r="A40" s="51" t="s">
        <v>31</v>
      </c>
      <c r="B40" s="101">
        <v>2916.5</v>
      </c>
      <c r="C40" s="101">
        <v>2205.5</v>
      </c>
      <c r="D40" s="101">
        <v>3556.9</v>
      </c>
      <c r="E40" s="101">
        <v>684.5</v>
      </c>
      <c r="F40" s="101">
        <v>723.9</v>
      </c>
      <c r="G40" s="82">
        <f t="shared" si="0"/>
        <v>39.39999999999998</v>
      </c>
      <c r="H40" s="82">
        <f t="shared" si="1"/>
        <v>1351.4</v>
      </c>
      <c r="I40" s="9"/>
      <c r="K40" s="106"/>
    </row>
    <row r="41" spans="1:11" ht="12.75" customHeight="1">
      <c r="A41" s="51" t="s">
        <v>32</v>
      </c>
      <c r="B41" s="101">
        <v>2825</v>
      </c>
      <c r="C41" s="101">
        <v>2084.9</v>
      </c>
      <c r="D41" s="101">
        <v>4786.1</v>
      </c>
      <c r="E41" s="101">
        <v>708.2</v>
      </c>
      <c r="F41" s="101">
        <v>1071.2</v>
      </c>
      <c r="G41" s="82">
        <f t="shared" si="0"/>
        <v>363</v>
      </c>
      <c r="H41" s="82">
        <f t="shared" si="1"/>
        <v>2701.2000000000003</v>
      </c>
      <c r="I41" s="9"/>
      <c r="K41" s="106"/>
    </row>
    <row r="42" spans="1:11" ht="12.75" customHeight="1">
      <c r="A42" s="51" t="s">
        <v>33</v>
      </c>
      <c r="B42" s="101">
        <v>7421</v>
      </c>
      <c r="C42" s="101">
        <v>4845.2</v>
      </c>
      <c r="D42" s="101">
        <v>4590.61</v>
      </c>
      <c r="E42" s="101">
        <v>924.66</v>
      </c>
      <c r="F42" s="101">
        <v>835.72</v>
      </c>
      <c r="G42" s="82">
        <f t="shared" si="0"/>
        <v>-88.93999999999994</v>
      </c>
      <c r="H42" s="82">
        <f t="shared" si="1"/>
        <v>-254.59000000000015</v>
      </c>
      <c r="I42" s="9"/>
      <c r="K42" s="106"/>
    </row>
    <row r="43" spans="1:11" ht="12.75" customHeight="1" hidden="1">
      <c r="A43" s="51" t="s">
        <v>34</v>
      </c>
      <c r="B43" s="102">
        <v>0</v>
      </c>
      <c r="C43" s="102"/>
      <c r="D43" s="102"/>
      <c r="E43" s="102">
        <v>0</v>
      </c>
      <c r="F43" s="102"/>
      <c r="G43" s="82">
        <f t="shared" si="0"/>
        <v>0</v>
      </c>
      <c r="H43" s="82">
        <f t="shared" si="1"/>
        <v>0</v>
      </c>
      <c r="I43" s="9"/>
      <c r="J43" s="2">
        <v>7421</v>
      </c>
      <c r="K43" s="106"/>
    </row>
    <row r="44" spans="1:11" ht="12.75" customHeight="1" hidden="1">
      <c r="A44" s="51" t="s">
        <v>35</v>
      </c>
      <c r="B44" s="102">
        <v>0</v>
      </c>
      <c r="C44" s="102"/>
      <c r="D44" s="102"/>
      <c r="E44" s="102"/>
      <c r="F44" s="102"/>
      <c r="G44" s="82">
        <f t="shared" si="0"/>
        <v>0</v>
      </c>
      <c r="H44" s="82">
        <f t="shared" si="1"/>
        <v>0</v>
      </c>
      <c r="I44" s="9"/>
      <c r="K44" s="106"/>
    </row>
    <row r="45" spans="1:11" ht="12.75" customHeight="1">
      <c r="A45" s="8" t="s">
        <v>14</v>
      </c>
      <c r="B45" s="146">
        <f>SUM(B46:B49)</f>
        <v>8924</v>
      </c>
      <c r="C45" s="146">
        <v>5624.9</v>
      </c>
      <c r="D45" s="146">
        <v>10183.21</v>
      </c>
      <c r="E45" s="146">
        <f>SUM(E46:E48)</f>
        <v>1741.3600000000001</v>
      </c>
      <c r="F45" s="146">
        <v>1857.22</v>
      </c>
      <c r="G45" s="82">
        <f t="shared" si="0"/>
        <v>115.8599999999999</v>
      </c>
      <c r="H45" s="82">
        <f t="shared" si="1"/>
        <v>4558.3099999999995</v>
      </c>
      <c r="K45" s="106"/>
    </row>
    <row r="46" spans="1:11" ht="12.75" customHeight="1">
      <c r="A46" s="51" t="s">
        <v>31</v>
      </c>
      <c r="B46" s="101">
        <v>1772.5</v>
      </c>
      <c r="C46" s="101">
        <v>1181</v>
      </c>
      <c r="D46" s="101">
        <v>2378.1</v>
      </c>
      <c r="E46" s="101">
        <v>418.5</v>
      </c>
      <c r="F46" s="101">
        <v>377</v>
      </c>
      <c r="G46" s="82">
        <f t="shared" si="0"/>
        <v>-41.5</v>
      </c>
      <c r="H46" s="82">
        <f t="shared" si="1"/>
        <v>1197.1</v>
      </c>
      <c r="K46" s="106"/>
    </row>
    <row r="47" spans="1:11" ht="12.75" customHeight="1">
      <c r="A47" s="51" t="s">
        <v>32</v>
      </c>
      <c r="B47" s="101">
        <v>1871.7</v>
      </c>
      <c r="C47" s="101">
        <v>1256.5</v>
      </c>
      <c r="D47" s="101">
        <v>3540.4</v>
      </c>
      <c r="E47" s="101">
        <v>489.2</v>
      </c>
      <c r="F47" s="101">
        <v>708</v>
      </c>
      <c r="G47" s="82">
        <f t="shared" si="0"/>
        <v>218.8</v>
      </c>
      <c r="H47" s="82">
        <f t="shared" si="1"/>
        <v>2283.9</v>
      </c>
      <c r="K47" s="106"/>
    </row>
    <row r="48" spans="1:11" ht="12.75" customHeight="1">
      <c r="A48" s="51" t="s">
        <v>33</v>
      </c>
      <c r="B48" s="101">
        <v>5279.8</v>
      </c>
      <c r="C48" s="101">
        <v>3187.4</v>
      </c>
      <c r="D48" s="101">
        <v>4264.71</v>
      </c>
      <c r="E48" s="101">
        <v>833.66</v>
      </c>
      <c r="F48" s="101">
        <v>779.22</v>
      </c>
      <c r="G48" s="82">
        <f t="shared" si="0"/>
        <v>-54.43999999999994</v>
      </c>
      <c r="H48" s="82">
        <f t="shared" si="1"/>
        <v>1077.31</v>
      </c>
      <c r="K48" s="106"/>
    </row>
    <row r="49" spans="1:11" ht="12.75" customHeight="1" hidden="1">
      <c r="A49" s="51" t="s">
        <v>34</v>
      </c>
      <c r="B49" s="102">
        <v>0</v>
      </c>
      <c r="C49" s="102"/>
      <c r="D49" s="102"/>
      <c r="E49" s="102">
        <v>0</v>
      </c>
      <c r="F49" s="102"/>
      <c r="G49" s="82">
        <f t="shared" si="0"/>
        <v>0</v>
      </c>
      <c r="H49" s="82">
        <f t="shared" si="1"/>
        <v>0</v>
      </c>
      <c r="K49" s="106"/>
    </row>
    <row r="50" spans="1:11" ht="12.75" customHeight="1" hidden="1">
      <c r="A50" s="51" t="s">
        <v>35</v>
      </c>
      <c r="B50" s="102">
        <v>0</v>
      </c>
      <c r="C50" s="102"/>
      <c r="D50" s="102"/>
      <c r="E50" s="102"/>
      <c r="F50" s="102"/>
      <c r="G50" s="82">
        <f t="shared" si="0"/>
        <v>0</v>
      </c>
      <c r="H50" s="82">
        <f t="shared" si="1"/>
        <v>0</v>
      </c>
      <c r="K50" s="106"/>
    </row>
    <row r="51" spans="1:11" ht="23.25" customHeight="1">
      <c r="A51" s="8" t="s">
        <v>15</v>
      </c>
      <c r="B51" s="147">
        <v>2.648303465838685</v>
      </c>
      <c r="C51" s="147">
        <v>1.84</v>
      </c>
      <c r="D51" s="147">
        <v>7.2</v>
      </c>
      <c r="E51" s="147">
        <v>9.111274889029403</v>
      </c>
      <c r="F51" s="147">
        <v>9.58</v>
      </c>
      <c r="G51" s="82">
        <f t="shared" si="0"/>
        <v>0.4687251109705972</v>
      </c>
      <c r="H51" s="82">
        <f t="shared" si="1"/>
        <v>5.36</v>
      </c>
      <c r="J51" s="68"/>
      <c r="K51" s="106"/>
    </row>
    <row r="52" spans="1:11" ht="12" customHeight="1">
      <c r="A52" s="51" t="s">
        <v>31</v>
      </c>
      <c r="B52" s="97">
        <v>1.9135067535739185</v>
      </c>
      <c r="C52" s="97">
        <v>0.4</v>
      </c>
      <c r="D52" s="98">
        <v>5.55</v>
      </c>
      <c r="E52" s="98">
        <v>7.335227947113143</v>
      </c>
      <c r="F52" s="98">
        <v>6.43</v>
      </c>
      <c r="G52" s="82">
        <f t="shared" si="0"/>
        <v>-0.9052279471131435</v>
      </c>
      <c r="H52" s="82">
        <f t="shared" si="1"/>
        <v>5.1499999999999995</v>
      </c>
      <c r="J52" s="68"/>
      <c r="K52" s="106"/>
    </row>
    <row r="53" spans="1:11" ht="12" customHeight="1">
      <c r="A53" s="51" t="s">
        <v>32</v>
      </c>
      <c r="B53" s="97">
        <v>2.250232631529606</v>
      </c>
      <c r="C53" s="97">
        <v>0.69</v>
      </c>
      <c r="D53" s="98">
        <v>6.92</v>
      </c>
      <c r="E53" s="98">
        <v>7.905405418870867</v>
      </c>
      <c r="F53" s="98">
        <v>8.7</v>
      </c>
      <c r="G53" s="82">
        <f t="shared" si="0"/>
        <v>0.7945945811291324</v>
      </c>
      <c r="H53" s="82">
        <f t="shared" si="1"/>
        <v>6.23</v>
      </c>
      <c r="J53" s="68"/>
      <c r="K53" s="106"/>
    </row>
    <row r="54" spans="1:11" ht="12" customHeight="1">
      <c r="A54" s="51" t="s">
        <v>33</v>
      </c>
      <c r="B54" s="97">
        <v>2.82091884334991</v>
      </c>
      <c r="C54" s="97">
        <v>1.99</v>
      </c>
      <c r="D54" s="97">
        <v>8.4</v>
      </c>
      <c r="E54" s="97">
        <v>10.710281978637456</v>
      </c>
      <c r="F54" s="97">
        <v>12.04</v>
      </c>
      <c r="G54" s="82">
        <f t="shared" si="0"/>
        <v>1.3297180213625435</v>
      </c>
      <c r="H54" s="82">
        <f t="shared" si="1"/>
        <v>6.41</v>
      </c>
      <c r="J54" s="68"/>
      <c r="K54" s="106"/>
    </row>
    <row r="55" spans="1:11" ht="12" customHeight="1" hidden="1">
      <c r="A55" s="51" t="s">
        <v>34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  <c r="J55" s="68"/>
      <c r="K55" s="106"/>
    </row>
    <row r="56" spans="1:8" ht="12" customHeight="1" hidden="1">
      <c r="A56" s="51" t="s">
        <v>35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82">
        <f t="shared" si="0"/>
        <v>0</v>
      </c>
      <c r="H56" s="82">
        <f t="shared" si="1"/>
        <v>0</v>
      </c>
    </row>
    <row r="57" ht="13.5" customHeight="1">
      <c r="E57" s="9"/>
    </row>
    <row r="58" ht="13.5" customHeight="1"/>
    <row r="59" ht="13.5" customHeight="1"/>
    <row r="62" ht="11.25">
      <c r="B62" s="107"/>
    </row>
    <row r="63" ht="11.25">
      <c r="B63" s="107"/>
    </row>
    <row r="64" ht="11.25">
      <c r="B64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103</v>
      </c>
      <c r="C3" s="55" t="s">
        <v>109</v>
      </c>
      <c r="D3" s="55" t="s">
        <v>110</v>
      </c>
      <c r="E3" s="55">
        <v>40664</v>
      </c>
      <c r="F3" s="55">
        <v>40695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2085</v>
      </c>
      <c r="D4" s="103">
        <v>2785</v>
      </c>
      <c r="E4" s="103">
        <f>SUM(E5:E7)</f>
        <v>480</v>
      </c>
      <c r="F4" s="103">
        <v>435</v>
      </c>
      <c r="G4" s="82">
        <f>F4-E4</f>
        <v>-45</v>
      </c>
      <c r="H4" s="82">
        <f>+D4-C4</f>
        <v>700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310</v>
      </c>
      <c r="D5" s="100">
        <v>470</v>
      </c>
      <c r="E5" s="100">
        <v>120</v>
      </c>
      <c r="F5" s="100">
        <v>60</v>
      </c>
      <c r="G5" s="82">
        <f aca="true" t="shared" si="0" ref="G5:G16">F5-E5</f>
        <v>-60</v>
      </c>
      <c r="H5" s="82">
        <f aca="true" t="shared" si="1" ref="H5:H25">+D5-C5</f>
        <v>160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370</v>
      </c>
      <c r="D6" s="100">
        <v>595</v>
      </c>
      <c r="E6" s="100">
        <v>60</v>
      </c>
      <c r="F6" s="100">
        <v>135</v>
      </c>
      <c r="G6" s="82">
        <f t="shared" si="0"/>
        <v>75</v>
      </c>
      <c r="H6" s="82">
        <f t="shared" si="1"/>
        <v>225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1405</v>
      </c>
      <c r="D7" s="100">
        <v>1720</v>
      </c>
      <c r="E7" s="100">
        <v>300</v>
      </c>
      <c r="F7" s="100">
        <v>240</v>
      </c>
      <c r="G7" s="82">
        <f t="shared" si="0"/>
        <v>-60</v>
      </c>
      <c r="H7" s="82">
        <f t="shared" si="1"/>
        <v>315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5">
        <v>0</v>
      </c>
      <c r="C8" s="125"/>
      <c r="D8" s="101"/>
      <c r="E8" s="125"/>
      <c r="F8" s="125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5">
        <v>0</v>
      </c>
      <c r="C9" s="125"/>
      <c r="D9" s="101"/>
      <c r="E9" s="125"/>
      <c r="F9" s="125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3857.913</v>
      </c>
      <c r="D10" s="103">
        <v>2735.646</v>
      </c>
      <c r="E10" s="103">
        <f>SUM(E11:E13)</f>
        <v>486.67199999999997</v>
      </c>
      <c r="F10" s="103">
        <v>639.59</v>
      </c>
      <c r="G10" s="82">
        <f t="shared" si="0"/>
        <v>152.91800000000006</v>
      </c>
      <c r="H10" s="82">
        <f t="shared" si="1"/>
        <v>-1122.2669999999998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578.976</v>
      </c>
      <c r="D11" s="100">
        <v>159.36</v>
      </c>
      <c r="E11" s="100">
        <v>2</v>
      </c>
      <c r="F11" s="100">
        <v>37.92</v>
      </c>
      <c r="G11" s="82">
        <f t="shared" si="0"/>
        <v>35.92</v>
      </c>
      <c r="H11" s="82">
        <f t="shared" si="1"/>
        <v>-419.616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775.889</v>
      </c>
      <c r="D12" s="100">
        <v>669.321</v>
      </c>
      <c r="E12" s="100">
        <v>72.2</v>
      </c>
      <c r="F12" s="100">
        <v>214.449</v>
      </c>
      <c r="G12" s="82">
        <f t="shared" si="0"/>
        <v>142.24900000000002</v>
      </c>
      <c r="H12" s="82">
        <f t="shared" si="1"/>
        <v>-106.56799999999998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2503.048</v>
      </c>
      <c r="D13" s="100">
        <v>1906.965</v>
      </c>
      <c r="E13" s="100">
        <v>412.472</v>
      </c>
      <c r="F13" s="100">
        <v>387.221</v>
      </c>
      <c r="G13" s="82">
        <f t="shared" si="0"/>
        <v>-25.250999999999976</v>
      </c>
      <c r="H13" s="82">
        <f t="shared" si="1"/>
        <v>-596.0829999999999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5">
        <v>0</v>
      </c>
      <c r="C14" s="125"/>
      <c r="D14" s="101"/>
      <c r="E14" s="125"/>
      <c r="F14" s="125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5">
        <v>0</v>
      </c>
      <c r="C15" s="125"/>
      <c r="D15" s="101"/>
      <c r="E15" s="125"/>
      <c r="F15" s="125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1943.91</v>
      </c>
      <c r="D16" s="103">
        <v>1689.423</v>
      </c>
      <c r="E16" s="103">
        <f>SUM(E17:E19)</f>
        <v>310.78700000000003</v>
      </c>
      <c r="F16" s="103">
        <v>310.041</v>
      </c>
      <c r="G16" s="82">
        <f t="shared" si="0"/>
        <v>-0.7460000000000377</v>
      </c>
      <c r="H16" s="82">
        <f t="shared" si="1"/>
        <v>-254.48700000000008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268.67</v>
      </c>
      <c r="D17" s="100">
        <v>35.98</v>
      </c>
      <c r="E17" s="143">
        <v>1</v>
      </c>
      <c r="F17" s="143">
        <v>10.23</v>
      </c>
      <c r="G17" s="82">
        <f>+F17</f>
        <v>10.23</v>
      </c>
      <c r="H17" s="82">
        <f t="shared" si="1"/>
        <v>-232.69000000000003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341.26</v>
      </c>
      <c r="D18" s="100">
        <v>496.712</v>
      </c>
      <c r="E18" s="100">
        <v>60</v>
      </c>
      <c r="F18" s="100">
        <v>145</v>
      </c>
      <c r="G18" s="82">
        <f>F18-E18</f>
        <v>85</v>
      </c>
      <c r="H18" s="82">
        <f t="shared" si="1"/>
        <v>155.452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1333.98</v>
      </c>
      <c r="D19" s="100">
        <v>1156.731</v>
      </c>
      <c r="E19" s="100">
        <v>249.787</v>
      </c>
      <c r="F19" s="100">
        <v>154.811</v>
      </c>
      <c r="G19" s="82">
        <f>F19-E19</f>
        <v>-94.976</v>
      </c>
      <c r="H19" s="82">
        <f t="shared" si="1"/>
        <v>-177.24900000000002</v>
      </c>
      <c r="I19"/>
      <c r="M19" s="107"/>
      <c r="N19" s="107"/>
      <c r="O19" s="107"/>
    </row>
    <row r="20" spans="1:15" ht="12.75" customHeight="1" hidden="1">
      <c r="A20" s="67" t="s">
        <v>37</v>
      </c>
      <c r="B20" s="125">
        <v>0</v>
      </c>
      <c r="C20" s="125"/>
      <c r="D20" s="101"/>
      <c r="E20" s="125"/>
      <c r="F20" s="125"/>
      <c r="G20" s="82">
        <f>F20-E20</f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5">
        <v>0</v>
      </c>
      <c r="C21" s="125"/>
      <c r="D21" s="101"/>
      <c r="E21" s="125"/>
      <c r="F21" s="125"/>
      <c r="G21" s="82">
        <f>F21-E21</f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8">
        <v>10.391453181962047</v>
      </c>
      <c r="C22" s="118">
        <v>7.68</v>
      </c>
      <c r="D22" s="145">
        <v>15.8</v>
      </c>
      <c r="E22" s="118">
        <v>19.04842142410717</v>
      </c>
      <c r="F22" s="118">
        <v>18.08</v>
      </c>
      <c r="G22" s="82">
        <f>F22-E22</f>
        <v>-0.96842142410717</v>
      </c>
      <c r="H22" s="82">
        <f t="shared" si="1"/>
        <v>8.120000000000001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3.74</v>
      </c>
      <c r="D23" s="99">
        <v>8.39</v>
      </c>
      <c r="E23" s="144">
        <v>9.313102455374707</v>
      </c>
      <c r="F23" s="144">
        <v>9.27</v>
      </c>
      <c r="G23" s="82"/>
      <c r="H23" s="82">
        <f t="shared" si="1"/>
        <v>4.65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6.4</v>
      </c>
      <c r="D24" s="122">
        <v>12.29</v>
      </c>
      <c r="E24" s="122">
        <v>14.113591572344511</v>
      </c>
      <c r="F24" s="122">
        <v>15.49</v>
      </c>
      <c r="G24" s="82">
        <f>F24-E24</f>
        <v>1.3764084276554893</v>
      </c>
      <c r="H24" s="82">
        <f t="shared" si="1"/>
        <v>5.889999999999999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8.78</v>
      </c>
      <c r="D25" s="99">
        <v>17.49</v>
      </c>
      <c r="E25" s="99">
        <v>20.272765005136176</v>
      </c>
      <c r="F25" s="99">
        <v>21.09</v>
      </c>
      <c r="G25" s="82">
        <f>F25-E25</f>
        <v>0.8172349948638242</v>
      </c>
      <c r="H25" s="82">
        <f t="shared" si="1"/>
        <v>8.709999999999999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103</v>
      </c>
      <c r="C31" s="55" t="s">
        <v>109</v>
      </c>
      <c r="D31" s="55" t="s">
        <v>110</v>
      </c>
      <c r="E31" s="55">
        <v>40664</v>
      </c>
      <c r="F31" s="55">
        <v>40695</v>
      </c>
      <c r="G31" s="60" t="s">
        <v>2</v>
      </c>
      <c r="H31" s="60" t="s">
        <v>3</v>
      </c>
      <c r="I31"/>
    </row>
    <row r="32" spans="1:11" ht="12.75" customHeight="1">
      <c r="A32" s="66" t="s">
        <v>42</v>
      </c>
      <c r="B32" s="76">
        <v>3.681428789991949</v>
      </c>
      <c r="C32" s="76">
        <v>2.7593728843437875</v>
      </c>
      <c r="D32" s="76">
        <v>8.352652353810434</v>
      </c>
      <c r="E32" s="76">
        <v>10.17</v>
      </c>
      <c r="F32" s="76">
        <v>11</v>
      </c>
      <c r="G32" s="82">
        <f>F32-E32</f>
        <v>0.8300000000000001</v>
      </c>
      <c r="H32" s="82">
        <f>D32-C32</f>
        <v>5.593279469466647</v>
      </c>
      <c r="I32"/>
      <c r="J32" s="148"/>
      <c r="K32" s="148"/>
    </row>
    <row r="33" spans="1:11" ht="12.75" customHeight="1">
      <c r="A33" s="34" t="s">
        <v>26</v>
      </c>
      <c r="B33" s="121">
        <v>3.912567765218359</v>
      </c>
      <c r="C33" s="121">
        <v>3.3790560817628483</v>
      </c>
      <c r="D33" s="121">
        <v>6.8</v>
      </c>
      <c r="E33" s="31" t="s">
        <v>1</v>
      </c>
      <c r="F33" s="31" t="s">
        <v>1</v>
      </c>
      <c r="G33" s="82" t="s">
        <v>1</v>
      </c>
      <c r="H33" s="82">
        <f>D33-C33</f>
        <v>3.4209439182371515</v>
      </c>
      <c r="I33"/>
      <c r="J33" s="148"/>
      <c r="K33" s="148"/>
    </row>
    <row r="34" spans="1:11" ht="12.75" customHeight="1">
      <c r="A34" s="34" t="s">
        <v>27</v>
      </c>
      <c r="B34" s="31">
        <v>3.669576345870872</v>
      </c>
      <c r="C34" s="31">
        <v>2.729729946106337</v>
      </c>
      <c r="D34" s="31">
        <v>8.088840105843682</v>
      </c>
      <c r="E34" s="31">
        <v>10.000868849850079</v>
      </c>
      <c r="F34" s="31">
        <v>11</v>
      </c>
      <c r="G34" s="82">
        <f>F34-E34</f>
        <v>0.9991311501499212</v>
      </c>
      <c r="H34" s="82">
        <f>D34-C34</f>
        <v>5.3591101597373445</v>
      </c>
      <c r="I34"/>
      <c r="J34" s="148"/>
      <c r="K34" s="148"/>
    </row>
    <row r="35" spans="1:11" ht="12.75" customHeight="1">
      <c r="A35" s="34" t="s">
        <v>28</v>
      </c>
      <c r="B35" s="31">
        <v>3.712248076589671</v>
      </c>
      <c r="C35" s="31">
        <v>2.660530780702667</v>
      </c>
      <c r="D35" s="31">
        <v>9.802197101306193</v>
      </c>
      <c r="E35" s="121">
        <v>10.662979183656219</v>
      </c>
      <c r="F35" s="121">
        <v>11</v>
      </c>
      <c r="G35" s="82">
        <f>F35-E35</f>
        <v>0.3370208163437809</v>
      </c>
      <c r="H35" s="82">
        <f>D35-C35</f>
        <v>7.141666320603527</v>
      </c>
      <c r="I35"/>
      <c r="J35" s="148"/>
      <c r="K35" s="148"/>
    </row>
    <row r="36" spans="1:11" ht="12.75" customHeight="1">
      <c r="A36" s="34" t="s">
        <v>29</v>
      </c>
      <c r="B36" s="31" t="s">
        <v>1</v>
      </c>
      <c r="C36" s="31" t="s">
        <v>1</v>
      </c>
      <c r="D36" s="31">
        <v>11</v>
      </c>
      <c r="E36" s="121">
        <v>11</v>
      </c>
      <c r="F36" s="121" t="s">
        <v>1</v>
      </c>
      <c r="G36" s="82">
        <f>-E36</f>
        <v>-11</v>
      </c>
      <c r="H36" s="82">
        <f>D36</f>
        <v>11</v>
      </c>
      <c r="I36"/>
      <c r="J36" s="148"/>
      <c r="K36" s="148"/>
    </row>
    <row r="37" spans="1:11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  <c r="J37" s="148"/>
      <c r="K37" s="148"/>
    </row>
    <row r="38" spans="1:11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  <c r="J38" s="148"/>
      <c r="K38" s="148"/>
    </row>
    <row r="39" spans="1:11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  <c r="J39" s="148"/>
      <c r="K39" s="148"/>
    </row>
    <row r="40" spans="1:11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  <c r="J40" s="148"/>
      <c r="K40" s="148"/>
    </row>
    <row r="41" spans="1:11" ht="12.75" customHeight="1">
      <c r="A41" s="66" t="s">
        <v>75</v>
      </c>
      <c r="B41" s="76">
        <v>4.536571153186562</v>
      </c>
      <c r="C41" s="76">
        <v>4.852941176470588</v>
      </c>
      <c r="D41" s="76">
        <v>9.137526952282741</v>
      </c>
      <c r="E41" s="112">
        <v>10.88</v>
      </c>
      <c r="F41" s="112">
        <v>10.25</v>
      </c>
      <c r="G41" s="82">
        <f>F41-E41</f>
        <v>-0.6300000000000008</v>
      </c>
      <c r="H41" s="82">
        <f>D41-C41</f>
        <v>4.284585775812153</v>
      </c>
      <c r="I41"/>
      <c r="J41" s="148"/>
      <c r="K41" s="148"/>
    </row>
    <row r="42" spans="1:11" ht="12.75" customHeight="1">
      <c r="A42" s="34" t="s">
        <v>26</v>
      </c>
      <c r="B42" s="31" t="s">
        <v>1</v>
      </c>
      <c r="C42" s="31" t="s">
        <v>1</v>
      </c>
      <c r="D42" s="31">
        <v>10.031746031746032</v>
      </c>
      <c r="E42" s="31">
        <v>11</v>
      </c>
      <c r="F42" s="31" t="s">
        <v>1</v>
      </c>
      <c r="G42" s="82">
        <f>-E42</f>
        <v>-11</v>
      </c>
      <c r="H42" s="82">
        <f>D42</f>
        <v>10.031746031746032</v>
      </c>
      <c r="I42"/>
      <c r="J42" s="148"/>
      <c r="K42" s="148"/>
    </row>
    <row r="43" spans="1:11" ht="12.75" customHeight="1">
      <c r="A43" s="34" t="s">
        <v>27</v>
      </c>
      <c r="B43" s="31">
        <v>4.75024328081557</v>
      </c>
      <c r="C43" s="31">
        <v>4.852941176470588</v>
      </c>
      <c r="D43" s="31">
        <v>8.759474091260634</v>
      </c>
      <c r="E43" s="31">
        <v>11</v>
      </c>
      <c r="F43" s="31">
        <v>11</v>
      </c>
      <c r="G43" s="82">
        <f>F43-E43</f>
        <v>0</v>
      </c>
      <c r="H43" s="82">
        <f>D43-C43</f>
        <v>3.906532914790046</v>
      </c>
      <c r="I43"/>
      <c r="J43" s="148"/>
      <c r="K43" s="148"/>
    </row>
    <row r="44" spans="1:11" ht="12.75" customHeight="1">
      <c r="A44" s="34" t="s">
        <v>28</v>
      </c>
      <c r="B44" s="31">
        <v>4.222222222222222</v>
      </c>
      <c r="C44" s="121" t="s">
        <v>1</v>
      </c>
      <c r="D44" s="121">
        <v>9.1007493755204</v>
      </c>
      <c r="E44" s="31" t="s">
        <v>1</v>
      </c>
      <c r="F44" s="31">
        <v>10</v>
      </c>
      <c r="G44" s="82">
        <f>F44</f>
        <v>10</v>
      </c>
      <c r="H44" s="82">
        <f>D44</f>
        <v>9.1007493755204</v>
      </c>
      <c r="I44"/>
      <c r="J44" s="148"/>
      <c r="K44" s="148"/>
    </row>
    <row r="45" spans="1:11" ht="12.75" customHeight="1">
      <c r="A45" s="34" t="s">
        <v>29</v>
      </c>
      <c r="B45" s="31">
        <v>5</v>
      </c>
      <c r="C45" s="111" t="s">
        <v>1</v>
      </c>
      <c r="D45" s="121">
        <v>9</v>
      </c>
      <c r="E45" s="111" t="s">
        <v>1</v>
      </c>
      <c r="F45" s="121">
        <v>9</v>
      </c>
      <c r="G45" s="82">
        <f>F45</f>
        <v>9</v>
      </c>
      <c r="H45" s="82">
        <f>D45</f>
        <v>9</v>
      </c>
      <c r="I45"/>
      <c r="J45" s="148"/>
      <c r="K45" s="148"/>
    </row>
    <row r="46" spans="1:11" ht="12.75" customHeight="1">
      <c r="A46" s="34" t="s">
        <v>30</v>
      </c>
      <c r="B46" s="31" t="s">
        <v>1</v>
      </c>
      <c r="C46" s="111" t="s">
        <v>1</v>
      </c>
      <c r="D46" s="121">
        <v>10</v>
      </c>
      <c r="E46" s="121">
        <v>10</v>
      </c>
      <c r="F46" s="121" t="s">
        <v>1</v>
      </c>
      <c r="G46" s="82">
        <f>-E46</f>
        <v>-10</v>
      </c>
      <c r="H46" s="82">
        <f>D46</f>
        <v>10</v>
      </c>
      <c r="I46"/>
      <c r="J46" s="148"/>
      <c r="K46" s="148"/>
    </row>
    <row r="47" spans="1:11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  <c r="J47" s="148"/>
      <c r="K47" s="148"/>
    </row>
    <row r="48" spans="1:11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  <c r="J48" s="148"/>
      <c r="K48" s="148"/>
    </row>
    <row r="49" spans="1:11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  <c r="J49" s="148"/>
      <c r="K49" s="148"/>
    </row>
    <row r="50" spans="1:11" ht="12.75" customHeight="1">
      <c r="A50" s="66" t="s">
        <v>76</v>
      </c>
      <c r="B50" s="77">
        <v>2.90827846254134</v>
      </c>
      <c r="C50" s="77">
        <v>3.675215830072169</v>
      </c>
      <c r="D50" s="77">
        <v>2.556256698504475</v>
      </c>
      <c r="E50" s="112" t="s">
        <v>1</v>
      </c>
      <c r="F50" s="112">
        <v>5</v>
      </c>
      <c r="G50" s="82">
        <f>F50</f>
        <v>5</v>
      </c>
      <c r="H50" s="82">
        <f>D50-C50</f>
        <v>-1.1189591315676939</v>
      </c>
      <c r="I50"/>
      <c r="J50" s="148"/>
      <c r="K50" s="148"/>
    </row>
    <row r="51" spans="1:11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  <c r="J51" s="148"/>
      <c r="K51" s="148"/>
    </row>
    <row r="52" spans="1:11" ht="12.75" customHeight="1">
      <c r="A52" s="34" t="s">
        <v>27</v>
      </c>
      <c r="B52" s="46">
        <v>2.91584864523612</v>
      </c>
      <c r="C52" s="46">
        <v>3.704599325914204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-2.704599325914204</v>
      </c>
      <c r="I52"/>
      <c r="J52" s="148"/>
      <c r="K52" s="148"/>
    </row>
    <row r="53" spans="1:11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  <c r="J53" s="148"/>
      <c r="K53" s="148"/>
    </row>
    <row r="54" spans="1:11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  <c r="J54" s="148"/>
      <c r="K54" s="148"/>
    </row>
    <row r="55" spans="1:11" ht="12.75" customHeight="1">
      <c r="A55" s="34" t="s">
        <v>30</v>
      </c>
      <c r="B55" s="46">
        <v>3.5</v>
      </c>
      <c r="C55" s="46">
        <v>3.5</v>
      </c>
      <c r="D55" s="46" t="s">
        <v>1</v>
      </c>
      <c r="E55" s="111" t="s">
        <v>1</v>
      </c>
      <c r="F55" s="111" t="s">
        <v>1</v>
      </c>
      <c r="G55" s="82" t="s">
        <v>1</v>
      </c>
      <c r="H55" s="82">
        <f>-C55</f>
        <v>-3.5</v>
      </c>
      <c r="I55"/>
      <c r="J55" s="148"/>
      <c r="K55" s="148"/>
    </row>
    <row r="56" spans="1:11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  <c r="J56" s="148"/>
      <c r="K56" s="148"/>
    </row>
    <row r="57" spans="1:11" ht="12.75" customHeight="1">
      <c r="A57" s="34" t="s">
        <v>71</v>
      </c>
      <c r="B57" s="31" t="s">
        <v>1</v>
      </c>
      <c r="C57" s="31" t="s">
        <v>1</v>
      </c>
      <c r="D57" s="31">
        <v>5</v>
      </c>
      <c r="E57" s="111" t="s">
        <v>1</v>
      </c>
      <c r="F57" s="121">
        <v>5</v>
      </c>
      <c r="G57" s="82">
        <f>F57</f>
        <v>5</v>
      </c>
      <c r="H57" s="82">
        <f>D57</f>
        <v>5</v>
      </c>
      <c r="I57"/>
      <c r="J57" s="148"/>
      <c r="K57" s="148"/>
    </row>
    <row r="58" spans="1:11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  <c r="J58" s="148"/>
      <c r="K58" s="14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103</v>
      </c>
      <c r="C3" s="55" t="s">
        <v>109</v>
      </c>
      <c r="D3" s="55" t="s">
        <v>110</v>
      </c>
      <c r="E3" s="55">
        <v>40664</v>
      </c>
      <c r="F3" s="55">
        <v>40695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2539.6834</v>
      </c>
      <c r="D4" s="17">
        <v>3010.3765</v>
      </c>
      <c r="E4" s="17">
        <v>695.8589</v>
      </c>
      <c r="F4" s="17">
        <v>299.6173</v>
      </c>
      <c r="G4" s="82">
        <f>F4-E4</f>
        <v>-396.24159999999995</v>
      </c>
      <c r="H4" s="82">
        <f>D4-C4</f>
        <v>470.69309999999996</v>
      </c>
      <c r="I4" s="12"/>
    </row>
    <row r="5" spans="1:9" ht="12.75" customHeight="1">
      <c r="A5" s="72" t="s">
        <v>45</v>
      </c>
      <c r="B5" s="75">
        <v>4597.9178</v>
      </c>
      <c r="C5" s="75">
        <v>2355.2976</v>
      </c>
      <c r="D5" s="75">
        <v>2430.4676</v>
      </c>
      <c r="E5" s="75">
        <v>572.8089</v>
      </c>
      <c r="F5" s="75">
        <v>237.4529</v>
      </c>
      <c r="G5" s="82">
        <f>F5-E5</f>
        <v>-335.356</v>
      </c>
      <c r="H5" s="82">
        <f>D5-C5</f>
        <v>75.17000000000007</v>
      </c>
      <c r="I5" s="12"/>
    </row>
    <row r="6" spans="1:9" ht="12.75" customHeight="1">
      <c r="A6" s="34" t="s">
        <v>26</v>
      </c>
      <c r="B6" s="73">
        <v>236.6399</v>
      </c>
      <c r="C6" s="73">
        <v>153.615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-82.62500000000001</v>
      </c>
      <c r="I6" s="12"/>
    </row>
    <row r="7" spans="1:9" ht="12.75" customHeight="1">
      <c r="A7" s="34" t="s">
        <v>27</v>
      </c>
      <c r="B7" s="73">
        <v>3639.4352</v>
      </c>
      <c r="C7" s="73">
        <v>1769.1876</v>
      </c>
      <c r="D7" s="73">
        <v>1939.4261000000001</v>
      </c>
      <c r="E7" s="73">
        <v>434.1947</v>
      </c>
      <c r="F7" s="73">
        <v>110.9125</v>
      </c>
      <c r="G7" s="82">
        <f>F7-E7</f>
        <v>-323.2822</v>
      </c>
      <c r="H7" s="82">
        <f>D7-C7</f>
        <v>170.23850000000016</v>
      </c>
      <c r="I7" s="12"/>
    </row>
    <row r="8" spans="1:9" ht="12.75" customHeight="1">
      <c r="A8" s="34" t="s">
        <v>28</v>
      </c>
      <c r="B8" s="73">
        <v>721.8427</v>
      </c>
      <c r="C8" s="73">
        <v>432.495</v>
      </c>
      <c r="D8" s="73">
        <v>409.21189999999996</v>
      </c>
      <c r="E8" s="73">
        <v>127.7746</v>
      </c>
      <c r="F8" s="73">
        <v>126.5404</v>
      </c>
      <c r="G8" s="82">
        <f>F8-E8</f>
        <v>-1.2342000000000013</v>
      </c>
      <c r="H8" s="82">
        <f>D8-C8</f>
        <v>-23.283100000000047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>
        <v>10.8396</v>
      </c>
      <c r="E9" s="73">
        <v>10.8396</v>
      </c>
      <c r="F9" s="73" t="s">
        <v>1</v>
      </c>
      <c r="G9" s="82">
        <f>-E9</f>
        <v>-10.8396</v>
      </c>
      <c r="H9" s="82">
        <f>D9</f>
        <v>10.8396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34">
        <v>76.5</v>
      </c>
      <c r="D14" s="134">
        <v>533.35</v>
      </c>
      <c r="E14" s="133">
        <v>123.05</v>
      </c>
      <c r="F14" s="133">
        <v>44.05</v>
      </c>
      <c r="G14" s="82">
        <f>F14-E14</f>
        <v>-79</v>
      </c>
      <c r="H14" s="82">
        <f>D14-C14</f>
        <v>456.85</v>
      </c>
      <c r="I14" s="12"/>
    </row>
    <row r="15" spans="1:9" ht="12.75" customHeight="1">
      <c r="A15" s="34" t="s">
        <v>26</v>
      </c>
      <c r="B15" s="73" t="s">
        <v>1</v>
      </c>
      <c r="C15" s="73" t="s">
        <v>1</v>
      </c>
      <c r="D15" s="74">
        <v>126</v>
      </c>
      <c r="E15" s="73">
        <v>40</v>
      </c>
      <c r="F15" s="73" t="s">
        <v>1</v>
      </c>
      <c r="G15" s="82">
        <f>-E15</f>
        <v>-40</v>
      </c>
      <c r="H15" s="82">
        <f>D15</f>
        <v>126</v>
      </c>
      <c r="I15" s="12"/>
    </row>
    <row r="16" spans="1:9" ht="12.75" customHeight="1">
      <c r="A16" s="34" t="s">
        <v>27</v>
      </c>
      <c r="B16" s="73">
        <v>365.8825</v>
      </c>
      <c r="C16" s="73">
        <v>76.5</v>
      </c>
      <c r="D16" s="74">
        <v>323.25</v>
      </c>
      <c r="E16" s="73">
        <v>68</v>
      </c>
      <c r="F16" s="73">
        <v>20</v>
      </c>
      <c r="G16" s="82">
        <f>F16-E16</f>
        <v>-48</v>
      </c>
      <c r="H16" s="82">
        <f>D16-C16</f>
        <v>246.75</v>
      </c>
      <c r="I16" s="12"/>
    </row>
    <row r="17" spans="1:9" ht="12.75" customHeight="1">
      <c r="A17" s="34" t="s">
        <v>28</v>
      </c>
      <c r="B17" s="73">
        <v>71.4</v>
      </c>
      <c r="C17" s="73" t="s">
        <v>1</v>
      </c>
      <c r="D17" s="74">
        <v>60.05</v>
      </c>
      <c r="E17" s="73" t="s">
        <v>1</v>
      </c>
      <c r="F17" s="73">
        <v>15.05</v>
      </c>
      <c r="G17" s="82">
        <f>F17</f>
        <v>15.05</v>
      </c>
      <c r="H17" s="82">
        <f>D17</f>
        <v>60.05</v>
      </c>
      <c r="I17" s="12"/>
    </row>
    <row r="18" spans="1:9" ht="12.75" customHeight="1">
      <c r="A18" s="34" t="s">
        <v>29</v>
      </c>
      <c r="B18" s="73">
        <v>13.8</v>
      </c>
      <c r="C18" s="73" t="s">
        <v>1</v>
      </c>
      <c r="D18" s="74">
        <v>9</v>
      </c>
      <c r="E18" s="73" t="s">
        <v>1</v>
      </c>
      <c r="F18" s="73">
        <v>9</v>
      </c>
      <c r="G18" s="82">
        <f>F18</f>
        <v>9</v>
      </c>
      <c r="H18" s="82">
        <f>D18</f>
        <v>9</v>
      </c>
      <c r="I18" s="12"/>
    </row>
    <row r="19" spans="1:9" ht="12.75" customHeight="1">
      <c r="A19" s="34" t="s">
        <v>30</v>
      </c>
      <c r="B19" s="73" t="s">
        <v>1</v>
      </c>
      <c r="C19" s="73" t="s">
        <v>1</v>
      </c>
      <c r="D19" s="73">
        <v>15.05</v>
      </c>
      <c r="E19" s="73">
        <v>15.05</v>
      </c>
      <c r="F19" s="73" t="s">
        <v>1</v>
      </c>
      <c r="G19" s="82">
        <f>-E19</f>
        <v>-15.05</v>
      </c>
      <c r="H19" s="82">
        <f>D19</f>
        <v>15.05</v>
      </c>
      <c r="I19" s="12"/>
    </row>
    <row r="20" spans="1:9" ht="12.75" customHeight="1">
      <c r="A20" s="34" t="s">
        <v>70</v>
      </c>
      <c r="B20" s="73" t="s">
        <v>1</v>
      </c>
      <c r="C20" s="73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3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3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34">
        <v>107.8858</v>
      </c>
      <c r="D23" s="134">
        <v>46.5589</v>
      </c>
      <c r="E23" s="112" t="s">
        <v>1</v>
      </c>
      <c r="F23" s="112">
        <v>18.1144</v>
      </c>
      <c r="G23" s="82">
        <f>F23</f>
        <v>18.1144</v>
      </c>
      <c r="H23" s="82">
        <f>D23-C23</f>
        <v>-61.3269</v>
      </c>
      <c r="I23" s="12"/>
    </row>
    <row r="24" spans="1:9" ht="12.75" customHeight="1">
      <c r="A24" s="34" t="s">
        <v>26</v>
      </c>
      <c r="B24" s="73" t="s">
        <v>1</v>
      </c>
      <c r="C24" s="73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3">
        <v>92.3918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-63.9473</v>
      </c>
      <c r="I25" s="2"/>
    </row>
    <row r="26" spans="1:9" ht="12.75" customHeight="1">
      <c r="A26" s="34" t="s">
        <v>28</v>
      </c>
      <c r="B26" s="73" t="s">
        <v>1</v>
      </c>
      <c r="C26" s="73" t="s">
        <v>1</v>
      </c>
      <c r="D26" s="74" t="s">
        <v>1</v>
      </c>
      <c r="E26" s="73" t="s">
        <v>1</v>
      </c>
      <c r="F26" s="73" t="s">
        <v>1</v>
      </c>
      <c r="G26" s="130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3" t="s">
        <v>1</v>
      </c>
      <c r="D27" s="74" t="s">
        <v>1</v>
      </c>
      <c r="E27" s="73" t="s">
        <v>1</v>
      </c>
      <c r="F27" s="73" t="s">
        <v>1</v>
      </c>
      <c r="G27" s="130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3">
        <v>15.494</v>
      </c>
      <c r="D28" s="74" t="s">
        <v>1</v>
      </c>
      <c r="E28" s="73" t="s">
        <v>1</v>
      </c>
      <c r="F28" s="73" t="s">
        <v>1</v>
      </c>
      <c r="G28" s="82" t="s">
        <v>1</v>
      </c>
      <c r="H28" s="82">
        <f>-C28</f>
        <v>-15.494</v>
      </c>
      <c r="I28" s="2"/>
    </row>
    <row r="29" spans="1:9" ht="12.75" customHeight="1">
      <c r="A29" s="34" t="s">
        <v>70</v>
      </c>
      <c r="B29" s="73" t="s">
        <v>1</v>
      </c>
      <c r="C29" s="73" t="s">
        <v>1</v>
      </c>
      <c r="D29" s="74" t="s">
        <v>1</v>
      </c>
      <c r="E29" s="73" t="s">
        <v>1</v>
      </c>
      <c r="F29" s="73" t="s">
        <v>1</v>
      </c>
      <c r="G29" s="130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3" t="s">
        <v>1</v>
      </c>
      <c r="D30" s="74">
        <v>18.1144</v>
      </c>
      <c r="E30" s="73" t="s">
        <v>1</v>
      </c>
      <c r="F30" s="73">
        <v>18.1144</v>
      </c>
      <c r="G30" s="130">
        <f>F30</f>
        <v>18.1144</v>
      </c>
      <c r="H30" s="82">
        <f>D30</f>
        <v>18.1144</v>
      </c>
      <c r="I30" s="2"/>
    </row>
    <row r="31" spans="1:9" ht="12.75" customHeight="1">
      <c r="A31" s="34" t="s">
        <v>72</v>
      </c>
      <c r="B31" s="73" t="s">
        <v>1</v>
      </c>
      <c r="C31" s="73" t="s">
        <v>1</v>
      </c>
      <c r="D31" s="74" t="s">
        <v>1</v>
      </c>
      <c r="E31" s="73" t="s">
        <v>1</v>
      </c>
      <c r="F31" s="73" t="s">
        <v>1</v>
      </c>
      <c r="G31" s="130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40299</v>
      </c>
      <c r="D35" s="55">
        <v>40330</v>
      </c>
      <c r="E35" s="55" t="s">
        <v>103</v>
      </c>
      <c r="F35" s="55">
        <v>40664</v>
      </c>
      <c r="G35" s="55">
        <v>40695</v>
      </c>
      <c r="H35" s="60" t="s">
        <v>2</v>
      </c>
      <c r="I35" s="60" t="s">
        <v>46</v>
      </c>
    </row>
    <row r="36" spans="1:13" ht="12.75" customHeight="1">
      <c r="A36" s="43" t="s">
        <v>104</v>
      </c>
      <c r="B36" s="17">
        <v>39604.433</v>
      </c>
      <c r="C36" s="17">
        <v>30230.588</v>
      </c>
      <c r="D36" s="17">
        <v>30348.437</v>
      </c>
      <c r="E36" s="17">
        <v>34065.042</v>
      </c>
      <c r="F36" s="17">
        <v>35303.312000000005</v>
      </c>
      <c r="G36" s="17">
        <v>36381</v>
      </c>
      <c r="H36" s="16">
        <f>G36/F36-1</f>
        <v>0.03052654096590124</v>
      </c>
      <c r="I36" s="16">
        <f>G36/E36-1</f>
        <v>0.06798635386975294</v>
      </c>
      <c r="J36" s="69"/>
      <c r="K36" s="137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12120.436000000002</v>
      </c>
      <c r="D37" s="33">
        <v>12779.901</v>
      </c>
      <c r="E37" s="33">
        <v>16331.38</v>
      </c>
      <c r="F37" s="33">
        <v>15957.169000000002</v>
      </c>
      <c r="G37" s="33">
        <v>16195.342</v>
      </c>
      <c r="H37" s="16">
        <f aca="true" t="shared" si="0" ref="H37:H50">G37/F37-1</f>
        <v>0.014925767847667748</v>
      </c>
      <c r="I37" s="16">
        <f aca="true" t="shared" si="1" ref="I37:I49">G37/E37-1</f>
        <v>-0.008329853325315995</v>
      </c>
      <c r="J37" s="69"/>
      <c r="K37" s="137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8839.875</v>
      </c>
      <c r="D38" s="33">
        <v>8833.891</v>
      </c>
      <c r="E38" s="33">
        <v>11233.951</v>
      </c>
      <c r="F38" s="33">
        <v>12700.679</v>
      </c>
      <c r="G38" s="33">
        <v>13204.343</v>
      </c>
      <c r="H38" s="16">
        <f t="shared" si="0"/>
        <v>0.03965646246157406</v>
      </c>
      <c r="I38" s="16">
        <f t="shared" si="1"/>
        <v>0.17539617183660505</v>
      </c>
      <c r="J38" s="69"/>
      <c r="K38" s="137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6533.385</v>
      </c>
      <c r="D39" s="33">
        <v>6105.527</v>
      </c>
      <c r="E39" s="33">
        <v>4695.701</v>
      </c>
      <c r="F39" s="33">
        <v>4737.541</v>
      </c>
      <c r="G39" s="33">
        <v>4978.936</v>
      </c>
      <c r="H39" s="16">
        <f t="shared" si="0"/>
        <v>0.05095364873887087</v>
      </c>
      <c r="I39" s="16">
        <f t="shared" si="1"/>
        <v>0.0603179376199634</v>
      </c>
      <c r="J39" s="69"/>
      <c r="K39" s="137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2736.892</v>
      </c>
      <c r="D40" s="33">
        <v>2629.118</v>
      </c>
      <c r="E40" s="33">
        <v>1804.01</v>
      </c>
      <c r="F40" s="33">
        <v>1907.923</v>
      </c>
      <c r="G40" s="33">
        <v>2002.457</v>
      </c>
      <c r="H40" s="16">
        <f t="shared" si="0"/>
        <v>0.04954812117679808</v>
      </c>
      <c r="I40" s="16">
        <f t="shared" si="1"/>
        <v>0.11000327049184877</v>
      </c>
      <c r="J40" s="69"/>
      <c r="K40" s="137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15037.599</v>
      </c>
      <c r="D41" s="17">
        <v>15434.006</v>
      </c>
      <c r="E41" s="17">
        <v>16330.158</v>
      </c>
      <c r="F41" s="17">
        <v>16884.933999999997</v>
      </c>
      <c r="G41" s="17">
        <v>17380.585</v>
      </c>
      <c r="H41" s="16">
        <f t="shared" si="0"/>
        <v>0.02935463058369092</v>
      </c>
      <c r="I41" s="16">
        <f t="shared" si="1"/>
        <v>0.06432436232398975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5550.924</v>
      </c>
      <c r="D42" s="33">
        <v>6454.63</v>
      </c>
      <c r="E42" s="33">
        <v>7325.222</v>
      </c>
      <c r="F42" s="33">
        <v>6813.438999999999</v>
      </c>
      <c r="G42" s="33">
        <v>6785.87</v>
      </c>
      <c r="H42" s="16">
        <f t="shared" si="0"/>
        <v>-0.0040462679712843785</v>
      </c>
      <c r="I42" s="16">
        <f t="shared" si="1"/>
        <v>-0.07362944085517131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3982.244</v>
      </c>
      <c r="D43" s="33">
        <v>4016.361</v>
      </c>
      <c r="E43" s="33">
        <v>4848.221</v>
      </c>
      <c r="F43" s="33">
        <v>5734.624</v>
      </c>
      <c r="G43" s="33">
        <v>5954.721</v>
      </c>
      <c r="H43" s="16">
        <f t="shared" si="0"/>
        <v>0.03838037158146723</v>
      </c>
      <c r="I43" s="16">
        <f t="shared" si="1"/>
        <v>0.22822804488491766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5027.153</v>
      </c>
      <c r="D44" s="33">
        <v>4562.528</v>
      </c>
      <c r="E44" s="33">
        <v>3943.059</v>
      </c>
      <c r="F44" s="33">
        <v>4027.59</v>
      </c>
      <c r="G44" s="33">
        <v>4401.54</v>
      </c>
      <c r="H44" s="16">
        <f t="shared" si="0"/>
        <v>0.09284708721592816</v>
      </c>
      <c r="I44" s="16">
        <f t="shared" si="1"/>
        <v>0.1162754602454592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477.278</v>
      </c>
      <c r="D45" s="33">
        <v>400.487</v>
      </c>
      <c r="E45" s="33">
        <v>213.656</v>
      </c>
      <c r="F45" s="33">
        <v>309.281</v>
      </c>
      <c r="G45" s="33">
        <v>238.454</v>
      </c>
      <c r="H45" s="16">
        <f t="shared" si="0"/>
        <v>-0.22900533818760282</v>
      </c>
      <c r="I45" s="16">
        <f t="shared" si="1"/>
        <v>0.1160650765716853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f>C36-C41</f>
        <v>15192.989</v>
      </c>
      <c r="D46" s="45">
        <v>14914.44</v>
      </c>
      <c r="E46" s="45">
        <f aca="true" t="shared" si="2" ref="E46:F50">E36-E41</f>
        <v>17734.884000000002</v>
      </c>
      <c r="F46" s="45">
        <f t="shared" si="2"/>
        <v>18418.378000000008</v>
      </c>
      <c r="G46" s="45">
        <v>19000.492</v>
      </c>
      <c r="H46" s="16">
        <f t="shared" si="0"/>
        <v>0.03160506316028422</v>
      </c>
      <c r="I46" s="16">
        <f t="shared" si="1"/>
        <v>0.07136263197436166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f>C37-C42</f>
        <v>6569.5120000000015</v>
      </c>
      <c r="D47" s="33">
        <v>6325.28</v>
      </c>
      <c r="E47" s="33">
        <f t="shared" si="2"/>
        <v>9006.158</v>
      </c>
      <c r="F47" s="33">
        <f t="shared" si="2"/>
        <v>9143.730000000003</v>
      </c>
      <c r="G47" s="33">
        <v>9409.469</v>
      </c>
      <c r="H47" s="16">
        <f t="shared" si="0"/>
        <v>0.029062428571271948</v>
      </c>
      <c r="I47" s="16">
        <f t="shared" si="1"/>
        <v>0.044781692704036535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f>C38-C43</f>
        <v>4857.630999999999</v>
      </c>
      <c r="D48" s="33">
        <v>4817.53</v>
      </c>
      <c r="E48" s="33">
        <f t="shared" si="2"/>
        <v>6385.73</v>
      </c>
      <c r="F48" s="33">
        <f t="shared" si="2"/>
        <v>6966.055</v>
      </c>
      <c r="G48" s="33">
        <v>7249.619</v>
      </c>
      <c r="H48" s="16">
        <f t="shared" si="0"/>
        <v>0.04070654050247935</v>
      </c>
      <c r="I48" s="16">
        <f t="shared" si="1"/>
        <v>0.13528429795810348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f>C39-C44</f>
        <v>1506.232</v>
      </c>
      <c r="D49" s="33">
        <v>1543</v>
      </c>
      <c r="E49" s="33">
        <f t="shared" si="2"/>
        <v>752.6419999999998</v>
      </c>
      <c r="F49" s="33">
        <f t="shared" si="2"/>
        <v>709.951</v>
      </c>
      <c r="G49" s="33">
        <v>577.397</v>
      </c>
      <c r="H49" s="16">
        <f t="shared" si="0"/>
        <v>-0.18670866017513876</v>
      </c>
      <c r="I49" s="16">
        <f t="shared" si="1"/>
        <v>-0.23283978305754904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f>C40-C45</f>
        <v>2259.6139999999996</v>
      </c>
      <c r="D50" s="33">
        <v>2228.63</v>
      </c>
      <c r="E50" s="33">
        <f t="shared" si="2"/>
        <v>1590.354</v>
      </c>
      <c r="F50" s="33">
        <f t="shared" si="2"/>
        <v>1598.642</v>
      </c>
      <c r="G50" s="33">
        <v>1764.007</v>
      </c>
      <c r="H50" s="16">
        <f t="shared" si="0"/>
        <v>0.10344092048125852</v>
      </c>
      <c r="I50" s="16">
        <f>G50/E50-1</f>
        <v>0.10919141272949284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40299</v>
      </c>
      <c r="D56" s="55">
        <v>40330</v>
      </c>
      <c r="E56" s="55" t="s">
        <v>103</v>
      </c>
      <c r="F56" s="55">
        <v>40664</v>
      </c>
      <c r="G56" s="55">
        <v>40695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25471.993</v>
      </c>
      <c r="D57" s="17">
        <v>25762.269</v>
      </c>
      <c r="E57" s="17">
        <v>26381.954</v>
      </c>
      <c r="F57" s="17">
        <v>27825.341</v>
      </c>
      <c r="G57" s="17">
        <v>28599.586</v>
      </c>
      <c r="H57" s="16">
        <f>G57/F57-1</f>
        <v>0.02782517561959086</v>
      </c>
      <c r="I57" s="16">
        <f>G57/E57-1</f>
        <v>0.08405867131752243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16295.224</v>
      </c>
      <c r="D58" s="33">
        <v>16497.959</v>
      </c>
      <c r="E58" s="33">
        <v>16696.243</v>
      </c>
      <c r="F58" s="33">
        <v>17897.07</v>
      </c>
      <c r="G58" s="33">
        <v>18444.4</v>
      </c>
      <c r="H58" s="16">
        <f aca="true" t="shared" si="3" ref="H58:H68">G58/F58-1</f>
        <v>0.03058210086902502</v>
      </c>
      <c r="I58" s="16">
        <f aca="true" t="shared" si="4" ref="I58:I67">G58/E58-1</f>
        <v>0.10470361505878922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8587.822</v>
      </c>
      <c r="D59" s="33">
        <v>8710.734</v>
      </c>
      <c r="E59" s="33">
        <v>9268.708</v>
      </c>
      <c r="F59" s="33">
        <v>9891.344</v>
      </c>
      <c r="G59" s="33">
        <v>10118.841</v>
      </c>
      <c r="H59" s="16">
        <f t="shared" si="3"/>
        <v>0.022999604502684567</v>
      </c>
      <c r="I59" s="16">
        <f t="shared" si="4"/>
        <v>0.09172076625997927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588.948</v>
      </c>
      <c r="D60" s="33">
        <v>553.577</v>
      </c>
      <c r="E60" s="33">
        <v>417.003</v>
      </c>
      <c r="F60" s="33">
        <v>36.927</v>
      </c>
      <c r="G60" s="33">
        <v>36.345</v>
      </c>
      <c r="H60" s="16">
        <f t="shared" si="3"/>
        <v>-0.01576082541229995</v>
      </c>
      <c r="I60" s="16">
        <f t="shared" si="4"/>
        <v>-0.912842353652132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10664.675</v>
      </c>
      <c r="D61" s="17">
        <v>10912.237</v>
      </c>
      <c r="E61" s="17">
        <v>11665.144</v>
      </c>
      <c r="F61" s="17">
        <v>13411.243</v>
      </c>
      <c r="G61" s="17">
        <v>13702.949</v>
      </c>
      <c r="H61" s="16">
        <f t="shared" si="3"/>
        <v>0.021750854861104285</v>
      </c>
      <c r="I61" s="16">
        <f t="shared" si="4"/>
        <v>0.17469179977546778</v>
      </c>
      <c r="J61" s="9"/>
      <c r="K61" s="104"/>
      <c r="L61" s="88"/>
      <c r="M61" s="88"/>
      <c r="N61" s="9"/>
      <c r="O61" s="9"/>
      <c r="P61" s="104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6812.533</v>
      </c>
      <c r="D62" s="33">
        <v>6932.428</v>
      </c>
      <c r="E62" s="33">
        <v>7203.891</v>
      </c>
      <c r="F62" s="33">
        <v>8300.987</v>
      </c>
      <c r="G62" s="33">
        <v>8466.664</v>
      </c>
      <c r="H62" s="16">
        <f t="shared" si="3"/>
        <v>0.019958710934013135</v>
      </c>
      <c r="I62" s="16">
        <f t="shared" si="4"/>
        <v>0.1752904090303422</v>
      </c>
      <c r="J62" s="9"/>
      <c r="K62" s="104"/>
      <c r="L62" s="88"/>
      <c r="M62" s="88"/>
      <c r="N62" s="9"/>
      <c r="O62" s="9"/>
      <c r="P62" s="104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3850.227</v>
      </c>
      <c r="D63" s="33">
        <v>3977.672</v>
      </c>
      <c r="E63" s="33">
        <v>4458.025</v>
      </c>
      <c r="F63" s="33">
        <v>5108.162</v>
      </c>
      <c r="G63" s="33">
        <v>5233.994</v>
      </c>
      <c r="H63" s="16">
        <f t="shared" si="3"/>
        <v>0.024633517887647116</v>
      </c>
      <c r="I63" s="16">
        <f t="shared" si="4"/>
        <v>0.1740611593699004</v>
      </c>
      <c r="J63" s="9"/>
      <c r="K63" s="104"/>
      <c r="L63" s="88"/>
      <c r="M63" s="88"/>
      <c r="N63" s="9"/>
      <c r="O63" s="9"/>
      <c r="P63" s="104"/>
      <c r="Q63" s="9"/>
      <c r="R63" s="9"/>
    </row>
    <row r="64" spans="1:18" ht="12.75" customHeight="1">
      <c r="A64" s="64" t="s">
        <v>63</v>
      </c>
      <c r="B64" s="33">
        <v>2.086</v>
      </c>
      <c r="C64" s="33">
        <v>1.915</v>
      </c>
      <c r="D64" s="33">
        <v>2.139</v>
      </c>
      <c r="E64" s="33">
        <v>3.23</v>
      </c>
      <c r="F64" s="33">
        <v>2.097</v>
      </c>
      <c r="G64" s="33">
        <v>2.293</v>
      </c>
      <c r="H64" s="16">
        <f t="shared" si="3"/>
        <v>0.09346685741535543</v>
      </c>
      <c r="I64" s="16">
        <f t="shared" si="4"/>
        <v>-0.2900928792569659</v>
      </c>
      <c r="J64" s="9"/>
      <c r="K64" s="104"/>
      <c r="L64" s="88"/>
      <c r="M64" s="88"/>
      <c r="N64" s="9"/>
      <c r="O64" s="9"/>
      <c r="P64" s="104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f>C57-C61</f>
        <v>14807.318</v>
      </c>
      <c r="D65" s="17">
        <v>14850.033</v>
      </c>
      <c r="E65" s="17">
        <f aca="true" t="shared" si="5" ref="E65:F68">E57-E61</f>
        <v>14716.810000000001</v>
      </c>
      <c r="F65" s="17">
        <f t="shared" si="5"/>
        <v>14414.098</v>
      </c>
      <c r="G65" s="17">
        <v>14896.638</v>
      </c>
      <c r="H65" s="16">
        <f t="shared" si="3"/>
        <v>0.033476947360840725</v>
      </c>
      <c r="I65" s="16">
        <f t="shared" si="4"/>
        <v>0.012219224138926732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f>C58-C62</f>
        <v>9482.690999999999</v>
      </c>
      <c r="D66" s="33">
        <v>9565.534</v>
      </c>
      <c r="E66" s="33">
        <f t="shared" si="5"/>
        <v>9492.351999999999</v>
      </c>
      <c r="F66" s="33">
        <f t="shared" si="5"/>
        <v>9596.083</v>
      </c>
      <c r="G66" s="33">
        <v>9977.735</v>
      </c>
      <c r="H66" s="16">
        <f t="shared" si="3"/>
        <v>0.039771644326127564</v>
      </c>
      <c r="I66" s="16">
        <f t="shared" si="4"/>
        <v>0.051134113020671945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f>C59-C63</f>
        <v>4737.595</v>
      </c>
      <c r="D67" s="33">
        <v>4733.063</v>
      </c>
      <c r="E67" s="33">
        <f t="shared" si="5"/>
        <v>4810.683000000001</v>
      </c>
      <c r="F67" s="33">
        <f t="shared" si="5"/>
        <v>4783.181999999999</v>
      </c>
      <c r="G67" s="33">
        <v>4884.847</v>
      </c>
      <c r="H67" s="16">
        <f t="shared" si="3"/>
        <v>0.021254679416338407</v>
      </c>
      <c r="I67" s="16">
        <f t="shared" si="4"/>
        <v>0.015416521936697736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f>C60-C64</f>
        <v>587.033</v>
      </c>
      <c r="D68" s="33">
        <v>551.437</v>
      </c>
      <c r="E68" s="33">
        <f t="shared" si="5"/>
        <v>413.77299999999997</v>
      </c>
      <c r="F68" s="33">
        <f t="shared" si="5"/>
        <v>34.83</v>
      </c>
      <c r="G68" s="33">
        <v>34.052</v>
      </c>
      <c r="H68" s="16">
        <f t="shared" si="3"/>
        <v>-0.022337065747918383</v>
      </c>
      <c r="I68" s="16">
        <f>G68/E68-1</f>
        <v>-0.9177036684365583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2011-07-05T03:31:07Z</cp:lastPrinted>
  <dcterms:created xsi:type="dcterms:W3CDTF">2008-11-05T07:26:31Z</dcterms:created>
  <dcterms:modified xsi:type="dcterms:W3CDTF">2011-07-11T09:24:59Z</dcterms:modified>
  <cp:category/>
  <cp:version/>
  <cp:contentType/>
  <cp:contentStatus/>
</cp:coreProperties>
</file>