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defaultThemeVersion="124226"/>
  <bookViews>
    <workbookView xWindow="65491" yWindow="65446" windowWidth="10110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calcId="14562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<sst xmlns="http://schemas.openxmlformats.org/spreadsheetml/2006/main" count="716" uniqueCount="122">
  <si>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</si>
  <si>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</si>
  <si>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</si>
  <si>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</si>
  <si>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</si>
  <si>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</si>
  <si>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</si>
  <si>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</si>
  <si>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</si>
  <si>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</si>
  <si>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</si>
  <si>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</si>
  <si>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</si>
  <si>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</si>
  <si>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</si>
  <si>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</si>
  <si>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</si>
  <si>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</si>
  <si>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</si>
  <si>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</si>
  <si>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</si>
  <si>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</si>
  <si>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</si>
  <si>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</si>
  <si>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</si>
  <si>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</si>
  <si>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</si>
  <si>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</si>
  <si>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</si>
  <si>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</si>
  <si>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</si>
  <si>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</si>
  <si>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</si>
  <si>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</si>
  <si>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</si>
  <si>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</si>
  <si>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</si>
  <si>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</si>
  <si>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</si>
  <si>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</si>
  <si>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</si>
  <si>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</si>
  <si>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</si>
  <si>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</si>
  <si>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</si>
  <si>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</si>
  <si>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</si>
  <si>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</si>
  <si>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</si>
  <si>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</si>
  <si>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</si>
  <si>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</si>
  <si>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</si>
  <si>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</si>
  <si>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</si>
  <si>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</si>
  <si>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</si>
  <si>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</si>
  <si>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</si>
  <si>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</si>
  <si>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</si>
  <si>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</si>
  <si>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</si>
  <si>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</si>
  <si>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</si>
  <si>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</si>
  <si>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</si>
  <si>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</si>
  <si>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</si>
  <si>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</si>
  <si>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</si>
  <si>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</si>
  <si>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</si>
  <si>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</si>
  <si>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</si>
  <si>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</si>
  <si>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</si>
  <si>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</si>
  <si>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</si>
  <si>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</si>
  <si>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</si>
  <si>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</si>
  <si>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</si>
  <si>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</si>
  <si>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</si>
  <si>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</si>
  <si>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</si>
  <si>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</si>
  <si>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</si>
  <si>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</si>
  <si>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</si>
  <si>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</si>
  <si>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</si>
  <si>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</si>
  <si>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</si>
  <si>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</si>
  <si>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</si>
  <si>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</si>
  <si>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</si>
  <si>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</si>
  <si>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</si>
  <si>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</si>
  <si>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</si>
  <si>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</si>
  <si>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</si>
  <si>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</si>
  <si>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</si>
  <si>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</si>
  <si>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</si>
  <si>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</si>
  <si>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</si>
  <si>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</si>
  <si>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</si>
  <si>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</si>
  <si>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</si>
  <si>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>Ноябрь 2016</t>
  </si>
  <si>
    <t>янв.-нояб.15</t>
  </si>
  <si>
    <t>янв.-нояб.16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</si>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</sst>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26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7" fontId="3" fillId="33" borderId="0" xfId="0" applyNumberFormat="1" applyFont="1" applyFill="1" applyAlignment="1">
      <alignment horizontal="right" vertical="center"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168" fontId="7" fillId="0" borderId="0" xfId="0" applyNumberFormat="1" applyFont="1" applyFill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17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4" fontId="43" fillId="0" borderId="0" xfId="0" applyNumberFormat="1" applyFont="1" applyFill="1" applyBorder="1" applyAlignment="1">
      <alignment horizontal="right" vertical="center" wrapText="1"/>
    </xf>
    <xf numFmtId="168" fontId="43" fillId="0" borderId="0" xfId="0" applyNumberFormat="1" applyFont="1" applyFill="1" applyAlignment="1">
      <alignment horizontal="right" vertical="center"/>
    </xf>
    <xf numFmtId="0" fontId="42" fillId="0" borderId="0" xfId="0" applyFont="1" applyBorder="1" applyAlignment="1">
      <alignment horizontal="left" vertical="center" wrapText="1" indent="1"/>
    </xf>
    <xf numFmtId="168" fontId="16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2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164" fontId="3" fillId="0" borderId="0" xfId="0" applyNumberFormat="1" applyFont="1" applyFill="1"/>
    <xf numFmtId="2" fontId="3" fillId="0" borderId="0" xfId="0" applyNumberFormat="1" applyFont="1" applyFill="1"/>
    <xf numFmtId="43" fontId="3" fillId="0" borderId="0" xfId="0" applyNumberFormat="1" applyFont="1" applyFill="1"/>
    <xf numFmtId="4" fontId="3" fillId="0" borderId="0" xfId="0" applyNumberFormat="1" applyFont="1" applyFill="1"/>
    <xf numFmtId="49" fontId="6" fillId="0" borderId="1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 applyAlignment="1">
      <alignment horizontal="right" vertical="center" wrapText="1"/>
    </xf>
    <xf numFmtId="167" fontId="7" fillId="33" borderId="0" xfId="0" applyNumberFormat="1" applyFont="1" applyFill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7" fillId="33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7" fillId="0" borderId="0" xfId="67" applyNumberFormat="1" applyFont="1" applyFill="1" applyAlignment="1">
      <alignment horizontal="right" vertical="center"/>
      <protection/>
    </xf>
    <xf numFmtId="4" fontId="6" fillId="0" borderId="0" xfId="67" applyNumberFormat="1" applyFont="1" applyFill="1" applyAlignment="1">
      <alignment horizontal="right" vertical="center"/>
      <protection/>
    </xf>
    <xf numFmtId="4" fontId="7" fillId="0" borderId="0" xfId="67" applyNumberFormat="1" applyFont="1" applyFill="1" applyAlignment="1">
      <alignment horizontal="right" vertical="center"/>
      <protection/>
    </xf>
    <xf numFmtId="164" fontId="44" fillId="0" borderId="0" xfId="0" applyNumberFormat="1" applyFont="1" applyFill="1" applyAlignment="1">
      <alignment horizontal="right" vertical="center"/>
    </xf>
    <xf numFmtId="164" fontId="45" fillId="0" borderId="0" xfId="0" applyNumberFormat="1" applyFont="1" applyFill="1" applyAlignment="1">
      <alignment horizontal="right" vertical="center"/>
    </xf>
    <xf numFmtId="4" fontId="44" fillId="0" borderId="0" xfId="0" applyNumberFormat="1" applyFont="1" applyFill="1" applyAlignment="1">
      <alignment horizontal="right" vertical="center"/>
    </xf>
    <xf numFmtId="4" fontId="45" fillId="0" borderId="0" xfId="0" applyNumberFormat="1" applyFont="1" applyFill="1" applyAlignment="1">
      <alignment horizontal="right" vertical="center"/>
    </xf>
    <xf numFmtId="4" fontId="44" fillId="0" borderId="0" xfId="67" applyNumberFormat="1" applyFont="1" applyFill="1" applyAlignment="1">
      <alignment horizontal="right" vertical="center"/>
      <protection/>
    </xf>
    <xf numFmtId="164" fontId="3" fillId="33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left"/>
    </xf>
    <xf numFmtId="167" fontId="3" fillId="0" borderId="0" xfId="0" applyNumberFormat="1" applyFont="1" applyFill="1"/>
    <xf numFmtId="0" fontId="5" fillId="0" borderId="0" xfId="0" applyFont="1" applyFill="1"/>
    <xf numFmtId="168" fontId="42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42" fillId="0" borderId="0" xfId="0" applyNumberFormat="1" applyFont="1" applyFill="1" applyBorder="1" applyAlignment="1">
      <alignment horizontal="right" vertical="center"/>
    </xf>
    <xf numFmtId="168" fontId="43" fillId="0" borderId="0" xfId="0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Border="1" applyAlignment="1">
      <alignment horizontal="right"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7080401"/>
        <c:axId val="6372361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080401"/>
        <c:axId val="63723610"/>
      </c:lineChart>
      <c:catAx>
        <c:axId val="70804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23610"/>
        <c:crosses val="autoZero"/>
        <c:auto val="1"/>
        <c:lblOffset val="100"/>
        <c:tickLblSkip val="1"/>
        <c:noMultiLvlLbl val="0"/>
      </c:catAx>
      <c:valAx>
        <c:axId val="6372361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8040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21" r="0.75000000000001421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36641579"/>
        <c:axId val="6133875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6641579"/>
        <c:axId val="61338756"/>
      </c:lineChart>
      <c:catAx>
        <c:axId val="366415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4157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21" r="0.75000000000001421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5177893"/>
        <c:axId val="2383310"/>
      </c:lineChart>
      <c:catAx>
        <c:axId val="1517789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83310"/>
        <c:crosses val="autoZero"/>
        <c:auto val="0"/>
        <c:lblOffset val="100"/>
        <c:tickLblSkip val="1"/>
        <c:noMultiLvlLbl val="0"/>
      </c:catAx>
      <c:valAx>
        <c:axId val="238331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177893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21" r="0.75000000000001421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449791"/>
        <c:axId val="5883039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59711481"/>
        <c:axId val="532418"/>
      </c:lineChart>
      <c:catAx>
        <c:axId val="214497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830392"/>
        <c:crosses val="autoZero"/>
        <c:auto val="0"/>
        <c:lblOffset val="100"/>
        <c:tickLblSkip val="5"/>
        <c:noMultiLvlLbl val="0"/>
      </c:catAx>
      <c:valAx>
        <c:axId val="5883039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449791"/>
        <c:crosses val="autoZero"/>
        <c:crossBetween val="between"/>
        <c:dispUnits/>
        <c:majorUnit val="2000"/>
        <c:minorUnit val="100"/>
      </c:valAx>
      <c:catAx>
        <c:axId val="59711481"/>
        <c:scaling>
          <c:orientation val="minMax"/>
        </c:scaling>
        <c:axPos val="b"/>
        <c:delete val="1"/>
        <c:majorTickMark val="out"/>
        <c:minorTickMark val="none"/>
        <c:tickLblPos val="none"/>
        <c:crossAx val="532418"/>
        <c:crossesAt val="39"/>
        <c:auto val="0"/>
        <c:lblOffset val="100"/>
        <c:noMultiLvlLbl val="0"/>
      </c:catAx>
      <c:valAx>
        <c:axId val="53241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71148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21" r="0.75000000000001421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4791763"/>
        <c:axId val="4312586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791763"/>
        <c:axId val="4312586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2588493"/>
        <c:axId val="3534390"/>
      </c:line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5868"/>
        <c:crosses val="autoZero"/>
        <c:auto val="0"/>
        <c:lblOffset val="100"/>
        <c:tickLblSkip val="1"/>
        <c:noMultiLvlLbl val="0"/>
      </c:catAx>
      <c:valAx>
        <c:axId val="4312586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763"/>
        <c:crosses val="autoZero"/>
        <c:crossBetween val="between"/>
        <c:dispUnits/>
        <c:majorUnit val="1"/>
      </c:valAx>
      <c:catAx>
        <c:axId val="52588493"/>
        <c:scaling>
          <c:orientation val="minMax"/>
        </c:scaling>
        <c:axPos val="b"/>
        <c:delete val="1"/>
        <c:majorTickMark val="out"/>
        <c:minorTickMark val="none"/>
        <c:tickLblPos val="none"/>
        <c:crossAx val="3534390"/>
        <c:crosses val="autoZero"/>
        <c:auto val="0"/>
        <c:lblOffset val="100"/>
        <c:noMultiLvlLbl val="0"/>
      </c:catAx>
      <c:valAx>
        <c:axId val="353439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849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21" r="0.75000000000001421" t="1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31809511"/>
        <c:axId val="1785014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1809511"/>
        <c:axId val="17850144"/>
      </c:lineChart>
      <c:catAx>
        <c:axId val="318095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0951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21" r="0.75000000000001421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B3" sqref="B3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24" t="s">
        <v>80</v>
      </c>
      <c r="B1" s="224"/>
      <c r="C1" s="224"/>
      <c r="D1" s="224"/>
      <c r="E1" s="224"/>
      <c r="F1" s="224"/>
      <c r="G1" s="224"/>
      <c r="H1" s="224"/>
      <c r="I1" s="224"/>
      <c r="J1" s="96"/>
      <c r="K1" s="96"/>
      <c r="L1" s="96"/>
      <c r="M1" s="96"/>
      <c r="N1" s="96"/>
      <c r="O1" s="96"/>
      <c r="P1" s="96"/>
      <c r="Q1" s="44"/>
      <c r="R1" s="44"/>
      <c r="S1" s="44"/>
      <c r="T1" s="44"/>
      <c r="U1" s="44"/>
      <c r="V1" s="44"/>
      <c r="W1" s="44"/>
      <c r="X1" s="44"/>
    </row>
    <row r="2" spans="1:24" ht="15.75">
      <c r="A2" s="225" t="s">
        <v>115</v>
      </c>
      <c r="B2" s="225"/>
      <c r="C2" s="225"/>
      <c r="D2" s="225"/>
      <c r="E2" s="225"/>
      <c r="F2" s="225"/>
      <c r="G2" s="225"/>
      <c r="H2" s="225"/>
      <c r="I2" s="225"/>
      <c r="J2" s="97"/>
      <c r="K2" s="97"/>
      <c r="L2" s="97"/>
      <c r="M2" s="97"/>
      <c r="N2" s="97"/>
      <c r="O2" s="97"/>
      <c r="P2" s="97"/>
      <c r="Q2" s="64"/>
      <c r="R2" s="64"/>
      <c r="S2" s="64"/>
      <c r="T2" s="64"/>
      <c r="U2" s="64"/>
      <c r="V2" s="64"/>
      <c r="W2" s="64"/>
      <c r="X2" s="64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39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81</v>
      </c>
      <c r="B4" s="15"/>
      <c r="C4" s="15"/>
      <c r="D4" s="15"/>
    </row>
    <row r="5" spans="1:8" ht="15" customHeight="1">
      <c r="A5" s="12" t="s">
        <v>82</v>
      </c>
      <c r="B5" s="19"/>
      <c r="C5" s="19"/>
      <c r="D5" s="19"/>
      <c r="E5" s="20"/>
      <c r="F5" s="21"/>
      <c r="G5" s="21"/>
      <c r="H5" s="21"/>
    </row>
    <row r="6" spans="1:14" s="24" customFormat="1" ht="26.25" customHeight="1">
      <c r="A6" s="45"/>
      <c r="B6" s="132" t="s">
        <v>79</v>
      </c>
      <c r="C6" s="132" t="s">
        <v>108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  <c r="K6" s="46">
        <v>42583</v>
      </c>
      <c r="L6" s="46">
        <v>42614</v>
      </c>
      <c r="M6" s="46">
        <v>42644</v>
      </c>
      <c r="N6" s="46">
        <v>42675</v>
      </c>
    </row>
    <row r="7" spans="1:14" ht="26.25" customHeight="1">
      <c r="A7" s="26" t="s">
        <v>83</v>
      </c>
      <c r="B7" s="79">
        <v>4</v>
      </c>
      <c r="C7" s="109">
        <v>3.9</v>
      </c>
      <c r="D7" s="79">
        <v>-12.9</v>
      </c>
      <c r="E7" s="79">
        <v>-9.5</v>
      </c>
      <c r="F7" s="79">
        <v>-6.4</v>
      </c>
      <c r="G7" s="79">
        <v>-6</v>
      </c>
      <c r="H7" s="79">
        <v>-4.8</v>
      </c>
      <c r="I7" s="79">
        <v>-3.1</v>
      </c>
      <c r="J7" s="79">
        <v>-2</v>
      </c>
      <c r="K7" s="79">
        <v>0</v>
      </c>
      <c r="L7" s="79">
        <v>1.5</v>
      </c>
      <c r="M7" s="79">
        <v>2.7</v>
      </c>
      <c r="N7" s="79">
        <v>3.2</v>
      </c>
    </row>
    <row r="8" spans="1:14" ht="26.25" customHeight="1">
      <c r="A8" s="26" t="s">
        <v>84</v>
      </c>
      <c r="B8" s="57">
        <v>110.47536836915444</v>
      </c>
      <c r="C8" s="110">
        <v>103.35191559523442</v>
      </c>
      <c r="D8" s="57">
        <v>99.95304994265946</v>
      </c>
      <c r="E8" s="57">
        <v>99.72292451764578</v>
      </c>
      <c r="F8" s="57">
        <v>98.77529595935532</v>
      </c>
      <c r="G8" s="57">
        <v>98.0558475336701</v>
      </c>
      <c r="H8" s="57">
        <v>98.21881018801277</v>
      </c>
      <c r="I8" s="57">
        <v>98.2</v>
      </c>
      <c r="J8" s="57">
        <v>97.71299365520936</v>
      </c>
      <c r="K8" s="57">
        <v>97.30512701398834</v>
      </c>
      <c r="L8" s="57">
        <v>97.54554672858873</v>
      </c>
      <c r="M8" s="57">
        <v>97.97992222925272</v>
      </c>
      <c r="N8" s="57">
        <v>98.4815577094369</v>
      </c>
    </row>
    <row r="9" spans="1:14" ht="26.25" customHeight="1">
      <c r="A9" s="26" t="s">
        <v>85</v>
      </c>
      <c r="B9" s="58" t="s">
        <v>1</v>
      </c>
      <c r="C9" s="74" t="s">
        <v>1</v>
      </c>
      <c r="D9" s="57">
        <v>99.95304994265946</v>
      </c>
      <c r="E9" s="57">
        <v>99.76976648021677</v>
      </c>
      <c r="F9" s="57">
        <v>99.049738500075</v>
      </c>
      <c r="G9" s="57">
        <v>99.27163121234155</v>
      </c>
      <c r="H9" s="57">
        <v>100.166193713523</v>
      </c>
      <c r="I9" s="57">
        <v>101.3</v>
      </c>
      <c r="J9" s="57">
        <v>99.49097826172844</v>
      </c>
      <c r="K9" s="57">
        <v>99.58258709925498</v>
      </c>
      <c r="L9" s="57">
        <v>100.2470781571107</v>
      </c>
      <c r="M9" s="57">
        <v>100.44530531144862</v>
      </c>
      <c r="N9" s="57">
        <v>100.51197783052987</v>
      </c>
    </row>
    <row r="10" spans="1:14" ht="26.25" customHeight="1">
      <c r="A10" s="26" t="s">
        <v>86</v>
      </c>
      <c r="B10" s="58">
        <v>10.5</v>
      </c>
      <c r="C10" s="74">
        <v>10</v>
      </c>
      <c r="D10" s="58">
        <v>10</v>
      </c>
      <c r="E10" s="58">
        <v>10</v>
      </c>
      <c r="F10" s="58">
        <v>8</v>
      </c>
      <c r="G10" s="58">
        <v>8</v>
      </c>
      <c r="H10" s="58">
        <v>6</v>
      </c>
      <c r="I10" s="58">
        <v>6</v>
      </c>
      <c r="J10" s="58">
        <v>6</v>
      </c>
      <c r="K10" s="58">
        <v>6</v>
      </c>
      <c r="L10" s="58">
        <v>6</v>
      </c>
      <c r="M10" s="58">
        <v>6</v>
      </c>
      <c r="N10" s="58">
        <v>5.5</v>
      </c>
    </row>
    <row r="11" spans="1:14" ht="26.25" customHeight="1">
      <c r="A11" s="26" t="s">
        <v>87</v>
      </c>
      <c r="B11" s="80">
        <v>58.8865</v>
      </c>
      <c r="C11" s="80">
        <v>75.8993</v>
      </c>
      <c r="D11" s="80">
        <v>75.8826</v>
      </c>
      <c r="E11" s="80">
        <v>74.2525</v>
      </c>
      <c r="F11" s="80">
        <v>70.0158</v>
      </c>
      <c r="G11" s="80">
        <v>68.42</v>
      </c>
      <c r="H11" s="80">
        <v>68.2986</v>
      </c>
      <c r="I11" s="80">
        <v>67.486</v>
      </c>
      <c r="J11" s="80">
        <v>67.9699</v>
      </c>
      <c r="K11" s="80">
        <v>68.899</v>
      </c>
      <c r="L11" s="80">
        <v>67.9346</v>
      </c>
      <c r="M11" s="80">
        <v>68.6538</v>
      </c>
      <c r="N11" s="80">
        <v>69.1565</v>
      </c>
    </row>
    <row r="12" spans="1:14" s="22" customFormat="1" ht="26.25" customHeight="1">
      <c r="A12" s="26" t="s">
        <v>88</v>
      </c>
      <c r="B12" s="81">
        <v>19.5737811440291</v>
      </c>
      <c r="C12" s="81">
        <f>C11/B11*100-100</f>
        <v>28.890832363954388</v>
      </c>
      <c r="D12" s="81">
        <f>D11/$C$11*100-100</f>
        <v>-0.022002837970831024</v>
      </c>
      <c r="E12" s="81">
        <f aca="true" t="shared" si="0" ref="E12:M12">E11/$C$11*100-100</f>
        <v>-2.1697169802620095</v>
      </c>
      <c r="F12" s="81">
        <f t="shared" si="0"/>
        <v>-7.751718395294816</v>
      </c>
      <c r="G12" s="81">
        <f t="shared" si="0"/>
        <v>-9.854241079957248</v>
      </c>
      <c r="H12" s="81">
        <f t="shared" si="0"/>
        <v>-10.014189854188388</v>
      </c>
      <c r="I12" s="81">
        <f t="shared" si="0"/>
        <v>-11.084818964074756</v>
      </c>
      <c r="J12" s="81">
        <f t="shared" si="0"/>
        <v>-10.447263677003619</v>
      </c>
      <c r="K12" s="81">
        <f t="shared" si="0"/>
        <v>-9.22314171540448</v>
      </c>
      <c r="L12" s="81">
        <f t="shared" si="0"/>
        <v>-10.493772669840169</v>
      </c>
      <c r="M12" s="81">
        <f t="shared" si="0"/>
        <v>-9.546201348365528</v>
      </c>
      <c r="N12" s="81">
        <f>N11/$C$11*100-100</f>
        <v>-8.883876399387091</v>
      </c>
    </row>
    <row r="13" spans="1:14" s="22" customFormat="1" ht="26.25" customHeight="1">
      <c r="A13" s="26" t="s">
        <v>89</v>
      </c>
      <c r="B13" s="81" t="s">
        <v>1</v>
      </c>
      <c r="C13" s="81" t="s">
        <v>1</v>
      </c>
      <c r="D13" s="81">
        <f>D11/C11*100-100</f>
        <v>-0.022002837970831024</v>
      </c>
      <c r="E13" s="81">
        <f aca="true" t="shared" si="1" ref="E13:M13">E11/D11*100-100</f>
        <v>-2.148186804353031</v>
      </c>
      <c r="F13" s="81">
        <f t="shared" si="1"/>
        <v>-5.705801151476379</v>
      </c>
      <c r="G13" s="81">
        <f t="shared" si="1"/>
        <v>-2.2791998377508946</v>
      </c>
      <c r="H13" s="81">
        <f t="shared" si="1"/>
        <v>-0.1774334989769244</v>
      </c>
      <c r="I13" s="81">
        <f t="shared" si="1"/>
        <v>-1.1897754858810998</v>
      </c>
      <c r="J13" s="81">
        <f t="shared" si="1"/>
        <v>0.7170376078001368</v>
      </c>
      <c r="K13" s="81">
        <f t="shared" si="1"/>
        <v>1.36692859633456</v>
      </c>
      <c r="L13" s="81">
        <f t="shared" si="1"/>
        <v>-1.399730039623222</v>
      </c>
      <c r="M13" s="81">
        <f t="shared" si="1"/>
        <v>1.0586652456921826</v>
      </c>
      <c r="N13" s="81">
        <f>N11/M11*100-100</f>
        <v>0.7322245818876638</v>
      </c>
    </row>
    <row r="14" spans="1:24" s="22" customFormat="1" ht="15" customHeight="1">
      <c r="A14" s="27"/>
      <c r="B14" s="42"/>
      <c r="C14" s="62"/>
      <c r="D14" s="62"/>
      <c r="E14" s="65"/>
      <c r="F14" s="63"/>
      <c r="G14" s="63"/>
      <c r="H14" s="63"/>
      <c r="I14" s="6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90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6"/>
      <c r="Z15" s="66"/>
      <c r="AA15" s="66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31.5">
      <c r="A17" s="47"/>
      <c r="B17" s="132" t="s">
        <v>79</v>
      </c>
      <c r="C17" s="46">
        <v>42278</v>
      </c>
      <c r="D17" s="46">
        <v>42309</v>
      </c>
      <c r="E17" s="132" t="s">
        <v>108</v>
      </c>
      <c r="F17" s="46">
        <v>42644</v>
      </c>
      <c r="G17" s="46">
        <v>42675</v>
      </c>
      <c r="H17" s="49" t="s">
        <v>2</v>
      </c>
      <c r="I17" s="49" t="s">
        <v>34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91</v>
      </c>
      <c r="B18" s="58">
        <v>57074.5912</v>
      </c>
      <c r="C18" s="58">
        <v>58108.642700000004</v>
      </c>
      <c r="D18" s="58">
        <v>54790.3205</v>
      </c>
      <c r="E18" s="58">
        <v>58398.0154</v>
      </c>
      <c r="F18" s="58">
        <v>71414.66220810001</v>
      </c>
      <c r="G18" s="58">
        <v>69650.30265210001</v>
      </c>
      <c r="H18" s="60">
        <f>G18-F18</f>
        <v>-1764.3595559999958</v>
      </c>
      <c r="I18" s="60">
        <f>G18-E18</f>
        <v>11252.287252100017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92</v>
      </c>
      <c r="B19" s="58">
        <v>64471.911799999994</v>
      </c>
      <c r="C19" s="58">
        <v>67583.1152</v>
      </c>
      <c r="D19" s="58">
        <v>63793.3341</v>
      </c>
      <c r="E19" s="58">
        <v>67055.3192</v>
      </c>
      <c r="F19" s="58">
        <v>80163.61619987</v>
      </c>
      <c r="G19" s="58">
        <v>79148.80447161</v>
      </c>
      <c r="H19" s="60">
        <f>G19-F19</f>
        <v>-1014.8117282599997</v>
      </c>
      <c r="I19" s="60">
        <f>G19-E19</f>
        <v>12093.48527161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93</v>
      </c>
      <c r="B20" s="58">
        <v>124544.35376750001</v>
      </c>
      <c r="C20" s="58">
        <v>139069.72846562002</v>
      </c>
      <c r="D20" s="58">
        <v>139783.48798320998</v>
      </c>
      <c r="E20" s="58">
        <v>143142.99196366</v>
      </c>
      <c r="F20" s="58">
        <v>158000.57206438002</v>
      </c>
      <c r="G20" s="58">
        <v>157377.46948293</v>
      </c>
      <c r="H20" s="60">
        <f>G20-F20</f>
        <v>-623.1025814500172</v>
      </c>
      <c r="I20" s="60">
        <f>G20-E20</f>
        <v>14234.477519270004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94</v>
      </c>
      <c r="B21" s="74">
        <v>30.65654847802937</v>
      </c>
      <c r="C21" s="74">
        <v>29.431166529494863</v>
      </c>
      <c r="D21" s="74">
        <v>29.745675958744922</v>
      </c>
      <c r="E21" s="74">
        <v>30.033926594994558</v>
      </c>
      <c r="F21" s="74">
        <v>32.05797757572862</v>
      </c>
      <c r="G21" s="74">
        <v>32.196714288222346</v>
      </c>
      <c r="H21" s="60">
        <f>G21-F21</f>
        <v>0.1387367124937242</v>
      </c>
      <c r="I21" s="60">
        <f>G21-E21</f>
        <v>2.162787693227788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4"/>
      <c r="C22" s="74"/>
      <c r="D22" s="74"/>
      <c r="E22" s="74"/>
      <c r="F22" s="74"/>
      <c r="G22" s="74"/>
      <c r="H22" s="74"/>
      <c r="I22" s="74"/>
      <c r="J22" s="73"/>
      <c r="K22" s="73"/>
      <c r="L22" s="73"/>
      <c r="M22" s="73"/>
      <c r="N22" s="73"/>
      <c r="O22" s="73"/>
      <c r="P22" s="73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99" t="s">
        <v>95</v>
      </c>
      <c r="B23" s="51"/>
      <c r="C23" s="51"/>
      <c r="D23" s="51"/>
      <c r="E23" s="51"/>
      <c r="F23" s="51"/>
      <c r="G23" s="51"/>
      <c r="H23" s="51"/>
      <c r="I23" s="51"/>
      <c r="J23" s="51"/>
      <c r="K23" s="141"/>
      <c r="L23" s="141"/>
      <c r="M23" s="141"/>
      <c r="N23" s="141"/>
      <c r="O23" s="141"/>
      <c r="P23" s="141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7"/>
      <c r="F24" s="138"/>
      <c r="G24" s="138"/>
      <c r="H24" s="18"/>
      <c r="I24" s="83"/>
      <c r="K24" s="77"/>
    </row>
    <row r="25" spans="1:8" s="31" customFormat="1" ht="15" customHeight="1">
      <c r="A25" s="30" t="s">
        <v>96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97</v>
      </c>
      <c r="B26" s="34"/>
      <c r="C26" s="35"/>
      <c r="D26" s="35"/>
      <c r="E26" s="35"/>
      <c r="F26" s="40"/>
      <c r="G26" s="40"/>
      <c r="H26" s="41"/>
    </row>
    <row r="27" spans="1:22" s="31" customFormat="1" ht="31.5">
      <c r="A27" s="47"/>
      <c r="B27" s="132" t="s">
        <v>79</v>
      </c>
      <c r="C27" s="46">
        <v>42278</v>
      </c>
      <c r="D27" s="46">
        <v>42309</v>
      </c>
      <c r="E27" s="132" t="s">
        <v>108</v>
      </c>
      <c r="F27" s="46">
        <v>42644</v>
      </c>
      <c r="G27" s="46">
        <v>42675</v>
      </c>
      <c r="H27" s="49" t="s">
        <v>2</v>
      </c>
      <c r="I27" s="49" t="s">
        <v>34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98</v>
      </c>
      <c r="B28" s="142">
        <v>1957.55597687923</v>
      </c>
      <c r="C28" s="142">
        <v>1897.7288387099998</v>
      </c>
      <c r="D28" s="142">
        <v>1736.94227921</v>
      </c>
      <c r="E28" s="142">
        <v>1778.26210273</v>
      </c>
      <c r="F28" s="142">
        <v>1944.0324529</v>
      </c>
      <c r="G28" s="142">
        <v>1917.87136106</v>
      </c>
      <c r="H28" s="60">
        <f>G28-F28</f>
        <v>-26.161091839999926</v>
      </c>
      <c r="I28" s="60">
        <f>G28-E28</f>
        <v>139.6092583300001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30" spans="1:2" s="2" customFormat="1" ht="15.75" customHeight="1">
      <c r="A30" s="37" t="s">
        <v>99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2" t="s">
        <v>79</v>
      </c>
      <c r="C32" s="46">
        <v>42278</v>
      </c>
      <c r="D32" s="46">
        <v>42309</v>
      </c>
      <c r="E32" s="132" t="s">
        <v>108</v>
      </c>
      <c r="F32" s="46">
        <v>42644</v>
      </c>
      <c r="G32" s="46">
        <v>42675</v>
      </c>
      <c r="H32" s="49" t="s">
        <v>2</v>
      </c>
      <c r="I32" s="49" t="s">
        <v>34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100</v>
      </c>
      <c r="B33" s="78">
        <v>58.8865</v>
      </c>
      <c r="C33" s="80">
        <v>69.698</v>
      </c>
      <c r="D33" s="80">
        <v>75.9</v>
      </c>
      <c r="E33" s="78">
        <v>75.8993</v>
      </c>
      <c r="F33" s="80">
        <v>68.6538</v>
      </c>
      <c r="G33" s="80">
        <v>69.1565</v>
      </c>
      <c r="H33" s="60">
        <f>G33-F33</f>
        <v>0.5026999999999902</v>
      </c>
      <c r="I33" s="60">
        <f>G33-E33</f>
        <v>-6.742800000000003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101</v>
      </c>
      <c r="B34" s="78">
        <v>58.8956</v>
      </c>
      <c r="C34" s="78">
        <v>69.698</v>
      </c>
      <c r="D34" s="78">
        <v>75.86478833333334</v>
      </c>
      <c r="E34" s="78">
        <v>75.8969</v>
      </c>
      <c r="F34" s="78">
        <v>68.6786</v>
      </c>
      <c r="G34" s="78">
        <v>69.1561</v>
      </c>
      <c r="H34" s="60">
        <f aca="true" t="shared" si="2" ref="H34:H40">G34-F34</f>
        <v>0.47749999999999204</v>
      </c>
      <c r="I34" s="60">
        <f aca="true" t="shared" si="3" ref="I34:I35">G34-E34</f>
        <v>-6.740800000000007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102</v>
      </c>
      <c r="B35" s="78">
        <v>1.2097</v>
      </c>
      <c r="C35" s="78">
        <v>1.1005</v>
      </c>
      <c r="D35" s="78">
        <v>1.0563</v>
      </c>
      <c r="E35" s="78">
        <v>1.086</v>
      </c>
      <c r="F35" s="78">
        <v>1.0979</v>
      </c>
      <c r="G35" s="78">
        <v>1.0585</v>
      </c>
      <c r="H35" s="60">
        <f>G35-F35</f>
        <v>-0.0394000000000001</v>
      </c>
      <c r="I35" s="60">
        <f t="shared" si="3"/>
        <v>-0.02750000000000008</v>
      </c>
      <c r="J35" s="78"/>
      <c r="K35" s="78"/>
      <c r="L35" s="7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103</v>
      </c>
      <c r="B36" s="78"/>
      <c r="C36" s="78"/>
      <c r="D36" s="78"/>
      <c r="E36" s="78"/>
      <c r="F36" s="78"/>
      <c r="G36" s="78"/>
      <c r="H36" s="60"/>
      <c r="I36" s="60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104</v>
      </c>
      <c r="B37" s="78">
        <v>59.220457789234125</v>
      </c>
      <c r="C37" s="78">
        <v>69.7504</v>
      </c>
      <c r="D37" s="78">
        <v>75.6303</v>
      </c>
      <c r="E37" s="78">
        <v>75.97368292006854</v>
      </c>
      <c r="F37" s="78">
        <v>68.73212858460523</v>
      </c>
      <c r="G37" s="78">
        <v>69.22060150037449</v>
      </c>
      <c r="H37" s="60">
        <f t="shared" si="2"/>
        <v>0.48847291576925045</v>
      </c>
      <c r="I37" s="60">
        <f aca="true" t="shared" si="4" ref="I37:I40">G37-E37</f>
        <v>-6.753081419694055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105</v>
      </c>
      <c r="B38" s="78">
        <v>71.52109393368784</v>
      </c>
      <c r="C38" s="78">
        <v>76.7558</v>
      </c>
      <c r="D38" s="78">
        <v>80.2753</v>
      </c>
      <c r="E38" s="78">
        <v>82.85109229258146</v>
      </c>
      <c r="F38" s="78">
        <v>75.06173988914516</v>
      </c>
      <c r="G38" s="78">
        <v>73.641199273211</v>
      </c>
      <c r="H38" s="60">
        <f t="shared" si="2"/>
        <v>-1.4205406159341578</v>
      </c>
      <c r="I38" s="60">
        <f t="shared" si="4"/>
        <v>-9.209893019370455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106</v>
      </c>
      <c r="B39" s="78">
        <v>1.0176220513318082</v>
      </c>
      <c r="C39" s="78">
        <v>1.0877</v>
      </c>
      <c r="D39" s="78">
        <v>1.1346</v>
      </c>
      <c r="E39" s="78">
        <v>1.0380681323765208</v>
      </c>
      <c r="F39" s="78">
        <v>1.0879635941618349</v>
      </c>
      <c r="G39" s="78">
        <v>1.0622183098705735</v>
      </c>
      <c r="H39" s="60">
        <f t="shared" si="2"/>
        <v>-0.025745284291261328</v>
      </c>
      <c r="I39" s="60">
        <f t="shared" si="4"/>
        <v>0.024150177494052683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107</v>
      </c>
      <c r="B40" s="78">
        <v>0.31983550081897927</v>
      </c>
      <c r="C40" s="78">
        <v>0.2484</v>
      </c>
      <c r="D40" s="78">
        <v>0.2466</v>
      </c>
      <c r="E40" s="78">
        <v>0.22414089742634977</v>
      </c>
      <c r="F40" s="78">
        <v>0.20551926331913703</v>
      </c>
      <c r="G40" s="78">
        <v>0.20406901123133975</v>
      </c>
      <c r="H40" s="60">
        <f t="shared" si="2"/>
        <v>-0.0014502520877972824</v>
      </c>
      <c r="I40" s="60">
        <f t="shared" si="4"/>
        <v>-0.02007188619501002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2.75">
      <c r="F41" s="18"/>
      <c r="G41" s="18"/>
    </row>
    <row r="42" spans="3:5" ht="12.75">
      <c r="C42" s="82"/>
      <c r="D42" s="82"/>
      <c r="E42" s="82"/>
    </row>
    <row r="43" spans="3:7" ht="12.75">
      <c r="C43" s="82"/>
      <c r="D43" s="82"/>
      <c r="E43" s="82"/>
      <c r="G43" s="106"/>
    </row>
    <row r="44" spans="3:7" ht="12.75">
      <c r="C44" s="82"/>
      <c r="D44" s="82"/>
      <c r="E44" s="82"/>
      <c r="G44" s="106"/>
    </row>
    <row r="45" spans="3:7" ht="15.75">
      <c r="C45" s="82"/>
      <c r="D45" s="82"/>
      <c r="E45" s="82"/>
      <c r="G45" s="108"/>
    </row>
    <row r="46" ht="15.75">
      <c r="G46" s="108"/>
    </row>
    <row r="47" ht="15.75">
      <c r="G47" s="108"/>
    </row>
    <row r="48" ht="15.75">
      <c r="G48" s="108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 topLeftCell="A1"/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67</v>
      </c>
      <c r="B1" s="1"/>
    </row>
    <row r="2" spans="1:7" s="5" customFormat="1" ht="12.75" customHeight="1">
      <c r="A2" s="4" t="s">
        <v>68</v>
      </c>
      <c r="B2" s="4"/>
      <c r="C2" s="6"/>
      <c r="D2" s="6"/>
      <c r="E2" s="6"/>
      <c r="F2" s="6"/>
      <c r="G2" s="6"/>
    </row>
    <row r="3" spans="1:10" ht="26.25" customHeight="1">
      <c r="A3" s="48"/>
      <c r="B3" s="132" t="s">
        <v>108</v>
      </c>
      <c r="C3" s="46" t="s">
        <v>116</v>
      </c>
      <c r="D3" s="46" t="s">
        <v>117</v>
      </c>
      <c r="E3" s="46">
        <v>42644</v>
      </c>
      <c r="F3" s="46">
        <v>42675</v>
      </c>
      <c r="G3" s="49" t="s">
        <v>2</v>
      </c>
      <c r="H3" s="49" t="s">
        <v>3</v>
      </c>
      <c r="J3" s="103"/>
    </row>
    <row r="4" spans="1:12" ht="13.5" customHeight="1">
      <c r="A4" s="7" t="s">
        <v>69</v>
      </c>
      <c r="B4" s="130">
        <f>B6+B7</f>
        <v>383.06</v>
      </c>
      <c r="C4" s="130">
        <v>340.11</v>
      </c>
      <c r="D4" s="130">
        <f aca="true" t="shared" si="0" ref="D4:F4">D6+D7</f>
        <v>352.805</v>
      </c>
      <c r="E4" s="130">
        <f t="shared" si="0"/>
        <v>0</v>
      </c>
      <c r="F4" s="130">
        <f t="shared" si="0"/>
        <v>29.71</v>
      </c>
      <c r="G4" s="60">
        <f>F4-E4</f>
        <v>29.71</v>
      </c>
      <c r="H4" s="60">
        <f>D4-C4</f>
        <v>12.694999999999993</v>
      </c>
      <c r="I4" s="59"/>
      <c r="K4" s="100"/>
      <c r="L4" s="100"/>
    </row>
    <row r="5" spans="1:12" ht="13.5" customHeight="1">
      <c r="A5" s="39" t="s">
        <v>70</v>
      </c>
      <c r="B5" s="57">
        <f aca="true" t="shared" si="1" ref="B5">B6-B7</f>
        <v>-295.16</v>
      </c>
      <c r="C5" s="57">
        <v>-252.21000000000004</v>
      </c>
      <c r="D5" s="57">
        <f aca="true" t="shared" si="2" ref="D5:F5">D6-D7</f>
        <v>30.935000000000002</v>
      </c>
      <c r="E5" s="57">
        <f t="shared" si="2"/>
        <v>0</v>
      </c>
      <c r="F5" s="57">
        <f t="shared" si="2"/>
        <v>-29.71</v>
      </c>
      <c r="G5" s="143">
        <f aca="true" t="shared" si="3" ref="G5:G7">F5-E5</f>
        <v>-29.71</v>
      </c>
      <c r="H5" s="143">
        <f>D5-C5</f>
        <v>283.14500000000004</v>
      </c>
      <c r="I5" s="57"/>
      <c r="J5" s="104"/>
      <c r="K5" s="100"/>
      <c r="L5" s="100"/>
    </row>
    <row r="6" spans="1:12" ht="13.5" customHeight="1">
      <c r="A6" s="43" t="s">
        <v>16</v>
      </c>
      <c r="B6" s="58">
        <v>43.95</v>
      </c>
      <c r="C6" s="58">
        <v>43.95</v>
      </c>
      <c r="D6" s="58">
        <v>191.87</v>
      </c>
      <c r="E6" s="58">
        <v>0</v>
      </c>
      <c r="F6" s="58">
        <v>0</v>
      </c>
      <c r="G6" s="143">
        <f t="shared" si="3"/>
        <v>0</v>
      </c>
      <c r="H6" s="143">
        <f aca="true" t="shared" si="4" ref="H6:H7">D6-C6</f>
        <v>147.92000000000002</v>
      </c>
      <c r="I6" s="72"/>
      <c r="K6" s="100"/>
      <c r="L6" s="100"/>
    </row>
    <row r="7" spans="1:12" ht="13.5" customHeight="1">
      <c r="A7" s="43" t="s">
        <v>17</v>
      </c>
      <c r="B7" s="58">
        <v>339.11</v>
      </c>
      <c r="C7" s="58">
        <v>296.16</v>
      </c>
      <c r="D7" s="58">
        <v>160.935</v>
      </c>
      <c r="E7" s="58">
        <v>0</v>
      </c>
      <c r="F7" s="58">
        <v>29.71</v>
      </c>
      <c r="G7" s="143">
        <f t="shared" si="3"/>
        <v>29.71</v>
      </c>
      <c r="H7" s="143">
        <f t="shared" si="4"/>
        <v>-135.22500000000002</v>
      </c>
      <c r="I7" s="72"/>
      <c r="K7" s="100"/>
      <c r="L7" s="100"/>
    </row>
    <row r="8" spans="1:12" ht="13.5" customHeight="1">
      <c r="A8" s="39" t="s">
        <v>71</v>
      </c>
      <c r="B8" s="72" t="s">
        <v>1</v>
      </c>
      <c r="C8" s="72" t="s">
        <v>1</v>
      </c>
      <c r="D8" s="72" t="s">
        <v>1</v>
      </c>
      <c r="E8" s="72" t="s">
        <v>1</v>
      </c>
      <c r="F8" s="72" t="s">
        <v>1</v>
      </c>
      <c r="G8" s="143" t="s">
        <v>1</v>
      </c>
      <c r="H8" s="143" t="s">
        <v>1</v>
      </c>
      <c r="I8" s="72"/>
      <c r="J8" s="72"/>
      <c r="K8" s="100"/>
      <c r="L8" s="100"/>
    </row>
    <row r="9" spans="1:12" ht="13.5" customHeight="1">
      <c r="A9" s="39"/>
      <c r="B9" s="72"/>
      <c r="C9" s="72"/>
      <c r="D9" s="72"/>
      <c r="E9" s="72"/>
      <c r="F9" s="72"/>
      <c r="G9" s="72"/>
      <c r="H9" s="72"/>
      <c r="I9" s="72"/>
      <c r="J9" s="72"/>
      <c r="K9" s="100"/>
      <c r="L9" s="100"/>
    </row>
    <row r="10" spans="1:12" s="8" customFormat="1" ht="15" customHeight="1">
      <c r="A10" s="75" t="s">
        <v>72</v>
      </c>
      <c r="B10" s="76"/>
      <c r="K10" s="87"/>
      <c r="L10" s="87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0"/>
      <c r="L11" s="100"/>
    </row>
    <row r="12" spans="1:12" ht="26.25" customHeight="1">
      <c r="A12" s="48"/>
      <c r="B12" s="132" t="s">
        <v>108</v>
      </c>
      <c r="C12" s="46" t="s">
        <v>116</v>
      </c>
      <c r="D12" s="46" t="s">
        <v>117</v>
      </c>
      <c r="E12" s="46">
        <v>42644</v>
      </c>
      <c r="F12" s="46">
        <v>42675</v>
      </c>
      <c r="G12" s="191" t="s">
        <v>2</v>
      </c>
      <c r="H12" s="191" t="s">
        <v>3</v>
      </c>
      <c r="K12" s="100"/>
      <c r="L12" s="100"/>
    </row>
    <row r="13" spans="1:12" ht="12.75" customHeight="1">
      <c r="A13" s="7" t="s">
        <v>14</v>
      </c>
      <c r="B13" s="59">
        <v>353838.48099969</v>
      </c>
      <c r="C13" s="59">
        <f>C18+C19+C20+C21</f>
        <v>310169.68099969</v>
      </c>
      <c r="D13" s="59">
        <f>D19+D20+D21</f>
        <v>1751003.8246364198</v>
      </c>
      <c r="E13" s="59">
        <f>+E21</f>
        <v>212704.91</v>
      </c>
      <c r="F13" s="59">
        <f>+F21</f>
        <v>225706.52</v>
      </c>
      <c r="G13" s="192">
        <f>F13-E13</f>
        <v>13001.609999999986</v>
      </c>
      <c r="H13" s="192">
        <f>+D13-C13</f>
        <v>1440834.1436367298</v>
      </c>
      <c r="I13" s="111"/>
      <c r="J13" s="8"/>
      <c r="K13" s="100"/>
      <c r="L13" s="100"/>
    </row>
    <row r="14" spans="1:10" ht="12.75" customHeight="1">
      <c r="A14" s="39" t="s">
        <v>31</v>
      </c>
      <c r="B14" s="58" t="s">
        <v>1</v>
      </c>
      <c r="C14" s="58" t="s">
        <v>1</v>
      </c>
      <c r="D14" s="58" t="s">
        <v>1</v>
      </c>
      <c r="E14" s="58" t="s">
        <v>1</v>
      </c>
      <c r="F14" s="58"/>
      <c r="G14" s="143" t="s">
        <v>1</v>
      </c>
      <c r="H14" s="143" t="s">
        <v>1</v>
      </c>
      <c r="I14" s="112"/>
      <c r="J14" s="8"/>
    </row>
    <row r="15" spans="1:10" ht="12.75" customHeight="1">
      <c r="A15" s="43" t="s">
        <v>16</v>
      </c>
      <c r="B15" s="58" t="s">
        <v>1</v>
      </c>
      <c r="C15" s="58" t="s">
        <v>1</v>
      </c>
      <c r="D15" s="58" t="s">
        <v>1</v>
      </c>
      <c r="E15" s="58" t="s">
        <v>1</v>
      </c>
      <c r="F15" s="58"/>
      <c r="G15" s="143" t="s">
        <v>1</v>
      </c>
      <c r="H15" s="143" t="s">
        <v>1</v>
      </c>
      <c r="I15" s="112"/>
      <c r="J15" s="8"/>
    </row>
    <row r="16" spans="1:10" ht="12.75" customHeight="1">
      <c r="A16" s="43" t="s">
        <v>17</v>
      </c>
      <c r="B16" s="58" t="s">
        <v>1</v>
      </c>
      <c r="C16" s="58" t="s">
        <v>1</v>
      </c>
      <c r="D16" s="58" t="s">
        <v>1</v>
      </c>
      <c r="E16" s="58" t="s">
        <v>1</v>
      </c>
      <c r="F16" s="58"/>
      <c r="G16" s="143" t="s">
        <v>1</v>
      </c>
      <c r="H16" s="143" t="s">
        <v>1</v>
      </c>
      <c r="I16" s="112"/>
      <c r="J16" s="8"/>
    </row>
    <row r="17" spans="1:10" ht="11.25" customHeight="1" hidden="1">
      <c r="A17" s="85" t="s">
        <v>61</v>
      </c>
      <c r="B17" s="72"/>
      <c r="C17" s="58"/>
      <c r="D17" s="58"/>
      <c r="E17" s="72"/>
      <c r="F17" s="72"/>
      <c r="G17" s="193"/>
      <c r="H17" s="193"/>
      <c r="I17" s="112"/>
      <c r="J17" s="8"/>
    </row>
    <row r="18" spans="1:10" ht="12.75" customHeight="1">
      <c r="A18" s="39" t="s">
        <v>59</v>
      </c>
      <c r="B18" s="72">
        <v>139.3580909</v>
      </c>
      <c r="C18" s="72">
        <v>139.3580909</v>
      </c>
      <c r="D18" s="58" t="s">
        <v>1</v>
      </c>
      <c r="E18" s="72" t="s">
        <v>1</v>
      </c>
      <c r="F18" s="72"/>
      <c r="G18" s="193" t="s">
        <v>1</v>
      </c>
      <c r="H18" s="193">
        <f>-C18</f>
        <v>-139.3580909</v>
      </c>
      <c r="I18" s="112"/>
      <c r="J18" s="8"/>
    </row>
    <row r="19" spans="1:10" ht="12.75" customHeight="1">
      <c r="A19" s="39" t="s">
        <v>30</v>
      </c>
      <c r="B19" s="72">
        <v>26663.29290879</v>
      </c>
      <c r="C19" s="72">
        <v>26663.29290879</v>
      </c>
      <c r="D19" s="72">
        <v>2045.5746364200002</v>
      </c>
      <c r="E19" s="72" t="s">
        <v>1</v>
      </c>
      <c r="F19" s="72" t="s">
        <v>1</v>
      </c>
      <c r="G19" s="193" t="s">
        <v>1</v>
      </c>
      <c r="H19" s="193">
        <f>+D19-C19</f>
        <v>-24617.718272370003</v>
      </c>
      <c r="I19" s="113"/>
      <c r="J19" s="10"/>
    </row>
    <row r="20" spans="1:10" ht="12.75" customHeight="1">
      <c r="A20" s="39" t="s">
        <v>64</v>
      </c>
      <c r="B20" s="72">
        <v>1475</v>
      </c>
      <c r="C20" s="72">
        <v>1475</v>
      </c>
      <c r="D20" s="72">
        <v>1440</v>
      </c>
      <c r="E20" s="72" t="s">
        <v>1</v>
      </c>
      <c r="F20" s="72" t="s">
        <v>1</v>
      </c>
      <c r="G20" s="193" t="s">
        <v>1</v>
      </c>
      <c r="H20" s="193">
        <f>+D20-C20</f>
        <v>-35</v>
      </c>
      <c r="I20" s="113"/>
      <c r="J20" s="8"/>
    </row>
    <row r="21" spans="1:10" ht="12.75" customHeight="1">
      <c r="A21" s="84" t="s">
        <v>66</v>
      </c>
      <c r="B21" s="72">
        <v>325560.83</v>
      </c>
      <c r="C21" s="72">
        <v>281892.03</v>
      </c>
      <c r="D21" s="72">
        <v>1747518.2499999998</v>
      </c>
      <c r="E21" s="72">
        <v>212704.91</v>
      </c>
      <c r="F21" s="72">
        <v>225706.52</v>
      </c>
      <c r="G21" s="193">
        <f>F21-E21</f>
        <v>13001.609999999986</v>
      </c>
      <c r="H21" s="193">
        <f>+D21-C21</f>
        <v>1465626.2199999997</v>
      </c>
      <c r="I21" s="112"/>
      <c r="J21" s="8"/>
    </row>
    <row r="22" spans="1:10" s="8" customFormat="1" ht="27" customHeight="1" hidden="1">
      <c r="A22" s="84" t="s">
        <v>57</v>
      </c>
      <c r="B22" s="140"/>
      <c r="C22" s="28"/>
      <c r="D22" s="140"/>
      <c r="E22" s="140"/>
      <c r="F22" s="140"/>
      <c r="G22" s="194">
        <f aca="true" t="shared" si="5" ref="G22">F22-E22</f>
        <v>0</v>
      </c>
      <c r="H22" s="194">
        <f aca="true" t="shared" si="6" ref="H22:H28">+D22-C22</f>
        <v>0</v>
      </c>
      <c r="I22" s="113"/>
      <c r="J22" s="10"/>
    </row>
    <row r="23" spans="1:10" ht="25.5" customHeight="1">
      <c r="A23" s="84" t="s">
        <v>58</v>
      </c>
      <c r="B23" s="58" t="s">
        <v>1</v>
      </c>
      <c r="C23" s="58" t="s">
        <v>1</v>
      </c>
      <c r="D23" s="28"/>
      <c r="E23" s="28"/>
      <c r="F23" s="28"/>
      <c r="G23" s="28" t="s">
        <v>1</v>
      </c>
      <c r="H23" s="143" t="s">
        <v>1</v>
      </c>
      <c r="I23" s="114"/>
      <c r="J23" s="10"/>
    </row>
    <row r="24" spans="1:10" ht="12.75" customHeight="1">
      <c r="A24" s="105" t="s">
        <v>29</v>
      </c>
      <c r="B24" s="28"/>
      <c r="C24" s="58"/>
      <c r="D24" s="28"/>
      <c r="E24" s="28"/>
      <c r="F24" s="28"/>
      <c r="G24" s="195"/>
      <c r="H24" s="195"/>
      <c r="I24" s="5"/>
      <c r="J24" s="10"/>
    </row>
    <row r="25" spans="1:10" ht="26.25" customHeight="1">
      <c r="A25" s="84" t="s">
        <v>49</v>
      </c>
      <c r="B25" s="28">
        <v>10</v>
      </c>
      <c r="C25" s="28">
        <v>10</v>
      </c>
      <c r="D25" s="28">
        <v>5.5</v>
      </c>
      <c r="E25" s="28">
        <v>6</v>
      </c>
      <c r="F25" s="28">
        <v>5.5</v>
      </c>
      <c r="G25" s="195">
        <f>F25-E25</f>
        <v>-0.5</v>
      </c>
      <c r="H25" s="195">
        <f>+D25-C25</f>
        <v>-4.5</v>
      </c>
      <c r="I25" s="115"/>
      <c r="J25" s="10"/>
    </row>
    <row r="26" spans="1:10" ht="12.75" customHeight="1">
      <c r="A26" s="84" t="s">
        <v>32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8" t="s">
        <v>1</v>
      </c>
      <c r="H26" s="195" t="s">
        <v>1</v>
      </c>
      <c r="I26" s="115"/>
      <c r="J26" s="10"/>
    </row>
    <row r="27" spans="1:10" ht="12.75" customHeight="1">
      <c r="A27" s="84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8" t="s">
        <v>1</v>
      </c>
      <c r="H27" s="195" t="s">
        <v>1</v>
      </c>
      <c r="I27" s="116"/>
      <c r="J27" s="102"/>
    </row>
    <row r="28" spans="1:10" ht="12.75" customHeight="1" hidden="1">
      <c r="A28" s="84" t="s">
        <v>60</v>
      </c>
      <c r="B28" s="140"/>
      <c r="C28" s="28"/>
      <c r="D28" s="140"/>
      <c r="E28" s="140"/>
      <c r="F28" s="140"/>
      <c r="G28" s="194" t="s">
        <v>1</v>
      </c>
      <c r="H28" s="194">
        <f t="shared" si="6"/>
        <v>0</v>
      </c>
      <c r="I28" s="116"/>
      <c r="J28" s="102"/>
    </row>
    <row r="29" spans="1:10" ht="26.25" customHeight="1">
      <c r="A29" s="84" t="s">
        <v>50</v>
      </c>
      <c r="B29" s="28">
        <v>12.124116691272176</v>
      </c>
      <c r="C29" s="28">
        <v>12</v>
      </c>
      <c r="D29" s="28">
        <v>12</v>
      </c>
      <c r="E29" s="28" t="s">
        <v>1</v>
      </c>
      <c r="F29" s="28" t="s">
        <v>1</v>
      </c>
      <c r="G29" s="195" t="s">
        <v>1</v>
      </c>
      <c r="H29" s="195">
        <f>+D29-C29</f>
        <v>0</v>
      </c>
      <c r="I29" s="116"/>
      <c r="J29" s="102"/>
    </row>
    <row r="30" spans="1:10" ht="12.75">
      <c r="A30" s="84" t="s">
        <v>63</v>
      </c>
      <c r="B30" s="28">
        <v>11.14</v>
      </c>
      <c r="C30" s="28">
        <v>11.14</v>
      </c>
      <c r="D30" s="28">
        <v>8.72549886334933</v>
      </c>
      <c r="E30" s="28" t="s">
        <v>1</v>
      </c>
      <c r="F30" s="28" t="s">
        <v>1</v>
      </c>
      <c r="G30" s="195" t="str">
        <f>E30</f>
        <v>-</v>
      </c>
      <c r="H30" s="195">
        <f>+D30-C30</f>
        <v>-2.414501136650671</v>
      </c>
      <c r="I30" s="116"/>
      <c r="J30" s="8"/>
    </row>
    <row r="31" spans="1:10" ht="12.75">
      <c r="A31" s="84" t="s">
        <v>66</v>
      </c>
      <c r="B31" s="28">
        <v>3.7610647511288726</v>
      </c>
      <c r="C31" s="28">
        <v>3.739343364867861</v>
      </c>
      <c r="D31" s="28">
        <v>1.2728431186760607</v>
      </c>
      <c r="E31" s="28">
        <v>0.25</v>
      </c>
      <c r="F31" s="28">
        <v>0.25</v>
      </c>
      <c r="G31" s="195">
        <f>F31-E31</f>
        <v>0</v>
      </c>
      <c r="H31" s="195">
        <f>+D31-C31</f>
        <v>-2.4665002461918</v>
      </c>
      <c r="I31" s="116"/>
      <c r="J31" s="8"/>
    </row>
    <row r="32" spans="1:15" ht="27" customHeight="1" hidden="1">
      <c r="A32" s="39" t="s">
        <v>57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0" t="s">
        <v>1</v>
      </c>
      <c r="I32" s="60" t="s">
        <v>1</v>
      </c>
      <c r="J32" s="29"/>
      <c r="K32" s="10"/>
      <c r="N32" s="2" t="s">
        <v>57</v>
      </c>
      <c r="O32" s="2" t="s">
        <v>1</v>
      </c>
    </row>
    <row r="33" spans="1:4" ht="12" customHeight="1">
      <c r="A33" s="12" t="s">
        <v>65</v>
      </c>
      <c r="D33" s="28"/>
    </row>
    <row r="34" spans="1:4" ht="15" customHeight="1">
      <c r="A34" s="12"/>
      <c r="D34" s="28"/>
    </row>
    <row r="35" spans="1:2" ht="15" customHeight="1">
      <c r="A35" s="37" t="s">
        <v>73</v>
      </c>
      <c r="B35" s="1"/>
    </row>
    <row r="36" spans="1:9" s="5" customFormat="1" ht="12.75" customHeight="1">
      <c r="A36" s="185" t="s">
        <v>0</v>
      </c>
      <c r="B36" s="185"/>
      <c r="C36" s="6"/>
      <c r="D36" s="8"/>
      <c r="E36" s="6"/>
      <c r="F36" s="6"/>
      <c r="G36" s="6"/>
      <c r="H36" s="114"/>
      <c r="I36" s="8"/>
    </row>
    <row r="37" spans="1:10" ht="26.25" customHeight="1">
      <c r="A37" s="48"/>
      <c r="B37" s="132" t="s">
        <v>108</v>
      </c>
      <c r="C37" s="46" t="s">
        <v>116</v>
      </c>
      <c r="D37" s="46" t="s">
        <v>117</v>
      </c>
      <c r="E37" s="46">
        <v>42644</v>
      </c>
      <c r="F37" s="46">
        <v>42675</v>
      </c>
      <c r="G37" s="49" t="s">
        <v>2</v>
      </c>
      <c r="H37" s="49" t="s">
        <v>3</v>
      </c>
      <c r="I37" s="8"/>
      <c r="J37" s="5"/>
    </row>
    <row r="38" spans="1:9" ht="23.25" customHeight="1">
      <c r="A38" s="105" t="s">
        <v>8</v>
      </c>
      <c r="B38" s="92">
        <v>130500</v>
      </c>
      <c r="C38" s="92">
        <f aca="true" t="shared" si="7" ref="C38">SUM(C39:C41)</f>
        <v>115500</v>
      </c>
      <c r="D38" s="92">
        <v>104000</v>
      </c>
      <c r="E38" s="92">
        <f>E39</f>
        <v>8000</v>
      </c>
      <c r="F38" s="92">
        <v>10000</v>
      </c>
      <c r="G38" s="60">
        <f>F38-E38</f>
        <v>2000</v>
      </c>
      <c r="H38" s="60">
        <f>D38-C38</f>
        <v>-11500</v>
      </c>
      <c r="I38" s="8"/>
    </row>
    <row r="39" spans="1:9" ht="12.75" customHeight="1">
      <c r="A39" s="186" t="s">
        <v>21</v>
      </c>
      <c r="B39" s="89">
        <v>128500</v>
      </c>
      <c r="C39" s="89">
        <v>115500</v>
      </c>
      <c r="D39" s="89">
        <v>100000</v>
      </c>
      <c r="E39" s="89">
        <v>8000</v>
      </c>
      <c r="F39" s="89">
        <v>10000</v>
      </c>
      <c r="G39" s="60">
        <f>F39-E39</f>
        <v>2000</v>
      </c>
      <c r="H39" s="60">
        <f>D39-C39</f>
        <v>-15500</v>
      </c>
      <c r="I39" s="8"/>
    </row>
    <row r="40" spans="1:11" ht="12.75" customHeight="1">
      <c r="A40" s="186" t="s">
        <v>22</v>
      </c>
      <c r="B40" s="89">
        <v>2000</v>
      </c>
      <c r="C40" s="89" t="s">
        <v>1</v>
      </c>
      <c r="D40" s="89">
        <v>4000</v>
      </c>
      <c r="E40" s="89" t="s">
        <v>1</v>
      </c>
      <c r="F40" s="89"/>
      <c r="G40" s="60" t="s">
        <v>1</v>
      </c>
      <c r="H40" s="60">
        <f>D40</f>
        <v>4000</v>
      </c>
      <c r="I40" s="8"/>
      <c r="J40" s="70"/>
      <c r="K40" s="131"/>
    </row>
    <row r="41" spans="1:10" ht="12.75" customHeight="1">
      <c r="A41" s="186" t="s">
        <v>23</v>
      </c>
      <c r="B41" s="89" t="s">
        <v>1</v>
      </c>
      <c r="C41" s="89" t="s">
        <v>1</v>
      </c>
      <c r="D41" s="89" t="s">
        <v>1</v>
      </c>
      <c r="E41" s="89" t="s">
        <v>1</v>
      </c>
      <c r="F41" s="89" t="s">
        <v>1</v>
      </c>
      <c r="G41" s="60" t="s">
        <v>1</v>
      </c>
      <c r="H41" s="60" t="s">
        <v>1</v>
      </c>
      <c r="I41" s="8"/>
      <c r="J41" s="70"/>
    </row>
    <row r="42" spans="1:10" ht="12.75" customHeight="1" hidden="1">
      <c r="A42" s="186" t="s">
        <v>24</v>
      </c>
      <c r="B42" s="89"/>
      <c r="C42" s="117"/>
      <c r="D42" s="89"/>
      <c r="E42" s="89"/>
      <c r="F42" s="89"/>
      <c r="G42" s="60">
        <f aca="true" t="shared" si="8" ref="G42:G55">F42-E42</f>
        <v>0</v>
      </c>
      <c r="H42" s="60">
        <f aca="true" t="shared" si="9" ref="H42:H55">D42-C42</f>
        <v>0</v>
      </c>
      <c r="I42" s="8"/>
      <c r="J42" s="70"/>
    </row>
    <row r="43" spans="1:10" ht="12.75" customHeight="1" hidden="1">
      <c r="A43" s="186" t="s">
        <v>25</v>
      </c>
      <c r="B43" s="94"/>
      <c r="C43" s="207"/>
      <c r="D43" s="94"/>
      <c r="E43" s="94"/>
      <c r="F43" s="94"/>
      <c r="G43" s="60">
        <f t="shared" si="8"/>
        <v>0</v>
      </c>
      <c r="H43" s="60">
        <f t="shared" si="9"/>
        <v>0</v>
      </c>
      <c r="I43" s="8"/>
      <c r="J43" s="70"/>
    </row>
    <row r="44" spans="1:10" ht="12.75" customHeight="1">
      <c r="A44" s="105" t="s">
        <v>7</v>
      </c>
      <c r="B44" s="92">
        <f>B45+B46</f>
        <v>69439.22</v>
      </c>
      <c r="C44" s="92">
        <f>SUM(C45:C47)</f>
        <v>60885.67</v>
      </c>
      <c r="D44" s="92">
        <v>193039.98</v>
      </c>
      <c r="E44" s="92">
        <f>E45</f>
        <v>16472</v>
      </c>
      <c r="F44" s="92">
        <v>18663</v>
      </c>
      <c r="G44" s="60">
        <f>F44-E44</f>
        <v>2191</v>
      </c>
      <c r="H44" s="60">
        <f>D44-C44</f>
        <v>132154.31</v>
      </c>
      <c r="I44" s="8"/>
      <c r="J44" s="70"/>
    </row>
    <row r="45" spans="1:10" ht="12.75" customHeight="1">
      <c r="A45" s="186" t="s">
        <v>21</v>
      </c>
      <c r="B45" s="89">
        <v>68639.22</v>
      </c>
      <c r="C45" s="89">
        <v>60885.67</v>
      </c>
      <c r="D45" s="89">
        <v>188490.98</v>
      </c>
      <c r="E45" s="89">
        <v>16472</v>
      </c>
      <c r="F45" s="89">
        <v>18663</v>
      </c>
      <c r="G45" s="60">
        <f>F45-E45</f>
        <v>2191</v>
      </c>
      <c r="H45" s="60">
        <f>D45-C45</f>
        <v>127605.31000000001</v>
      </c>
      <c r="I45" s="8"/>
      <c r="J45" s="70"/>
    </row>
    <row r="46" spans="1:10" ht="12.75" customHeight="1">
      <c r="A46" s="186" t="s">
        <v>22</v>
      </c>
      <c r="B46" s="89">
        <v>800</v>
      </c>
      <c r="C46" s="89" t="s">
        <v>1</v>
      </c>
      <c r="D46" s="89">
        <v>4549</v>
      </c>
      <c r="E46" s="89" t="s">
        <v>1</v>
      </c>
      <c r="F46" s="89"/>
      <c r="G46" s="60" t="s">
        <v>1</v>
      </c>
      <c r="H46" s="60">
        <f>D46</f>
        <v>4549</v>
      </c>
      <c r="I46" s="8"/>
      <c r="J46" s="70"/>
    </row>
    <row r="47" spans="1:10" ht="12.75" customHeight="1">
      <c r="A47" s="186" t="s">
        <v>23</v>
      </c>
      <c r="B47" s="89" t="s">
        <v>1</v>
      </c>
      <c r="C47" s="89" t="s">
        <v>1</v>
      </c>
      <c r="D47" s="89" t="s">
        <v>1</v>
      </c>
      <c r="E47" s="89" t="s">
        <v>1</v>
      </c>
      <c r="F47" s="89" t="s">
        <v>1</v>
      </c>
      <c r="G47" s="60" t="s">
        <v>1</v>
      </c>
      <c r="H47" s="60" t="s">
        <v>1</v>
      </c>
      <c r="I47" s="8"/>
      <c r="J47" s="70"/>
    </row>
    <row r="48" spans="1:10" ht="12.75" customHeight="1" hidden="1">
      <c r="A48" s="186" t="s">
        <v>24</v>
      </c>
      <c r="B48" s="94"/>
      <c r="C48" s="207"/>
      <c r="D48" s="94"/>
      <c r="E48" s="94"/>
      <c r="F48" s="94"/>
      <c r="G48" s="60">
        <f t="shared" si="8"/>
        <v>0</v>
      </c>
      <c r="H48" s="60">
        <f t="shared" si="9"/>
        <v>0</v>
      </c>
      <c r="I48" s="8">
        <v>7421</v>
      </c>
      <c r="J48" s="70"/>
    </row>
    <row r="49" spans="1:10" ht="12.75" customHeight="1" hidden="1">
      <c r="A49" s="186" t="s">
        <v>25</v>
      </c>
      <c r="B49" s="94"/>
      <c r="C49" s="207"/>
      <c r="D49" s="94"/>
      <c r="E49" s="94"/>
      <c r="F49" s="94"/>
      <c r="G49" s="60">
        <f t="shared" si="8"/>
        <v>0</v>
      </c>
      <c r="H49" s="60">
        <f t="shared" si="9"/>
        <v>0</v>
      </c>
      <c r="I49" s="8"/>
      <c r="J49" s="70"/>
    </row>
    <row r="50" spans="1:10" ht="12.75" customHeight="1">
      <c r="A50" s="105" t="s">
        <v>9</v>
      </c>
      <c r="B50" s="92">
        <f>B51+B52</f>
        <v>67939.68</v>
      </c>
      <c r="C50" s="92">
        <f>C51</f>
        <v>59386.13</v>
      </c>
      <c r="D50" s="92">
        <v>99049.37</v>
      </c>
      <c r="E50" s="92">
        <f>E51</f>
        <v>8000</v>
      </c>
      <c r="F50" s="92">
        <v>10000</v>
      </c>
      <c r="G50" s="60">
        <f>F50-E50</f>
        <v>2000</v>
      </c>
      <c r="H50" s="60">
        <f>D50-C50</f>
        <v>39663.24</v>
      </c>
      <c r="I50" s="187"/>
      <c r="J50" s="70"/>
    </row>
    <row r="51" spans="1:10" ht="12.75" customHeight="1">
      <c r="A51" s="186" t="s">
        <v>21</v>
      </c>
      <c r="B51" s="89">
        <v>67139.68</v>
      </c>
      <c r="C51" s="89">
        <v>59386.13</v>
      </c>
      <c r="D51" s="89">
        <v>95049.37</v>
      </c>
      <c r="E51" s="89">
        <v>8000</v>
      </c>
      <c r="F51" s="89">
        <v>10000</v>
      </c>
      <c r="G51" s="60">
        <f>F51-E51</f>
        <v>2000</v>
      </c>
      <c r="H51" s="60">
        <f>D51-C51</f>
        <v>35663.24</v>
      </c>
      <c r="I51" s="187"/>
      <c r="J51" s="70"/>
    </row>
    <row r="52" spans="1:10" ht="12.75" customHeight="1">
      <c r="A52" s="186" t="s">
        <v>22</v>
      </c>
      <c r="B52" s="89">
        <v>800</v>
      </c>
      <c r="C52" s="89" t="s">
        <v>1</v>
      </c>
      <c r="D52" s="89">
        <v>4000</v>
      </c>
      <c r="E52" s="89" t="s">
        <v>1</v>
      </c>
      <c r="F52" s="89"/>
      <c r="G52" s="60" t="s">
        <v>1</v>
      </c>
      <c r="H52" s="60">
        <f>D52</f>
        <v>4000</v>
      </c>
      <c r="I52" s="8"/>
      <c r="J52" s="70"/>
    </row>
    <row r="53" spans="1:10" ht="12.75" customHeight="1">
      <c r="A53" s="186" t="s">
        <v>23</v>
      </c>
      <c r="B53" s="89" t="s">
        <v>1</v>
      </c>
      <c r="C53" s="89" t="s">
        <v>1</v>
      </c>
      <c r="D53" s="89"/>
      <c r="E53" s="89" t="s">
        <v>1</v>
      </c>
      <c r="F53" s="89"/>
      <c r="G53" s="60" t="s">
        <v>1</v>
      </c>
      <c r="H53" s="60" t="s">
        <v>1</v>
      </c>
      <c r="I53" s="8"/>
      <c r="J53" s="70"/>
    </row>
    <row r="54" spans="1:10" ht="12.75" customHeight="1" hidden="1">
      <c r="A54" s="186" t="s">
        <v>24</v>
      </c>
      <c r="B54" s="94"/>
      <c r="C54" s="207"/>
      <c r="D54" s="94"/>
      <c r="E54" s="94"/>
      <c r="F54" s="94"/>
      <c r="G54" s="60">
        <f t="shared" si="8"/>
        <v>0</v>
      </c>
      <c r="H54" s="60">
        <f t="shared" si="9"/>
        <v>0</v>
      </c>
      <c r="I54" s="8"/>
      <c r="J54" s="70"/>
    </row>
    <row r="55" spans="1:10" ht="12.75" customHeight="1" hidden="1">
      <c r="A55" s="186" t="s">
        <v>25</v>
      </c>
      <c r="B55" s="94"/>
      <c r="C55" s="207"/>
      <c r="D55" s="94"/>
      <c r="E55" s="94"/>
      <c r="F55" s="94"/>
      <c r="G55" s="60">
        <f t="shared" si="8"/>
        <v>0</v>
      </c>
      <c r="H55" s="60">
        <f t="shared" si="9"/>
        <v>0</v>
      </c>
      <c r="I55" s="8"/>
      <c r="J55" s="70"/>
    </row>
    <row r="56" spans="1:10" ht="23.25" customHeight="1">
      <c r="A56" s="105" t="s">
        <v>10</v>
      </c>
      <c r="B56" s="133">
        <v>9.915861829975901</v>
      </c>
      <c r="C56" s="133">
        <v>9.91</v>
      </c>
      <c r="D56" s="133">
        <v>2.7866297590660585</v>
      </c>
      <c r="E56" s="133">
        <v>0.2584415667967772</v>
      </c>
      <c r="F56" s="133">
        <v>0.2437829871764734</v>
      </c>
      <c r="G56" s="60">
        <f>F56-E56</f>
        <v>-0.014658579620303813</v>
      </c>
      <c r="H56" s="60">
        <f>D56-C56</f>
        <v>-7.123370240933942</v>
      </c>
      <c r="I56" s="188"/>
      <c r="J56" s="70"/>
    </row>
    <row r="57" spans="1:10" ht="12" customHeight="1">
      <c r="A57" s="186" t="s">
        <v>21</v>
      </c>
      <c r="B57" s="134">
        <v>9.917042933138283</v>
      </c>
      <c r="C57" s="134">
        <v>9.91</v>
      </c>
      <c r="D57" s="134">
        <v>2.7768397969528538</v>
      </c>
      <c r="E57" s="134">
        <v>0.2584415667967772</v>
      </c>
      <c r="F57" s="134">
        <v>0.2437829871764734</v>
      </c>
      <c r="G57" s="60">
        <f>F57-E57</f>
        <v>-0.014658579620303813</v>
      </c>
      <c r="H57" s="60">
        <f>D57-C57</f>
        <v>-7.133160203047146</v>
      </c>
      <c r="I57" s="188"/>
      <c r="J57" s="70"/>
    </row>
    <row r="58" spans="1:10" ht="12" customHeight="1">
      <c r="A58" s="186" t="s">
        <v>22</v>
      </c>
      <c r="B58" s="134">
        <v>9.850159637749043</v>
      </c>
      <c r="C58" s="134" t="s">
        <v>1</v>
      </c>
      <c r="D58" s="134">
        <v>1.040580866000882</v>
      </c>
      <c r="E58" s="134" t="s">
        <v>1</v>
      </c>
      <c r="F58" s="134"/>
      <c r="G58" s="60" t="s">
        <v>1</v>
      </c>
      <c r="H58" s="60">
        <f>D58</f>
        <v>1.040580866000882</v>
      </c>
      <c r="I58" s="188"/>
      <c r="J58" s="70"/>
    </row>
    <row r="59" spans="1:10" ht="12" customHeight="1">
      <c r="A59" s="186" t="s">
        <v>23</v>
      </c>
      <c r="B59" s="134" t="s">
        <v>1</v>
      </c>
      <c r="C59" s="134" t="s">
        <v>1</v>
      </c>
      <c r="D59" s="134" t="s">
        <v>1</v>
      </c>
      <c r="E59" s="134" t="s">
        <v>1</v>
      </c>
      <c r="F59" s="134" t="s">
        <v>1</v>
      </c>
      <c r="G59" s="60" t="s">
        <v>1</v>
      </c>
      <c r="H59" s="60" t="s">
        <v>1</v>
      </c>
      <c r="I59" s="188"/>
      <c r="J59" s="70"/>
    </row>
    <row r="60" spans="1:12" ht="12" customHeight="1" hidden="1">
      <c r="A60" s="186" t="s">
        <v>24</v>
      </c>
      <c r="B60" s="68">
        <v>0</v>
      </c>
      <c r="C60" s="68"/>
      <c r="D60" s="89"/>
      <c r="E60" s="68">
        <v>0</v>
      </c>
      <c r="F60" s="68"/>
      <c r="G60" s="60">
        <f aca="true" t="shared" si="10" ref="G60:G61">F60-E60</f>
        <v>0</v>
      </c>
      <c r="H60" s="60">
        <f aca="true" t="shared" si="11" ref="H60:H61">D60-C60</f>
        <v>0</v>
      </c>
      <c r="I60" s="189"/>
      <c r="J60" s="56"/>
      <c r="K60" s="60">
        <f aca="true" t="shared" si="12" ref="K60:K61">F60-E60</f>
        <v>0</v>
      </c>
      <c r="L60" s="60">
        <f aca="true" t="shared" si="13" ref="L60:L61">F60-D60</f>
        <v>0</v>
      </c>
    </row>
    <row r="61" spans="1:12" ht="12" customHeight="1" hidden="1">
      <c r="A61" s="186" t="s">
        <v>25</v>
      </c>
      <c r="B61" s="68">
        <v>0</v>
      </c>
      <c r="C61" s="68"/>
      <c r="D61" s="89"/>
      <c r="E61" s="68">
        <v>0</v>
      </c>
      <c r="F61" s="68"/>
      <c r="G61" s="60">
        <f t="shared" si="10"/>
        <v>0</v>
      </c>
      <c r="H61" s="60">
        <f t="shared" si="11"/>
        <v>0</v>
      </c>
      <c r="I61" s="8"/>
      <c r="K61" s="60">
        <f t="shared" si="12"/>
        <v>0</v>
      </c>
      <c r="L61" s="60">
        <f t="shared" si="13"/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190"/>
      <c r="F63" s="8"/>
      <c r="G63" s="8"/>
      <c r="H63" s="8"/>
      <c r="I63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workbookViewId="0" topLeftCell="A1"/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74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2" t="s">
        <v>108</v>
      </c>
      <c r="C3" s="46" t="s">
        <v>116</v>
      </c>
      <c r="D3" s="46" t="s">
        <v>117</v>
      </c>
      <c r="E3" s="46">
        <v>42644</v>
      </c>
      <c r="F3" s="46">
        <v>42675</v>
      </c>
      <c r="G3" s="191" t="s">
        <v>2</v>
      </c>
      <c r="H3" s="191" t="s">
        <v>3</v>
      </c>
    </row>
    <row r="4" spans="1:13" ht="12.75" customHeight="1">
      <c r="A4" s="54" t="s">
        <v>44</v>
      </c>
      <c r="B4" s="92">
        <f>B5+B6+B7</f>
        <v>6638.4</v>
      </c>
      <c r="C4" s="92">
        <f aca="true" t="shared" si="0" ref="C4:D4">SUM(C5:C7)</f>
        <v>5898.4</v>
      </c>
      <c r="D4" s="92">
        <f t="shared" si="0"/>
        <v>5397</v>
      </c>
      <c r="E4" s="92">
        <f>E5+E6+E7</f>
        <v>520</v>
      </c>
      <c r="F4" s="92">
        <f>F5+F6+F7</f>
        <v>466</v>
      </c>
      <c r="G4" s="202">
        <f>F4-E4</f>
        <v>-54</v>
      </c>
      <c r="H4" s="202">
        <f>+D4-C4</f>
        <v>-501.39999999999964</v>
      </c>
      <c r="K4" s="71"/>
      <c r="L4" s="71"/>
      <c r="M4" s="71"/>
    </row>
    <row r="5" spans="1:13" ht="12.75" customHeight="1">
      <c r="A5" s="55" t="s">
        <v>5</v>
      </c>
      <c r="B5" s="89">
        <v>393</v>
      </c>
      <c r="C5" s="89">
        <v>293</v>
      </c>
      <c r="D5" s="89">
        <v>677</v>
      </c>
      <c r="E5" s="89">
        <v>80</v>
      </c>
      <c r="F5" s="89">
        <v>66</v>
      </c>
      <c r="G5" s="196">
        <f>F5-E5</f>
        <v>-14</v>
      </c>
      <c r="H5" s="196">
        <f>+D5-C5</f>
        <v>384</v>
      </c>
      <c r="K5" s="71"/>
      <c r="L5" s="71"/>
      <c r="M5" s="71"/>
    </row>
    <row r="6" spans="1:13" ht="12.75" customHeight="1">
      <c r="A6" s="55" t="s">
        <v>26</v>
      </c>
      <c r="B6" s="89">
        <v>1508</v>
      </c>
      <c r="C6" s="89">
        <v>1368</v>
      </c>
      <c r="D6" s="89">
        <v>1550</v>
      </c>
      <c r="E6" s="89">
        <v>140</v>
      </c>
      <c r="F6" s="89">
        <v>120</v>
      </c>
      <c r="G6" s="203">
        <f>F6-E6</f>
        <v>-20</v>
      </c>
      <c r="H6" s="196">
        <f>+D6-C6</f>
        <v>182</v>
      </c>
      <c r="K6" s="71"/>
      <c r="L6" s="71"/>
      <c r="M6" s="71"/>
    </row>
    <row r="7" spans="1:13" ht="12.75" customHeight="1">
      <c r="A7" s="55" t="s">
        <v>6</v>
      </c>
      <c r="B7" s="89">
        <v>4737.4</v>
      </c>
      <c r="C7" s="89">
        <v>4237.4</v>
      </c>
      <c r="D7" s="89">
        <v>3170</v>
      </c>
      <c r="E7" s="89">
        <v>300</v>
      </c>
      <c r="F7" s="89">
        <v>280</v>
      </c>
      <c r="G7" s="196">
        <f>F7-E7</f>
        <v>-20</v>
      </c>
      <c r="H7" s="203">
        <f>+D7-C7</f>
        <v>-1067.3999999999996</v>
      </c>
      <c r="K7" s="71"/>
      <c r="L7" s="71"/>
      <c r="M7" s="71"/>
    </row>
    <row r="8" spans="1:13" ht="13.5" customHeight="1" hidden="1">
      <c r="A8" s="55" t="s">
        <v>27</v>
      </c>
      <c r="B8" s="117"/>
      <c r="C8" s="89"/>
      <c r="D8" s="117"/>
      <c r="E8" s="117"/>
      <c r="F8" s="117"/>
      <c r="G8" s="196">
        <f aca="true" t="shared" si="1" ref="G8:G21">F8-E8</f>
        <v>0</v>
      </c>
      <c r="H8" s="196">
        <f aca="true" t="shared" si="2" ref="H8:H21">+D8-C8</f>
        <v>0</v>
      </c>
      <c r="K8" s="71"/>
      <c r="L8" s="71"/>
      <c r="M8" s="71"/>
    </row>
    <row r="9" spans="1:13" ht="12.75" customHeight="1" hidden="1">
      <c r="A9" s="55" t="s">
        <v>28</v>
      </c>
      <c r="B9" s="117"/>
      <c r="C9" s="89"/>
      <c r="D9" s="117"/>
      <c r="E9" s="117"/>
      <c r="F9" s="117"/>
      <c r="G9" s="196">
        <f t="shared" si="1"/>
        <v>0</v>
      </c>
      <c r="H9" s="196">
        <f t="shared" si="2"/>
        <v>0</v>
      </c>
      <c r="K9" s="71"/>
      <c r="L9" s="71"/>
      <c r="M9" s="71"/>
    </row>
    <row r="10" spans="1:13" ht="12.75" customHeight="1">
      <c r="A10" s="54" t="s">
        <v>46</v>
      </c>
      <c r="B10" s="92">
        <v>4806.174</v>
      </c>
      <c r="C10" s="92">
        <f aca="true" t="shared" si="3" ref="C10:F10">SUM(C11:C13)</f>
        <v>4658.534</v>
      </c>
      <c r="D10" s="92">
        <f t="shared" si="3"/>
        <v>10949.103</v>
      </c>
      <c r="E10" s="92">
        <f t="shared" si="3"/>
        <v>1002.4</v>
      </c>
      <c r="F10" s="92">
        <f t="shared" si="3"/>
        <v>793.3900000000001</v>
      </c>
      <c r="G10" s="60">
        <f>F10-E10</f>
        <v>-209.00999999999988</v>
      </c>
      <c r="H10" s="93">
        <f>+D10-C10</f>
        <v>6290.5689999999995</v>
      </c>
      <c r="J10" s="11"/>
      <c r="K10" s="71"/>
      <c r="L10" s="71"/>
      <c r="M10" s="71"/>
    </row>
    <row r="11" spans="1:13" ht="12.75" customHeight="1">
      <c r="A11" s="55" t="s">
        <v>5</v>
      </c>
      <c r="B11" s="89">
        <v>35.55</v>
      </c>
      <c r="C11" s="89">
        <v>35.55</v>
      </c>
      <c r="D11" s="89">
        <v>964.8</v>
      </c>
      <c r="E11" s="89">
        <v>132</v>
      </c>
      <c r="F11" s="89">
        <v>217.5</v>
      </c>
      <c r="G11" s="196">
        <f>F11-E11</f>
        <v>85.5</v>
      </c>
      <c r="H11" s="196">
        <f>+D11-C11</f>
        <v>929.25</v>
      </c>
      <c r="J11" s="11"/>
      <c r="K11" s="71"/>
      <c r="L11" s="71"/>
      <c r="M11" s="71"/>
    </row>
    <row r="12" spans="1:13" ht="12.75" customHeight="1">
      <c r="A12" s="55" t="s">
        <v>26</v>
      </c>
      <c r="B12" s="89">
        <v>1184.16</v>
      </c>
      <c r="C12" s="89">
        <v>1116.02</v>
      </c>
      <c r="D12" s="89">
        <v>4058.13</v>
      </c>
      <c r="E12" s="89">
        <v>380</v>
      </c>
      <c r="F12" s="89">
        <v>274.29</v>
      </c>
      <c r="G12" s="196">
        <f>F12-E12</f>
        <v>-105.70999999999998</v>
      </c>
      <c r="H12" s="196">
        <f>+D12-C12</f>
        <v>2942.11</v>
      </c>
      <c r="K12" s="71"/>
      <c r="L12" s="71"/>
      <c r="M12" s="71"/>
    </row>
    <row r="13" spans="1:13" ht="12.75" customHeight="1">
      <c r="A13" s="98" t="s">
        <v>6</v>
      </c>
      <c r="B13" s="89">
        <v>3586.464</v>
      </c>
      <c r="C13" s="89">
        <v>3506.964</v>
      </c>
      <c r="D13" s="89">
        <v>5926.173</v>
      </c>
      <c r="E13" s="89">
        <v>490.4</v>
      </c>
      <c r="F13" s="89">
        <v>301.6</v>
      </c>
      <c r="G13" s="196">
        <f>F13-E13</f>
        <v>-188.79999999999995</v>
      </c>
      <c r="H13" s="196">
        <f>+D13-C13</f>
        <v>2419.209</v>
      </c>
      <c r="K13" s="71"/>
      <c r="L13" s="71"/>
      <c r="M13" s="71"/>
    </row>
    <row r="14" spans="1:13" ht="12.75" customHeight="1" hidden="1">
      <c r="A14" s="98" t="s">
        <v>27</v>
      </c>
      <c r="B14" s="89"/>
      <c r="C14" s="89"/>
      <c r="D14" s="117"/>
      <c r="E14" s="117"/>
      <c r="F14" s="117"/>
      <c r="G14" s="197">
        <f t="shared" si="1"/>
        <v>0</v>
      </c>
      <c r="H14" s="197">
        <f t="shared" si="2"/>
        <v>0</v>
      </c>
      <c r="K14" s="71"/>
      <c r="L14" s="71"/>
      <c r="M14" s="71"/>
    </row>
    <row r="15" spans="1:13" ht="12.75" customHeight="1" hidden="1">
      <c r="A15" s="98" t="s">
        <v>28</v>
      </c>
      <c r="B15" s="89"/>
      <c r="C15" s="89"/>
      <c r="D15" s="117"/>
      <c r="E15" s="117"/>
      <c r="F15" s="117"/>
      <c r="G15" s="197">
        <f t="shared" si="1"/>
        <v>0</v>
      </c>
      <c r="H15" s="197">
        <f t="shared" si="2"/>
        <v>0</v>
      </c>
      <c r="K15" s="71"/>
      <c r="L15" s="71"/>
      <c r="M15" s="71"/>
    </row>
    <row r="16" spans="1:13" ht="12.75" customHeight="1">
      <c r="A16" s="90" t="s">
        <v>47</v>
      </c>
      <c r="B16" s="92">
        <v>3777.33</v>
      </c>
      <c r="C16" s="92">
        <f aca="true" t="shared" si="4" ref="C16">SUM(C17:C19)</f>
        <v>3629.69</v>
      </c>
      <c r="D16" s="92">
        <f>D17+D18+D19</f>
        <v>5719.71</v>
      </c>
      <c r="E16" s="92">
        <f>E17+E18+E19</f>
        <v>520</v>
      </c>
      <c r="F16" s="92">
        <f>F17+F18+F19</f>
        <v>385.6</v>
      </c>
      <c r="G16" s="202">
        <f>F16-E16</f>
        <v>-134.39999999999998</v>
      </c>
      <c r="H16" s="93">
        <f>+D16-C16</f>
        <v>2090.02</v>
      </c>
      <c r="K16" s="71"/>
      <c r="L16" s="71"/>
      <c r="M16" s="71"/>
    </row>
    <row r="17" spans="1:13" ht="12.75" customHeight="1">
      <c r="A17" s="55" t="s">
        <v>5</v>
      </c>
      <c r="B17" s="89">
        <v>14</v>
      </c>
      <c r="C17" s="89">
        <v>14</v>
      </c>
      <c r="D17" s="89">
        <v>456</v>
      </c>
      <c r="E17" s="89">
        <v>60</v>
      </c>
      <c r="F17" s="89">
        <v>69</v>
      </c>
      <c r="G17" s="196">
        <f>F17</f>
        <v>69</v>
      </c>
      <c r="H17" s="196">
        <f>+D17-C17</f>
        <v>442</v>
      </c>
      <c r="K17" s="71"/>
      <c r="L17" s="71"/>
      <c r="M17" s="71"/>
    </row>
    <row r="18" spans="1:13" ht="12.75" customHeight="1">
      <c r="A18" s="55" t="s">
        <v>26</v>
      </c>
      <c r="B18" s="89">
        <v>878.87</v>
      </c>
      <c r="C18" s="89">
        <v>810.73</v>
      </c>
      <c r="D18" s="89">
        <v>1800</v>
      </c>
      <c r="E18" s="89">
        <v>145</v>
      </c>
      <c r="F18" s="89">
        <v>120</v>
      </c>
      <c r="G18" s="203">
        <f>F18-E18</f>
        <v>-25</v>
      </c>
      <c r="H18" s="196">
        <f>+D18-C18</f>
        <v>989.27</v>
      </c>
      <c r="I18" s="95"/>
      <c r="K18" s="71"/>
      <c r="L18" s="71"/>
      <c r="M18" s="71"/>
    </row>
    <row r="19" spans="1:13" ht="12.75" customHeight="1">
      <c r="A19" s="98" t="s">
        <v>6</v>
      </c>
      <c r="B19" s="89">
        <v>2884.46</v>
      </c>
      <c r="C19" s="89">
        <v>2804.96</v>
      </c>
      <c r="D19" s="89">
        <v>3463.71</v>
      </c>
      <c r="E19" s="89">
        <v>315</v>
      </c>
      <c r="F19" s="89">
        <v>196.6</v>
      </c>
      <c r="G19" s="196">
        <f>F19-E19</f>
        <v>-118.4</v>
      </c>
      <c r="H19" s="196">
        <f>+D19-C19</f>
        <v>658.75</v>
      </c>
      <c r="K19" s="71"/>
      <c r="L19" s="71"/>
      <c r="M19" s="71"/>
    </row>
    <row r="20" spans="1:13" ht="12.75" customHeight="1" hidden="1">
      <c r="A20" s="98" t="s">
        <v>27</v>
      </c>
      <c r="B20" s="89"/>
      <c r="C20" s="89"/>
      <c r="D20" s="117"/>
      <c r="E20" s="117"/>
      <c r="F20" s="117"/>
      <c r="G20" s="197">
        <f t="shared" si="1"/>
        <v>0</v>
      </c>
      <c r="H20" s="197">
        <f t="shared" si="2"/>
        <v>0</v>
      </c>
      <c r="K20" s="71"/>
      <c r="L20" s="71"/>
      <c r="M20" s="71"/>
    </row>
    <row r="21" spans="1:13" ht="12.75" customHeight="1" hidden="1">
      <c r="A21" s="98" t="s">
        <v>28</v>
      </c>
      <c r="B21" s="89"/>
      <c r="C21" s="89"/>
      <c r="D21" s="117"/>
      <c r="E21" s="117"/>
      <c r="F21" s="117"/>
      <c r="G21" s="197">
        <f t="shared" si="1"/>
        <v>0</v>
      </c>
      <c r="H21" s="197">
        <f t="shared" si="2"/>
        <v>0</v>
      </c>
      <c r="K21" s="71"/>
      <c r="L21" s="71"/>
      <c r="M21" s="71"/>
    </row>
    <row r="22" spans="1:13" ht="12.75" customHeight="1">
      <c r="A22" s="90" t="s">
        <v>45</v>
      </c>
      <c r="B22" s="133">
        <v>12.762447126132999</v>
      </c>
      <c r="C22" s="133">
        <v>12.7</v>
      </c>
      <c r="D22" s="133">
        <v>9.855235605926069</v>
      </c>
      <c r="E22" s="133">
        <v>5.716057692307692</v>
      </c>
      <c r="F22" s="133">
        <v>5.821727178423236</v>
      </c>
      <c r="G22" s="204">
        <f>F22-E22</f>
        <v>0.10566948611554405</v>
      </c>
      <c r="H22" s="204">
        <f>+D22-C22</f>
        <v>-2.8447643940739304</v>
      </c>
      <c r="J22" s="56"/>
      <c r="K22" s="71"/>
      <c r="L22" s="71"/>
      <c r="M22" s="71"/>
    </row>
    <row r="23" spans="1:13" ht="12.75" customHeight="1">
      <c r="A23" s="55" t="s">
        <v>5</v>
      </c>
      <c r="B23" s="134">
        <v>8.065</v>
      </c>
      <c r="C23" s="134">
        <v>8.07</v>
      </c>
      <c r="D23" s="134">
        <v>3.6194728260869566</v>
      </c>
      <c r="E23" s="134">
        <v>2.8</v>
      </c>
      <c r="F23" s="134">
        <v>2.984782608695652</v>
      </c>
      <c r="G23" s="205">
        <f>F23</f>
        <v>2.984782608695652</v>
      </c>
      <c r="H23" s="205">
        <f>+D23-C23</f>
        <v>-4.450527173913043</v>
      </c>
      <c r="J23" s="56"/>
      <c r="K23" s="71"/>
      <c r="L23" s="71"/>
      <c r="M23" s="71"/>
    </row>
    <row r="24" spans="1:13" ht="12.75" customHeight="1">
      <c r="A24" s="55" t="s">
        <v>26</v>
      </c>
      <c r="B24" s="134">
        <v>12.084720693260245</v>
      </c>
      <c r="C24" s="134">
        <v>11.973192762586269</v>
      </c>
      <c r="D24" s="134">
        <v>8.08351551724138</v>
      </c>
      <c r="E24" s="134">
        <v>4.769655172413793</v>
      </c>
      <c r="F24" s="134">
        <v>4.9</v>
      </c>
      <c r="G24" s="205">
        <f>F24-E24</f>
        <v>0.13034482758620758</v>
      </c>
      <c r="H24" s="205">
        <f>+D24-C24</f>
        <v>-3.8896772453448882</v>
      </c>
      <c r="J24" s="56"/>
      <c r="K24" s="71"/>
      <c r="L24" s="71"/>
      <c r="M24" s="71"/>
    </row>
    <row r="25" spans="1:13" ht="12.75" customHeight="1">
      <c r="A25" s="55" t="s">
        <v>6</v>
      </c>
      <c r="B25" s="134">
        <v>13.020777081458638</v>
      </c>
      <c r="C25" s="134">
        <v>12.96</v>
      </c>
      <c r="D25" s="134">
        <v>11.278135577538727</v>
      </c>
      <c r="E25" s="134">
        <v>6.707142857142857</v>
      </c>
      <c r="F25" s="134">
        <v>7.38</v>
      </c>
      <c r="G25" s="205">
        <f>F25-E25</f>
        <v>0.6728571428571426</v>
      </c>
      <c r="H25" s="205">
        <f>+D25-C25</f>
        <v>-1.681864422461274</v>
      </c>
      <c r="J25" s="56"/>
      <c r="K25" s="71"/>
      <c r="L25" s="71"/>
      <c r="M25" s="71"/>
    </row>
    <row r="26" spans="1:15" ht="12.75" customHeight="1" hidden="1">
      <c r="A26" s="55" t="s">
        <v>27</v>
      </c>
      <c r="B26" s="69">
        <v>0</v>
      </c>
      <c r="C26" s="67">
        <v>0</v>
      </c>
      <c r="D26" s="69">
        <v>0</v>
      </c>
      <c r="E26" s="69"/>
      <c r="F26" s="69"/>
      <c r="G26" s="60">
        <f aca="true" t="shared" si="5" ref="G26:G27">F26-E26</f>
        <v>0</v>
      </c>
      <c r="H26" s="60">
        <f aca="true" t="shared" si="6" ref="H26:H27">+D26-C26</f>
        <v>0</v>
      </c>
      <c r="I26"/>
      <c r="K26" s="2" t="b">
        <f>B26=C26</f>
        <v>1</v>
      </c>
      <c r="M26" s="71"/>
      <c r="N26" s="71"/>
      <c r="O26" s="71"/>
    </row>
    <row r="27" spans="1:15" ht="12.75" customHeight="1" hidden="1">
      <c r="A27" s="55" t="s">
        <v>28</v>
      </c>
      <c r="B27" s="69">
        <v>0</v>
      </c>
      <c r="C27" s="67">
        <v>0</v>
      </c>
      <c r="D27" s="69">
        <v>0</v>
      </c>
      <c r="E27" s="69"/>
      <c r="F27" s="69"/>
      <c r="G27" s="60">
        <f t="shared" si="5"/>
        <v>0</v>
      </c>
      <c r="H27" s="60">
        <f t="shared" si="6"/>
        <v>0</v>
      </c>
      <c r="I27"/>
      <c r="K27" s="2" t="b">
        <f>B27=C27</f>
        <v>1</v>
      </c>
      <c r="M27" s="71"/>
      <c r="N27" s="71"/>
      <c r="O27" s="71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8" t="s">
        <v>78</v>
      </c>
      <c r="B30" s="119"/>
      <c r="C30" s="120"/>
      <c r="D30" s="120"/>
      <c r="E30" s="120"/>
      <c r="F30" s="120"/>
      <c r="G30" s="120"/>
      <c r="H30" s="120"/>
      <c r="K30" s="101"/>
    </row>
    <row r="31" spans="1:12" ht="12.75" customHeight="1">
      <c r="A31" s="121" t="s">
        <v>0</v>
      </c>
      <c r="B31" s="121"/>
      <c r="C31" s="122"/>
      <c r="D31" s="122"/>
      <c r="E31" s="122"/>
      <c r="F31" s="122"/>
      <c r="G31" s="122"/>
      <c r="H31" s="123"/>
      <c r="I31" s="92"/>
      <c r="J31" s="89"/>
      <c r="K31" s="28"/>
      <c r="L31" s="107"/>
    </row>
    <row r="32" spans="1:8" ht="26.25" customHeight="1">
      <c r="A32" s="48"/>
      <c r="B32" s="132" t="s">
        <v>108</v>
      </c>
      <c r="C32" s="46" t="s">
        <v>116</v>
      </c>
      <c r="D32" s="46" t="s">
        <v>117</v>
      </c>
      <c r="E32" s="46">
        <v>42644</v>
      </c>
      <c r="F32" s="46">
        <v>42675</v>
      </c>
      <c r="G32" s="191" t="s">
        <v>2</v>
      </c>
      <c r="H32" s="191" t="s">
        <v>3</v>
      </c>
    </row>
    <row r="33" spans="1:12" ht="12.75" customHeight="1">
      <c r="A33" s="124" t="s">
        <v>44</v>
      </c>
      <c r="B33" s="125">
        <v>7651.8</v>
      </c>
      <c r="C33" s="125">
        <f aca="true" t="shared" si="7" ref="C33">C34+C35+C36</f>
        <v>6451.8</v>
      </c>
      <c r="D33" s="125">
        <v>5240</v>
      </c>
      <c r="E33" s="125">
        <f>E35</f>
        <v>335</v>
      </c>
      <c r="F33" s="125">
        <v>500</v>
      </c>
      <c r="G33" s="198">
        <f>+F33-E33</f>
        <v>165</v>
      </c>
      <c r="H33" s="198">
        <f>+D33-C33</f>
        <v>-1211.8000000000002</v>
      </c>
      <c r="I33" s="89"/>
      <c r="J33" s="89"/>
      <c r="K33" s="86"/>
      <c r="L33" s="107"/>
    </row>
    <row r="34" spans="1:12" ht="12.75" customHeight="1">
      <c r="A34" s="126" t="s">
        <v>75</v>
      </c>
      <c r="B34" s="127">
        <v>5226.8</v>
      </c>
      <c r="C34" s="127">
        <v>4026.8</v>
      </c>
      <c r="D34" s="127">
        <v>3649</v>
      </c>
      <c r="E34" s="127" t="s">
        <v>1</v>
      </c>
      <c r="F34" s="127">
        <v>200</v>
      </c>
      <c r="G34" s="198">
        <f>+F34</f>
        <v>200</v>
      </c>
      <c r="H34" s="199">
        <f>+D34-C34</f>
        <v>-377.8000000000002</v>
      </c>
      <c r="I34" s="89"/>
      <c r="J34" s="61"/>
      <c r="K34" s="107"/>
      <c r="L34" s="107"/>
    </row>
    <row r="35" spans="1:12" ht="12.75" customHeight="1">
      <c r="A35" s="126" t="s">
        <v>76</v>
      </c>
      <c r="B35" s="127">
        <v>1410</v>
      </c>
      <c r="C35" s="127">
        <v>1410</v>
      </c>
      <c r="D35" s="127">
        <v>535</v>
      </c>
      <c r="E35" s="127">
        <v>335</v>
      </c>
      <c r="F35" s="127" t="s">
        <v>1</v>
      </c>
      <c r="G35" s="198">
        <f>E35</f>
        <v>335</v>
      </c>
      <c r="H35" s="199">
        <f>+D35-C35</f>
        <v>-875</v>
      </c>
      <c r="I35" s="89"/>
      <c r="J35" s="61"/>
      <c r="K35" s="107"/>
      <c r="L35" s="107"/>
    </row>
    <row r="36" spans="1:12" ht="12.75" customHeight="1">
      <c r="A36" s="126" t="s">
        <v>77</v>
      </c>
      <c r="B36" s="127">
        <v>1015</v>
      </c>
      <c r="C36" s="127">
        <v>1015</v>
      </c>
      <c r="D36" s="127">
        <v>1056</v>
      </c>
      <c r="E36" s="127" t="s">
        <v>1</v>
      </c>
      <c r="F36" s="127">
        <v>300</v>
      </c>
      <c r="G36" s="198">
        <f>+F36</f>
        <v>300</v>
      </c>
      <c r="H36" s="199">
        <f>+D36-C36</f>
        <v>41</v>
      </c>
      <c r="I36" s="61"/>
      <c r="J36" s="61"/>
      <c r="K36" s="107"/>
      <c r="L36" s="107"/>
    </row>
    <row r="37" spans="1:12" ht="12.75" customHeight="1">
      <c r="A37" s="126"/>
      <c r="B37" s="127"/>
      <c r="C37" s="127"/>
      <c r="D37" s="127"/>
      <c r="E37" s="127"/>
      <c r="F37" s="127"/>
      <c r="G37" s="199"/>
      <c r="H37" s="199"/>
      <c r="I37" s="61"/>
      <c r="J37" s="61"/>
      <c r="K37" s="107"/>
      <c r="L37" s="107"/>
    </row>
    <row r="38" spans="1:12" ht="12.75" customHeight="1">
      <c r="A38" s="124" t="s">
        <v>46</v>
      </c>
      <c r="B38" s="125">
        <v>6319.1916</v>
      </c>
      <c r="C38" s="125">
        <f>C39+C40+C41</f>
        <v>5886.090100000001</v>
      </c>
      <c r="D38" s="125">
        <v>7633.887</v>
      </c>
      <c r="E38" s="125">
        <f>E40</f>
        <v>323.5</v>
      </c>
      <c r="F38" s="125">
        <v>1458.2</v>
      </c>
      <c r="G38" s="198">
        <f>+F38-E38</f>
        <v>1134.7</v>
      </c>
      <c r="H38" s="198">
        <f>+D38-C38</f>
        <v>1747.7968999999985</v>
      </c>
      <c r="I38" s="61"/>
      <c r="J38" s="61"/>
      <c r="K38" s="107"/>
      <c r="L38" s="107"/>
    </row>
    <row r="39" spans="1:12" ht="12.75" customHeight="1">
      <c r="A39" s="126" t="s">
        <v>75</v>
      </c>
      <c r="B39" s="127">
        <v>3266.2676</v>
      </c>
      <c r="C39" s="127">
        <v>2833.166</v>
      </c>
      <c r="D39" s="127">
        <v>5584.95</v>
      </c>
      <c r="E39" s="127" t="s">
        <v>1</v>
      </c>
      <c r="F39" s="127">
        <v>730</v>
      </c>
      <c r="G39" s="198">
        <f>+F39</f>
        <v>730</v>
      </c>
      <c r="H39" s="199">
        <f>+D39-C39</f>
        <v>2751.7839999999997</v>
      </c>
      <c r="I39" s="61"/>
      <c r="J39" s="93"/>
      <c r="K39" s="107"/>
      <c r="L39" s="107"/>
    </row>
    <row r="40" spans="1:12" ht="12.75" customHeight="1">
      <c r="A40" s="126" t="s">
        <v>76</v>
      </c>
      <c r="B40" s="127">
        <v>1271.15</v>
      </c>
      <c r="C40" s="127">
        <v>1271.15</v>
      </c>
      <c r="D40" s="127">
        <v>785.5</v>
      </c>
      <c r="E40" s="127">
        <v>323.5</v>
      </c>
      <c r="F40" s="127" t="s">
        <v>1</v>
      </c>
      <c r="G40" s="198">
        <f>-E40</f>
        <v>-323.5</v>
      </c>
      <c r="H40" s="199">
        <f>+D40-C40</f>
        <v>-485.6500000000001</v>
      </c>
      <c r="I40" s="61"/>
      <c r="J40" s="89"/>
      <c r="K40" s="107"/>
      <c r="L40" s="107"/>
    </row>
    <row r="41" spans="1:12" ht="12.75" customHeight="1">
      <c r="A41" s="126" t="s">
        <v>77</v>
      </c>
      <c r="B41" s="127">
        <v>1781.774</v>
      </c>
      <c r="C41" s="127">
        <v>1781.7741</v>
      </c>
      <c r="D41" s="127">
        <v>1263.437</v>
      </c>
      <c r="E41" s="127" t="s">
        <v>1</v>
      </c>
      <c r="F41" s="127">
        <v>728.2</v>
      </c>
      <c r="G41" s="198">
        <f>+F41</f>
        <v>728.2</v>
      </c>
      <c r="H41" s="199">
        <f>+D41-C41</f>
        <v>-518.3371000000002</v>
      </c>
      <c r="I41" s="93"/>
      <c r="J41" s="89"/>
      <c r="K41" s="107"/>
      <c r="L41" s="107"/>
    </row>
    <row r="42" spans="1:12" ht="12.75" customHeight="1">
      <c r="A42" s="128"/>
      <c r="B42" s="127"/>
      <c r="C42" s="127"/>
      <c r="D42" s="127"/>
      <c r="E42" s="127"/>
      <c r="F42" s="127"/>
      <c r="G42" s="199"/>
      <c r="H42" s="199"/>
      <c r="I42" s="89"/>
      <c r="J42" s="89"/>
      <c r="K42" s="107"/>
      <c r="L42" s="107"/>
    </row>
    <row r="43" spans="1:12" ht="12.75" customHeight="1">
      <c r="A43" s="129" t="s">
        <v>47</v>
      </c>
      <c r="B43" s="125">
        <v>5243.4619999999995</v>
      </c>
      <c r="C43" s="125">
        <f aca="true" t="shared" si="8" ref="C43">C44+C45+C46</f>
        <v>4810.3613</v>
      </c>
      <c r="D43" s="125">
        <v>6577.3</v>
      </c>
      <c r="E43" s="125">
        <f>E45</f>
        <v>323.5</v>
      </c>
      <c r="F43" s="125">
        <v>900</v>
      </c>
      <c r="G43" s="198">
        <f>+F43-E43</f>
        <v>576.5</v>
      </c>
      <c r="H43" s="198">
        <f>+D43-C43</f>
        <v>1766.9387000000006</v>
      </c>
      <c r="I43" s="89"/>
      <c r="J43" s="89"/>
      <c r="K43" s="107"/>
      <c r="L43" s="107"/>
    </row>
    <row r="44" spans="1:12" ht="12.75" customHeight="1">
      <c r="A44" s="126" t="s">
        <v>75</v>
      </c>
      <c r="B44" s="127">
        <v>3009.217</v>
      </c>
      <c r="C44" s="127">
        <v>2576.1166</v>
      </c>
      <c r="D44" s="127">
        <v>4758.5</v>
      </c>
      <c r="E44" s="127" t="s">
        <v>1</v>
      </c>
      <c r="F44" s="127">
        <v>300</v>
      </c>
      <c r="G44" s="198">
        <f>+F44</f>
        <v>300</v>
      </c>
      <c r="H44" s="199">
        <f>+D44-C44</f>
        <v>2182.3834</v>
      </c>
      <c r="I44" s="89"/>
      <c r="J44" s="89"/>
      <c r="K44" s="107"/>
      <c r="L44" s="107"/>
    </row>
    <row r="45" spans="1:12" ht="12.75" customHeight="1">
      <c r="A45" s="126" t="s">
        <v>76</v>
      </c>
      <c r="B45" s="127">
        <v>828.5</v>
      </c>
      <c r="C45" s="127">
        <v>828.5</v>
      </c>
      <c r="D45" s="127">
        <v>723.5</v>
      </c>
      <c r="E45" s="127">
        <v>323.5</v>
      </c>
      <c r="F45" s="127" t="s">
        <v>1</v>
      </c>
      <c r="G45" s="198">
        <f>-E45</f>
        <v>-323.5</v>
      </c>
      <c r="H45" s="199">
        <f>+D45-C45</f>
        <v>-105</v>
      </c>
      <c r="I45" s="89"/>
      <c r="J45" s="89"/>
      <c r="K45" s="107"/>
      <c r="L45" s="107"/>
    </row>
    <row r="46" spans="1:12" ht="12.75" customHeight="1">
      <c r="A46" s="126" t="s">
        <v>77</v>
      </c>
      <c r="B46" s="127">
        <v>1405.745</v>
      </c>
      <c r="C46" s="127">
        <v>1405.7447</v>
      </c>
      <c r="D46" s="127">
        <v>1095.3</v>
      </c>
      <c r="E46" s="127" t="s">
        <v>1</v>
      </c>
      <c r="F46" s="127">
        <v>600</v>
      </c>
      <c r="G46" s="198">
        <f>+F46</f>
        <v>600</v>
      </c>
      <c r="H46" s="199">
        <f>+D46-C46</f>
        <v>-310.4447</v>
      </c>
      <c r="I46" s="89"/>
      <c r="J46" s="89"/>
      <c r="K46" s="107"/>
      <c r="L46" s="107"/>
    </row>
    <row r="47" spans="1:12" ht="12.75" customHeight="1">
      <c r="A47" s="128"/>
      <c r="B47" s="127"/>
      <c r="C47" s="127"/>
      <c r="D47" s="127"/>
      <c r="E47" s="127"/>
      <c r="F47" s="127"/>
      <c r="G47" s="199"/>
      <c r="H47" s="199"/>
      <c r="I47" s="89"/>
      <c r="J47" s="89"/>
      <c r="K47" s="107"/>
      <c r="L47" s="107"/>
    </row>
    <row r="48" spans="1:12" ht="12.75" customHeight="1">
      <c r="A48" s="129" t="s">
        <v>45</v>
      </c>
      <c r="B48" s="135">
        <v>15.835829868668016</v>
      </c>
      <c r="C48" s="135">
        <v>15.848178038546928</v>
      </c>
      <c r="D48" s="135">
        <v>16.735800087694084</v>
      </c>
      <c r="E48" s="135">
        <v>16.61</v>
      </c>
      <c r="F48" s="135">
        <v>16.368</v>
      </c>
      <c r="G48" s="206">
        <f>+F48-E48</f>
        <v>-0.24200000000000088</v>
      </c>
      <c r="H48" s="200">
        <f>+D48-C48</f>
        <v>0.887622049147156</v>
      </c>
      <c r="I48" s="89"/>
      <c r="J48" s="89"/>
      <c r="K48" s="107"/>
      <c r="L48" s="107"/>
    </row>
    <row r="49" spans="1:12" ht="12.75" customHeight="1">
      <c r="A49" s="126" t="s">
        <v>75</v>
      </c>
      <c r="B49" s="136">
        <v>15.49028830830261</v>
      </c>
      <c r="C49" s="136">
        <v>15.469317139132873</v>
      </c>
      <c r="D49" s="136">
        <v>16.118000000000002</v>
      </c>
      <c r="E49" s="136" t="s">
        <v>1</v>
      </c>
      <c r="F49" s="136">
        <v>13.8</v>
      </c>
      <c r="G49" s="206">
        <f>+F49</f>
        <v>13.8</v>
      </c>
      <c r="H49" s="201">
        <f>+D49-C49</f>
        <v>0.6486828608671296</v>
      </c>
      <c r="I49" s="89"/>
      <c r="J49" s="93"/>
      <c r="K49" s="107"/>
      <c r="L49" s="107"/>
    </row>
    <row r="50" spans="1:9" ht="12.75" customHeight="1">
      <c r="A50" s="126" t="s">
        <v>76</v>
      </c>
      <c r="B50" s="136">
        <v>16.2775</v>
      </c>
      <c r="C50" s="136">
        <v>16.2775</v>
      </c>
      <c r="D50" s="136">
        <v>16.67</v>
      </c>
      <c r="E50" s="136">
        <v>16.61</v>
      </c>
      <c r="F50" s="136" t="s">
        <v>1</v>
      </c>
      <c r="G50" s="206">
        <f>-E50</f>
        <v>-16.61</v>
      </c>
      <c r="H50" s="201">
        <f>+D50-C50</f>
        <v>0.39250000000000185</v>
      </c>
      <c r="I50" s="89"/>
    </row>
    <row r="51" spans="1:12" ht="12.75" customHeight="1">
      <c r="A51" s="126" t="s">
        <v>77</v>
      </c>
      <c r="B51" s="136">
        <v>17.72582827568521</v>
      </c>
      <c r="C51" s="136">
        <v>17.72582827568521</v>
      </c>
      <c r="D51" s="136">
        <v>19.1225</v>
      </c>
      <c r="E51" s="136" t="s">
        <v>1</v>
      </c>
      <c r="F51" s="136">
        <v>18.08</v>
      </c>
      <c r="G51" s="206">
        <f>+F51</f>
        <v>18.08</v>
      </c>
      <c r="H51" s="201">
        <f>+D51-C51</f>
        <v>1.396671724314789</v>
      </c>
      <c r="I51" s="93"/>
      <c r="J51" s="89"/>
      <c r="K51" s="88"/>
      <c r="L51" s="88"/>
    </row>
    <row r="52" spans="1:12" ht="12.75" customHeight="1">
      <c r="A52" s="53"/>
      <c r="B52" s="91"/>
      <c r="C52" s="91"/>
      <c r="D52" s="91"/>
      <c r="E52" s="91"/>
      <c r="F52" s="91"/>
      <c r="G52" s="60"/>
      <c r="H52" s="60"/>
      <c r="I52" s="89"/>
      <c r="J52" s="89"/>
      <c r="K52" s="88"/>
      <c r="L52" s="88"/>
    </row>
    <row r="53" spans="1:12" ht="12.75" customHeight="1">
      <c r="A53" s="53"/>
      <c r="B53" s="91"/>
      <c r="C53" s="91"/>
      <c r="D53" s="91"/>
      <c r="E53" s="91"/>
      <c r="F53" s="91"/>
      <c r="G53" s="60"/>
      <c r="H53" s="60"/>
      <c r="I53" s="89"/>
      <c r="J53" s="89"/>
      <c r="K53" s="88"/>
      <c r="L53" s="88"/>
    </row>
    <row r="54" spans="1:11" s="5" customFormat="1" ht="12.75" customHeight="1">
      <c r="A54" s="118" t="s">
        <v>114</v>
      </c>
      <c r="B54" s="119"/>
      <c r="C54" s="120"/>
      <c r="D54" s="120"/>
      <c r="E54" s="120"/>
      <c r="F54" s="120"/>
      <c r="G54" s="120"/>
      <c r="H54" s="120"/>
      <c r="K54" s="101"/>
    </row>
    <row r="55" spans="1:12" ht="12.75" customHeight="1">
      <c r="A55" s="121" t="s">
        <v>109</v>
      </c>
      <c r="B55" s="121"/>
      <c r="C55" s="122"/>
      <c r="D55" s="122"/>
      <c r="E55" s="122"/>
      <c r="F55" s="122"/>
      <c r="G55" s="122"/>
      <c r="H55" s="123"/>
      <c r="I55" s="92"/>
      <c r="J55" s="89"/>
      <c r="K55" s="28"/>
      <c r="L55" s="107"/>
    </row>
    <row r="56" spans="1:8" ht="26.25" customHeight="1">
      <c r="A56" s="48"/>
      <c r="B56" s="132" t="s">
        <v>108</v>
      </c>
      <c r="C56" s="46" t="s">
        <v>116</v>
      </c>
      <c r="D56" s="46" t="s">
        <v>117</v>
      </c>
      <c r="E56" s="46">
        <v>42644</v>
      </c>
      <c r="F56" s="46">
        <v>42675</v>
      </c>
      <c r="G56" s="191" t="s">
        <v>2</v>
      </c>
      <c r="H56" s="191" t="s">
        <v>3</v>
      </c>
    </row>
    <row r="57" spans="1:12" ht="12.75" customHeight="1">
      <c r="A57" s="124" t="s">
        <v>44</v>
      </c>
      <c r="B57" s="125" t="s">
        <v>1</v>
      </c>
      <c r="C57" s="125" t="s">
        <v>1</v>
      </c>
      <c r="D57" s="125">
        <v>340</v>
      </c>
      <c r="E57" s="125" t="s">
        <v>1</v>
      </c>
      <c r="F57" s="125" t="s">
        <v>1</v>
      </c>
      <c r="G57" s="198" t="str">
        <f>+F57</f>
        <v>-</v>
      </c>
      <c r="H57" s="198">
        <f>+D57</f>
        <v>340</v>
      </c>
      <c r="I57" s="89"/>
      <c r="J57" s="89"/>
      <c r="K57" s="86"/>
      <c r="L57" s="107"/>
    </row>
    <row r="58" spans="1:12" ht="12.75" customHeight="1">
      <c r="A58" s="126" t="s">
        <v>77</v>
      </c>
      <c r="B58" s="127" t="s">
        <v>1</v>
      </c>
      <c r="C58" s="127" t="s">
        <v>1</v>
      </c>
      <c r="D58" s="127">
        <v>340</v>
      </c>
      <c r="E58" s="125" t="s">
        <v>1</v>
      </c>
      <c r="F58" s="125" t="s">
        <v>1</v>
      </c>
      <c r="G58" s="199" t="str">
        <f>+F58</f>
        <v>-</v>
      </c>
      <c r="H58" s="199">
        <f>+D58</f>
        <v>340</v>
      </c>
      <c r="I58" s="61"/>
      <c r="J58" s="61"/>
      <c r="K58" s="107"/>
      <c r="L58" s="107"/>
    </row>
    <row r="59" spans="1:12" ht="12.75" customHeight="1">
      <c r="A59" s="126"/>
      <c r="B59" s="127"/>
      <c r="C59" s="127"/>
      <c r="D59" s="127"/>
      <c r="E59" s="125"/>
      <c r="F59" s="125"/>
      <c r="G59" s="199"/>
      <c r="H59" s="199"/>
      <c r="I59" s="61"/>
      <c r="J59" s="61"/>
      <c r="K59" s="107"/>
      <c r="L59" s="107"/>
    </row>
    <row r="60" spans="1:12" ht="12.75" customHeight="1">
      <c r="A60" s="124" t="s">
        <v>46</v>
      </c>
      <c r="B60" s="125" t="s">
        <v>1</v>
      </c>
      <c r="C60" s="125" t="s">
        <v>1</v>
      </c>
      <c r="D60" s="125">
        <v>49.4</v>
      </c>
      <c r="E60" s="125" t="s">
        <v>1</v>
      </c>
      <c r="F60" s="125" t="s">
        <v>1</v>
      </c>
      <c r="G60" s="198" t="str">
        <f>+F60</f>
        <v>-</v>
      </c>
      <c r="H60" s="198">
        <f>+D60</f>
        <v>49.4</v>
      </c>
      <c r="I60" s="61"/>
      <c r="J60" s="61"/>
      <c r="K60" s="107"/>
      <c r="L60" s="107"/>
    </row>
    <row r="61" spans="1:12" ht="12.75" customHeight="1">
      <c r="A61" s="126" t="s">
        <v>77</v>
      </c>
      <c r="B61" s="125" t="s">
        <v>1</v>
      </c>
      <c r="C61" s="125" t="s">
        <v>1</v>
      </c>
      <c r="D61" s="127">
        <v>49.4</v>
      </c>
      <c r="E61" s="125" t="s">
        <v>1</v>
      </c>
      <c r="F61" s="125" t="s">
        <v>1</v>
      </c>
      <c r="G61" s="199" t="str">
        <f>F61</f>
        <v>-</v>
      </c>
      <c r="H61" s="199">
        <f>+D61</f>
        <v>49.4</v>
      </c>
      <c r="I61" s="93"/>
      <c r="J61" s="89"/>
      <c r="K61" s="107"/>
      <c r="L61" s="107"/>
    </row>
    <row r="62" spans="1:12" ht="12.75" customHeight="1">
      <c r="A62" s="128"/>
      <c r="B62" s="127"/>
      <c r="C62" s="127"/>
      <c r="D62" s="127"/>
      <c r="E62" s="125"/>
      <c r="F62" s="125"/>
      <c r="G62" s="199"/>
      <c r="H62" s="199"/>
      <c r="I62" s="89"/>
      <c r="J62" s="89"/>
      <c r="K62" s="107"/>
      <c r="L62" s="107"/>
    </row>
    <row r="63" spans="1:12" ht="12.75" customHeight="1">
      <c r="A63" s="129" t="s">
        <v>47</v>
      </c>
      <c r="B63" s="125" t="s">
        <v>1</v>
      </c>
      <c r="C63" s="125" t="s">
        <v>1</v>
      </c>
      <c r="D63" s="125">
        <v>49.4</v>
      </c>
      <c r="E63" s="125" t="s">
        <v>1</v>
      </c>
      <c r="F63" s="125" t="s">
        <v>1</v>
      </c>
      <c r="G63" s="198" t="str">
        <f>+F63</f>
        <v>-</v>
      </c>
      <c r="H63" s="198">
        <f>+D63</f>
        <v>49.4</v>
      </c>
      <c r="I63" s="89"/>
      <c r="J63" s="89"/>
      <c r="K63" s="107"/>
      <c r="L63" s="107"/>
    </row>
    <row r="64" spans="1:12" ht="12.75" customHeight="1">
      <c r="A64" s="126" t="s">
        <v>77</v>
      </c>
      <c r="B64" s="125" t="s">
        <v>1</v>
      </c>
      <c r="C64" s="125" t="s">
        <v>1</v>
      </c>
      <c r="D64" s="127">
        <v>49.4</v>
      </c>
      <c r="E64" s="125" t="s">
        <v>1</v>
      </c>
      <c r="F64" s="125" t="s">
        <v>1</v>
      </c>
      <c r="G64" s="199" t="str">
        <f>F64</f>
        <v>-</v>
      </c>
      <c r="H64" s="199">
        <f>+D64</f>
        <v>49.4</v>
      </c>
      <c r="I64" s="89"/>
      <c r="J64" s="89"/>
      <c r="K64" s="107"/>
      <c r="L64" s="107"/>
    </row>
    <row r="65" spans="1:12" ht="12.75" customHeight="1">
      <c r="A65" s="128"/>
      <c r="B65" s="127"/>
      <c r="C65" s="127"/>
      <c r="D65" s="127"/>
      <c r="E65" s="125"/>
      <c r="F65" s="125"/>
      <c r="G65" s="199"/>
      <c r="H65" s="199"/>
      <c r="I65" s="89"/>
      <c r="J65" s="89"/>
      <c r="K65" s="107"/>
      <c r="L65" s="107"/>
    </row>
    <row r="66" spans="1:12" ht="12.75" customHeight="1">
      <c r="A66" s="129" t="s">
        <v>45</v>
      </c>
      <c r="B66" s="135" t="s">
        <v>1</v>
      </c>
      <c r="C66" s="135" t="s">
        <v>1</v>
      </c>
      <c r="D66" s="135">
        <v>1.75</v>
      </c>
      <c r="E66" s="125" t="s">
        <v>1</v>
      </c>
      <c r="F66" s="125" t="s">
        <v>1</v>
      </c>
      <c r="G66" s="200" t="str">
        <f>+F66</f>
        <v>-</v>
      </c>
      <c r="H66" s="200">
        <f>+D66</f>
        <v>1.75</v>
      </c>
      <c r="I66" s="89"/>
      <c r="J66" s="89"/>
      <c r="K66" s="107"/>
      <c r="L66" s="107"/>
    </row>
    <row r="67" spans="1:12" ht="12.75" customHeight="1">
      <c r="A67" s="126" t="s">
        <v>77</v>
      </c>
      <c r="B67" s="135" t="s">
        <v>1</v>
      </c>
      <c r="C67" s="135" t="s">
        <v>1</v>
      </c>
      <c r="D67" s="136">
        <v>1.75</v>
      </c>
      <c r="E67" s="125" t="s">
        <v>1</v>
      </c>
      <c r="F67" s="125" t="s">
        <v>1</v>
      </c>
      <c r="G67" s="201" t="str">
        <f>F67</f>
        <v>-</v>
      </c>
      <c r="H67" s="201">
        <f>+D67</f>
        <v>1.75</v>
      </c>
      <c r="I67" s="93"/>
      <c r="J67" s="89"/>
      <c r="K67" s="88"/>
      <c r="L67" s="8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 topLeftCell="A1"/>
  </sheetViews>
  <sheetFormatPr defaultColWidth="9.00390625" defaultRowHeight="12.75"/>
  <cols>
    <col min="1" max="1" width="27.25390625" style="8" customWidth="1"/>
    <col min="2" max="2" width="10.75390625" style="8" customWidth="1"/>
    <col min="3" max="4" width="11.125" style="8" customWidth="1"/>
    <col min="5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75" t="s">
        <v>110</v>
      </c>
      <c r="B1" s="76"/>
      <c r="J1" s="210"/>
    </row>
    <row r="2" spans="1:11" s="114" customFormat="1" ht="12.75">
      <c r="A2" s="185" t="s">
        <v>54</v>
      </c>
      <c r="B2" s="185"/>
      <c r="C2" s="6"/>
      <c r="D2" s="6"/>
      <c r="E2" s="6"/>
      <c r="F2" s="6"/>
      <c r="G2" s="6"/>
      <c r="K2" s="211"/>
    </row>
    <row r="3" spans="1:13" ht="26.25" customHeight="1">
      <c r="A3" s="48"/>
      <c r="B3" s="132" t="s">
        <v>108</v>
      </c>
      <c r="C3" s="46" t="s">
        <v>116</v>
      </c>
      <c r="D3" s="46" t="s">
        <v>117</v>
      </c>
      <c r="E3" s="46">
        <v>42644</v>
      </c>
      <c r="F3" s="46">
        <v>42675</v>
      </c>
      <c r="G3" s="49" t="s">
        <v>2</v>
      </c>
      <c r="H3" s="49" t="s">
        <v>3</v>
      </c>
      <c r="I3" s="14"/>
      <c r="J3" s="92"/>
      <c r="K3" s="92"/>
      <c r="L3" s="208"/>
      <c r="M3" s="212"/>
    </row>
    <row r="4" spans="1:13" ht="12.75" customHeight="1">
      <c r="A4" s="90" t="s">
        <v>31</v>
      </c>
      <c r="B4" s="220">
        <v>9.262475322986322</v>
      </c>
      <c r="C4" s="220">
        <v>9.106271692868269</v>
      </c>
      <c r="D4" s="220">
        <v>4.243263205765099</v>
      </c>
      <c r="E4" s="220">
        <v>1.9341920634453436</v>
      </c>
      <c r="F4" s="220">
        <v>1.4</v>
      </c>
      <c r="G4" s="60">
        <f>F4-E4</f>
        <v>-0.5341920634453436</v>
      </c>
      <c r="H4" s="60">
        <f>+D4-C4</f>
        <v>-4.86300848710317</v>
      </c>
      <c r="I4" s="92"/>
      <c r="J4" s="61"/>
      <c r="K4" s="61"/>
      <c r="L4" s="92"/>
      <c r="M4" s="92"/>
    </row>
    <row r="5" spans="1:13" ht="12.75">
      <c r="A5" s="53" t="s">
        <v>18</v>
      </c>
      <c r="B5" s="221">
        <v>8.871638409210826</v>
      </c>
      <c r="C5" s="221">
        <v>8.935019418787606</v>
      </c>
      <c r="D5" s="221">
        <v>4.79482024017098</v>
      </c>
      <c r="E5" s="221">
        <v>2</v>
      </c>
      <c r="F5" s="221" t="s">
        <v>1</v>
      </c>
      <c r="G5" s="143" t="s">
        <v>1</v>
      </c>
      <c r="H5" s="143">
        <f aca="true" t="shared" si="0" ref="H5:H8">+D5-C5</f>
        <v>-4.140199178616626</v>
      </c>
      <c r="I5" s="61"/>
      <c r="J5" s="89"/>
      <c r="K5" s="89"/>
      <c r="L5" s="61"/>
      <c r="M5" s="61"/>
    </row>
    <row r="6" spans="1:13" ht="12.75" customHeight="1">
      <c r="A6" s="53" t="s">
        <v>119</v>
      </c>
      <c r="B6" s="221">
        <v>9.19006867709673</v>
      </c>
      <c r="C6" s="221">
        <v>9.122372260911838</v>
      </c>
      <c r="D6" s="221">
        <v>3.971117657400112</v>
      </c>
      <c r="E6" s="221">
        <v>1.7819463902719</v>
      </c>
      <c r="F6" s="221">
        <v>1.4</v>
      </c>
      <c r="G6" s="143">
        <f>F6-E6</f>
        <v>-0.3819463902719</v>
      </c>
      <c r="H6" s="143">
        <f t="shared" si="0"/>
        <v>-5.151254603511726</v>
      </c>
      <c r="I6" s="89"/>
      <c r="J6" s="89"/>
      <c r="K6" s="89"/>
      <c r="L6" s="89"/>
      <c r="M6" s="89"/>
    </row>
    <row r="7" spans="1:13" ht="12.75" customHeight="1">
      <c r="A7" s="53" t="s">
        <v>118</v>
      </c>
      <c r="B7" s="221">
        <v>10.121148970603327</v>
      </c>
      <c r="C7" s="221">
        <v>9.582003502146993</v>
      </c>
      <c r="D7" s="221">
        <v>4.996772591941182</v>
      </c>
      <c r="E7" s="221">
        <v>1.9</v>
      </c>
      <c r="F7" s="221" t="s">
        <v>1</v>
      </c>
      <c r="G7" s="143" t="s">
        <v>1</v>
      </c>
      <c r="H7" s="143">
        <f t="shared" si="0"/>
        <v>-4.58523091020581</v>
      </c>
      <c r="I7" s="89"/>
      <c r="J7" s="89"/>
      <c r="K7" s="89"/>
      <c r="L7" s="89"/>
      <c r="M7" s="89"/>
    </row>
    <row r="8" spans="1:13" ht="12.75" customHeight="1">
      <c r="A8" s="53" t="s">
        <v>19</v>
      </c>
      <c r="B8" s="221">
        <v>10.666666666666666</v>
      </c>
      <c r="C8" s="221">
        <v>9.5</v>
      </c>
      <c r="D8" s="221">
        <v>1.5</v>
      </c>
      <c r="E8" s="221" t="s">
        <v>1</v>
      </c>
      <c r="F8" s="221" t="s">
        <v>1</v>
      </c>
      <c r="G8" s="143" t="s">
        <v>1</v>
      </c>
      <c r="H8" s="143">
        <f t="shared" si="0"/>
        <v>-8</v>
      </c>
      <c r="I8" s="89"/>
      <c r="J8" s="61"/>
      <c r="K8" s="61"/>
      <c r="L8" s="89"/>
      <c r="M8" s="89"/>
    </row>
    <row r="9" spans="1:13" ht="12.75" customHeight="1">
      <c r="A9" s="53" t="s">
        <v>20</v>
      </c>
      <c r="B9" s="222" t="s">
        <v>1</v>
      </c>
      <c r="C9" s="222" t="s">
        <v>1</v>
      </c>
      <c r="D9" s="222" t="s">
        <v>1</v>
      </c>
      <c r="E9" s="222" t="s">
        <v>1</v>
      </c>
      <c r="F9" s="222" t="s">
        <v>1</v>
      </c>
      <c r="G9" s="143" t="s">
        <v>1</v>
      </c>
      <c r="H9" s="143" t="s">
        <v>1</v>
      </c>
      <c r="I9" s="61"/>
      <c r="J9" s="61"/>
      <c r="K9" s="61"/>
      <c r="L9" s="61"/>
      <c r="M9" s="61"/>
    </row>
    <row r="10" spans="1:13" ht="12.75" customHeight="1">
      <c r="A10" s="53" t="s">
        <v>48</v>
      </c>
      <c r="B10" s="222" t="s">
        <v>1</v>
      </c>
      <c r="C10" s="222" t="s">
        <v>1</v>
      </c>
      <c r="D10" s="222" t="s">
        <v>1</v>
      </c>
      <c r="E10" s="222" t="s">
        <v>1</v>
      </c>
      <c r="F10" s="222" t="s">
        <v>1</v>
      </c>
      <c r="G10" s="143" t="s">
        <v>1</v>
      </c>
      <c r="H10" s="143" t="s">
        <v>1</v>
      </c>
      <c r="I10" s="61"/>
      <c r="J10" s="61"/>
      <c r="K10" s="61"/>
      <c r="L10" s="61"/>
      <c r="M10" s="61"/>
    </row>
    <row r="11" spans="1:13" ht="12.75" customHeight="1">
      <c r="A11" s="53" t="s">
        <v>120</v>
      </c>
      <c r="B11" s="222" t="s">
        <v>1</v>
      </c>
      <c r="C11" s="222" t="s">
        <v>1</v>
      </c>
      <c r="D11" s="222" t="s">
        <v>1</v>
      </c>
      <c r="E11" s="222" t="s">
        <v>1</v>
      </c>
      <c r="F11" s="222" t="s">
        <v>1</v>
      </c>
      <c r="G11" s="143" t="s">
        <v>1</v>
      </c>
      <c r="H11" s="143" t="s">
        <v>1</v>
      </c>
      <c r="I11" s="61"/>
      <c r="J11" s="61"/>
      <c r="K11" s="61"/>
      <c r="L11" s="61"/>
      <c r="M11" s="61"/>
    </row>
    <row r="12" spans="1:13" ht="12.75" customHeight="1">
      <c r="A12" s="53" t="s">
        <v>121</v>
      </c>
      <c r="B12" s="222" t="s">
        <v>1</v>
      </c>
      <c r="C12" s="222" t="s">
        <v>1</v>
      </c>
      <c r="D12" s="222" t="s">
        <v>1</v>
      </c>
      <c r="E12" s="222" t="s">
        <v>1</v>
      </c>
      <c r="F12" s="222" t="s">
        <v>1</v>
      </c>
      <c r="G12" s="143" t="s">
        <v>1</v>
      </c>
      <c r="H12" s="143" t="s">
        <v>1</v>
      </c>
      <c r="I12" s="61"/>
      <c r="J12" s="61"/>
      <c r="K12" s="61"/>
      <c r="L12" s="61"/>
      <c r="M12" s="61"/>
    </row>
    <row r="13" spans="1:13" ht="12.75" customHeight="1">
      <c r="A13" s="53" t="s">
        <v>62</v>
      </c>
      <c r="B13" s="222" t="s">
        <v>1</v>
      </c>
      <c r="C13" s="222" t="s">
        <v>1</v>
      </c>
      <c r="D13" s="222" t="s">
        <v>1</v>
      </c>
      <c r="E13" s="222" t="s">
        <v>1</v>
      </c>
      <c r="F13" s="222" t="s">
        <v>1</v>
      </c>
      <c r="G13" s="143" t="s">
        <v>1</v>
      </c>
      <c r="H13" s="143" t="s">
        <v>1</v>
      </c>
      <c r="I13" s="61"/>
      <c r="J13" s="93"/>
      <c r="K13" s="92"/>
      <c r="L13" s="61"/>
      <c r="M13" s="61"/>
    </row>
    <row r="14" spans="1:13" ht="12.75" customHeight="1">
      <c r="A14" s="90" t="s">
        <v>51</v>
      </c>
      <c r="B14" s="220">
        <v>14.0577872369748</v>
      </c>
      <c r="C14" s="220">
        <v>15</v>
      </c>
      <c r="D14" s="220">
        <v>7.378202641117971</v>
      </c>
      <c r="E14" s="220">
        <v>1.41285403050109</v>
      </c>
      <c r="F14" s="220">
        <v>4.598086086150107</v>
      </c>
      <c r="G14" s="60">
        <f>F14-E14</f>
        <v>3.185232055649017</v>
      </c>
      <c r="H14" s="60">
        <f>+D14-C14</f>
        <v>-7.621797358882029</v>
      </c>
      <c r="I14" s="93"/>
      <c r="J14" s="89"/>
      <c r="K14" s="61"/>
      <c r="L14" s="93"/>
      <c r="M14" s="93"/>
    </row>
    <row r="15" spans="1:13" ht="12.75" customHeight="1">
      <c r="A15" s="53" t="s">
        <v>18</v>
      </c>
      <c r="B15" s="223" t="s">
        <v>1</v>
      </c>
      <c r="C15" s="223" t="s">
        <v>1</v>
      </c>
      <c r="D15" s="223" t="s">
        <v>1</v>
      </c>
      <c r="E15" s="223" t="s">
        <v>1</v>
      </c>
      <c r="F15" s="223" t="s">
        <v>1</v>
      </c>
      <c r="G15" s="143" t="s">
        <v>1</v>
      </c>
      <c r="H15" s="143" t="s">
        <v>1</v>
      </c>
      <c r="I15" s="89"/>
      <c r="J15" s="89"/>
      <c r="K15" s="89"/>
      <c r="L15" s="89"/>
      <c r="M15" s="89"/>
    </row>
    <row r="16" spans="1:13" ht="12.75" customHeight="1">
      <c r="A16" s="53" t="s">
        <v>119</v>
      </c>
      <c r="B16" s="223">
        <v>10.959183673469399</v>
      </c>
      <c r="C16" s="223" t="s">
        <v>1</v>
      </c>
      <c r="D16" s="223">
        <v>8.25</v>
      </c>
      <c r="E16" s="223">
        <v>1.25</v>
      </c>
      <c r="F16" s="223" t="s">
        <v>1</v>
      </c>
      <c r="G16" s="143" t="s">
        <v>1</v>
      </c>
      <c r="H16" s="143" t="s">
        <v>1</v>
      </c>
      <c r="I16" s="89"/>
      <c r="J16" s="89"/>
      <c r="K16" s="89"/>
      <c r="L16" s="89"/>
      <c r="M16" s="89"/>
    </row>
    <row r="17" spans="1:13" ht="12.75" customHeight="1">
      <c r="A17" s="53" t="s">
        <v>118</v>
      </c>
      <c r="B17" s="223">
        <v>13</v>
      </c>
      <c r="C17" s="223">
        <v>15</v>
      </c>
      <c r="D17" s="223">
        <v>3.305555555555555</v>
      </c>
      <c r="E17" s="223" t="s">
        <v>1</v>
      </c>
      <c r="F17" s="223">
        <v>2.72222222222222</v>
      </c>
      <c r="G17" s="143" t="s">
        <v>1</v>
      </c>
      <c r="H17" s="143">
        <f>+D17-C17</f>
        <v>-11.694444444444445</v>
      </c>
      <c r="I17" s="89"/>
      <c r="J17" s="89"/>
      <c r="K17" s="89"/>
      <c r="L17" s="89"/>
      <c r="M17" s="89"/>
    </row>
    <row r="18" spans="1:13" ht="12.75" customHeight="1">
      <c r="A18" s="53" t="s">
        <v>19</v>
      </c>
      <c r="B18" s="223" t="s">
        <v>1</v>
      </c>
      <c r="C18" s="223" t="s">
        <v>1</v>
      </c>
      <c r="D18" s="223">
        <v>6.68333333333334</v>
      </c>
      <c r="E18" s="223">
        <v>1.5</v>
      </c>
      <c r="F18" s="223">
        <v>1.75</v>
      </c>
      <c r="G18" s="143">
        <f>F18-E18</f>
        <v>0.25</v>
      </c>
      <c r="H18" s="143" t="s">
        <v>1</v>
      </c>
      <c r="I18" s="89"/>
      <c r="J18" s="89"/>
      <c r="K18" s="61"/>
      <c r="L18" s="89"/>
      <c r="M18" s="89"/>
    </row>
    <row r="19" spans="1:13" ht="12.75" customHeight="1">
      <c r="A19" s="53" t="s">
        <v>20</v>
      </c>
      <c r="B19" s="222">
        <v>13</v>
      </c>
      <c r="C19" s="222">
        <v>12</v>
      </c>
      <c r="D19" s="222" t="s">
        <v>1</v>
      </c>
      <c r="E19" s="222" t="s">
        <v>1</v>
      </c>
      <c r="F19" s="222" t="s">
        <v>1</v>
      </c>
      <c r="G19" s="143" t="s">
        <v>1</v>
      </c>
      <c r="H19" s="143" t="s">
        <v>1</v>
      </c>
      <c r="I19" s="89"/>
      <c r="J19" s="89"/>
      <c r="K19" s="61"/>
      <c r="L19" s="89"/>
      <c r="M19" s="89"/>
    </row>
    <row r="20" spans="1:13" ht="12.75" customHeight="1">
      <c r="A20" s="53" t="s">
        <v>48</v>
      </c>
      <c r="B20" s="222" t="s">
        <v>1</v>
      </c>
      <c r="C20" s="222" t="s">
        <v>1</v>
      </c>
      <c r="D20" s="223">
        <v>10</v>
      </c>
      <c r="E20" s="222" t="s">
        <v>1</v>
      </c>
      <c r="F20" s="222" t="s">
        <v>1</v>
      </c>
      <c r="G20" s="143" t="s">
        <v>1</v>
      </c>
      <c r="H20" s="143" t="s">
        <v>1</v>
      </c>
      <c r="I20" s="89"/>
      <c r="J20" s="89"/>
      <c r="K20" s="61"/>
      <c r="L20" s="89"/>
      <c r="M20" s="89"/>
    </row>
    <row r="21" spans="1:13" ht="12.75" customHeight="1">
      <c r="A21" s="53" t="s">
        <v>120</v>
      </c>
      <c r="B21" s="223">
        <v>18</v>
      </c>
      <c r="C21" s="223">
        <v>18</v>
      </c>
      <c r="D21" s="223">
        <v>12</v>
      </c>
      <c r="E21" s="223" t="s">
        <v>1</v>
      </c>
      <c r="F21" s="223">
        <v>8</v>
      </c>
      <c r="G21" s="143" t="s">
        <v>1</v>
      </c>
      <c r="H21" s="143">
        <f>+D21-C21</f>
        <v>-6</v>
      </c>
      <c r="I21" s="89"/>
      <c r="J21" s="89"/>
      <c r="K21" s="61"/>
      <c r="L21" s="89"/>
      <c r="M21" s="89"/>
    </row>
    <row r="22" spans="1:13" ht="12.75" customHeight="1">
      <c r="A22" s="53" t="s">
        <v>121</v>
      </c>
      <c r="B22" s="223" t="s">
        <v>1</v>
      </c>
      <c r="C22" s="223" t="s">
        <v>1</v>
      </c>
      <c r="D22" s="223">
        <v>10.588235294117649</v>
      </c>
      <c r="E22" s="223" t="s">
        <v>1</v>
      </c>
      <c r="F22" s="223" t="s">
        <v>1</v>
      </c>
      <c r="G22" s="143" t="s">
        <v>1</v>
      </c>
      <c r="H22" s="143" t="s">
        <v>1</v>
      </c>
      <c r="I22" s="89"/>
      <c r="J22" s="89"/>
      <c r="K22" s="61"/>
      <c r="L22" s="89"/>
      <c r="M22" s="89"/>
    </row>
    <row r="23" spans="1:13" ht="12.75" customHeight="1">
      <c r="A23" s="53" t="s">
        <v>62</v>
      </c>
      <c r="B23" s="222" t="s">
        <v>1</v>
      </c>
      <c r="C23" s="222" t="s">
        <v>1</v>
      </c>
      <c r="D23" s="222" t="s">
        <v>1</v>
      </c>
      <c r="E23" s="222" t="s">
        <v>1</v>
      </c>
      <c r="F23" s="222" t="s">
        <v>1</v>
      </c>
      <c r="G23" s="143" t="s">
        <v>1</v>
      </c>
      <c r="H23" s="143" t="s">
        <v>1</v>
      </c>
      <c r="I23" s="89"/>
      <c r="J23" s="93"/>
      <c r="K23" s="93"/>
      <c r="L23" s="89"/>
      <c r="M23" s="89"/>
    </row>
    <row r="24" spans="1:13" ht="12.75" customHeight="1">
      <c r="A24" s="90" t="s">
        <v>52</v>
      </c>
      <c r="B24" s="220">
        <v>1.405653102541816</v>
      </c>
      <c r="C24" s="220">
        <v>1.405653102541816</v>
      </c>
      <c r="D24" s="220">
        <v>2</v>
      </c>
      <c r="E24" s="220">
        <v>2</v>
      </c>
      <c r="F24" s="220">
        <v>2</v>
      </c>
      <c r="G24" s="60">
        <f>F24-E24</f>
        <v>0</v>
      </c>
      <c r="H24" s="60">
        <f>D24-C24</f>
        <v>0.594346897458184</v>
      </c>
      <c r="I24" s="93"/>
      <c r="J24" s="89"/>
      <c r="K24" s="89"/>
      <c r="L24" s="93"/>
      <c r="M24" s="93"/>
    </row>
    <row r="25" spans="1:13" ht="12.75" customHeight="1">
      <c r="A25" s="53" t="s">
        <v>18</v>
      </c>
      <c r="B25" s="223" t="s">
        <v>1</v>
      </c>
      <c r="C25" s="223" t="s">
        <v>1</v>
      </c>
      <c r="D25" s="223" t="s">
        <v>1</v>
      </c>
      <c r="E25" s="223" t="s">
        <v>1</v>
      </c>
      <c r="F25" s="223" t="s">
        <v>1</v>
      </c>
      <c r="G25" s="143" t="s">
        <v>1</v>
      </c>
      <c r="H25" s="143" t="s">
        <v>1</v>
      </c>
      <c r="I25" s="89"/>
      <c r="J25" s="89"/>
      <c r="K25" s="89"/>
      <c r="L25" s="89"/>
      <c r="M25" s="89"/>
    </row>
    <row r="26" spans="1:13" ht="12.75" customHeight="1">
      <c r="A26" s="53" t="s">
        <v>119</v>
      </c>
      <c r="B26" s="223">
        <v>1.405653102541816</v>
      </c>
      <c r="C26" s="223">
        <v>1.405653102541816</v>
      </c>
      <c r="D26" s="223">
        <v>2</v>
      </c>
      <c r="E26" s="223">
        <v>2</v>
      </c>
      <c r="F26" s="223" t="s">
        <v>1</v>
      </c>
      <c r="G26" s="143" t="s">
        <v>1</v>
      </c>
      <c r="H26" s="143">
        <f>D26-C26</f>
        <v>0.594346897458184</v>
      </c>
      <c r="I26" s="89"/>
      <c r="J26" s="89"/>
      <c r="K26" s="89"/>
      <c r="L26" s="89"/>
      <c r="M26" s="89"/>
    </row>
    <row r="27" spans="1:13" ht="12.75" customHeight="1">
      <c r="A27" s="53" t="s">
        <v>118</v>
      </c>
      <c r="B27" s="223" t="s">
        <v>1</v>
      </c>
      <c r="C27" s="223" t="s">
        <v>1</v>
      </c>
      <c r="D27" s="223">
        <v>2</v>
      </c>
      <c r="E27" s="223" t="s">
        <v>1</v>
      </c>
      <c r="F27" s="223">
        <v>2</v>
      </c>
      <c r="G27" s="143" t="s">
        <v>1</v>
      </c>
      <c r="H27" s="143" t="s">
        <v>1</v>
      </c>
      <c r="I27" s="89"/>
      <c r="J27" s="89"/>
      <c r="K27" s="89"/>
      <c r="L27" s="89"/>
      <c r="M27" s="89"/>
    </row>
    <row r="28" spans="1:13" ht="12.75" customHeight="1">
      <c r="A28" s="53" t="s">
        <v>19</v>
      </c>
      <c r="B28" s="223" t="s">
        <v>1</v>
      </c>
      <c r="C28" s="223" t="s">
        <v>1</v>
      </c>
      <c r="D28" s="223" t="s">
        <v>1</v>
      </c>
      <c r="E28" s="223" t="s">
        <v>1</v>
      </c>
      <c r="F28" s="223" t="s">
        <v>1</v>
      </c>
      <c r="G28" s="143" t="s">
        <v>1</v>
      </c>
      <c r="H28" s="143" t="s">
        <v>1</v>
      </c>
      <c r="I28" s="89"/>
      <c r="J28" s="89"/>
      <c r="K28" s="89"/>
      <c r="L28" s="89"/>
      <c r="M28" s="89"/>
    </row>
    <row r="29" spans="1:13" ht="12.75" customHeight="1">
      <c r="A29" s="53" t="s">
        <v>20</v>
      </c>
      <c r="B29" s="222" t="s">
        <v>1</v>
      </c>
      <c r="C29" s="222" t="s">
        <v>1</v>
      </c>
      <c r="D29" s="222" t="s">
        <v>1</v>
      </c>
      <c r="E29" s="222" t="s">
        <v>1</v>
      </c>
      <c r="F29" s="222" t="s">
        <v>1</v>
      </c>
      <c r="G29" s="143" t="s">
        <v>1</v>
      </c>
      <c r="H29" s="143" t="s">
        <v>1</v>
      </c>
      <c r="I29" s="89"/>
      <c r="J29" s="89"/>
      <c r="K29" s="89"/>
      <c r="L29" s="89"/>
      <c r="M29" s="89"/>
    </row>
    <row r="30" spans="1:13" ht="12.75" customHeight="1">
      <c r="A30" s="53" t="s">
        <v>48</v>
      </c>
      <c r="B30" s="222" t="s">
        <v>1</v>
      </c>
      <c r="C30" s="222" t="s">
        <v>1</v>
      </c>
      <c r="D30" s="222" t="s">
        <v>1</v>
      </c>
      <c r="E30" s="222" t="s">
        <v>1</v>
      </c>
      <c r="F30" s="222" t="s">
        <v>1</v>
      </c>
      <c r="G30" s="143" t="s">
        <v>1</v>
      </c>
      <c r="H30" s="143" t="s">
        <v>1</v>
      </c>
      <c r="I30" s="89"/>
      <c r="J30" s="89"/>
      <c r="K30" s="89"/>
      <c r="L30" s="89"/>
      <c r="M30" s="89"/>
    </row>
    <row r="31" spans="1:13" ht="12.75" customHeight="1">
      <c r="A31" s="53" t="s">
        <v>120</v>
      </c>
      <c r="B31" s="222" t="s">
        <v>1</v>
      </c>
      <c r="C31" s="222" t="s">
        <v>1</v>
      </c>
      <c r="D31" s="222" t="s">
        <v>1</v>
      </c>
      <c r="E31" s="222" t="s">
        <v>1</v>
      </c>
      <c r="F31" s="222" t="s">
        <v>1</v>
      </c>
      <c r="G31" s="143" t="s">
        <v>1</v>
      </c>
      <c r="H31" s="143" t="s">
        <v>1</v>
      </c>
      <c r="I31" s="89"/>
      <c r="J31" s="89"/>
      <c r="K31" s="89"/>
      <c r="L31" s="89"/>
      <c r="M31" s="89"/>
    </row>
    <row r="32" spans="1:13" ht="12.75" customHeight="1">
      <c r="A32" s="53" t="s">
        <v>121</v>
      </c>
      <c r="B32" s="222" t="s">
        <v>1</v>
      </c>
      <c r="C32" s="222" t="s">
        <v>1</v>
      </c>
      <c r="D32" s="222" t="s">
        <v>1</v>
      </c>
      <c r="E32" s="222" t="s">
        <v>1</v>
      </c>
      <c r="F32" s="222" t="s">
        <v>1</v>
      </c>
      <c r="G32" s="143" t="s">
        <v>1</v>
      </c>
      <c r="H32" s="143" t="s">
        <v>1</v>
      </c>
      <c r="I32" s="89"/>
      <c r="J32" s="89"/>
      <c r="K32" s="89"/>
      <c r="L32" s="89"/>
      <c r="M32" s="89"/>
    </row>
    <row r="33" spans="1:13" ht="12.75" customHeight="1">
      <c r="A33" s="53" t="s">
        <v>62</v>
      </c>
      <c r="B33" s="222" t="s">
        <v>1</v>
      </c>
      <c r="C33" s="222" t="s">
        <v>1</v>
      </c>
      <c r="D33" s="222" t="s">
        <v>1</v>
      </c>
      <c r="E33" s="222" t="s">
        <v>1</v>
      </c>
      <c r="F33" s="222" t="s">
        <v>1</v>
      </c>
      <c r="G33" s="143" t="s">
        <v>1</v>
      </c>
      <c r="H33" s="143" t="s">
        <v>1</v>
      </c>
      <c r="I33" s="89"/>
      <c r="L33" s="89"/>
      <c r="M33" s="89"/>
    </row>
    <row r="34" ht="12.75">
      <c r="D34" s="213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workbookViewId="0" topLeftCell="A1"/>
  </sheetViews>
  <sheetFormatPr defaultColWidth="9.125" defaultRowHeight="12.75"/>
  <cols>
    <col min="1" max="1" width="20.875" style="162" bestFit="1" customWidth="1"/>
    <col min="2" max="2" width="10.75390625" style="162" customWidth="1"/>
    <col min="3" max="4" width="11.125" style="162" customWidth="1"/>
    <col min="5" max="8" width="10.75390625" style="162" customWidth="1"/>
    <col min="9" max="9" width="12.25390625" style="162" bestFit="1" customWidth="1"/>
    <col min="10" max="16384" width="9.125" style="162" customWidth="1"/>
  </cols>
  <sheetData>
    <row r="1" ht="14.25" customHeight="1">
      <c r="A1" s="161" t="s">
        <v>111</v>
      </c>
    </row>
    <row r="2" spans="1:7" s="165" customFormat="1" ht="12.75" customHeight="1">
      <c r="A2" s="163" t="s">
        <v>55</v>
      </c>
      <c r="B2" s="164"/>
      <c r="C2" s="99"/>
      <c r="D2" s="99"/>
      <c r="E2" s="99"/>
      <c r="F2" s="99"/>
      <c r="G2" s="99"/>
    </row>
    <row r="3" spans="1:8" ht="24" customHeight="1">
      <c r="A3" s="144"/>
      <c r="B3" s="145" t="s">
        <v>108</v>
      </c>
      <c r="C3" s="46" t="s">
        <v>116</v>
      </c>
      <c r="D3" s="46" t="s">
        <v>117</v>
      </c>
      <c r="E3" s="46">
        <v>42644</v>
      </c>
      <c r="F3" s="46">
        <v>42675</v>
      </c>
      <c r="G3" s="147" t="s">
        <v>2</v>
      </c>
      <c r="H3" s="148" t="s">
        <v>3</v>
      </c>
    </row>
    <row r="4" spans="1:9" ht="12.75" customHeight="1">
      <c r="A4" s="149" t="s">
        <v>53</v>
      </c>
      <c r="B4" s="216">
        <v>33556.77279999999</v>
      </c>
      <c r="C4" s="59">
        <v>32146.6604</v>
      </c>
      <c r="D4" s="216">
        <v>6091.4552</v>
      </c>
      <c r="E4" s="216">
        <v>622.5709999999999</v>
      </c>
      <c r="F4" s="216">
        <v>373.7926</v>
      </c>
      <c r="G4" s="218">
        <f>F4-E4</f>
        <v>-248.77839999999992</v>
      </c>
      <c r="H4" s="152">
        <f aca="true" t="shared" si="0" ref="H4:H9">D4-C4</f>
        <v>-26055.2052</v>
      </c>
      <c r="I4" s="166"/>
    </row>
    <row r="5" spans="1:9" ht="12.75" customHeight="1">
      <c r="A5" s="153" t="s">
        <v>33</v>
      </c>
      <c r="B5" s="214">
        <v>32077.054799999998</v>
      </c>
      <c r="C5" s="130">
        <v>31465.1074</v>
      </c>
      <c r="D5" s="214">
        <v>4223.781</v>
      </c>
      <c r="E5" s="217">
        <v>513.0210999999999</v>
      </c>
      <c r="F5" s="217">
        <v>105.75</v>
      </c>
      <c r="G5" s="218">
        <f>F5-E5</f>
        <v>-407.27109999999993</v>
      </c>
      <c r="H5" s="152">
        <f t="shared" si="0"/>
        <v>-27241.3264</v>
      </c>
      <c r="I5" s="166"/>
    </row>
    <row r="6" spans="1:10" ht="12.75" customHeight="1">
      <c r="A6" s="155" t="s">
        <v>18</v>
      </c>
      <c r="B6" s="215">
        <v>12086.736599999998</v>
      </c>
      <c r="C6" s="25">
        <v>11880.7509</v>
      </c>
      <c r="D6" s="215">
        <v>824.7366999999999</v>
      </c>
      <c r="E6" s="215">
        <v>249.05929999999998</v>
      </c>
      <c r="F6" s="215" t="s">
        <v>1</v>
      </c>
      <c r="G6" s="219">
        <f>-E6</f>
        <v>-249.05929999999998</v>
      </c>
      <c r="H6" s="154">
        <f t="shared" si="0"/>
        <v>-11056.0142</v>
      </c>
      <c r="I6" s="166"/>
      <c r="J6" s="167"/>
    </row>
    <row r="7" spans="1:10" ht="12.75" customHeight="1">
      <c r="A7" s="155" t="s">
        <v>119</v>
      </c>
      <c r="B7" s="215">
        <v>17633.879200000003</v>
      </c>
      <c r="C7" s="58">
        <v>17482.4285</v>
      </c>
      <c r="D7" s="215">
        <v>1875.6431</v>
      </c>
      <c r="E7" s="215">
        <v>62.3842</v>
      </c>
      <c r="F7" s="215">
        <v>105.75</v>
      </c>
      <c r="G7" s="219">
        <f>F7-E7</f>
        <v>43.3658</v>
      </c>
      <c r="H7" s="154">
        <f t="shared" si="0"/>
        <v>-15606.785400000002</v>
      </c>
      <c r="I7" s="166"/>
      <c r="J7" s="167"/>
    </row>
    <row r="8" spans="1:10" ht="12.75" customHeight="1">
      <c r="A8" s="155" t="s">
        <v>118</v>
      </c>
      <c r="B8" s="215">
        <v>2229.2565999999997</v>
      </c>
      <c r="C8" s="58">
        <v>2074.1048</v>
      </c>
      <c r="D8" s="215">
        <v>1426.3662000000002</v>
      </c>
      <c r="E8" s="215">
        <v>201.57760000000002</v>
      </c>
      <c r="F8" s="215" t="s">
        <v>1</v>
      </c>
      <c r="G8" s="219">
        <f>-E8</f>
        <v>-201.57760000000002</v>
      </c>
      <c r="H8" s="154">
        <f t="shared" si="0"/>
        <v>-647.7385999999999</v>
      </c>
      <c r="I8" s="166"/>
      <c r="J8" s="167"/>
    </row>
    <row r="9" spans="1:10" ht="12.75" customHeight="1">
      <c r="A9" s="155" t="s">
        <v>19</v>
      </c>
      <c r="B9" s="215">
        <v>127.1824</v>
      </c>
      <c r="C9" s="58">
        <v>27.8232</v>
      </c>
      <c r="D9" s="215">
        <v>97.035</v>
      </c>
      <c r="E9" s="215" t="s">
        <v>1</v>
      </c>
      <c r="F9" s="215" t="s">
        <v>1</v>
      </c>
      <c r="G9" s="219" t="s">
        <v>1</v>
      </c>
      <c r="H9" s="154">
        <f t="shared" si="0"/>
        <v>69.2118</v>
      </c>
      <c r="I9" s="166"/>
      <c r="J9" s="167"/>
    </row>
    <row r="10" spans="1:10" ht="12.75" customHeight="1">
      <c r="A10" s="155" t="s">
        <v>20</v>
      </c>
      <c r="B10" s="215" t="s">
        <v>1</v>
      </c>
      <c r="C10" s="25" t="s">
        <v>1</v>
      </c>
      <c r="D10" s="215" t="s">
        <v>1</v>
      </c>
      <c r="E10" s="215" t="s">
        <v>1</v>
      </c>
      <c r="F10" s="215" t="s">
        <v>1</v>
      </c>
      <c r="G10" s="154" t="s">
        <v>1</v>
      </c>
      <c r="H10" s="154" t="s">
        <v>1</v>
      </c>
      <c r="J10" s="167"/>
    </row>
    <row r="11" spans="1:10" ht="12.75" customHeight="1">
      <c r="A11" s="155" t="s">
        <v>48</v>
      </c>
      <c r="B11" s="215" t="s">
        <v>1</v>
      </c>
      <c r="C11" s="25" t="s">
        <v>1</v>
      </c>
      <c r="D11" s="215" t="s">
        <v>1</v>
      </c>
      <c r="E11" s="215" t="s">
        <v>1</v>
      </c>
      <c r="F11" s="215" t="s">
        <v>1</v>
      </c>
      <c r="G11" s="154" t="s">
        <v>1</v>
      </c>
      <c r="H11" s="154" t="s">
        <v>1</v>
      </c>
      <c r="J11" s="167"/>
    </row>
    <row r="12" spans="1:10" ht="12.75" customHeight="1">
      <c r="A12" s="155" t="s">
        <v>120</v>
      </c>
      <c r="B12" s="215" t="s">
        <v>1</v>
      </c>
      <c r="C12" s="25" t="s">
        <v>1</v>
      </c>
      <c r="D12" s="215" t="s">
        <v>1</v>
      </c>
      <c r="E12" s="215" t="s">
        <v>1</v>
      </c>
      <c r="F12" s="215" t="s">
        <v>1</v>
      </c>
      <c r="G12" s="154" t="s">
        <v>1</v>
      </c>
      <c r="H12" s="154" t="s">
        <v>1</v>
      </c>
      <c r="J12" s="167"/>
    </row>
    <row r="13" spans="1:10" ht="12.75" customHeight="1">
      <c r="A13" s="155" t="s">
        <v>121</v>
      </c>
      <c r="B13" s="215" t="s">
        <v>1</v>
      </c>
      <c r="C13" s="25" t="s">
        <v>1</v>
      </c>
      <c r="D13" s="215" t="s">
        <v>1</v>
      </c>
      <c r="E13" s="215" t="s">
        <v>1</v>
      </c>
      <c r="F13" s="215" t="s">
        <v>1</v>
      </c>
      <c r="G13" s="154" t="s">
        <v>1</v>
      </c>
      <c r="H13" s="154" t="s">
        <v>1</v>
      </c>
      <c r="J13" s="167"/>
    </row>
    <row r="14" spans="1:10" ht="12.75" customHeight="1">
      <c r="A14" s="155" t="s">
        <v>62</v>
      </c>
      <c r="B14" s="215" t="s">
        <v>1</v>
      </c>
      <c r="C14" s="25" t="s">
        <v>1</v>
      </c>
      <c r="D14" s="215" t="s">
        <v>1</v>
      </c>
      <c r="E14" s="215" t="s">
        <v>1</v>
      </c>
      <c r="F14" s="215" t="s">
        <v>1</v>
      </c>
      <c r="G14" s="154" t="s">
        <v>1</v>
      </c>
      <c r="H14" s="154" t="s">
        <v>1</v>
      </c>
      <c r="J14" s="167"/>
    </row>
    <row r="15" spans="1:10" ht="12.75" customHeight="1">
      <c r="A15" s="153" t="s">
        <v>11</v>
      </c>
      <c r="B15" s="214">
        <v>1058.965</v>
      </c>
      <c r="C15" s="130">
        <v>260.8</v>
      </c>
      <c r="D15" s="214">
        <v>1832.0497</v>
      </c>
      <c r="E15" s="214">
        <v>91.8</v>
      </c>
      <c r="F15" s="214">
        <v>250.168</v>
      </c>
      <c r="G15" s="152">
        <f>F15-E15</f>
        <v>158.368</v>
      </c>
      <c r="H15" s="152">
        <f>+D15-C15</f>
        <v>1571.2497</v>
      </c>
      <c r="I15" s="166"/>
      <c r="J15" s="167"/>
    </row>
    <row r="16" spans="1:10" ht="12.75" customHeight="1">
      <c r="A16" s="155" t="s">
        <v>18</v>
      </c>
      <c r="B16" s="215" t="s">
        <v>1</v>
      </c>
      <c r="C16" s="58" t="s">
        <v>1</v>
      </c>
      <c r="D16" s="215" t="s">
        <v>1</v>
      </c>
      <c r="E16" s="215" t="s">
        <v>1</v>
      </c>
      <c r="F16" s="215" t="s">
        <v>1</v>
      </c>
      <c r="G16" s="154" t="s">
        <v>1</v>
      </c>
      <c r="H16" s="154" t="s">
        <v>1</v>
      </c>
      <c r="I16" s="166"/>
      <c r="J16" s="167"/>
    </row>
    <row r="17" spans="1:10" ht="12.75" customHeight="1">
      <c r="A17" s="155" t="s">
        <v>119</v>
      </c>
      <c r="B17" s="215">
        <v>490</v>
      </c>
      <c r="C17" s="58" t="s">
        <v>1</v>
      </c>
      <c r="D17" s="215">
        <v>362.0817</v>
      </c>
      <c r="E17" s="215">
        <v>32</v>
      </c>
      <c r="F17" s="215" t="s">
        <v>1</v>
      </c>
      <c r="G17" s="154">
        <f>-E17</f>
        <v>-32</v>
      </c>
      <c r="H17" s="154">
        <f>+D17</f>
        <v>362.0817</v>
      </c>
      <c r="I17" s="166"/>
      <c r="J17" s="167"/>
    </row>
    <row r="18" spans="1:10" ht="12.75" customHeight="1">
      <c r="A18" s="155" t="s">
        <v>118</v>
      </c>
      <c r="B18" s="215">
        <v>300.8</v>
      </c>
      <c r="C18" s="58">
        <v>60.8</v>
      </c>
      <c r="D18" s="215">
        <v>390</v>
      </c>
      <c r="E18" s="215" t="s">
        <v>1</v>
      </c>
      <c r="F18" s="215">
        <v>90</v>
      </c>
      <c r="G18" s="154">
        <f>F18</f>
        <v>90</v>
      </c>
      <c r="H18" s="154">
        <f>+D18-C18</f>
        <v>329.2</v>
      </c>
      <c r="I18" s="166"/>
      <c r="J18" s="167"/>
    </row>
    <row r="19" spans="1:10" ht="12.75" customHeight="1">
      <c r="A19" s="155" t="s">
        <v>19</v>
      </c>
      <c r="B19" s="215" t="s">
        <v>1</v>
      </c>
      <c r="C19" s="58" t="s">
        <v>1</v>
      </c>
      <c r="D19" s="215">
        <v>569.968</v>
      </c>
      <c r="E19" s="215">
        <v>59.8</v>
      </c>
      <c r="F19" s="215">
        <v>60.168</v>
      </c>
      <c r="G19" s="154">
        <f>F19-E19</f>
        <v>0.3680000000000021</v>
      </c>
      <c r="H19" s="154">
        <f>+D19</f>
        <v>569.968</v>
      </c>
      <c r="I19" s="166"/>
      <c r="J19" s="167"/>
    </row>
    <row r="20" spans="1:10" ht="12.75" customHeight="1">
      <c r="A20" s="155" t="s">
        <v>20</v>
      </c>
      <c r="B20" s="215">
        <v>168.165</v>
      </c>
      <c r="C20" s="58">
        <v>100</v>
      </c>
      <c r="D20" s="215" t="s">
        <v>1</v>
      </c>
      <c r="E20" s="215" t="s">
        <v>1</v>
      </c>
      <c r="F20" s="215" t="s">
        <v>1</v>
      </c>
      <c r="G20" s="154" t="s">
        <v>1</v>
      </c>
      <c r="H20" s="154">
        <f>-C20</f>
        <v>-100</v>
      </c>
      <c r="I20" s="166"/>
      <c r="J20" s="167"/>
    </row>
    <row r="21" spans="1:10" ht="12.75" customHeight="1">
      <c r="A21" s="155" t="s">
        <v>48</v>
      </c>
      <c r="B21" s="215" t="s">
        <v>1</v>
      </c>
      <c r="C21" s="58" t="s">
        <v>1</v>
      </c>
      <c r="D21" s="215">
        <v>100</v>
      </c>
      <c r="E21" s="215" t="s">
        <v>1</v>
      </c>
      <c r="F21" s="215" t="s">
        <v>1</v>
      </c>
      <c r="G21" s="154" t="s">
        <v>1</v>
      </c>
      <c r="H21" s="154">
        <f>+D21</f>
        <v>100</v>
      </c>
      <c r="I21" s="166"/>
      <c r="J21" s="167"/>
    </row>
    <row r="22" spans="1:10" ht="12.75" customHeight="1">
      <c r="A22" s="155" t="s">
        <v>120</v>
      </c>
      <c r="B22" s="215">
        <v>100</v>
      </c>
      <c r="C22" s="58">
        <v>100</v>
      </c>
      <c r="D22" s="215">
        <v>190</v>
      </c>
      <c r="E22" s="215" t="s">
        <v>1</v>
      </c>
      <c r="F22" s="215">
        <v>100</v>
      </c>
      <c r="G22" s="154">
        <f>F22</f>
        <v>100</v>
      </c>
      <c r="H22" s="154">
        <f>+D22-C22</f>
        <v>90</v>
      </c>
      <c r="I22" s="166"/>
      <c r="J22" s="167"/>
    </row>
    <row r="23" spans="1:10" ht="12.75" customHeight="1">
      <c r="A23" s="155" t="s">
        <v>121</v>
      </c>
      <c r="B23" s="215" t="s">
        <v>1</v>
      </c>
      <c r="C23" s="58" t="s">
        <v>1</v>
      </c>
      <c r="D23" s="215">
        <v>220</v>
      </c>
      <c r="E23" s="215" t="s">
        <v>1</v>
      </c>
      <c r="F23" s="215" t="s">
        <v>1</v>
      </c>
      <c r="G23" s="154" t="s">
        <v>1</v>
      </c>
      <c r="H23" s="154">
        <f>+D23</f>
        <v>220</v>
      </c>
      <c r="I23" s="166"/>
      <c r="J23" s="167"/>
    </row>
    <row r="24" spans="1:10" ht="12.75" customHeight="1">
      <c r="A24" s="156" t="s">
        <v>62</v>
      </c>
      <c r="B24" s="215" t="s">
        <v>1</v>
      </c>
      <c r="C24" s="58" t="s">
        <v>1</v>
      </c>
      <c r="D24" s="215" t="s">
        <v>1</v>
      </c>
      <c r="E24" s="215" t="s">
        <v>1</v>
      </c>
      <c r="F24" s="215" t="s">
        <v>1</v>
      </c>
      <c r="G24" s="154" t="s">
        <v>1</v>
      </c>
      <c r="H24" s="154" t="s">
        <v>1</v>
      </c>
      <c r="I24" s="166"/>
      <c r="J24" s="167"/>
    </row>
    <row r="25" spans="1:10" ht="12.75" customHeight="1">
      <c r="A25" s="153" t="s">
        <v>12</v>
      </c>
      <c r="B25" s="214">
        <v>420.753</v>
      </c>
      <c r="C25" s="130">
        <v>420.753</v>
      </c>
      <c r="D25" s="214">
        <v>35.6245</v>
      </c>
      <c r="E25" s="214">
        <v>17.7499</v>
      </c>
      <c r="F25" s="214">
        <v>17.874599999999997</v>
      </c>
      <c r="G25" s="152">
        <f>F25-E25</f>
        <v>0.12469999999999715</v>
      </c>
      <c r="H25" s="152">
        <f>D25-C25</f>
        <v>-385.1285</v>
      </c>
      <c r="I25" s="168"/>
      <c r="J25" s="167"/>
    </row>
    <row r="26" spans="1:10" ht="12.75" customHeight="1">
      <c r="A26" s="155" t="s">
        <v>18</v>
      </c>
      <c r="B26" s="215" t="s">
        <v>1</v>
      </c>
      <c r="C26" s="58" t="s">
        <v>1</v>
      </c>
      <c r="D26" s="215" t="s">
        <v>1</v>
      </c>
      <c r="E26" s="215" t="s">
        <v>1</v>
      </c>
      <c r="F26" s="215" t="s">
        <v>1</v>
      </c>
      <c r="G26" s="154" t="s">
        <v>1</v>
      </c>
      <c r="H26" s="154" t="s">
        <v>1</v>
      </c>
      <c r="I26" s="168"/>
      <c r="J26" s="167"/>
    </row>
    <row r="27" spans="1:10" ht="12.75" customHeight="1">
      <c r="A27" s="155" t="s">
        <v>119</v>
      </c>
      <c r="B27" s="215">
        <v>420.753</v>
      </c>
      <c r="C27" s="58">
        <v>420.753</v>
      </c>
      <c r="D27" s="215">
        <v>17.7499</v>
      </c>
      <c r="E27" s="215">
        <v>17.7499</v>
      </c>
      <c r="F27" s="215" t="s">
        <v>1</v>
      </c>
      <c r="G27" s="154">
        <f>-E27</f>
        <v>-17.7499</v>
      </c>
      <c r="H27" s="154">
        <f>D27-C27</f>
        <v>-403.00309999999996</v>
      </c>
      <c r="I27" s="168"/>
      <c r="J27" s="167"/>
    </row>
    <row r="28" spans="1:10" ht="12.75" customHeight="1">
      <c r="A28" s="155" t="s">
        <v>118</v>
      </c>
      <c r="B28" s="215" t="s">
        <v>1</v>
      </c>
      <c r="C28" s="58" t="s">
        <v>1</v>
      </c>
      <c r="D28" s="215">
        <v>17.874599999999997</v>
      </c>
      <c r="E28" s="215" t="s">
        <v>1</v>
      </c>
      <c r="F28" s="215">
        <v>17.874599999999997</v>
      </c>
      <c r="G28" s="154">
        <f>F28</f>
        <v>17.874599999999997</v>
      </c>
      <c r="H28" s="154">
        <f>D28</f>
        <v>17.874599999999997</v>
      </c>
      <c r="I28" s="168"/>
      <c r="J28" s="167"/>
    </row>
    <row r="29" spans="1:10" ht="12.75" customHeight="1">
      <c r="A29" s="155" t="s">
        <v>19</v>
      </c>
      <c r="B29" s="215" t="s">
        <v>1</v>
      </c>
      <c r="C29" s="58" t="s">
        <v>1</v>
      </c>
      <c r="D29" s="215" t="s">
        <v>1</v>
      </c>
      <c r="E29" s="215" t="s">
        <v>1</v>
      </c>
      <c r="F29" s="215" t="s">
        <v>1</v>
      </c>
      <c r="G29" s="154" t="s">
        <v>1</v>
      </c>
      <c r="H29" s="154" t="s">
        <v>1</v>
      </c>
      <c r="I29" s="168"/>
      <c r="J29" s="167"/>
    </row>
    <row r="30" spans="1:10" ht="12.75" customHeight="1">
      <c r="A30" s="155" t="s">
        <v>20</v>
      </c>
      <c r="B30" s="215" t="s">
        <v>1</v>
      </c>
      <c r="C30" s="58" t="s">
        <v>1</v>
      </c>
      <c r="D30" s="215" t="s">
        <v>1</v>
      </c>
      <c r="E30" s="215" t="s">
        <v>1</v>
      </c>
      <c r="F30" s="215" t="s">
        <v>1</v>
      </c>
      <c r="G30" s="154" t="s">
        <v>1</v>
      </c>
      <c r="H30" s="154" t="s">
        <v>1</v>
      </c>
      <c r="I30" s="168"/>
      <c r="J30" s="167"/>
    </row>
    <row r="31" spans="1:10" ht="12.75" customHeight="1">
      <c r="A31" s="155" t="s">
        <v>48</v>
      </c>
      <c r="B31" s="215" t="s">
        <v>1</v>
      </c>
      <c r="C31" s="58" t="s">
        <v>1</v>
      </c>
      <c r="D31" s="215" t="s">
        <v>1</v>
      </c>
      <c r="E31" s="215" t="s">
        <v>1</v>
      </c>
      <c r="F31" s="215" t="s">
        <v>1</v>
      </c>
      <c r="G31" s="154" t="s">
        <v>1</v>
      </c>
      <c r="H31" s="154" t="s">
        <v>1</v>
      </c>
      <c r="I31" s="168"/>
      <c r="J31" s="167"/>
    </row>
    <row r="32" spans="1:10" ht="12.75" customHeight="1">
      <c r="A32" s="155" t="s">
        <v>120</v>
      </c>
      <c r="B32" s="215" t="s">
        <v>1</v>
      </c>
      <c r="C32" s="58" t="s">
        <v>1</v>
      </c>
      <c r="D32" s="215" t="s">
        <v>1</v>
      </c>
      <c r="E32" s="215" t="s">
        <v>1</v>
      </c>
      <c r="F32" s="215" t="s">
        <v>1</v>
      </c>
      <c r="G32" s="154" t="s">
        <v>1</v>
      </c>
      <c r="H32" s="154" t="s">
        <v>1</v>
      </c>
      <c r="I32" s="168"/>
      <c r="J32" s="167"/>
    </row>
    <row r="33" spans="1:10" ht="12.75" customHeight="1">
      <c r="A33" s="155" t="s">
        <v>121</v>
      </c>
      <c r="B33" s="215" t="s">
        <v>1</v>
      </c>
      <c r="C33" s="58" t="s">
        <v>1</v>
      </c>
      <c r="D33" s="215" t="s">
        <v>1</v>
      </c>
      <c r="E33" s="215" t="s">
        <v>1</v>
      </c>
      <c r="F33" s="215" t="s">
        <v>1</v>
      </c>
      <c r="G33" s="154" t="s">
        <v>1</v>
      </c>
      <c r="H33" s="154" t="s">
        <v>1</v>
      </c>
      <c r="I33" s="168"/>
      <c r="J33" s="167"/>
    </row>
    <row r="34" spans="1:10" ht="12.75" customHeight="1">
      <c r="A34" s="156" t="s">
        <v>62</v>
      </c>
      <c r="B34" s="215" t="s">
        <v>1</v>
      </c>
      <c r="C34" s="58" t="s">
        <v>1</v>
      </c>
      <c r="D34" s="215" t="s">
        <v>1</v>
      </c>
      <c r="E34" s="215" t="s">
        <v>1</v>
      </c>
      <c r="F34" s="215" t="s">
        <v>1</v>
      </c>
      <c r="G34" s="154" t="s">
        <v>1</v>
      </c>
      <c r="H34" s="154" t="s">
        <v>1</v>
      </c>
      <c r="I34" s="168"/>
      <c r="J34" s="167"/>
    </row>
    <row r="36" ht="14.25" customHeight="1">
      <c r="A36" s="161" t="s">
        <v>112</v>
      </c>
    </row>
    <row r="37" ht="12.75" customHeight="1">
      <c r="A37" s="169" t="s">
        <v>4</v>
      </c>
    </row>
    <row r="38" spans="1:10" ht="24" customHeight="1">
      <c r="A38" s="157"/>
      <c r="B38" s="145" t="s">
        <v>79</v>
      </c>
      <c r="C38" s="46">
        <v>42278</v>
      </c>
      <c r="D38" s="46">
        <v>42309</v>
      </c>
      <c r="E38" s="145" t="s">
        <v>108</v>
      </c>
      <c r="F38" s="146">
        <v>42644</v>
      </c>
      <c r="G38" s="146">
        <v>42675</v>
      </c>
      <c r="H38" s="148" t="s">
        <v>2</v>
      </c>
      <c r="I38" s="148" t="s">
        <v>34</v>
      </c>
      <c r="J38" s="170"/>
    </row>
    <row r="39" spans="1:14" ht="12.75" customHeight="1">
      <c r="A39" s="158" t="s">
        <v>56</v>
      </c>
      <c r="B39" s="150">
        <v>82534.65401928</v>
      </c>
      <c r="C39" s="150">
        <v>97868.97879526</v>
      </c>
      <c r="D39" s="150">
        <v>103023.23168612</v>
      </c>
      <c r="E39" s="150">
        <v>102877.68537795</v>
      </c>
      <c r="F39" s="150">
        <v>105661.33024534</v>
      </c>
      <c r="G39" s="150">
        <v>106444.57556874999</v>
      </c>
      <c r="H39" s="184">
        <f>G39/F39-1</f>
        <v>0.007412790673667846</v>
      </c>
      <c r="I39" s="184">
        <f>G39/E39-1</f>
        <v>0.034671174586559106</v>
      </c>
      <c r="M39" s="171"/>
      <c r="N39" s="171"/>
    </row>
    <row r="40" spans="1:17" ht="12.75" customHeight="1">
      <c r="A40" s="183" t="s">
        <v>35</v>
      </c>
      <c r="B40" s="159">
        <v>37501.24031672</v>
      </c>
      <c r="C40" s="159">
        <v>42452.533774100004</v>
      </c>
      <c r="D40" s="159">
        <v>43872.67350948</v>
      </c>
      <c r="E40" s="159">
        <v>42225.592244900006</v>
      </c>
      <c r="F40" s="159">
        <v>43399.012610239995</v>
      </c>
      <c r="G40" s="159">
        <v>43182.170132900006</v>
      </c>
      <c r="H40" s="160">
        <f>G40/F40-1</f>
        <v>-0.0049964841202130295</v>
      </c>
      <c r="I40" s="160">
        <f aca="true" t="shared" si="1" ref="I40:I52">G40/E40-1</f>
        <v>0.02265398392643103</v>
      </c>
      <c r="M40" s="171"/>
      <c r="N40" s="171"/>
      <c r="O40" s="171"/>
      <c r="P40" s="171"/>
      <c r="Q40" s="171"/>
    </row>
    <row r="41" spans="1:14" ht="12.75" customHeight="1">
      <c r="A41" s="183" t="s">
        <v>36</v>
      </c>
      <c r="B41" s="159">
        <v>34615.594705899995</v>
      </c>
      <c r="C41" s="159">
        <v>42694.17741146</v>
      </c>
      <c r="D41" s="159">
        <v>45662.232593579996</v>
      </c>
      <c r="E41" s="159">
        <v>47128.88711009</v>
      </c>
      <c r="F41" s="159">
        <v>48643.625398230004</v>
      </c>
      <c r="G41" s="159">
        <v>49645.30087242</v>
      </c>
      <c r="H41" s="160">
        <f aca="true" t="shared" si="2" ref="H41:H48">G41/F41-1</f>
        <v>0.020592122112395916</v>
      </c>
      <c r="I41" s="160">
        <f t="shared" si="1"/>
        <v>0.05339429629330783</v>
      </c>
      <c r="M41" s="171"/>
      <c r="N41" s="171"/>
    </row>
    <row r="42" spans="1:14" ht="12.75" customHeight="1">
      <c r="A42" s="183" t="s">
        <v>37</v>
      </c>
      <c r="B42" s="159">
        <v>6252.77739328</v>
      </c>
      <c r="C42" s="159">
        <v>6428.13052751</v>
      </c>
      <c r="D42" s="159">
        <v>6703.2417870300005</v>
      </c>
      <c r="E42" s="159">
        <v>7108.0608438300005</v>
      </c>
      <c r="F42" s="159">
        <v>8017.41605455</v>
      </c>
      <c r="G42" s="159">
        <v>7866.80567702</v>
      </c>
      <c r="H42" s="160">
        <f t="shared" si="2"/>
        <v>-0.01878540124464745</v>
      </c>
      <c r="I42" s="160">
        <f t="shared" si="1"/>
        <v>0.10674427946809306</v>
      </c>
      <c r="M42" s="171"/>
      <c r="N42" s="171"/>
    </row>
    <row r="43" spans="1:14" ht="12.75" customHeight="1">
      <c r="A43" s="183" t="s">
        <v>38</v>
      </c>
      <c r="B43" s="159">
        <v>4165.04160338</v>
      </c>
      <c r="C43" s="159">
        <v>6294.137082190002</v>
      </c>
      <c r="D43" s="159">
        <v>6785.083796029999</v>
      </c>
      <c r="E43" s="159">
        <v>6415.14517913</v>
      </c>
      <c r="F43" s="159">
        <v>5601.27618232</v>
      </c>
      <c r="G43" s="159">
        <v>5750.298886410001</v>
      </c>
      <c r="H43" s="160">
        <f t="shared" si="2"/>
        <v>0.026605134122895002</v>
      </c>
      <c r="I43" s="160">
        <f t="shared" si="1"/>
        <v>-0.10363698313218273</v>
      </c>
      <c r="M43" s="171"/>
      <c r="N43" s="171"/>
    </row>
    <row r="44" spans="1:14" ht="12.75" customHeight="1">
      <c r="A44" s="172" t="s">
        <v>42</v>
      </c>
      <c r="B44" s="150">
        <v>36033.658588289996</v>
      </c>
      <c r="C44" s="150">
        <v>34467.86810638</v>
      </c>
      <c r="D44" s="150">
        <v>32903.42999596</v>
      </c>
      <c r="E44" s="150">
        <v>35383.464017800005</v>
      </c>
      <c r="F44" s="150">
        <v>49477.15371828</v>
      </c>
      <c r="G44" s="150">
        <v>49973.182174609996</v>
      </c>
      <c r="H44" s="184">
        <f t="shared" si="2"/>
        <v>0.010025404031006824</v>
      </c>
      <c r="I44" s="184">
        <f t="shared" si="1"/>
        <v>0.41233153852518467</v>
      </c>
      <c r="K44" s="173"/>
      <c r="L44" s="173"/>
      <c r="M44" s="171"/>
      <c r="N44" s="171"/>
    </row>
    <row r="45" spans="1:14" ht="12.75" customHeight="1">
      <c r="A45" s="183" t="s">
        <v>35</v>
      </c>
      <c r="B45" s="159">
        <v>16204.947857129999</v>
      </c>
      <c r="C45" s="159">
        <v>13172.09089258</v>
      </c>
      <c r="D45" s="159">
        <v>11858.08561388</v>
      </c>
      <c r="E45" s="159">
        <v>12997.217447359999</v>
      </c>
      <c r="F45" s="159">
        <v>19086.74093019</v>
      </c>
      <c r="G45" s="159">
        <v>18608.208938339998</v>
      </c>
      <c r="H45" s="160">
        <f t="shared" si="2"/>
        <v>-0.02507143538020662</v>
      </c>
      <c r="I45" s="160">
        <f t="shared" si="1"/>
        <v>0.4317071337542102</v>
      </c>
      <c r="K45" s="173"/>
      <c r="L45" s="173"/>
      <c r="M45" s="171"/>
      <c r="N45" s="174"/>
    </row>
    <row r="46" spans="1:14" ht="12.75" customHeight="1">
      <c r="A46" s="183" t="s">
        <v>36</v>
      </c>
      <c r="B46" s="159">
        <v>14001.55295276</v>
      </c>
      <c r="C46" s="159">
        <v>15239.53804982</v>
      </c>
      <c r="D46" s="159">
        <v>14771.8068684</v>
      </c>
      <c r="E46" s="159">
        <v>15860.4432707</v>
      </c>
      <c r="F46" s="159">
        <v>22599.463106339997</v>
      </c>
      <c r="G46" s="159">
        <v>23840.626442610002</v>
      </c>
      <c r="H46" s="160">
        <f>G46/F46-1</f>
        <v>0.054920036393334204</v>
      </c>
      <c r="I46" s="160">
        <f t="shared" si="1"/>
        <v>0.5031500718931545</v>
      </c>
      <c r="K46" s="173"/>
      <c r="L46" s="173"/>
      <c r="M46" s="171"/>
      <c r="N46" s="174"/>
    </row>
    <row r="47" spans="1:14" ht="12.75" customHeight="1">
      <c r="A47" s="183" t="s">
        <v>37</v>
      </c>
      <c r="B47" s="159">
        <v>5490.10313239</v>
      </c>
      <c r="C47" s="159">
        <v>5598.844291289999</v>
      </c>
      <c r="D47" s="159">
        <v>5841.61557413</v>
      </c>
      <c r="E47" s="159">
        <v>6112.28155894</v>
      </c>
      <c r="F47" s="159">
        <v>7080.20274529</v>
      </c>
      <c r="G47" s="159">
        <v>6798.35469296</v>
      </c>
      <c r="H47" s="160">
        <f t="shared" si="2"/>
        <v>-0.039807906986490726</v>
      </c>
      <c r="I47" s="160">
        <f t="shared" si="1"/>
        <v>0.11224501479591198</v>
      </c>
      <c r="K47" s="173"/>
      <c r="L47" s="173"/>
      <c r="M47" s="171"/>
      <c r="N47" s="174"/>
    </row>
    <row r="48" spans="1:14" ht="12.75" customHeight="1">
      <c r="A48" s="183" t="s">
        <v>38</v>
      </c>
      <c r="B48" s="159">
        <v>337.05464601</v>
      </c>
      <c r="C48" s="159">
        <v>457.39487269</v>
      </c>
      <c r="D48" s="159">
        <v>431.92193955</v>
      </c>
      <c r="E48" s="159">
        <v>413.52174080000003</v>
      </c>
      <c r="F48" s="159">
        <v>710.74693646</v>
      </c>
      <c r="G48" s="159">
        <v>725.9921006999999</v>
      </c>
      <c r="H48" s="160">
        <f t="shared" si="2"/>
        <v>0.02144949694181042</v>
      </c>
      <c r="I48" s="160">
        <f t="shared" si="1"/>
        <v>0.7556322414765764</v>
      </c>
      <c r="K48" s="173"/>
      <c r="L48" s="173"/>
      <c r="M48" s="171"/>
      <c r="N48" s="174"/>
    </row>
    <row r="49" spans="1:13" ht="12.75" customHeight="1">
      <c r="A49" s="172" t="s">
        <v>43</v>
      </c>
      <c r="B49" s="151">
        <v>46500.995430990006</v>
      </c>
      <c r="C49" s="151">
        <v>63401.11068888</v>
      </c>
      <c r="D49" s="151">
        <v>70119.80169015999</v>
      </c>
      <c r="E49" s="151">
        <v>67494.22136015</v>
      </c>
      <c r="F49" s="151">
        <v>56184.17652705999</v>
      </c>
      <c r="G49" s="151">
        <v>56471.393394139996</v>
      </c>
      <c r="H49" s="184">
        <v>0.005112059744110775</v>
      </c>
      <c r="I49" s="184">
        <f t="shared" si="1"/>
        <v>-0.16331513637578032</v>
      </c>
      <c r="K49" s="175"/>
      <c r="L49" s="175"/>
      <c r="M49" s="171"/>
    </row>
    <row r="50" spans="1:14" ht="12.75" customHeight="1">
      <c r="A50" s="183" t="s">
        <v>35</v>
      </c>
      <c r="B50" s="159">
        <v>21296.292459590004</v>
      </c>
      <c r="C50" s="159">
        <v>29280.442881520004</v>
      </c>
      <c r="D50" s="159">
        <v>32014.5878956</v>
      </c>
      <c r="E50" s="159">
        <v>29228.374797540007</v>
      </c>
      <c r="F50" s="159">
        <v>24312.271680049995</v>
      </c>
      <c r="G50" s="159">
        <v>24573.961194560008</v>
      </c>
      <c r="H50" s="160">
        <v>0.010763680085261074</v>
      </c>
      <c r="I50" s="160">
        <f t="shared" si="1"/>
        <v>-0.15924298340979726</v>
      </c>
      <c r="K50" s="173"/>
      <c r="L50" s="173"/>
      <c r="M50" s="171"/>
      <c r="N50" s="173"/>
    </row>
    <row r="51" spans="1:14" ht="12.75" customHeight="1">
      <c r="A51" s="183" t="s">
        <v>36</v>
      </c>
      <c r="B51" s="159">
        <v>20614.041753139994</v>
      </c>
      <c r="C51" s="159">
        <v>27454.63936164</v>
      </c>
      <c r="D51" s="159">
        <v>30890.425725179994</v>
      </c>
      <c r="E51" s="159">
        <v>31268.443839389998</v>
      </c>
      <c r="F51" s="159">
        <v>26044.162291890007</v>
      </c>
      <c r="G51" s="159">
        <v>25804.674429809995</v>
      </c>
      <c r="H51" s="160">
        <v>-0.009195452685171857</v>
      </c>
      <c r="I51" s="160">
        <f t="shared" si="1"/>
        <v>-0.17473749053981047</v>
      </c>
      <c r="J51" s="176"/>
      <c r="K51" s="177"/>
      <c r="L51" s="177"/>
      <c r="M51" s="177"/>
      <c r="N51" s="177"/>
    </row>
    <row r="52" spans="1:14" ht="12.75" customHeight="1">
      <c r="A52" s="183" t="s">
        <v>37</v>
      </c>
      <c r="B52" s="159">
        <v>762.6742608900004</v>
      </c>
      <c r="C52" s="159">
        <v>829.2862362200012</v>
      </c>
      <c r="D52" s="159">
        <v>861.6262129000006</v>
      </c>
      <c r="E52" s="159">
        <v>995.7792848900008</v>
      </c>
      <c r="F52" s="159">
        <v>937.2133092599997</v>
      </c>
      <c r="G52" s="159">
        <v>1068.4509840600003</v>
      </c>
      <c r="H52" s="160">
        <v>0.14002967467845995</v>
      </c>
      <c r="I52" s="160">
        <f t="shared" si="1"/>
        <v>0.0729797258014131</v>
      </c>
      <c r="J52" s="176"/>
      <c r="K52" s="177"/>
      <c r="L52" s="177"/>
      <c r="M52" s="177"/>
      <c r="N52" s="177"/>
    </row>
    <row r="53" spans="1:14" ht="12.75" customHeight="1">
      <c r="A53" s="183" t="s">
        <v>38</v>
      </c>
      <c r="B53" s="159">
        <v>3827.9869573700003</v>
      </c>
      <c r="C53" s="159">
        <v>5836.742209500002</v>
      </c>
      <c r="D53" s="159">
        <v>6353.161856479998</v>
      </c>
      <c r="E53" s="159">
        <v>6001.62343833</v>
      </c>
      <c r="F53" s="159">
        <v>4890.52924586</v>
      </c>
      <c r="G53" s="159">
        <v>5024.30678571</v>
      </c>
      <c r="H53" s="160">
        <v>0.027354409538241198</v>
      </c>
      <c r="I53" s="160">
        <f>G53/E53-1</f>
        <v>-0.16284204809956315</v>
      </c>
      <c r="J53" s="176"/>
      <c r="K53" s="177"/>
      <c r="L53" s="177"/>
      <c r="M53" s="177"/>
      <c r="N53" s="177"/>
    </row>
    <row r="54" spans="1:14" ht="12.75">
      <c r="A54" s="51"/>
      <c r="B54" s="159"/>
      <c r="C54" s="159"/>
      <c r="D54" s="159"/>
      <c r="E54" s="159"/>
      <c r="F54" s="159"/>
      <c r="G54" s="159"/>
      <c r="H54" s="159"/>
      <c r="I54" s="160"/>
      <c r="J54" s="160"/>
      <c r="K54" s="171"/>
      <c r="L54" s="171"/>
      <c r="M54" s="171"/>
      <c r="N54" s="171"/>
    </row>
    <row r="55" spans="1:14" ht="14.25" customHeight="1">
      <c r="A55" s="161" t="s">
        <v>113</v>
      </c>
      <c r="C55" s="178"/>
      <c r="D55" s="178"/>
      <c r="E55" s="178"/>
      <c r="F55" s="178"/>
      <c r="G55" s="178"/>
      <c r="H55" s="178"/>
      <c r="K55" s="179"/>
      <c r="L55" s="179"/>
      <c r="M55" s="177"/>
      <c r="N55" s="174"/>
    </row>
    <row r="56" spans="1:14" ht="12.75" customHeight="1">
      <c r="A56" s="169" t="s">
        <v>4</v>
      </c>
      <c r="B56" s="169"/>
      <c r="C56" s="169"/>
      <c r="D56" s="169"/>
      <c r="E56" s="169"/>
      <c r="F56" s="169"/>
      <c r="G56" s="169"/>
      <c r="H56" s="170"/>
      <c r="I56" s="170"/>
      <c r="J56" s="170"/>
      <c r="K56" s="179"/>
      <c r="L56" s="179"/>
      <c r="M56" s="177"/>
      <c r="N56" s="174"/>
    </row>
    <row r="57" spans="1:13" s="174" customFormat="1" ht="24" customHeight="1">
      <c r="A57" s="157"/>
      <c r="B57" s="145" t="s">
        <v>79</v>
      </c>
      <c r="C57" s="46">
        <v>42278</v>
      </c>
      <c r="D57" s="46">
        <v>42309</v>
      </c>
      <c r="E57" s="145" t="s">
        <v>108</v>
      </c>
      <c r="F57" s="146">
        <v>42644</v>
      </c>
      <c r="G57" s="146">
        <v>42675</v>
      </c>
      <c r="H57" s="148" t="s">
        <v>2</v>
      </c>
      <c r="I57" s="148" t="s">
        <v>34</v>
      </c>
      <c r="J57" s="180"/>
      <c r="K57" s="179"/>
      <c r="L57" s="179"/>
      <c r="M57" s="177"/>
    </row>
    <row r="58" spans="1:14" ht="12.75" customHeight="1">
      <c r="A58" s="158" t="s">
        <v>13</v>
      </c>
      <c r="B58" s="150">
        <v>78756.32171563999</v>
      </c>
      <c r="C58" s="14">
        <v>93046.80811376999</v>
      </c>
      <c r="D58" s="14">
        <v>95831.98906576</v>
      </c>
      <c r="E58" s="150">
        <v>93953.51624837</v>
      </c>
      <c r="F58" s="150">
        <v>92079.60055873</v>
      </c>
      <c r="G58" s="150">
        <v>92228.73350125</v>
      </c>
      <c r="H58" s="184">
        <f>G58/F58-1</f>
        <v>0.0016196089211406584</v>
      </c>
      <c r="I58" s="184">
        <f>G58/E58-1</f>
        <v>-0.01835783072301911</v>
      </c>
      <c r="J58" s="181"/>
      <c r="K58" s="174"/>
      <c r="L58" s="174"/>
      <c r="M58" s="177"/>
      <c r="N58" s="174"/>
    </row>
    <row r="59" spans="1:14" ht="12.75" customHeight="1">
      <c r="A59" s="183" t="s">
        <v>39</v>
      </c>
      <c r="B59" s="159">
        <v>53137.92552443</v>
      </c>
      <c r="C59" s="209">
        <v>64694.221451209996</v>
      </c>
      <c r="D59" s="209">
        <v>66401.3996587</v>
      </c>
      <c r="E59" s="159">
        <v>65526.569945979994</v>
      </c>
      <c r="F59" s="159">
        <v>61852.47592441</v>
      </c>
      <c r="G59" s="159">
        <v>61987.07165768</v>
      </c>
      <c r="H59" s="160">
        <f aca="true" t="shared" si="3" ref="H59:H69">G59/F59-1</f>
        <v>0.0021760767254408453</v>
      </c>
      <c r="I59" s="160">
        <f aca="true" t="shared" si="4" ref="I59:I69">G59/E59-1</f>
        <v>-0.05401623022871416</v>
      </c>
      <c r="J59" s="181"/>
      <c r="M59" s="177"/>
      <c r="N59" s="174"/>
    </row>
    <row r="60" spans="1:14" ht="12.75" customHeight="1">
      <c r="A60" s="183" t="s">
        <v>40</v>
      </c>
      <c r="B60" s="159">
        <v>25106.657938070002</v>
      </c>
      <c r="C60" s="209">
        <v>26996.603159630005</v>
      </c>
      <c r="D60" s="209">
        <v>28078.12788937</v>
      </c>
      <c r="E60" s="159">
        <v>27523.470896839997</v>
      </c>
      <c r="F60" s="159">
        <v>29460.97391533</v>
      </c>
      <c r="G60" s="159">
        <v>29483.620249589996</v>
      </c>
      <c r="H60" s="160">
        <f t="shared" si="3"/>
        <v>0.000768689260751465</v>
      </c>
      <c r="I60" s="160">
        <f t="shared" si="4"/>
        <v>0.07121737516669979</v>
      </c>
      <c r="J60" s="181"/>
      <c r="M60" s="177"/>
      <c r="N60" s="174"/>
    </row>
    <row r="61" spans="1:14" ht="12.75" customHeight="1">
      <c r="A61" s="183" t="s">
        <v>41</v>
      </c>
      <c r="B61" s="159">
        <v>511.7382531399999</v>
      </c>
      <c r="C61" s="209">
        <v>1355.9835029299998</v>
      </c>
      <c r="D61" s="209">
        <v>1352.46151769</v>
      </c>
      <c r="E61" s="159">
        <v>903.47540555</v>
      </c>
      <c r="F61" s="159">
        <v>766.1507189899999</v>
      </c>
      <c r="G61" s="159">
        <v>758.04159398</v>
      </c>
      <c r="H61" s="160">
        <f t="shared" si="3"/>
        <v>-0.010584242511303743</v>
      </c>
      <c r="I61" s="160">
        <f t="shared" si="4"/>
        <v>-0.1609715224970243</v>
      </c>
      <c r="J61" s="181"/>
      <c r="M61" s="177"/>
      <c r="N61" s="174"/>
    </row>
    <row r="62" spans="1:14" ht="12.75" customHeight="1">
      <c r="A62" s="172" t="s">
        <v>42</v>
      </c>
      <c r="B62" s="150">
        <v>33363.15788411</v>
      </c>
      <c r="C62" s="14">
        <v>42054.10228346</v>
      </c>
      <c r="D62" s="14">
        <v>41893.21909511</v>
      </c>
      <c r="E62" s="150">
        <v>42215.26383393</v>
      </c>
      <c r="F62" s="150">
        <v>51875.00629246</v>
      </c>
      <c r="G62" s="150">
        <v>51581.53538436</v>
      </c>
      <c r="H62" s="184">
        <f t="shared" si="3"/>
        <v>-0.005657269831361056</v>
      </c>
      <c r="I62" s="184">
        <f t="shared" si="4"/>
        <v>0.22186931218233852</v>
      </c>
      <c r="J62" s="181"/>
      <c r="M62" s="177"/>
      <c r="N62" s="174"/>
    </row>
    <row r="63" spans="1:14" ht="12.75" customHeight="1">
      <c r="A63" s="183" t="s">
        <v>39</v>
      </c>
      <c r="B63" s="159">
        <v>21916.231668760007</v>
      </c>
      <c r="C63" s="209">
        <v>30144.42941731</v>
      </c>
      <c r="D63" s="209">
        <v>29968.88374996</v>
      </c>
      <c r="E63" s="159">
        <v>30202.87464953</v>
      </c>
      <c r="F63" s="159">
        <v>32376.214357599994</v>
      </c>
      <c r="G63" s="159">
        <v>31912.76576099</v>
      </c>
      <c r="H63" s="160">
        <f t="shared" si="3"/>
        <v>-0.014314477643715073</v>
      </c>
      <c r="I63" s="160">
        <f t="shared" si="4"/>
        <v>0.05661352210017556</v>
      </c>
      <c r="J63" s="181"/>
      <c r="K63" s="166"/>
      <c r="L63" s="166"/>
      <c r="M63" s="177"/>
      <c r="N63" s="174"/>
    </row>
    <row r="64" spans="1:14" ht="12.75" customHeight="1">
      <c r="A64" s="183" t="s">
        <v>40</v>
      </c>
      <c r="B64" s="159">
        <v>11289.14837355</v>
      </c>
      <c r="C64" s="209">
        <v>11741.555951730003</v>
      </c>
      <c r="D64" s="209">
        <v>11756.016529999999</v>
      </c>
      <c r="E64" s="159">
        <v>11847.759267790001</v>
      </c>
      <c r="F64" s="159">
        <v>19467.58290692</v>
      </c>
      <c r="G64" s="159">
        <v>19636.72595981</v>
      </c>
      <c r="H64" s="160">
        <f t="shared" si="3"/>
        <v>0.008688446516381454</v>
      </c>
      <c r="I64" s="160">
        <f t="shared" si="4"/>
        <v>0.6574210798826348</v>
      </c>
      <c r="J64" s="181"/>
      <c r="K64" s="166"/>
      <c r="L64" s="166"/>
      <c r="M64" s="177"/>
      <c r="N64" s="174"/>
    </row>
    <row r="65" spans="1:13" ht="12.75" customHeight="1">
      <c r="A65" s="183" t="s">
        <v>41</v>
      </c>
      <c r="B65" s="159">
        <v>157.7778418</v>
      </c>
      <c r="C65" s="209">
        <v>168.11691442</v>
      </c>
      <c r="D65" s="209">
        <v>168.31881515</v>
      </c>
      <c r="E65" s="159">
        <v>164.62991660999998</v>
      </c>
      <c r="F65" s="159">
        <v>31.209027939999995</v>
      </c>
      <c r="G65" s="159">
        <v>32.04366356</v>
      </c>
      <c r="H65" s="160">
        <f t="shared" si="3"/>
        <v>0.026743403274354094</v>
      </c>
      <c r="I65" s="160">
        <f t="shared" si="4"/>
        <v>-0.8053594132838575</v>
      </c>
      <c r="J65" s="181"/>
      <c r="K65" s="182"/>
      <c r="M65" s="177"/>
    </row>
    <row r="66" spans="1:13" ht="12.75" customHeight="1">
      <c r="A66" s="172" t="s">
        <v>43</v>
      </c>
      <c r="B66" s="150">
        <v>45393.16383152999</v>
      </c>
      <c r="C66" s="14">
        <v>50992.70583030999</v>
      </c>
      <c r="D66" s="14">
        <v>53938.769970650006</v>
      </c>
      <c r="E66" s="150">
        <v>51738.252414439994</v>
      </c>
      <c r="F66" s="150">
        <v>40204.59426627</v>
      </c>
      <c r="G66" s="150">
        <v>40647.198116889995</v>
      </c>
      <c r="H66" s="184">
        <f t="shared" si="3"/>
        <v>0.011008787893460159</v>
      </c>
      <c r="I66" s="184">
        <f t="shared" si="4"/>
        <v>-0.21436855285924805</v>
      </c>
      <c r="J66" s="181"/>
      <c r="K66" s="166"/>
      <c r="L66" s="166"/>
      <c r="M66" s="177"/>
    </row>
    <row r="67" spans="1:15" ht="12.75" customHeight="1">
      <c r="A67" s="183" t="s">
        <v>39</v>
      </c>
      <c r="B67" s="159">
        <v>31221.693855669993</v>
      </c>
      <c r="C67" s="209">
        <v>34549.7920339</v>
      </c>
      <c r="D67" s="209">
        <v>36432.515908739995</v>
      </c>
      <c r="E67" s="159">
        <v>35323.695296449994</v>
      </c>
      <c r="F67" s="159">
        <v>29476.261566810004</v>
      </c>
      <c r="G67" s="159">
        <v>30074.305896689995</v>
      </c>
      <c r="H67" s="160">
        <f t="shared" si="3"/>
        <v>0.020289015570189584</v>
      </c>
      <c r="I67" s="160">
        <f t="shared" si="4"/>
        <v>-0.14860816105747465</v>
      </c>
      <c r="J67" s="181"/>
      <c r="K67" s="166"/>
      <c r="L67" s="166"/>
      <c r="M67" s="177"/>
      <c r="N67" s="166"/>
      <c r="O67" s="166"/>
    </row>
    <row r="68" spans="1:15" ht="12.75" customHeight="1">
      <c r="A68" s="183" t="s">
        <v>40</v>
      </c>
      <c r="B68" s="159">
        <v>13817.509564520002</v>
      </c>
      <c r="C68" s="209">
        <v>15255.047207900003</v>
      </c>
      <c r="D68" s="209">
        <v>16322.111359370001</v>
      </c>
      <c r="E68" s="159">
        <v>15675.711629049996</v>
      </c>
      <c r="F68" s="159">
        <v>9993.391008409999</v>
      </c>
      <c r="G68" s="159">
        <v>9846.894289779997</v>
      </c>
      <c r="H68" s="160">
        <f t="shared" si="3"/>
        <v>-0.014659360221842332</v>
      </c>
      <c r="I68" s="160">
        <f t="shared" si="4"/>
        <v>-0.3718374946671079</v>
      </c>
      <c r="J68" s="181"/>
      <c r="K68" s="166"/>
      <c r="L68" s="166"/>
      <c r="M68" s="177"/>
      <c r="N68" s="166"/>
      <c r="O68" s="166"/>
    </row>
    <row r="69" spans="1:15" ht="12.75" customHeight="1">
      <c r="A69" s="183" t="s">
        <v>41</v>
      </c>
      <c r="B69" s="159">
        <v>353.96041133999995</v>
      </c>
      <c r="C69" s="209">
        <v>1187.8665885099997</v>
      </c>
      <c r="D69" s="209">
        <v>1184.1427025399998</v>
      </c>
      <c r="E69" s="159">
        <v>738.84548894</v>
      </c>
      <c r="F69" s="159">
        <v>734.9416910499999</v>
      </c>
      <c r="G69" s="159">
        <v>725.99793042</v>
      </c>
      <c r="H69" s="160">
        <f t="shared" si="3"/>
        <v>-0.0121693472270189</v>
      </c>
      <c r="I69" s="160">
        <f t="shared" si="4"/>
        <v>-0.017388694540765193</v>
      </c>
      <c r="J69" s="181"/>
      <c r="K69" s="166"/>
      <c r="L69" s="166"/>
      <c r="M69" s="177"/>
      <c r="N69" s="166"/>
      <c r="O69" s="166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Toktogulova Aidai</cp:lastModifiedBy>
  <cp:lastPrinted>2015-06-09T02:49:37Z</cp:lastPrinted>
  <dcterms:created xsi:type="dcterms:W3CDTF">2008-11-05T07:26:31Z</dcterms:created>
  <dcterms:modified xsi:type="dcterms:W3CDTF">2016-12-12T08:40:59Z</dcterms:modified>
  <cp:category/>
  <cp:version/>
  <cp:contentType/>
  <cp:contentStatus/>
</cp:coreProperties>
</file>