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46" activeTab="3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'Деп-Кред'!$A$1:$I$66</definedName>
    <definedName name="_xlnm.Print_Area" localSheetId="0">'Макро-экон'!$A$1:$I$36</definedName>
    <definedName name="_xlnm.Print_Area" localSheetId="1">'Операции НБКР'!$A$1:$H$52</definedName>
  </definedNames>
  <calcPr fullCalcOnLoad="1"/>
</workbook>
</file>

<file path=xl/sharedStrings.xml><?xml version="1.0" encoding="utf-8"?>
<sst xmlns="http://schemas.openxmlformats.org/spreadsheetml/2006/main" count="547" uniqueCount="107">
  <si>
    <t>(млн.сом / проценты)</t>
  </si>
  <si>
    <t>-</t>
  </si>
  <si>
    <t>Прирост за месяц</t>
  </si>
  <si>
    <t>Прирост за год</t>
  </si>
  <si>
    <t xml:space="preserve">Денежная база 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</si>
  <si>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</si>
  <si>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</si>
  <si>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</si>
  <si>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</si>
  <si>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 xml:space="preserve"> 01.01.08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</si>
  <si>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</si>
  <si>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</si>
  <si>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</si>
  <si>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</si>
  <si>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</si>
  <si>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</si>
  <si>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</si>
  <si>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</si>
  <si>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</si>
  <si>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</si>
  <si>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</si>
  <si>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Депозиты - всего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</si>
  <si>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</si>
  <si>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</si>
  <si>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</si>
  <si>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</si>
  <si>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</si>
  <si>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</si>
  <si>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</si>
  <si>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</si>
  <si>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</si>
  <si>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</si>
  <si>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</si>
  <si>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</si>
  <si>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</si>
  <si>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</si>
  <si>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</si>
  <si>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</si>
  <si>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</si>
  <si>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</si>
  <si>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</si>
  <si>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</si>
  <si>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</si>
  <si>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Валютные интервенции</t>
  </si>
  <si>
    <t>Операции своп</t>
  </si>
  <si>
    <t>Кредиты "овернайт"</t>
  </si>
  <si>
    <t>Депозитные операции</t>
  </si>
  <si>
    <t>Операции репо</t>
  </si>
  <si>
    <t>Репо-покупка</t>
  </si>
  <si>
    <t>(млн.долл. / сом/доллар)</t>
  </si>
  <si>
    <t>2008 год</t>
  </si>
  <si>
    <t>операции репо</t>
  </si>
  <si>
    <t>Прирост с начала года</t>
  </si>
  <si>
    <t xml:space="preserve">ИПЦ </t>
  </si>
  <si>
    <t>(проценты / сом/долл.)</t>
  </si>
  <si>
    <t>(млн. долл США)</t>
  </si>
  <si>
    <t>Темп прироста реального ВВП</t>
  </si>
  <si>
    <t>Темп прироста учетного курса</t>
  </si>
  <si>
    <t>Таблица 1. Основные макроэкономические показатели Кыргызской Республики</t>
  </si>
  <si>
    <t>Таблица 2. Денежные агрегаты</t>
  </si>
  <si>
    <t>Таблица 6. Операции НБКР на открытом рынке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</si>
  <si>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</si>
  <si>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</si>
  <si>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</si>
  <si>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</si>
  <si>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</si>
  <si>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</si>
  <si>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</si>
  <si>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</si>
  <si>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Таблица 4. Валютный курс </t>
  </si>
  <si>
    <t>Таблица 7. Аукционы нот НБКР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</si>
  <si>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</si>
  <si>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</si>
  <si>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</si>
  <si>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</si>
  <si>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</si>
  <si>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</si>
  <si>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</si>
  <si>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>Таблица 5. Операции НБКР на валютном рынке</t>
  </si>
  <si>
    <t>Таблица 8. Аукционы ГКВ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</si>
  <si>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</si>
  <si>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</si>
  <si>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</si>
  <si>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</si>
  <si>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</si>
  <si>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</si>
  <si>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</si>
  <si>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</si>
  <si>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</si>
  <si>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 xml:space="preserve"> -</t>
  </si>
  <si>
    <t>Учетная ставка (на конец периода)</t>
  </si>
  <si>
    <t>Кредиты "овернайт" (на конец периода)</t>
  </si>
  <si>
    <t>Таблица 9. Процентные ставки на межбанковском кредитном рынке</t>
  </si>
  <si>
    <t>Кредиты в нац.валюте</t>
  </si>
  <si>
    <t>Кредиты в ин.валюте</t>
  </si>
  <si>
    <t>Таблица 10. Объем операций на межбанковском кредитном рынке</t>
  </si>
  <si>
    <t>Общий объем</t>
  </si>
  <si>
    <t>Таблица 12. Кредиты, выданные коммерческими банками</t>
  </si>
  <si>
    <t xml:space="preserve">Таблица 11. Депозиты, принятые коммерческими банками </t>
  </si>
  <si>
    <t>Таблица 3. Международные резервы</t>
  </si>
  <si>
    <t xml:space="preserve"> 01.06.08</t>
  </si>
  <si>
    <t xml:space="preserve">июнь 2009 </t>
  </si>
  <si>
    <t>янв.-июнь.09</t>
  </si>
  <si>
    <t>янв.-июнь.08</t>
  </si>
  <si>
    <t>янв.-июн.08</t>
  </si>
  <si>
    <t>янв.-июн.09</t>
  </si>
  <si>
    <t xml:space="preserve"> 01.07.08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</si>
</sst>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b/>
      <sz val="2"/>
      <name val="Arial Cyr"/>
      <family val="0"/>
    </font>
    <font>
      <sz val="1.75"/>
      <name val="Arial Cyr"/>
      <family val="0"/>
    </font>
    <font>
      <sz val="2"/>
      <name val="Arial Cyr"/>
      <family val="0"/>
    </font>
    <font>
      <b/>
      <sz val="8"/>
      <name val="Arial"/>
      <family val="2"/>
    </font>
    <font>
      <sz val="10"/>
      <name val="Arial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sz val="8"/>
      <name val="Times New Roman Cyr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70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6" fillId="0" borderId="0" xfId="18" applyFont="1" applyFill="1" applyAlignment="1">
      <alignment horizontal="center" vertical="top"/>
      <protection/>
    </xf>
    <xf numFmtId="0" fontId="17" fillId="0" borderId="0" xfId="18" applyFont="1">
      <alignment/>
      <protection/>
    </xf>
    <xf numFmtId="0" fontId="18" fillId="0" borderId="0" xfId="18" applyFont="1">
      <alignment/>
      <protection/>
    </xf>
    <xf numFmtId="0" fontId="18" fillId="0" borderId="0" xfId="18" applyFont="1" applyFill="1">
      <alignment/>
      <protection/>
    </xf>
    <xf numFmtId="0" fontId="17" fillId="0" borderId="0" xfId="18" applyFont="1" applyBorder="1" applyAlignment="1">
      <alignment shrinkToFit="1"/>
      <protection/>
    </xf>
    <xf numFmtId="0" fontId="19" fillId="0" borderId="0" xfId="18" applyFont="1" applyBorder="1" applyAlignment="1">
      <alignment horizontal="left"/>
      <protection/>
    </xf>
    <xf numFmtId="0" fontId="20" fillId="0" borderId="0" xfId="18" applyFont="1" applyBorder="1" applyAlignment="1">
      <alignment horizontal="left"/>
      <protection/>
    </xf>
    <xf numFmtId="164" fontId="18" fillId="0" borderId="0" xfId="18" applyNumberFormat="1" applyFont="1" applyFill="1">
      <alignment/>
      <protection/>
    </xf>
    <xf numFmtId="0" fontId="17" fillId="0" borderId="0" xfId="18" applyFont="1" applyFill="1">
      <alignment/>
      <protection/>
    </xf>
    <xf numFmtId="173" fontId="17" fillId="0" borderId="0" xfId="20" applyNumberFormat="1" applyFont="1" applyFill="1" applyAlignment="1">
      <alignment/>
    </xf>
    <xf numFmtId="0" fontId="18" fillId="0" borderId="0" xfId="18" applyFont="1" applyFill="1" applyBorder="1">
      <alignment/>
      <protection/>
    </xf>
    <xf numFmtId="0" fontId="17" fillId="0" borderId="0" xfId="18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13" fillId="0" borderId="0" xfId="18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21" fillId="0" borderId="0" xfId="18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23" fillId="0" borderId="0" xfId="18" applyFont="1" applyFill="1" applyBorder="1" applyAlignment="1">
      <alignment/>
      <protection/>
    </xf>
    <xf numFmtId="0" fontId="12" fillId="0" borderId="0" xfId="18" applyFont="1" applyAlignment="1">
      <alignment/>
      <protection/>
    </xf>
    <xf numFmtId="0" fontId="12" fillId="0" borderId="0" xfId="18" applyFont="1" applyBorder="1" applyAlignment="1">
      <alignment/>
      <protection/>
    </xf>
    <xf numFmtId="164" fontId="13" fillId="0" borderId="0" xfId="18" applyNumberFormat="1" applyFont="1" applyFill="1" applyAlignment="1">
      <alignment horizontal="right"/>
      <protection/>
    </xf>
    <xf numFmtId="164" fontId="13" fillId="0" borderId="0" xfId="18" applyNumberFormat="1" applyFont="1" applyFill="1" applyBorder="1" applyAlignment="1">
      <alignment/>
      <protection/>
    </xf>
    <xf numFmtId="0" fontId="21" fillId="0" borderId="0" xfId="18" applyFont="1" applyFill="1" applyBorder="1" applyAlignment="1">
      <alignment horizontal="left" shrinkToFit="1"/>
      <protection/>
    </xf>
    <xf numFmtId="164" fontId="21" fillId="0" borderId="0" xfId="18" applyNumberFormat="1" applyFont="1" applyFill="1" applyAlignment="1">
      <alignment/>
      <protection/>
    </xf>
    <xf numFmtId="164" fontId="21" fillId="0" borderId="0" xfId="18" applyNumberFormat="1" applyFont="1" applyFill="1" applyAlignment="1">
      <alignment horizontal="right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9" fontId="3" fillId="0" borderId="0" xfId="0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2" fillId="0" borderId="0" xfId="18" applyFont="1" applyFill="1" applyAlignment="1">
      <alignment horizontal="center"/>
      <protection/>
    </xf>
    <xf numFmtId="0" fontId="12" fillId="0" borderId="0" xfId="18" applyFont="1" applyAlignment="1">
      <alignment horizontal="center"/>
      <protection/>
    </xf>
    <xf numFmtId="169" fontId="2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22" fillId="0" borderId="0" xfId="18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175" fontId="7" fillId="0" borderId="0" xfId="0" applyNumberFormat="1" applyFont="1" applyFill="1" applyAlignment="1">
      <alignment horizontal="right" vertical="center" indent="1"/>
    </xf>
    <xf numFmtId="0" fontId="17" fillId="0" borderId="1" xfId="18" applyFont="1" applyFill="1" applyBorder="1">
      <alignment/>
      <protection/>
    </xf>
    <xf numFmtId="17" fontId="5" fillId="0" borderId="1" xfId="0" applyNumberFormat="1" applyFont="1" applyFill="1" applyBorder="1" applyAlignment="1">
      <alignment horizontal="center" vertical="center" wrapText="1"/>
    </xf>
    <xf numFmtId="0" fontId="21" fillId="0" borderId="1" xfId="18" applyFont="1" applyFill="1" applyBorder="1" applyAlignment="1">
      <alignment horizontal="left" vertical="center" indent="2" shrinkToFit="1"/>
      <protection/>
    </xf>
    <xf numFmtId="0" fontId="5" fillId="0" borderId="1" xfId="0" applyFont="1" applyFill="1" applyBorder="1" applyAlignment="1">
      <alignment horizontal="center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168" fontId="3" fillId="0" borderId="0" xfId="0" applyNumberFormat="1" applyFont="1" applyFill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4" fontId="5" fillId="0" borderId="0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" fontId="3" fillId="0" borderId="0" xfId="0" applyNumberFormat="1" applyFon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2" fontId="5" fillId="0" borderId="0" xfId="0" applyNumberFormat="1" applyFont="1" applyAlignment="1">
      <alignment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Alignment="1">
      <alignment vertical="center"/>
    </xf>
    <xf numFmtId="169" fontId="5" fillId="0" borderId="0" xfId="0" applyNumberFormat="1" applyFont="1" applyFill="1" applyAlignment="1">
      <alignment horizontal="right" vertical="center"/>
    </xf>
    <xf numFmtId="169" fontId="6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7" fontId="26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 horizontal="left" vertical="center" wrapText="1" indent="1"/>
    </xf>
    <xf numFmtId="164" fontId="7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vertical="center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172" fontId="25" fillId="0" borderId="0" xfId="0" applyNumberFormat="1" applyFont="1" applyFill="1" applyAlignment="1">
      <alignment horizontal="right"/>
    </xf>
    <xf numFmtId="168" fontId="5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horizontal="right" vertical="center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 indent="1"/>
    </xf>
    <xf numFmtId="169" fontId="5" fillId="0" borderId="0" xfId="0" applyNumberFormat="1" applyFont="1" applyFill="1" applyBorder="1" applyAlignment="1">
      <alignment horizontal="center" vertical="center" wrapText="1"/>
    </xf>
    <xf numFmtId="0" fontId="22" fillId="0" borderId="0" xfId="18" applyFont="1" applyAlignment="1">
      <alignment horizontal="center"/>
      <protection/>
    </xf>
    <xf numFmtId="49" fontId="22" fillId="0" borderId="0" xfId="18" applyNumberFormat="1" applyFont="1" applyAlignment="1">
      <alignment horizontal="center"/>
      <protection/>
    </xf>
    <xf numFmtId="168" fontId="7" fillId="0" borderId="0" xfId="0" applyNumberFormat="1" applyFont="1" applyFill="1" applyAlignment="1">
      <alignment horizontal="right" vertical="center" indent="1"/>
    </xf>
  </cellXfs>
  <cellStyles count="10">
    <cellStyle name="Normal" xfId="0"/>
    <cellStyle name="Hyperlink" xfId="15"/>
    <cellStyle name="Currency" xfId="16"/>
    <cellStyle name="Currency [0]" xfId="17"/>
    <cellStyle name="Обычный_Пресс-конференция (октябрь 2008)" xfId="18"/>
    <cellStyle name="Followed Hyperlink" xfId="19"/>
    <cellStyle name="Percent" xfId="20"/>
    <cellStyle name="ТЕКСТ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537138"/>
        <c:axId val="59616515"/>
      </c:lineChart>
      <c:catAx>
        <c:axId val="21537138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crossAx val="59616515"/>
        <c:crosses val="autoZero"/>
        <c:auto val="0"/>
        <c:lblOffset val="100"/>
        <c:noMultiLvlLbl val="0"/>
      </c:catAx>
      <c:valAx>
        <c:axId val="5961651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1537138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0362038"/>
        <c:axId val="26149479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34018720"/>
        <c:axId val="37733025"/>
      </c:lineChart>
      <c:catAx>
        <c:axId val="1036203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crossAx val="26149479"/>
        <c:crosses val="autoZero"/>
        <c:auto val="0"/>
        <c:lblOffset val="100"/>
        <c:noMultiLvlLbl val="0"/>
      </c:catAx>
      <c:valAx>
        <c:axId val="26149479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0362038"/>
        <c:crossesAt val="1"/>
        <c:crossBetween val="between"/>
        <c:dispUnits/>
        <c:majorUnit val="2000"/>
        <c:minorUnit val="100"/>
      </c:valAx>
      <c:catAx>
        <c:axId val="34018720"/>
        <c:scaling>
          <c:orientation val="minMax"/>
        </c:scaling>
        <c:axPos val="b"/>
        <c:delete val="1"/>
        <c:majorTickMark val="in"/>
        <c:minorTickMark val="none"/>
        <c:tickLblPos val="nextTo"/>
        <c:crossAx val="37733025"/>
        <c:crossesAt val="39"/>
        <c:auto val="0"/>
        <c:lblOffset val="100"/>
        <c:noMultiLvlLbl val="0"/>
      </c:catAx>
      <c:valAx>
        <c:axId val="37733025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018720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052906"/>
        <c:axId val="36476155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052906"/>
        <c:axId val="36476155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849940"/>
        <c:axId val="1778549"/>
      </c:lineChart>
      <c:catAx>
        <c:axId val="4052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476155"/>
        <c:crosses val="autoZero"/>
        <c:auto val="0"/>
        <c:lblOffset val="100"/>
        <c:noMultiLvlLbl val="0"/>
      </c:catAx>
      <c:valAx>
        <c:axId val="3647615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52906"/>
        <c:crossesAt val="1"/>
        <c:crossBetween val="between"/>
        <c:dispUnits/>
        <c:majorUnit val="1"/>
      </c:valAx>
      <c:catAx>
        <c:axId val="59849940"/>
        <c:scaling>
          <c:orientation val="minMax"/>
        </c:scaling>
        <c:axPos val="b"/>
        <c:delete val="1"/>
        <c:majorTickMark val="in"/>
        <c:minorTickMark val="none"/>
        <c:tickLblPos val="nextTo"/>
        <c:crossAx val="1778549"/>
        <c:crosses val="autoZero"/>
        <c:auto val="0"/>
        <c:lblOffset val="100"/>
        <c:noMultiLvlLbl val="0"/>
      </c:catAx>
      <c:valAx>
        <c:axId val="177854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849940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6375"/>
          <c:w val="0.899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6006942"/>
        <c:axId val="9844751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006942"/>
        <c:axId val="9844751"/>
      </c:lineChart>
      <c:catAx>
        <c:axId val="1600694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9844751"/>
        <c:crosses val="autoZero"/>
        <c:auto val="1"/>
        <c:lblOffset val="100"/>
        <c:noMultiLvlLbl val="0"/>
      </c:catAx>
      <c:valAx>
        <c:axId val="984475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600694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66786588"/>
        <c:axId val="64208381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786588"/>
        <c:axId val="64208381"/>
      </c:lineChart>
      <c:catAx>
        <c:axId val="6678658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64208381"/>
        <c:crosses val="autoZero"/>
        <c:auto val="1"/>
        <c:lblOffset val="100"/>
        <c:noMultiLvlLbl val="0"/>
      </c:catAx>
      <c:valAx>
        <c:axId val="6420838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678658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1004518"/>
        <c:axId val="33496343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031632"/>
        <c:axId val="28849233"/>
      </c:lineChart>
      <c:catAx>
        <c:axId val="41004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496343"/>
        <c:crosses val="autoZero"/>
        <c:auto val="1"/>
        <c:lblOffset val="100"/>
        <c:noMultiLvlLbl val="0"/>
      </c:catAx>
      <c:valAx>
        <c:axId val="3349634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1004518"/>
        <c:crossesAt val="1"/>
        <c:crossBetween val="between"/>
        <c:dispUnits/>
        <c:majorUnit val="400"/>
      </c:valAx>
      <c:catAx>
        <c:axId val="33031632"/>
        <c:scaling>
          <c:orientation val="minMax"/>
        </c:scaling>
        <c:axPos val="b"/>
        <c:delete val="1"/>
        <c:majorTickMark val="in"/>
        <c:minorTickMark val="none"/>
        <c:tickLblPos val="nextTo"/>
        <c:crossAx val="28849233"/>
        <c:crosses val="autoZero"/>
        <c:auto val="1"/>
        <c:lblOffset val="100"/>
        <c:noMultiLvlLbl val="0"/>
      </c:catAx>
      <c:valAx>
        <c:axId val="28849233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crossAx val="33031632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6375"/>
          <c:w val="0.89925"/>
          <c:h val="0.7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8316506"/>
        <c:axId val="5508650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316506"/>
        <c:axId val="55086507"/>
      </c:lineChart>
      <c:catAx>
        <c:axId val="5831650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55086507"/>
        <c:crosses val="autoZero"/>
        <c:auto val="1"/>
        <c:lblOffset val="100"/>
        <c:noMultiLvlLbl val="0"/>
      </c:catAx>
      <c:valAx>
        <c:axId val="5508650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831650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525"/>
          <c:y val="0.4025"/>
          <c:w val="0.702"/>
          <c:h val="0.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6375"/>
          <c:w val="0.89925"/>
          <c:h val="0.7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6016516"/>
        <c:axId val="3282205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016516"/>
        <c:axId val="32822053"/>
      </c:lineChart>
      <c:catAx>
        <c:axId val="2601651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32822053"/>
        <c:crosses val="autoZero"/>
        <c:auto val="1"/>
        <c:lblOffset val="100"/>
        <c:noMultiLvlLbl val="0"/>
      </c:catAx>
      <c:valAx>
        <c:axId val="3282205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601651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525"/>
          <c:y val="0.4025"/>
          <c:w val="0.702"/>
          <c:h val="0.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6375"/>
          <c:w val="0.89925"/>
          <c:h val="0.7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6963022"/>
        <c:axId val="4134060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963022"/>
        <c:axId val="41340607"/>
      </c:lineChart>
      <c:catAx>
        <c:axId val="2696302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41340607"/>
        <c:crosses val="autoZero"/>
        <c:auto val="1"/>
        <c:lblOffset val="100"/>
        <c:noMultiLvlLbl val="0"/>
      </c:catAx>
      <c:valAx>
        <c:axId val="4134060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696302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525"/>
          <c:y val="0.4025"/>
          <c:w val="0.702"/>
          <c:h val="0.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6375"/>
          <c:w val="0.899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6521144"/>
        <c:axId val="6025484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521144"/>
        <c:axId val="60254841"/>
      </c:lineChart>
      <c:catAx>
        <c:axId val="3652114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60254841"/>
        <c:crosses val="autoZero"/>
        <c:auto val="1"/>
        <c:lblOffset val="100"/>
        <c:noMultiLvlLbl val="0"/>
      </c:catAx>
      <c:valAx>
        <c:axId val="6025484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652114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6375"/>
          <c:w val="0.899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422658"/>
        <c:axId val="48803923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22658"/>
        <c:axId val="48803923"/>
      </c:lineChart>
      <c:catAx>
        <c:axId val="542265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48803923"/>
        <c:crosses val="autoZero"/>
        <c:auto val="1"/>
        <c:lblOffset val="100"/>
        <c:noMultiLvlLbl val="0"/>
      </c:catAx>
      <c:valAx>
        <c:axId val="4880392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42265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582124"/>
        <c:axId val="60803661"/>
      </c:lineChart>
      <c:catAx>
        <c:axId val="3658212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crossAx val="60803661"/>
        <c:crosses val="autoZero"/>
        <c:auto val="0"/>
        <c:lblOffset val="100"/>
        <c:noMultiLvlLbl val="0"/>
      </c:catAx>
      <c:valAx>
        <c:axId val="6080366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6582124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658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438150</xdr:colOff>
      <xdr:row>0</xdr:row>
      <xdr:rowOff>0</xdr:rowOff>
    </xdr:from>
    <xdr:to>
      <xdr:col>40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30886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7896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9</xdr:row>
      <xdr:rowOff>0</xdr:rowOff>
    </xdr:from>
    <xdr:to>
      <xdr:col>37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1002625" y="17907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10026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438150</xdr:colOff>
      <xdr:row>25</xdr:row>
      <xdr:rowOff>0</xdr:rowOff>
    </xdr:from>
    <xdr:to>
      <xdr:col>37</xdr:col>
      <xdr:colOff>47625</xdr:colOff>
      <xdr:row>25</xdr:row>
      <xdr:rowOff>133350</xdr:rowOff>
    </xdr:to>
    <xdr:graphicFrame>
      <xdr:nvGraphicFramePr>
        <xdr:cNvPr id="6" name="Chart 11"/>
        <xdr:cNvGraphicFramePr/>
      </xdr:nvGraphicFramePr>
      <xdr:xfrm>
        <a:off x="21002625" y="517207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199834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438150</xdr:colOff>
      <xdr:row>28</xdr:row>
      <xdr:rowOff>0</xdr:rowOff>
    </xdr:from>
    <xdr:to>
      <xdr:col>37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19983450" y="442912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0967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143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18347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workbookViewId="0" topLeftCell="A1">
      <selection activeCell="K23" sqref="K23"/>
    </sheetView>
  </sheetViews>
  <sheetFormatPr defaultColWidth="9.00390625" defaultRowHeight="12.75"/>
  <cols>
    <col min="1" max="1" width="22.75390625" style="22" customWidth="1"/>
    <col min="2" max="4" width="9.25390625" style="22" customWidth="1"/>
    <col min="5" max="6" width="9.25390625" style="23" customWidth="1"/>
    <col min="7" max="7" width="9.25390625" style="24" customWidth="1"/>
    <col min="8" max="8" width="9.25390625" style="22" customWidth="1"/>
    <col min="9" max="9" width="11.125" style="22" customWidth="1"/>
    <col min="10" max="13" width="8.25390625" style="22" customWidth="1"/>
    <col min="14" max="16384" width="8.00390625" style="22" customWidth="1"/>
  </cols>
  <sheetData>
    <row r="1" spans="1:9" ht="15.75">
      <c r="A1" s="140" t="s">
        <v>20</v>
      </c>
      <c r="B1" s="140"/>
      <c r="C1" s="140"/>
      <c r="D1" s="140"/>
      <c r="E1" s="140"/>
      <c r="F1" s="140"/>
      <c r="G1" s="140"/>
      <c r="H1" s="140"/>
      <c r="I1" s="140"/>
    </row>
    <row r="2" spans="1:9" ht="15.75">
      <c r="A2" s="141" t="s">
        <v>101</v>
      </c>
      <c r="B2" s="141"/>
      <c r="C2" s="141"/>
      <c r="D2" s="141"/>
      <c r="E2" s="141"/>
      <c r="F2" s="141"/>
      <c r="G2" s="141"/>
      <c r="H2" s="141"/>
      <c r="I2" s="141"/>
    </row>
    <row r="3" spans="1:9" ht="15.75">
      <c r="A3" s="67"/>
      <c r="B3" s="67"/>
      <c r="C3" s="67"/>
      <c r="D3" s="67"/>
      <c r="E3" s="67"/>
      <c r="F3" s="67"/>
      <c r="G3" s="67"/>
      <c r="H3" s="67"/>
      <c r="I3" s="67"/>
    </row>
    <row r="4" spans="1:3" ht="15" customHeight="1">
      <c r="A4" s="49" t="s">
        <v>58</v>
      </c>
      <c r="B4" s="21"/>
      <c r="C4" s="21"/>
    </row>
    <row r="5" spans="1:6" ht="15" customHeight="1">
      <c r="A5" s="16" t="s">
        <v>54</v>
      </c>
      <c r="B5" s="25"/>
      <c r="C5" s="25"/>
      <c r="D5" s="26"/>
      <c r="E5" s="27"/>
      <c r="F5" s="27"/>
    </row>
    <row r="6" spans="1:8" s="32" customFormat="1" ht="23.25" customHeight="1">
      <c r="A6" s="73"/>
      <c r="B6" s="74" t="s">
        <v>50</v>
      </c>
      <c r="C6" s="74" t="s">
        <v>104</v>
      </c>
      <c r="D6" s="74" t="s">
        <v>105</v>
      </c>
      <c r="E6" s="74">
        <v>39934</v>
      </c>
      <c r="F6" s="74">
        <v>39965</v>
      </c>
      <c r="G6" s="52"/>
      <c r="H6" s="52"/>
    </row>
    <row r="7" spans="1:12" ht="24.75" customHeight="1">
      <c r="A7" s="34" t="s">
        <v>56</v>
      </c>
      <c r="B7" s="70">
        <v>7.6</v>
      </c>
      <c r="C7" s="70">
        <v>7.1</v>
      </c>
      <c r="D7" s="70">
        <v>0.3</v>
      </c>
      <c r="E7" s="70">
        <v>-0.9</v>
      </c>
      <c r="F7" s="70">
        <v>0.3</v>
      </c>
      <c r="G7" s="28"/>
      <c r="H7" s="125"/>
      <c r="I7" s="125"/>
      <c r="J7" s="125"/>
      <c r="K7" s="125"/>
      <c r="L7" s="125"/>
    </row>
    <row r="8" spans="1:12" ht="15" customHeight="1">
      <c r="A8" s="34" t="s">
        <v>53</v>
      </c>
      <c r="B8" s="124">
        <v>20</v>
      </c>
      <c r="C8" s="124">
        <v>15.2</v>
      </c>
      <c r="D8" s="71">
        <v>0.6</v>
      </c>
      <c r="E8" s="71">
        <v>0.31</v>
      </c>
      <c r="F8" s="71">
        <v>-0.5</v>
      </c>
      <c r="H8" s="125"/>
      <c r="I8" s="125"/>
      <c r="J8" s="125"/>
      <c r="K8" s="125"/>
      <c r="L8" s="125"/>
    </row>
    <row r="9" spans="1:12" ht="24" customHeight="1">
      <c r="A9" s="34" t="s">
        <v>10</v>
      </c>
      <c r="B9" s="71">
        <v>15.22</v>
      </c>
      <c r="C9" s="71">
        <v>8.63</v>
      </c>
      <c r="D9" s="71">
        <v>8.16</v>
      </c>
      <c r="E9" s="71">
        <v>9.95</v>
      </c>
      <c r="F9" s="71">
        <v>8.16</v>
      </c>
      <c r="G9" s="31"/>
      <c r="H9" s="125"/>
      <c r="I9" s="125"/>
      <c r="J9" s="125"/>
      <c r="K9" s="125"/>
      <c r="L9" s="125"/>
    </row>
    <row r="10" spans="1:12" ht="27" customHeight="1">
      <c r="A10" s="34" t="s">
        <v>11</v>
      </c>
      <c r="B10" s="68">
        <v>39.4181</v>
      </c>
      <c r="C10" s="68">
        <v>35.9283</v>
      </c>
      <c r="D10" s="69">
        <v>43.281</v>
      </c>
      <c r="E10" s="68">
        <v>43.2562</v>
      </c>
      <c r="F10" s="69">
        <v>43.281</v>
      </c>
      <c r="H10" s="69"/>
      <c r="I10" s="69"/>
      <c r="J10" s="69"/>
      <c r="K10" s="69"/>
      <c r="L10" s="69"/>
    </row>
    <row r="11" spans="1:12" s="29" customFormat="1" ht="25.5" customHeight="1">
      <c r="A11" s="34" t="s">
        <v>57</v>
      </c>
      <c r="B11" s="72">
        <v>11.040654895376733</v>
      </c>
      <c r="C11" s="138">
        <v>1.20990005295954</v>
      </c>
      <c r="D11" s="138">
        <v>9.79981277636415</v>
      </c>
      <c r="E11" s="142">
        <v>0.25959456891078503</v>
      </c>
      <c r="F11" s="142">
        <v>0.05733282165330422</v>
      </c>
      <c r="G11" s="24"/>
      <c r="H11" s="125"/>
      <c r="I11" s="125"/>
      <c r="J11" s="125"/>
      <c r="K11" s="125"/>
      <c r="L11" s="125"/>
    </row>
    <row r="12" spans="1:9" s="29" customFormat="1" ht="15" customHeight="1">
      <c r="A12" s="36"/>
      <c r="B12" s="59"/>
      <c r="C12" s="133"/>
      <c r="E12" s="59"/>
      <c r="F12" s="59"/>
      <c r="G12" s="24"/>
      <c r="I12" s="30"/>
    </row>
    <row r="13" spans="1:9" s="29" customFormat="1" ht="15" customHeight="1">
      <c r="A13" s="49" t="s">
        <v>59</v>
      </c>
      <c r="B13" s="59"/>
      <c r="C13" s="59"/>
      <c r="D13" s="59"/>
      <c r="E13" s="59"/>
      <c r="F13" s="59"/>
      <c r="G13" s="24"/>
      <c r="I13" s="30"/>
    </row>
    <row r="14" spans="1:9" s="29" customFormat="1" ht="15" customHeight="1">
      <c r="A14" s="16" t="s">
        <v>8</v>
      </c>
      <c r="B14" s="59"/>
      <c r="C14" s="59"/>
      <c r="D14" s="59"/>
      <c r="E14" s="59"/>
      <c r="F14" s="59"/>
      <c r="G14" s="24"/>
      <c r="I14" s="30"/>
    </row>
    <row r="15" spans="1:9" s="29" customFormat="1" ht="26.25" customHeight="1">
      <c r="A15" s="75"/>
      <c r="B15" s="76" t="s">
        <v>9</v>
      </c>
      <c r="C15" s="78" t="s">
        <v>100</v>
      </c>
      <c r="D15" s="78" t="s">
        <v>106</v>
      </c>
      <c r="E15" s="77">
        <v>39814</v>
      </c>
      <c r="F15" s="77">
        <v>39965</v>
      </c>
      <c r="G15" s="77">
        <v>39995</v>
      </c>
      <c r="H15" s="79" t="s">
        <v>2</v>
      </c>
      <c r="I15" s="79" t="s">
        <v>52</v>
      </c>
    </row>
    <row r="16" spans="1:9" s="29" customFormat="1" ht="15" customHeight="1">
      <c r="A16" s="34" t="s">
        <v>5</v>
      </c>
      <c r="B16" s="33">
        <v>27561.852</v>
      </c>
      <c r="C16" s="33">
        <v>26780.0696</v>
      </c>
      <c r="D16" s="33">
        <v>28417.9322</v>
      </c>
      <c r="E16" s="33">
        <v>30803.2785</v>
      </c>
      <c r="F16" s="33">
        <v>27705.9573</v>
      </c>
      <c r="G16" s="33">
        <v>29561.3932</v>
      </c>
      <c r="H16" s="33">
        <f>G16-F16</f>
        <v>1855.4359000000004</v>
      </c>
      <c r="I16" s="33">
        <f>G16-E16</f>
        <v>-1241.8853000000017</v>
      </c>
    </row>
    <row r="17" spans="1:9" s="29" customFormat="1" ht="15" customHeight="1">
      <c r="A17" s="34" t="s">
        <v>4</v>
      </c>
      <c r="B17" s="33">
        <v>31575.8529</v>
      </c>
      <c r="C17" s="33">
        <v>30567.7425</v>
      </c>
      <c r="D17" s="33">
        <v>32534.5662</v>
      </c>
      <c r="E17" s="33">
        <v>35150.7861</v>
      </c>
      <c r="F17" s="33">
        <v>32197.0385</v>
      </c>
      <c r="G17" s="33">
        <v>34134.0159</v>
      </c>
      <c r="H17" s="33">
        <f>G17-F17</f>
        <v>1936.9773999999998</v>
      </c>
      <c r="I17" s="33">
        <f>G17-E17</f>
        <v>-1016.770199999999</v>
      </c>
    </row>
    <row r="18" spans="1:9" s="29" customFormat="1" ht="15" customHeight="1">
      <c r="A18" s="34" t="s">
        <v>6</v>
      </c>
      <c r="B18" s="33">
        <v>43017.98219</v>
      </c>
      <c r="C18" s="33">
        <v>43630.708810000004</v>
      </c>
      <c r="D18" s="33">
        <v>46646.64861</v>
      </c>
      <c r="E18" s="33">
        <v>48453.18036</v>
      </c>
      <c r="F18" s="33">
        <v>44321.84920915</v>
      </c>
      <c r="G18" s="33">
        <v>46604.56969665</v>
      </c>
      <c r="H18" s="33">
        <f>G18-F18</f>
        <v>2282.7204875000025</v>
      </c>
      <c r="I18" s="33">
        <f>G18-E18</f>
        <v>-1848.6106633499949</v>
      </c>
    </row>
    <row r="19" spans="1:9" s="29" customFormat="1" ht="15" customHeight="1">
      <c r="A19" s="81" t="s">
        <v>7</v>
      </c>
      <c r="B19" s="54">
        <v>25.297828739038113</v>
      </c>
      <c r="C19" s="54">
        <v>26.257763708975585</v>
      </c>
      <c r="D19" s="54">
        <v>26.232111420352595</v>
      </c>
      <c r="E19" s="54">
        <v>24.537956781735687</v>
      </c>
      <c r="F19" s="54">
        <v>23.8926463899971</v>
      </c>
      <c r="G19" s="54">
        <v>23.663337814265173</v>
      </c>
      <c r="H19" s="32"/>
      <c r="I19" s="32"/>
    </row>
    <row r="20" ht="15.75" customHeight="1"/>
    <row r="21" spans="1:6" s="42" customFormat="1" ht="15" customHeight="1">
      <c r="A21" s="41" t="s">
        <v>99</v>
      </c>
      <c r="B21" s="47"/>
      <c r="C21" s="48"/>
      <c r="D21" s="48"/>
      <c r="E21" s="57"/>
      <c r="F21" s="58"/>
    </row>
    <row r="22" spans="1:6" s="42" customFormat="1" ht="15" customHeight="1">
      <c r="A22" s="46" t="s">
        <v>55</v>
      </c>
      <c r="B22" s="47"/>
      <c r="C22" s="48"/>
      <c r="D22" s="48"/>
      <c r="E22" s="57"/>
      <c r="F22" s="58"/>
    </row>
    <row r="23" spans="1:9" s="42" customFormat="1" ht="24" customHeight="1">
      <c r="A23" s="75"/>
      <c r="B23" s="76" t="s">
        <v>9</v>
      </c>
      <c r="C23" s="78" t="s">
        <v>100</v>
      </c>
      <c r="D23" s="78" t="s">
        <v>106</v>
      </c>
      <c r="E23" s="77">
        <v>39814</v>
      </c>
      <c r="F23" s="77">
        <v>39965</v>
      </c>
      <c r="G23" s="77">
        <v>39995</v>
      </c>
      <c r="H23" s="79" t="s">
        <v>2</v>
      </c>
      <c r="I23" s="79" t="s">
        <v>52</v>
      </c>
    </row>
    <row r="24" spans="1:9" s="43" customFormat="1" ht="26.25" customHeight="1">
      <c r="A24" s="34" t="s">
        <v>28</v>
      </c>
      <c r="B24" s="44">
        <v>1176.570378</v>
      </c>
      <c r="C24" s="44">
        <v>1155.59</v>
      </c>
      <c r="D24" s="45">
        <v>1231.3</v>
      </c>
      <c r="E24" s="45">
        <v>1224.62</v>
      </c>
      <c r="F24" s="45">
        <v>1550.26</v>
      </c>
      <c r="G24" s="45">
        <v>1588.67</v>
      </c>
      <c r="H24" s="123">
        <f>G24-F24</f>
        <v>38.41000000000008</v>
      </c>
      <c r="I24" s="123">
        <f>G24-E24</f>
        <v>364.0500000000002</v>
      </c>
    </row>
    <row r="26" spans="1:2" s="2" customFormat="1" ht="15.75" customHeight="1">
      <c r="A26" s="50" t="s">
        <v>69</v>
      </c>
      <c r="B26" s="1"/>
    </row>
    <row r="27" s="2" customFormat="1" ht="9" customHeight="1"/>
    <row r="28" spans="1:9" s="2" customFormat="1" ht="26.25" customHeight="1">
      <c r="A28" s="80"/>
      <c r="B28" s="76" t="s">
        <v>9</v>
      </c>
      <c r="C28" s="78" t="s">
        <v>100</v>
      </c>
      <c r="D28" s="78" t="s">
        <v>106</v>
      </c>
      <c r="E28" s="77">
        <v>39814</v>
      </c>
      <c r="F28" s="77">
        <v>39965</v>
      </c>
      <c r="G28" s="77">
        <v>39995</v>
      </c>
      <c r="H28" s="79" t="s">
        <v>2</v>
      </c>
      <c r="I28" s="79" t="s">
        <v>52</v>
      </c>
    </row>
    <row r="29" spans="1:15" s="2" customFormat="1" ht="26.25" customHeight="1">
      <c r="A29" s="3" t="s">
        <v>66</v>
      </c>
      <c r="B29" s="4">
        <v>35.4988</v>
      </c>
      <c r="C29" s="5">
        <v>36.2891</v>
      </c>
      <c r="D29" s="5">
        <v>35.9283</v>
      </c>
      <c r="E29" s="5">
        <v>39.4181</v>
      </c>
      <c r="F29" s="5">
        <v>43.2562</v>
      </c>
      <c r="G29" s="5">
        <v>43.281</v>
      </c>
      <c r="H29" s="18">
        <f>G29/F29-1</f>
        <v>0.0005733282165329978</v>
      </c>
      <c r="I29" s="18">
        <f>G29/E29-1</f>
        <v>0.09799812776364147</v>
      </c>
      <c r="J29" s="3"/>
      <c r="K29" s="60"/>
      <c r="L29" s="12"/>
      <c r="M29" s="12"/>
      <c r="N29" s="12"/>
      <c r="O29" s="12"/>
    </row>
    <row r="30" spans="1:15" s="2" customFormat="1" ht="26.25" customHeight="1">
      <c r="A30" s="3" t="s">
        <v>67</v>
      </c>
      <c r="B30" s="4">
        <v>35.2709</v>
      </c>
      <c r="C30" s="5">
        <v>36.2603</v>
      </c>
      <c r="D30" s="5">
        <v>35.7355</v>
      </c>
      <c r="E30" s="5">
        <v>39.5934</v>
      </c>
      <c r="F30" s="5">
        <v>43.2183</v>
      </c>
      <c r="G30" s="5">
        <v>43.3455</v>
      </c>
      <c r="H30" s="18">
        <f>G30/F30-1</f>
        <v>0.0029431976732079423</v>
      </c>
      <c r="I30" s="18">
        <f>G30/E30-1</f>
        <v>0.09476579429904985</v>
      </c>
      <c r="J30" s="3"/>
      <c r="K30" s="60"/>
      <c r="L30" s="12"/>
      <c r="M30" s="12"/>
      <c r="N30" s="12"/>
      <c r="O30" s="12"/>
    </row>
    <row r="31" spans="1:15" s="2" customFormat="1" ht="26.25" customHeight="1">
      <c r="A31" s="3" t="s">
        <v>68</v>
      </c>
      <c r="B31" s="4">
        <v>1.4587</v>
      </c>
      <c r="C31" s="5">
        <v>1.5552</v>
      </c>
      <c r="D31" s="5">
        <v>1.5791</v>
      </c>
      <c r="E31" s="5">
        <v>1.3988</v>
      </c>
      <c r="F31" s="5">
        <v>1.4157</v>
      </c>
      <c r="G31" s="5">
        <v>1.415</v>
      </c>
      <c r="H31" s="18">
        <f>G31/F31-1</f>
        <v>-0.0004944550399095249</v>
      </c>
      <c r="I31" s="18">
        <f>G31/E31-1</f>
        <v>0.011581355447526365</v>
      </c>
      <c r="J31" s="3"/>
      <c r="K31" s="12"/>
      <c r="L31" s="12"/>
      <c r="M31" s="12"/>
      <c r="N31" s="12"/>
      <c r="O31" s="12"/>
    </row>
    <row r="32" spans="1:15" s="2" customFormat="1" ht="26.25" customHeight="1">
      <c r="A32" s="3" t="s">
        <v>61</v>
      </c>
      <c r="B32" s="4"/>
      <c r="C32" s="5"/>
      <c r="D32" s="5"/>
      <c r="E32" s="5"/>
      <c r="F32" s="5"/>
      <c r="G32" s="5"/>
      <c r="H32" s="18"/>
      <c r="I32" s="18"/>
      <c r="J32" s="3"/>
      <c r="K32" s="12"/>
      <c r="L32" s="12"/>
      <c r="M32" s="12"/>
      <c r="N32" s="12"/>
      <c r="O32" s="12"/>
    </row>
    <row r="33" spans="1:15" s="2" customFormat="1" ht="15" customHeight="1">
      <c r="A33" s="82" t="s">
        <v>62</v>
      </c>
      <c r="B33" s="5">
        <v>35.53610471942304</v>
      </c>
      <c r="C33" s="5">
        <v>36.4455</v>
      </c>
      <c r="D33" s="5">
        <v>35.748</v>
      </c>
      <c r="E33" s="5">
        <v>39.7217</v>
      </c>
      <c r="F33" s="5">
        <v>43.2497</v>
      </c>
      <c r="G33" s="5">
        <v>43.2593</v>
      </c>
      <c r="H33" s="18">
        <f>G33/F33-1</f>
        <v>0.00022196685757380763</v>
      </c>
      <c r="I33" s="18">
        <f>G33/E33-1</f>
        <v>0.08905963239237003</v>
      </c>
      <c r="J33" s="14"/>
      <c r="K33" s="60"/>
      <c r="L33" s="12"/>
      <c r="M33" s="12"/>
      <c r="N33" s="12"/>
      <c r="O33" s="12"/>
    </row>
    <row r="34" spans="1:15" s="2" customFormat="1" ht="15" customHeight="1">
      <c r="A34" s="82" t="s">
        <v>63</v>
      </c>
      <c r="B34" s="5">
        <v>52.19931945961053</v>
      </c>
      <c r="C34" s="5">
        <v>56.7331</v>
      </c>
      <c r="D34" s="5">
        <v>56.2914</v>
      </c>
      <c r="E34" s="5">
        <v>55.2291</v>
      </c>
      <c r="F34" s="5">
        <v>60.8245</v>
      </c>
      <c r="G34" s="5">
        <v>60.3674</v>
      </c>
      <c r="H34" s="18">
        <f>G34/F34-1</f>
        <v>-0.007515063831186386</v>
      </c>
      <c r="I34" s="18">
        <f>G34/E34-1</f>
        <v>0.09303609872331808</v>
      </c>
      <c r="K34" s="60"/>
      <c r="L34" s="12"/>
      <c r="M34" s="12"/>
      <c r="N34" s="12"/>
      <c r="O34" s="12"/>
    </row>
    <row r="35" spans="1:15" s="2" customFormat="1" ht="15" customHeight="1">
      <c r="A35" s="82" t="s">
        <v>64</v>
      </c>
      <c r="B35" s="5">
        <v>1.4272834712916609</v>
      </c>
      <c r="C35" s="5">
        <v>1.5331</v>
      </c>
      <c r="D35" s="5">
        <v>1.5201</v>
      </c>
      <c r="E35" s="5">
        <v>1.2903</v>
      </c>
      <c r="F35" s="5">
        <v>1.4092</v>
      </c>
      <c r="G35" s="5">
        <v>1.3806</v>
      </c>
      <c r="H35" s="18">
        <f>G35/F35-1</f>
        <v>-0.020295202952029467</v>
      </c>
      <c r="I35" s="18">
        <f>G35/E35-1</f>
        <v>0.06998372471518266</v>
      </c>
      <c r="K35" s="60"/>
      <c r="L35" s="12"/>
      <c r="M35" s="12"/>
      <c r="N35" s="12"/>
      <c r="O35" s="12"/>
    </row>
    <row r="36" spans="1:16" s="2" customFormat="1" ht="15" customHeight="1">
      <c r="A36" s="82" t="s">
        <v>65</v>
      </c>
      <c r="B36" s="5">
        <v>0.29081548742986757</v>
      </c>
      <c r="C36" s="5">
        <v>0.3018</v>
      </c>
      <c r="D36" s="5">
        <v>0.295</v>
      </c>
      <c r="E36" s="5">
        <v>0.324657923963241</v>
      </c>
      <c r="F36" s="5">
        <v>0.286</v>
      </c>
      <c r="G36" s="5">
        <v>0.2866</v>
      </c>
      <c r="H36" s="18">
        <f>G36/F36-1</f>
        <v>0.002097902097902171</v>
      </c>
      <c r="I36" s="18">
        <f>G36/E36-1</f>
        <v>-0.1172246883693806</v>
      </c>
      <c r="K36" s="60"/>
      <c r="L36" s="13"/>
      <c r="M36" s="13"/>
      <c r="N36" s="13"/>
      <c r="O36" s="13"/>
      <c r="P36" s="6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K52"/>
  <sheetViews>
    <sheetView workbookViewId="0" topLeftCell="A1">
      <selection activeCell="K19" sqref="K19"/>
    </sheetView>
  </sheetViews>
  <sheetFormatPr defaultColWidth="9.00390625" defaultRowHeight="12.75"/>
  <cols>
    <col min="1" max="1" width="23.00390625" style="2" customWidth="1"/>
    <col min="2" max="8" width="9.875" style="2" customWidth="1"/>
    <col min="9" max="9" width="8.375" style="2" customWidth="1"/>
    <col min="10" max="10" width="11.125" style="2" customWidth="1"/>
    <col min="11" max="11" width="10.375" style="2" customWidth="1"/>
    <col min="12" max="12" width="13.125" style="2" customWidth="1"/>
    <col min="13" max="13" width="16.125" style="2" customWidth="1"/>
    <col min="14" max="16384" width="9.125" style="2" customWidth="1"/>
  </cols>
  <sheetData>
    <row r="1" spans="1:2" ht="15.75" customHeight="1">
      <c r="A1" s="50" t="s">
        <v>78</v>
      </c>
      <c r="B1" s="1"/>
    </row>
    <row r="2" spans="1:6" s="9" customFormat="1" ht="15.75" customHeight="1">
      <c r="A2" s="8" t="s">
        <v>49</v>
      </c>
      <c r="B2" s="8"/>
      <c r="C2" s="10"/>
      <c r="D2" s="10"/>
      <c r="E2" s="10"/>
      <c r="F2" s="10"/>
    </row>
    <row r="3" spans="1:11" ht="25.5" customHeight="1">
      <c r="A3" s="76"/>
      <c r="B3" s="74" t="s">
        <v>50</v>
      </c>
      <c r="C3" s="74" t="s">
        <v>103</v>
      </c>
      <c r="D3" s="74" t="s">
        <v>102</v>
      </c>
      <c r="E3" s="74">
        <v>39934</v>
      </c>
      <c r="F3" s="74">
        <v>39965</v>
      </c>
      <c r="G3" s="79" t="s">
        <v>2</v>
      </c>
      <c r="H3" s="79" t="s">
        <v>3</v>
      </c>
      <c r="J3" s="131"/>
      <c r="K3" s="131"/>
    </row>
    <row r="4" spans="1:9" ht="14.25" customHeight="1">
      <c r="A4" s="11" t="s">
        <v>25</v>
      </c>
      <c r="B4" s="120">
        <v>473.05</v>
      </c>
      <c r="C4" s="120">
        <f>C5+C8</f>
        <v>169.1</v>
      </c>
      <c r="D4" s="120">
        <f>D5</f>
        <v>186.9</v>
      </c>
      <c r="E4" s="139" t="s">
        <v>1</v>
      </c>
      <c r="F4" s="120">
        <f>F5</f>
        <v>12.65</v>
      </c>
      <c r="G4" s="121">
        <v>12.65</v>
      </c>
      <c r="H4" s="121">
        <f>D4-C4</f>
        <v>17.80000000000001</v>
      </c>
      <c r="I4" s="130"/>
    </row>
    <row r="5" spans="1:10" ht="14.25" customHeight="1">
      <c r="A5" s="56" t="s">
        <v>43</v>
      </c>
      <c r="B5" s="114">
        <v>404.05</v>
      </c>
      <c r="C5" s="114">
        <f>C6+C7</f>
        <v>133.6</v>
      </c>
      <c r="D5" s="114">
        <f>D6+D7</f>
        <v>186.9</v>
      </c>
      <c r="E5" s="139" t="s">
        <v>1</v>
      </c>
      <c r="F5" s="114">
        <f>F6+F7</f>
        <v>12.65</v>
      </c>
      <c r="G5" s="116">
        <v>12.65</v>
      </c>
      <c r="H5" s="116">
        <f>D5-C5</f>
        <v>53.30000000000001</v>
      </c>
      <c r="I5" s="130"/>
      <c r="J5" s="12"/>
    </row>
    <row r="6" spans="1:10" ht="14.25" customHeight="1">
      <c r="A6" s="66" t="s">
        <v>26</v>
      </c>
      <c r="B6" s="115">
        <v>228.5</v>
      </c>
      <c r="C6" s="115">
        <v>50.6</v>
      </c>
      <c r="D6" s="115">
        <v>18.5</v>
      </c>
      <c r="E6" s="139" t="s">
        <v>1</v>
      </c>
      <c r="F6" s="115">
        <v>7.65</v>
      </c>
      <c r="G6" s="116">
        <v>7.65</v>
      </c>
      <c r="H6" s="116">
        <f>D6-C6</f>
        <v>-32.1</v>
      </c>
      <c r="I6" s="130"/>
      <c r="J6" s="132"/>
    </row>
    <row r="7" spans="1:10" ht="14.25" customHeight="1">
      <c r="A7" s="66" t="s">
        <v>27</v>
      </c>
      <c r="B7" s="115">
        <v>175.55</v>
      </c>
      <c r="C7" s="115">
        <v>83</v>
      </c>
      <c r="D7" s="115">
        <v>168.4</v>
      </c>
      <c r="E7" s="139" t="s">
        <v>1</v>
      </c>
      <c r="F7" s="122">
        <v>5</v>
      </c>
      <c r="G7" s="116">
        <v>5</v>
      </c>
      <c r="H7" s="116">
        <f>D7-C7</f>
        <v>85.4</v>
      </c>
      <c r="I7" s="130"/>
      <c r="J7" s="132"/>
    </row>
    <row r="8" spans="1:10" ht="14.25" customHeight="1">
      <c r="A8" s="56" t="s">
        <v>44</v>
      </c>
      <c r="B8" s="114">
        <v>69</v>
      </c>
      <c r="C8" s="114">
        <v>35.5</v>
      </c>
      <c r="D8" s="125" t="s">
        <v>1</v>
      </c>
      <c r="E8" s="139" t="s">
        <v>1</v>
      </c>
      <c r="F8" s="139" t="s">
        <v>1</v>
      </c>
      <c r="G8" s="116" t="s">
        <v>1</v>
      </c>
      <c r="H8" s="116">
        <v>-35.5</v>
      </c>
      <c r="I8" s="130"/>
      <c r="J8" s="126"/>
    </row>
    <row r="10" spans="1:2" ht="15.75" customHeight="1">
      <c r="A10" s="50" t="s">
        <v>60</v>
      </c>
      <c r="B10" s="1"/>
    </row>
    <row r="11" spans="1:6" s="9" customFormat="1" ht="15.75" customHeight="1">
      <c r="A11" s="8" t="s">
        <v>0</v>
      </c>
      <c r="B11" s="8"/>
      <c r="C11" s="10"/>
      <c r="D11" s="10"/>
      <c r="E11" s="10"/>
      <c r="F11" s="10"/>
    </row>
    <row r="12" spans="1:8" ht="25.5" customHeight="1">
      <c r="A12" s="76"/>
      <c r="B12" s="74" t="s">
        <v>50</v>
      </c>
      <c r="C12" s="74" t="s">
        <v>103</v>
      </c>
      <c r="D12" s="74" t="s">
        <v>102</v>
      </c>
      <c r="E12" s="74">
        <v>39934</v>
      </c>
      <c r="F12" s="74">
        <v>39965</v>
      </c>
      <c r="G12" s="79" t="s">
        <v>2</v>
      </c>
      <c r="H12" s="79" t="s">
        <v>3</v>
      </c>
    </row>
    <row r="13" spans="1:9" ht="21.75" customHeight="1">
      <c r="A13" s="11" t="s">
        <v>23</v>
      </c>
      <c r="B13" s="120">
        <f>+B14+B17</f>
        <v>3035.8050000000003</v>
      </c>
      <c r="C13" s="120">
        <f>+C14+C17</f>
        <v>1665.91382338</v>
      </c>
      <c r="D13" s="120">
        <f>+D14+D17</f>
        <v>562.14361</v>
      </c>
      <c r="E13" s="139" t="s">
        <v>1</v>
      </c>
      <c r="F13" s="139" t="s">
        <v>1</v>
      </c>
      <c r="G13" s="120" t="s">
        <v>1</v>
      </c>
      <c r="H13" s="121">
        <f>D13-C13</f>
        <v>-1103.7702133799999</v>
      </c>
      <c r="I13" s="121"/>
    </row>
    <row r="14" spans="1:10" ht="14.25" customHeight="1">
      <c r="A14" s="56" t="s">
        <v>47</v>
      </c>
      <c r="B14" s="114">
        <f>SUM(B15:B16)</f>
        <v>1751.257</v>
      </c>
      <c r="C14" s="114">
        <f>SUM(C15:C16)</f>
        <v>751.36622338</v>
      </c>
      <c r="D14" s="114">
        <f>SUM(D15:D16)</f>
        <v>556.81236</v>
      </c>
      <c r="E14" s="139" t="s">
        <v>1</v>
      </c>
      <c r="F14" s="139" t="s">
        <v>1</v>
      </c>
      <c r="G14" s="120" t="s">
        <v>1</v>
      </c>
      <c r="H14" s="121">
        <f aca="true" t="shared" si="0" ref="H14:H20">D14-C14</f>
        <v>-194.55386337999994</v>
      </c>
      <c r="I14" s="116"/>
      <c r="J14" s="12"/>
    </row>
    <row r="15" spans="1:10" ht="14.25" customHeight="1">
      <c r="A15" s="66" t="s">
        <v>26</v>
      </c>
      <c r="B15" s="139" t="s">
        <v>1</v>
      </c>
      <c r="C15" s="139" t="s">
        <v>1</v>
      </c>
      <c r="D15" s="139" t="s">
        <v>1</v>
      </c>
      <c r="E15" s="139" t="s">
        <v>1</v>
      </c>
      <c r="F15" s="139" t="s">
        <v>1</v>
      </c>
      <c r="G15" s="120" t="s">
        <v>1</v>
      </c>
      <c r="H15" s="120" t="s">
        <v>1</v>
      </c>
      <c r="I15" s="116"/>
      <c r="J15" s="12"/>
    </row>
    <row r="16" spans="1:10" ht="14.25" customHeight="1">
      <c r="A16" s="66" t="s">
        <v>27</v>
      </c>
      <c r="B16" s="114">
        <v>1751.257</v>
      </c>
      <c r="C16" s="114">
        <v>751.36622338</v>
      </c>
      <c r="D16" s="115">
        <v>556.81236</v>
      </c>
      <c r="E16" s="139" t="s">
        <v>1</v>
      </c>
      <c r="F16" s="139" t="s">
        <v>1</v>
      </c>
      <c r="G16" s="120" t="s">
        <v>1</v>
      </c>
      <c r="H16" s="121">
        <f t="shared" si="0"/>
        <v>-194.55386337999994</v>
      </c>
      <c r="I16" s="116"/>
      <c r="J16" s="12"/>
    </row>
    <row r="17" spans="1:10" ht="14.25" customHeight="1">
      <c r="A17" s="56" t="s">
        <v>45</v>
      </c>
      <c r="B17" s="115">
        <v>1284.548</v>
      </c>
      <c r="C17" s="115">
        <v>914.5476</v>
      </c>
      <c r="D17" s="115">
        <v>5.33125</v>
      </c>
      <c r="E17" s="139" t="s">
        <v>1</v>
      </c>
      <c r="F17" s="139" t="s">
        <v>1</v>
      </c>
      <c r="G17" s="120" t="s">
        <v>1</v>
      </c>
      <c r="H17" s="121">
        <f t="shared" si="0"/>
        <v>-909.21635</v>
      </c>
      <c r="I17" s="116"/>
      <c r="J17" s="14"/>
    </row>
    <row r="18" spans="1:10" ht="14.25" customHeight="1">
      <c r="A18" s="56" t="s">
        <v>46</v>
      </c>
      <c r="B18" s="139" t="s">
        <v>1</v>
      </c>
      <c r="C18" s="139" t="s">
        <v>1</v>
      </c>
      <c r="D18" s="139" t="s">
        <v>1</v>
      </c>
      <c r="E18" s="139" t="s">
        <v>1</v>
      </c>
      <c r="F18" s="139" t="s">
        <v>1</v>
      </c>
      <c r="G18" s="120" t="s">
        <v>1</v>
      </c>
      <c r="H18" s="120" t="s">
        <v>1</v>
      </c>
      <c r="I18" s="116"/>
      <c r="J18" s="14"/>
    </row>
    <row r="19" spans="1:10" ht="15.75" customHeight="1">
      <c r="A19" s="11" t="s">
        <v>42</v>
      </c>
      <c r="B19" s="37"/>
      <c r="C19" s="37"/>
      <c r="D19" s="37"/>
      <c r="E19" s="35"/>
      <c r="F19" s="35"/>
      <c r="G19" s="121"/>
      <c r="H19" s="121"/>
      <c r="I19" s="38"/>
      <c r="J19" s="14"/>
    </row>
    <row r="20" spans="1:10" ht="22.5" customHeight="1">
      <c r="A20" s="56" t="s">
        <v>90</v>
      </c>
      <c r="B20" s="37">
        <v>15.22</v>
      </c>
      <c r="C20" s="37">
        <v>8.63</v>
      </c>
      <c r="D20" s="37">
        <v>8.16</v>
      </c>
      <c r="E20" s="35">
        <v>9.95</v>
      </c>
      <c r="F20" s="35">
        <v>8.16</v>
      </c>
      <c r="G20" s="121">
        <f>F20-E20</f>
        <v>-1.7899999999999991</v>
      </c>
      <c r="H20" s="121">
        <f t="shared" si="0"/>
        <v>-0.47000000000000064</v>
      </c>
      <c r="I20" s="38"/>
      <c r="J20" s="14"/>
    </row>
    <row r="21" spans="1:10" ht="14.25" customHeight="1">
      <c r="A21" s="56" t="s">
        <v>48</v>
      </c>
      <c r="B21" s="87" t="s">
        <v>1</v>
      </c>
      <c r="C21" s="87" t="s">
        <v>1</v>
      </c>
      <c r="D21" s="87" t="s">
        <v>1</v>
      </c>
      <c r="E21" s="88" t="s">
        <v>1</v>
      </c>
      <c r="F21" s="88" t="s">
        <v>1</v>
      </c>
      <c r="G21" s="35" t="s">
        <v>1</v>
      </c>
      <c r="H21" s="35" t="s">
        <v>1</v>
      </c>
      <c r="I21" s="38"/>
      <c r="J21" s="14"/>
    </row>
    <row r="22" spans="1:10" ht="14.25" customHeight="1">
      <c r="A22" s="56" t="s">
        <v>24</v>
      </c>
      <c r="B22" s="37">
        <v>8.731349374882544</v>
      </c>
      <c r="C22" s="37">
        <v>9.04</v>
      </c>
      <c r="D22" s="37">
        <v>13.31093368834509</v>
      </c>
      <c r="E22" s="88" t="s">
        <v>1</v>
      </c>
      <c r="F22" s="88" t="s">
        <v>1</v>
      </c>
      <c r="G22" s="35" t="s">
        <v>1</v>
      </c>
      <c r="H22" s="121">
        <f>D22-C22</f>
        <v>4.270933688345091</v>
      </c>
      <c r="I22" s="38"/>
      <c r="J22" s="14"/>
    </row>
    <row r="23" spans="1:10" ht="22.5" customHeight="1">
      <c r="A23" s="56" t="s">
        <v>91</v>
      </c>
      <c r="B23" s="35">
        <f>B20*1.2</f>
        <v>18.264</v>
      </c>
      <c r="C23" s="35">
        <f>C20*1.2</f>
        <v>10.356</v>
      </c>
      <c r="D23" s="35">
        <f>D20*1.2</f>
        <v>9.792</v>
      </c>
      <c r="E23" s="35">
        <f>E20*1.2</f>
        <v>11.94</v>
      </c>
      <c r="F23" s="35">
        <f>F20*1.2</f>
        <v>9.792</v>
      </c>
      <c r="G23" s="121">
        <f>F23-E23</f>
        <v>-2.1479999999999997</v>
      </c>
      <c r="H23" s="121">
        <f>D23-C23</f>
        <v>-0.5640000000000001</v>
      </c>
      <c r="I23" s="38"/>
      <c r="J23" s="14"/>
    </row>
    <row r="24" spans="1:10" ht="14.25" customHeight="1">
      <c r="A24" s="56" t="s">
        <v>46</v>
      </c>
      <c r="B24" s="87" t="s">
        <v>1</v>
      </c>
      <c r="C24" s="87" t="s">
        <v>1</v>
      </c>
      <c r="D24" s="87" t="s">
        <v>1</v>
      </c>
      <c r="E24" s="88" t="s">
        <v>1</v>
      </c>
      <c r="F24" s="88" t="s">
        <v>1</v>
      </c>
      <c r="G24" s="35" t="s">
        <v>1</v>
      </c>
      <c r="H24" s="35" t="s">
        <v>1</v>
      </c>
      <c r="J24" s="14"/>
    </row>
    <row r="25" ht="12.75" customHeight="1"/>
    <row r="26" spans="1:2" ht="13.5" customHeight="1">
      <c r="A26" s="50" t="s">
        <v>70</v>
      </c>
      <c r="B26" s="1"/>
    </row>
    <row r="27" spans="1:6" s="9" customFormat="1" ht="13.5" customHeight="1">
      <c r="A27" s="8" t="s">
        <v>0</v>
      </c>
      <c r="B27" s="8"/>
      <c r="C27" s="10"/>
      <c r="D27" s="10"/>
      <c r="E27" s="10"/>
      <c r="F27" s="10"/>
    </row>
    <row r="28" spans="1:8" ht="24" customHeight="1">
      <c r="A28" s="76"/>
      <c r="B28" s="74" t="s">
        <v>50</v>
      </c>
      <c r="C28" s="74" t="s">
        <v>103</v>
      </c>
      <c r="D28" s="74" t="s">
        <v>102</v>
      </c>
      <c r="E28" s="74">
        <v>39934</v>
      </c>
      <c r="F28" s="74">
        <v>39965</v>
      </c>
      <c r="G28" s="79" t="s">
        <v>2</v>
      </c>
      <c r="H28" s="79" t="s">
        <v>3</v>
      </c>
    </row>
    <row r="29" spans="1:9" ht="23.25" customHeight="1">
      <c r="A29" s="11" t="s">
        <v>15</v>
      </c>
      <c r="B29" s="118">
        <v>28961.5</v>
      </c>
      <c r="C29" s="117">
        <v>8240</v>
      </c>
      <c r="D29" s="118">
        <v>12800</v>
      </c>
      <c r="E29" s="118">
        <v>1890</v>
      </c>
      <c r="F29" s="118">
        <v>3130</v>
      </c>
      <c r="G29" s="119">
        <f>F29-E29</f>
        <v>1240</v>
      </c>
      <c r="H29" s="119">
        <f>D29-C29</f>
        <v>4560</v>
      </c>
      <c r="I29" s="12"/>
    </row>
    <row r="30" spans="1:9" ht="12.75" customHeight="1">
      <c r="A30" s="65" t="s">
        <v>34</v>
      </c>
      <c r="B30" s="114">
        <v>3120</v>
      </c>
      <c r="C30" s="88" t="s">
        <v>1</v>
      </c>
      <c r="D30" s="114">
        <v>3520</v>
      </c>
      <c r="E30" s="114">
        <v>630</v>
      </c>
      <c r="F30" s="114">
        <v>990</v>
      </c>
      <c r="G30" s="116">
        <f>F30-E30</f>
        <v>360</v>
      </c>
      <c r="H30" s="116">
        <v>3520</v>
      </c>
      <c r="I30" s="12"/>
    </row>
    <row r="31" spans="1:9" ht="12.75" customHeight="1">
      <c r="A31" s="65" t="s">
        <v>35</v>
      </c>
      <c r="B31" s="114">
        <v>11408</v>
      </c>
      <c r="C31" s="114">
        <v>3640</v>
      </c>
      <c r="D31" s="114">
        <v>4320</v>
      </c>
      <c r="E31" s="114">
        <v>630</v>
      </c>
      <c r="F31" s="114">
        <v>1060</v>
      </c>
      <c r="G31" s="116">
        <f>F31-E31</f>
        <v>430</v>
      </c>
      <c r="H31" s="116">
        <f aca="true" t="shared" si="1" ref="H31:H51">D31-C31</f>
        <v>680</v>
      </c>
      <c r="I31" s="12"/>
    </row>
    <row r="32" spans="1:9" ht="12.75" customHeight="1">
      <c r="A32" s="65" t="s">
        <v>36</v>
      </c>
      <c r="B32" s="114">
        <v>12163.5</v>
      </c>
      <c r="C32" s="114">
        <v>3680</v>
      </c>
      <c r="D32" s="114">
        <v>4420</v>
      </c>
      <c r="E32" s="114">
        <v>630</v>
      </c>
      <c r="F32" s="114">
        <v>1080</v>
      </c>
      <c r="G32" s="116">
        <f>F32-E32</f>
        <v>450</v>
      </c>
      <c r="H32" s="116">
        <f t="shared" si="1"/>
        <v>740</v>
      </c>
      <c r="I32" s="12"/>
    </row>
    <row r="33" spans="1:9" ht="12.75" customHeight="1">
      <c r="A33" s="65" t="s">
        <v>37</v>
      </c>
      <c r="B33" s="114">
        <v>1720</v>
      </c>
      <c r="C33" s="114">
        <v>570</v>
      </c>
      <c r="D33" s="114">
        <v>540</v>
      </c>
      <c r="E33" s="88" t="s">
        <v>1</v>
      </c>
      <c r="F33" s="88" t="s">
        <v>1</v>
      </c>
      <c r="G33" s="135" t="s">
        <v>1</v>
      </c>
      <c r="H33" s="116">
        <f t="shared" si="1"/>
        <v>-30</v>
      </c>
      <c r="I33" s="12"/>
    </row>
    <row r="34" spans="1:9" ht="12.75" customHeight="1">
      <c r="A34" s="65" t="s">
        <v>38</v>
      </c>
      <c r="B34" s="114">
        <v>550</v>
      </c>
      <c r="C34" s="114">
        <v>350</v>
      </c>
      <c r="D34" s="88" t="s">
        <v>1</v>
      </c>
      <c r="E34" s="88" t="s">
        <v>1</v>
      </c>
      <c r="F34" s="88" t="s">
        <v>1</v>
      </c>
      <c r="G34" s="135" t="s">
        <v>1</v>
      </c>
      <c r="H34" s="116">
        <v>-350</v>
      </c>
      <c r="I34" s="12"/>
    </row>
    <row r="35" spans="1:9" ht="12.75" customHeight="1">
      <c r="A35" s="11" t="s">
        <v>14</v>
      </c>
      <c r="B35" s="118">
        <v>25386.84</v>
      </c>
      <c r="C35" s="117">
        <v>9165.43</v>
      </c>
      <c r="D35" s="118">
        <v>13945.84</v>
      </c>
      <c r="E35" s="118">
        <v>2393.13</v>
      </c>
      <c r="F35" s="118">
        <v>2601.38</v>
      </c>
      <c r="G35" s="119">
        <f>F35-E35</f>
        <v>208.25</v>
      </c>
      <c r="H35" s="119">
        <f t="shared" si="1"/>
        <v>4780.41</v>
      </c>
      <c r="I35" s="12"/>
    </row>
    <row r="36" spans="1:9" ht="12.75" customHeight="1">
      <c r="A36" s="65" t="s">
        <v>34</v>
      </c>
      <c r="B36" s="115">
        <v>3652.09</v>
      </c>
      <c r="C36" s="88" t="s">
        <v>1</v>
      </c>
      <c r="D36" s="115">
        <v>2861.01</v>
      </c>
      <c r="E36" s="115">
        <v>603.8</v>
      </c>
      <c r="F36" s="115">
        <v>592.1</v>
      </c>
      <c r="G36" s="116">
        <f>F36-E36</f>
        <v>-11.699999999999932</v>
      </c>
      <c r="H36" s="116">
        <v>2861.01</v>
      </c>
      <c r="I36" s="12"/>
    </row>
    <row r="37" spans="1:9" ht="12.75" customHeight="1">
      <c r="A37" s="65" t="s">
        <v>35</v>
      </c>
      <c r="B37" s="115">
        <v>10545.9</v>
      </c>
      <c r="C37" s="114">
        <v>4504.38</v>
      </c>
      <c r="D37" s="115">
        <v>4655.06</v>
      </c>
      <c r="E37" s="115">
        <v>790.48</v>
      </c>
      <c r="F37" s="115">
        <v>897.49</v>
      </c>
      <c r="G37" s="116">
        <f>F37-E37</f>
        <v>107.00999999999999</v>
      </c>
      <c r="H37" s="116">
        <f t="shared" si="1"/>
        <v>150.6800000000003</v>
      </c>
      <c r="I37" s="12"/>
    </row>
    <row r="38" spans="1:9" ht="12.75" customHeight="1">
      <c r="A38" s="65" t="s">
        <v>36</v>
      </c>
      <c r="B38" s="115">
        <v>10186.58</v>
      </c>
      <c r="C38" s="114">
        <v>4222.87</v>
      </c>
      <c r="D38" s="115">
        <v>6189.36</v>
      </c>
      <c r="E38" s="115">
        <v>998.85</v>
      </c>
      <c r="F38" s="115">
        <v>1111.79</v>
      </c>
      <c r="G38" s="116">
        <f>F38-E38</f>
        <v>112.93999999999994</v>
      </c>
      <c r="H38" s="116">
        <f t="shared" si="1"/>
        <v>1966.4899999999998</v>
      </c>
      <c r="I38" s="12"/>
    </row>
    <row r="39" spans="1:9" ht="12.75" customHeight="1">
      <c r="A39" s="65" t="s">
        <v>37</v>
      </c>
      <c r="B39" s="114">
        <v>875.27</v>
      </c>
      <c r="C39" s="114">
        <v>363.48</v>
      </c>
      <c r="D39" s="114">
        <v>240.41</v>
      </c>
      <c r="E39" s="88" t="s">
        <v>1</v>
      </c>
      <c r="F39" s="88" t="s">
        <v>1</v>
      </c>
      <c r="G39" s="135" t="s">
        <v>1</v>
      </c>
      <c r="H39" s="116">
        <f t="shared" si="1"/>
        <v>-123.07000000000002</v>
      </c>
      <c r="I39" s="12"/>
    </row>
    <row r="40" spans="1:9" ht="12.75" customHeight="1">
      <c r="A40" s="65" t="s">
        <v>38</v>
      </c>
      <c r="B40" s="114">
        <v>127</v>
      </c>
      <c r="C40" s="114">
        <v>74.7</v>
      </c>
      <c r="D40" s="88" t="s">
        <v>1</v>
      </c>
      <c r="E40" s="88" t="s">
        <v>1</v>
      </c>
      <c r="F40" s="88" t="s">
        <v>1</v>
      </c>
      <c r="G40" s="135" t="s">
        <v>1</v>
      </c>
      <c r="H40" s="116">
        <v>-74.7</v>
      </c>
      <c r="I40" s="12"/>
    </row>
    <row r="41" spans="1:8" ht="12.75" customHeight="1">
      <c r="A41" s="11" t="s">
        <v>16</v>
      </c>
      <c r="B41" s="118">
        <v>19124.67</v>
      </c>
      <c r="C41" s="117">
        <v>5891.66</v>
      </c>
      <c r="D41" s="118">
        <v>9573.05</v>
      </c>
      <c r="E41" s="118">
        <v>1815.7</v>
      </c>
      <c r="F41" s="118">
        <v>2236.52</v>
      </c>
      <c r="G41" s="119">
        <f>F41-E41</f>
        <v>420.81999999999994</v>
      </c>
      <c r="H41" s="119">
        <f t="shared" si="1"/>
        <v>3681.3899999999994</v>
      </c>
    </row>
    <row r="42" spans="1:8" ht="12.75" customHeight="1">
      <c r="A42" s="65" t="s">
        <v>34</v>
      </c>
      <c r="B42" s="115">
        <v>2504.84</v>
      </c>
      <c r="C42" s="88" t="s">
        <v>1</v>
      </c>
      <c r="D42" s="115">
        <v>2429.46</v>
      </c>
      <c r="E42" s="115">
        <v>555.7</v>
      </c>
      <c r="F42" s="115">
        <v>579.9</v>
      </c>
      <c r="G42" s="116">
        <f>F42-E42</f>
        <v>24.199999999999932</v>
      </c>
      <c r="H42" s="116">
        <v>2429.46</v>
      </c>
    </row>
    <row r="43" spans="1:8" ht="12.75" customHeight="1">
      <c r="A43" s="65" t="s">
        <v>35</v>
      </c>
      <c r="B43" s="115">
        <v>8323.5</v>
      </c>
      <c r="C43" s="114">
        <v>2985.81</v>
      </c>
      <c r="D43" s="115">
        <v>3353.24</v>
      </c>
      <c r="E43" s="115">
        <v>630</v>
      </c>
      <c r="F43" s="115">
        <v>765.92</v>
      </c>
      <c r="G43" s="116">
        <f>F43-E43</f>
        <v>135.91999999999996</v>
      </c>
      <c r="H43" s="116">
        <f t="shared" si="1"/>
        <v>367.42999999999984</v>
      </c>
    </row>
    <row r="44" spans="1:8" ht="12.75" customHeight="1">
      <c r="A44" s="65" t="s">
        <v>36</v>
      </c>
      <c r="B44" s="115">
        <v>7794.14</v>
      </c>
      <c r="C44" s="114">
        <v>2697.95</v>
      </c>
      <c r="D44" s="115">
        <v>3634.35</v>
      </c>
      <c r="E44" s="115">
        <v>630</v>
      </c>
      <c r="F44" s="115">
        <v>890.7</v>
      </c>
      <c r="G44" s="116">
        <f>F44-E44</f>
        <v>260.70000000000005</v>
      </c>
      <c r="H44" s="116">
        <f t="shared" si="1"/>
        <v>936.4000000000001</v>
      </c>
    </row>
    <row r="45" spans="1:8" ht="12.75" customHeight="1">
      <c r="A45" s="65" t="s">
        <v>37</v>
      </c>
      <c r="B45" s="115">
        <v>482.19</v>
      </c>
      <c r="C45" s="114">
        <v>187.9</v>
      </c>
      <c r="D45" s="115">
        <v>156</v>
      </c>
      <c r="E45" s="88" t="s">
        <v>1</v>
      </c>
      <c r="F45" s="88" t="s">
        <v>1</v>
      </c>
      <c r="G45" s="135" t="s">
        <v>1</v>
      </c>
      <c r="H45" s="116">
        <f t="shared" si="1"/>
        <v>-31.900000000000006</v>
      </c>
    </row>
    <row r="46" spans="1:8" ht="12.75" customHeight="1">
      <c r="A46" s="65" t="s">
        <v>38</v>
      </c>
      <c r="B46" s="115">
        <v>20</v>
      </c>
      <c r="C46" s="114">
        <v>20</v>
      </c>
      <c r="D46" s="88" t="s">
        <v>1</v>
      </c>
      <c r="E46" s="88" t="s">
        <v>1</v>
      </c>
      <c r="F46" s="88" t="s">
        <v>1</v>
      </c>
      <c r="G46" s="135" t="s">
        <v>1</v>
      </c>
      <c r="H46" s="116">
        <v>-20</v>
      </c>
    </row>
    <row r="47" spans="1:8" ht="23.25" customHeight="1">
      <c r="A47" s="11" t="s">
        <v>17</v>
      </c>
      <c r="B47" s="110">
        <v>10.410160639772613</v>
      </c>
      <c r="C47" s="110">
        <v>8.327509525909123</v>
      </c>
      <c r="D47" s="110">
        <v>9.398634615978038</v>
      </c>
      <c r="E47" s="110">
        <v>8.546945081574242</v>
      </c>
      <c r="F47" s="110">
        <v>7.288641362023894</v>
      </c>
      <c r="G47" s="113">
        <f>F47-E47</f>
        <v>-1.258303719550348</v>
      </c>
      <c r="H47" s="113">
        <f t="shared" si="1"/>
        <v>1.0711250900689144</v>
      </c>
    </row>
    <row r="48" spans="1:8" ht="12" customHeight="1">
      <c r="A48" s="65" t="s">
        <v>34</v>
      </c>
      <c r="B48" s="61">
        <v>9.19494801460971</v>
      </c>
      <c r="C48" s="88" t="s">
        <v>1</v>
      </c>
      <c r="D48" s="61">
        <v>6.5686216834391224</v>
      </c>
      <c r="E48" s="61">
        <v>6.060872415925361</v>
      </c>
      <c r="F48" s="61">
        <v>5.258586030628978</v>
      </c>
      <c r="G48" s="38">
        <f>F48-E48</f>
        <v>-0.8022863852963829</v>
      </c>
      <c r="H48" s="135" t="s">
        <v>1</v>
      </c>
    </row>
    <row r="49" spans="1:8" ht="12" customHeight="1">
      <c r="A49" s="65" t="s">
        <v>35</v>
      </c>
      <c r="B49" s="61">
        <v>10.190398392178986</v>
      </c>
      <c r="C49" s="61">
        <v>7.821679124156585</v>
      </c>
      <c r="D49" s="61">
        <v>9.942363884532298</v>
      </c>
      <c r="E49" s="61">
        <v>9.352959746186173</v>
      </c>
      <c r="F49" s="61">
        <v>7.89560061543988</v>
      </c>
      <c r="G49" s="38">
        <f>F49-E49</f>
        <v>-1.4573591307462923</v>
      </c>
      <c r="H49" s="38">
        <f t="shared" si="1"/>
        <v>2.1206847603757133</v>
      </c>
    </row>
    <row r="50" spans="1:8" ht="12" customHeight="1">
      <c r="A50" s="65" t="s">
        <v>36</v>
      </c>
      <c r="B50" s="61">
        <v>11.611035707320601</v>
      </c>
      <c r="C50" s="61">
        <v>8.800092736969155</v>
      </c>
      <c r="D50" s="61">
        <v>10.830769074592377</v>
      </c>
      <c r="E50" s="61">
        <v>9.93380435394816</v>
      </c>
      <c r="F50" s="61">
        <v>8.088402061810063</v>
      </c>
      <c r="G50" s="38">
        <f>F50-E50</f>
        <v>-1.8454022921380968</v>
      </c>
      <c r="H50" s="38">
        <f t="shared" si="1"/>
        <v>2.0306763376232215</v>
      </c>
    </row>
    <row r="51" spans="1:8" ht="12" customHeight="1">
      <c r="A51" s="65" t="s">
        <v>37</v>
      </c>
      <c r="B51" s="62">
        <v>11.849301640772284</v>
      </c>
      <c r="C51" s="62">
        <v>9.662726732276003</v>
      </c>
      <c r="D51" s="62">
        <v>18.44012367720777</v>
      </c>
      <c r="E51" s="88" t="s">
        <v>1</v>
      </c>
      <c r="F51" s="88" t="s">
        <v>1</v>
      </c>
      <c r="G51" s="135" t="s">
        <v>1</v>
      </c>
      <c r="H51" s="38">
        <f t="shared" si="1"/>
        <v>8.777396944931766</v>
      </c>
    </row>
    <row r="52" spans="1:8" ht="12" customHeight="1">
      <c r="A52" s="65" t="s">
        <v>38</v>
      </c>
      <c r="B52" s="62">
        <v>10.494618495528336</v>
      </c>
      <c r="C52" s="62">
        <v>10.494618495528336</v>
      </c>
      <c r="D52" s="88" t="s">
        <v>1</v>
      </c>
      <c r="E52" s="88" t="s">
        <v>1</v>
      </c>
      <c r="F52" s="88" t="s">
        <v>1</v>
      </c>
      <c r="G52" s="135" t="s">
        <v>1</v>
      </c>
      <c r="H52" s="135" t="s">
        <v>1</v>
      </c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printOptions/>
  <pageMargins left="0.75" right="0.25" top="0.63" bottom="0.23" header="0.49" footer="0.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J58"/>
  <sheetViews>
    <sheetView workbookViewId="0" topLeftCell="A1">
      <selection activeCell="D11" sqref="D11"/>
    </sheetView>
  </sheetViews>
  <sheetFormatPr defaultColWidth="9.00390625" defaultRowHeight="12.75"/>
  <cols>
    <col min="1" max="1" width="27.25390625" style="2" customWidth="1"/>
    <col min="2" max="8" width="9.00390625" style="2" customWidth="1"/>
    <col min="9" max="9" width="11.125" style="2" customWidth="1"/>
    <col min="10" max="16384" width="9.125" style="2" customWidth="1"/>
  </cols>
  <sheetData>
    <row r="1" spans="1:9" ht="13.5" customHeight="1">
      <c r="A1" s="50" t="s">
        <v>79</v>
      </c>
      <c r="B1" s="1"/>
      <c r="I1"/>
    </row>
    <row r="2" spans="1:6" s="9" customFormat="1" ht="12.75" customHeight="1">
      <c r="A2" s="8" t="s">
        <v>0</v>
      </c>
      <c r="B2" s="8"/>
      <c r="C2" s="10"/>
      <c r="D2" s="10"/>
      <c r="E2" s="10"/>
      <c r="F2" s="10"/>
    </row>
    <row r="3" spans="1:9" ht="22.5" customHeight="1">
      <c r="A3" s="76"/>
      <c r="B3" s="74" t="s">
        <v>50</v>
      </c>
      <c r="C3" s="74" t="s">
        <v>103</v>
      </c>
      <c r="D3" s="74" t="s">
        <v>102</v>
      </c>
      <c r="E3" s="74">
        <v>39934</v>
      </c>
      <c r="F3" s="74">
        <v>39965</v>
      </c>
      <c r="G3" s="79" t="s">
        <v>2</v>
      </c>
      <c r="H3" s="79" t="s">
        <v>3</v>
      </c>
      <c r="I3"/>
    </row>
    <row r="4" spans="1:10" ht="12" customHeight="1">
      <c r="A4" s="85" t="s">
        <v>82</v>
      </c>
      <c r="B4" s="117">
        <v>4596</v>
      </c>
      <c r="C4" s="117">
        <v>1221</v>
      </c>
      <c r="D4" s="117">
        <v>2491.84</v>
      </c>
      <c r="E4" s="117">
        <v>320</v>
      </c>
      <c r="F4" s="117">
        <v>530</v>
      </c>
      <c r="G4" s="117">
        <f>F4-E4</f>
        <v>210</v>
      </c>
      <c r="H4" s="117">
        <f aca="true" t="shared" si="0" ref="H4:H25">D4-C4</f>
        <v>1270.8400000000001</v>
      </c>
      <c r="I4"/>
      <c r="J4" s="12"/>
    </row>
    <row r="5" spans="1:10" ht="12" customHeight="1">
      <c r="A5" s="86" t="s">
        <v>12</v>
      </c>
      <c r="B5" s="114">
        <v>1039</v>
      </c>
      <c r="C5" s="114">
        <v>169</v>
      </c>
      <c r="D5" s="114">
        <v>770</v>
      </c>
      <c r="E5" s="114">
        <v>100</v>
      </c>
      <c r="F5" s="114">
        <v>100</v>
      </c>
      <c r="G5" s="114">
        <f aca="true" t="shared" si="1" ref="G5:G25">F5-E5</f>
        <v>0</v>
      </c>
      <c r="H5" s="114">
        <f t="shared" si="0"/>
        <v>601</v>
      </c>
      <c r="I5"/>
      <c r="J5" s="12"/>
    </row>
    <row r="6" spans="1:10" ht="12" customHeight="1">
      <c r="A6" s="86" t="s">
        <v>39</v>
      </c>
      <c r="B6" s="114">
        <v>1057</v>
      </c>
      <c r="C6" s="114">
        <v>197</v>
      </c>
      <c r="D6" s="114">
        <v>790</v>
      </c>
      <c r="E6" s="114">
        <v>100</v>
      </c>
      <c r="F6" s="114">
        <v>100</v>
      </c>
      <c r="G6" s="114">
        <f t="shared" si="1"/>
        <v>0</v>
      </c>
      <c r="H6" s="114">
        <f t="shared" si="0"/>
        <v>593</v>
      </c>
      <c r="I6"/>
      <c r="J6" s="12"/>
    </row>
    <row r="7" spans="1:10" ht="12" customHeight="1">
      <c r="A7" s="86" t="s">
        <v>13</v>
      </c>
      <c r="B7" s="114">
        <v>1059</v>
      </c>
      <c r="C7" s="114">
        <v>302</v>
      </c>
      <c r="D7" s="114">
        <v>931.84</v>
      </c>
      <c r="E7" s="114">
        <v>120</v>
      </c>
      <c r="F7" s="114">
        <v>330</v>
      </c>
      <c r="G7" s="114">
        <f t="shared" si="1"/>
        <v>210</v>
      </c>
      <c r="H7" s="114">
        <f t="shared" si="0"/>
        <v>629.84</v>
      </c>
      <c r="I7"/>
      <c r="J7" s="12"/>
    </row>
    <row r="8" spans="1:10" ht="12" customHeight="1">
      <c r="A8" s="86" t="s">
        <v>40</v>
      </c>
      <c r="B8" s="114">
        <v>723</v>
      </c>
      <c r="C8" s="115">
        <v>279</v>
      </c>
      <c r="D8" s="37" t="s">
        <v>1</v>
      </c>
      <c r="E8" s="37" t="s">
        <v>1</v>
      </c>
      <c r="F8" s="37" t="s">
        <v>1</v>
      </c>
      <c r="G8" s="37" t="s">
        <v>1</v>
      </c>
      <c r="H8" s="37" t="s">
        <v>1</v>
      </c>
      <c r="I8"/>
      <c r="J8" s="12"/>
    </row>
    <row r="9" spans="1:10" ht="12" customHeight="1">
      <c r="A9" s="86" t="s">
        <v>41</v>
      </c>
      <c r="B9" s="114">
        <v>718</v>
      </c>
      <c r="C9" s="115">
        <v>274</v>
      </c>
      <c r="D9" s="37" t="s">
        <v>1</v>
      </c>
      <c r="E9" s="37" t="s">
        <v>1</v>
      </c>
      <c r="F9" s="37" t="s">
        <v>1</v>
      </c>
      <c r="G9" s="37" t="s">
        <v>1</v>
      </c>
      <c r="H9" s="37" t="s">
        <v>1</v>
      </c>
      <c r="I9"/>
      <c r="J9" s="12"/>
    </row>
    <row r="10" spans="1:10" ht="12" customHeight="1">
      <c r="A10" s="85" t="s">
        <v>84</v>
      </c>
      <c r="B10" s="117">
        <v>3803.2104</v>
      </c>
      <c r="C10" s="117">
        <v>1026.402</v>
      </c>
      <c r="D10" s="117">
        <v>4586.3013</v>
      </c>
      <c r="E10" s="117">
        <v>822.192</v>
      </c>
      <c r="F10" s="117">
        <v>1398.2868</v>
      </c>
      <c r="G10" s="117">
        <f t="shared" si="1"/>
        <v>576.0948000000001</v>
      </c>
      <c r="H10" s="117">
        <f t="shared" si="0"/>
        <v>3559.8993</v>
      </c>
      <c r="I10"/>
      <c r="J10" s="12"/>
    </row>
    <row r="11" spans="1:10" ht="12" customHeight="1">
      <c r="A11" s="86" t="s">
        <v>12</v>
      </c>
      <c r="B11" s="114">
        <v>957.3421</v>
      </c>
      <c r="C11" s="114">
        <v>126.0044</v>
      </c>
      <c r="D11" s="114">
        <v>2186.321</v>
      </c>
      <c r="E11" s="114">
        <v>379.023</v>
      </c>
      <c r="F11" s="114">
        <v>530.836</v>
      </c>
      <c r="G11" s="114">
        <f t="shared" si="1"/>
        <v>151.813</v>
      </c>
      <c r="H11" s="114">
        <f t="shared" si="0"/>
        <v>2060.3166</v>
      </c>
      <c r="I11"/>
      <c r="J11" s="12"/>
    </row>
    <row r="12" spans="1:10" ht="12" customHeight="1">
      <c r="A12" s="86" t="s">
        <v>39</v>
      </c>
      <c r="B12" s="114">
        <v>1009.5547</v>
      </c>
      <c r="C12" s="114">
        <v>195.4671</v>
      </c>
      <c r="D12" s="114">
        <v>1166.459</v>
      </c>
      <c r="E12" s="114">
        <v>323.905</v>
      </c>
      <c r="F12" s="114">
        <v>239.004</v>
      </c>
      <c r="G12" s="114">
        <f>F12-E12</f>
        <v>-84.90099999999998</v>
      </c>
      <c r="H12" s="114">
        <f>D12-C12</f>
        <v>970.9919000000001</v>
      </c>
      <c r="I12"/>
      <c r="J12" s="12"/>
    </row>
    <row r="13" spans="1:10" ht="12" customHeight="1">
      <c r="A13" s="86" t="s">
        <v>13</v>
      </c>
      <c r="B13" s="114">
        <v>981.7317</v>
      </c>
      <c r="C13" s="114">
        <v>253.5632</v>
      </c>
      <c r="D13" s="114">
        <v>1233.5213</v>
      </c>
      <c r="E13" s="114">
        <v>119.264</v>
      </c>
      <c r="F13" s="114">
        <v>628.4468</v>
      </c>
      <c r="G13" s="114">
        <f t="shared" si="1"/>
        <v>509.18280000000004</v>
      </c>
      <c r="H13" s="114">
        <f t="shared" si="0"/>
        <v>979.9581000000001</v>
      </c>
      <c r="I13"/>
      <c r="J13" s="12"/>
    </row>
    <row r="14" spans="1:10" ht="12" customHeight="1">
      <c r="A14" s="86" t="s">
        <v>40</v>
      </c>
      <c r="B14" s="114">
        <v>455.123</v>
      </c>
      <c r="C14" s="115">
        <v>210.7665</v>
      </c>
      <c r="D14" s="37" t="s">
        <v>1</v>
      </c>
      <c r="E14" s="37" t="s">
        <v>1</v>
      </c>
      <c r="F14" s="37" t="s">
        <v>1</v>
      </c>
      <c r="G14" s="37" t="s">
        <v>1</v>
      </c>
      <c r="H14" s="37" t="s">
        <v>1</v>
      </c>
      <c r="I14"/>
      <c r="J14" s="12"/>
    </row>
    <row r="15" spans="1:10" ht="12" customHeight="1">
      <c r="A15" s="86" t="s">
        <v>41</v>
      </c>
      <c r="B15" s="114">
        <v>399.4589</v>
      </c>
      <c r="C15" s="115">
        <v>240.6008</v>
      </c>
      <c r="D15" s="37" t="s">
        <v>1</v>
      </c>
      <c r="E15" s="37" t="s">
        <v>1</v>
      </c>
      <c r="F15" s="37" t="s">
        <v>1</v>
      </c>
      <c r="G15" s="37" t="s">
        <v>1</v>
      </c>
      <c r="H15" s="37" t="s">
        <v>1</v>
      </c>
      <c r="I15"/>
      <c r="J15" s="12"/>
    </row>
    <row r="16" spans="1:9" ht="12" customHeight="1">
      <c r="A16" s="85" t="s">
        <v>85</v>
      </c>
      <c r="B16" s="117">
        <v>2962.7847</v>
      </c>
      <c r="C16" s="117">
        <v>751.4247</v>
      </c>
      <c r="D16" s="117">
        <v>2289.7932</v>
      </c>
      <c r="E16" s="117">
        <v>291.87</v>
      </c>
      <c r="F16" s="117">
        <v>503.5308</v>
      </c>
      <c r="G16" s="117">
        <f t="shared" si="1"/>
        <v>211.6608</v>
      </c>
      <c r="H16" s="117">
        <f t="shared" si="0"/>
        <v>1538.3685</v>
      </c>
      <c r="I16"/>
    </row>
    <row r="17" spans="1:9" ht="12" customHeight="1">
      <c r="A17" s="86" t="s">
        <v>12</v>
      </c>
      <c r="B17" s="114">
        <v>730.5362</v>
      </c>
      <c r="C17" s="114">
        <v>92.0657</v>
      </c>
      <c r="D17" s="114">
        <v>874.1028</v>
      </c>
      <c r="E17" s="114">
        <v>100</v>
      </c>
      <c r="F17" s="114">
        <v>100</v>
      </c>
      <c r="G17" s="114">
        <f t="shared" si="1"/>
        <v>0</v>
      </c>
      <c r="H17" s="114">
        <f t="shared" si="0"/>
        <v>782.0371</v>
      </c>
      <c r="I17"/>
    </row>
    <row r="18" spans="1:9" ht="12" customHeight="1">
      <c r="A18" s="86" t="s">
        <v>39</v>
      </c>
      <c r="B18" s="114">
        <v>761.7603</v>
      </c>
      <c r="C18" s="114">
        <v>135.3288</v>
      </c>
      <c r="D18" s="114">
        <v>630.5772</v>
      </c>
      <c r="E18" s="114">
        <v>100</v>
      </c>
      <c r="F18" s="114">
        <v>100</v>
      </c>
      <c r="G18" s="114">
        <f t="shared" si="1"/>
        <v>0</v>
      </c>
      <c r="H18" s="114">
        <f t="shared" si="0"/>
        <v>495.24839999999995</v>
      </c>
      <c r="I18"/>
    </row>
    <row r="19" spans="1:9" ht="12" customHeight="1">
      <c r="A19" s="86" t="s">
        <v>13</v>
      </c>
      <c r="B19" s="114">
        <v>743.9677</v>
      </c>
      <c r="C19" s="114">
        <v>191.1007</v>
      </c>
      <c r="D19" s="114">
        <v>785.1132</v>
      </c>
      <c r="E19" s="114">
        <v>91.87</v>
      </c>
      <c r="F19" s="114">
        <v>303.5308</v>
      </c>
      <c r="G19" s="114">
        <f t="shared" si="1"/>
        <v>211.6608</v>
      </c>
      <c r="H19" s="114">
        <f t="shared" si="0"/>
        <v>594.0125</v>
      </c>
      <c r="I19"/>
    </row>
    <row r="20" spans="1:9" ht="12" customHeight="1">
      <c r="A20" s="86" t="s">
        <v>40</v>
      </c>
      <c r="B20" s="114">
        <v>405.5565</v>
      </c>
      <c r="C20" s="114">
        <v>163.4705</v>
      </c>
      <c r="D20" s="37" t="s">
        <v>1</v>
      </c>
      <c r="E20" s="37" t="s">
        <v>1</v>
      </c>
      <c r="F20" s="37" t="s">
        <v>1</v>
      </c>
      <c r="G20" s="37" t="s">
        <v>1</v>
      </c>
      <c r="H20" s="37" t="s">
        <v>1</v>
      </c>
      <c r="I20"/>
    </row>
    <row r="21" spans="1:9" ht="12" customHeight="1">
      <c r="A21" s="86" t="s">
        <v>41</v>
      </c>
      <c r="B21" s="114">
        <v>320.964</v>
      </c>
      <c r="C21" s="114">
        <v>169.459</v>
      </c>
      <c r="D21" s="37" t="s">
        <v>1</v>
      </c>
      <c r="E21" s="37" t="s">
        <v>1</v>
      </c>
      <c r="F21" s="37" t="s">
        <v>1</v>
      </c>
      <c r="G21" s="37" t="s">
        <v>1</v>
      </c>
      <c r="H21" s="37" t="s">
        <v>1</v>
      </c>
      <c r="I21"/>
    </row>
    <row r="22" spans="1:9" ht="12" customHeight="1">
      <c r="A22" s="85" t="s">
        <v>83</v>
      </c>
      <c r="B22" s="110">
        <v>14.77811932866051</v>
      </c>
      <c r="C22" s="110">
        <v>10.790566616761865</v>
      </c>
      <c r="D22" s="110">
        <v>18.55149844861144</v>
      </c>
      <c r="E22" s="110">
        <v>17.74169873797652</v>
      </c>
      <c r="F22" s="110">
        <v>16.78453224097814</v>
      </c>
      <c r="G22" s="134">
        <f t="shared" si="1"/>
        <v>-0.9571664969983793</v>
      </c>
      <c r="H22" s="134">
        <f t="shared" si="0"/>
        <v>7.760931831849575</v>
      </c>
      <c r="I22"/>
    </row>
    <row r="23" spans="1:9" ht="12" customHeight="1">
      <c r="A23" s="86" t="s">
        <v>12</v>
      </c>
      <c r="B23" s="63">
        <v>12.656972673121658</v>
      </c>
      <c r="C23" s="61">
        <v>7.859137034021909</v>
      </c>
      <c r="D23" s="61">
        <v>17.24202475508194</v>
      </c>
      <c r="E23" s="61">
        <v>15.691237344437637</v>
      </c>
      <c r="F23" s="61">
        <v>13.459015257032124</v>
      </c>
      <c r="G23" s="38">
        <f t="shared" si="1"/>
        <v>-2.2322220874055123</v>
      </c>
      <c r="H23" s="38">
        <f t="shared" si="0"/>
        <v>9.38288772106003</v>
      </c>
      <c r="I23"/>
    </row>
    <row r="24" spans="1:9" ht="12" customHeight="1">
      <c r="A24" s="86" t="s">
        <v>39</v>
      </c>
      <c r="B24" s="63">
        <v>14.346115322457697</v>
      </c>
      <c r="C24" s="61">
        <v>9.986438166845785</v>
      </c>
      <c r="D24" s="61">
        <v>18.459116056429224</v>
      </c>
      <c r="E24" s="61">
        <v>17.587896444073383</v>
      </c>
      <c r="F24" s="61">
        <v>15.08675735292423</v>
      </c>
      <c r="G24" s="38">
        <f t="shared" si="1"/>
        <v>-2.5011390911491524</v>
      </c>
      <c r="H24" s="38">
        <f t="shared" si="0"/>
        <v>8.472677889583439</v>
      </c>
      <c r="I24"/>
    </row>
    <row r="25" spans="1:9" ht="12" customHeight="1">
      <c r="A25" s="86" t="s">
        <v>13</v>
      </c>
      <c r="B25" s="63">
        <v>15.177420107802638</v>
      </c>
      <c r="C25" s="61">
        <v>11.022511630696783</v>
      </c>
      <c r="D25" s="61">
        <v>19.654311903323737</v>
      </c>
      <c r="E25" s="61">
        <v>20.141027885077886</v>
      </c>
      <c r="F25" s="61">
        <v>18.439485172278662</v>
      </c>
      <c r="G25" s="38">
        <f t="shared" si="1"/>
        <v>-1.701542712799224</v>
      </c>
      <c r="H25" s="38">
        <f t="shared" si="0"/>
        <v>8.631800272626954</v>
      </c>
      <c r="I25"/>
    </row>
    <row r="26" spans="1:9" ht="12" customHeight="1">
      <c r="A26" s="86" t="s">
        <v>40</v>
      </c>
      <c r="B26" s="64">
        <v>15.158872067670785</v>
      </c>
      <c r="C26" s="62">
        <v>11.98395444481023</v>
      </c>
      <c r="D26" s="37" t="s">
        <v>1</v>
      </c>
      <c r="E26" s="37" t="s">
        <v>1</v>
      </c>
      <c r="F26" s="37" t="s">
        <v>1</v>
      </c>
      <c r="G26" s="37" t="s">
        <v>1</v>
      </c>
      <c r="H26" s="37" t="s">
        <v>1</v>
      </c>
      <c r="I26"/>
    </row>
    <row r="27" spans="1:9" ht="12" customHeight="1">
      <c r="A27" s="86" t="s">
        <v>41</v>
      </c>
      <c r="B27" s="64">
        <v>16.431659003677293</v>
      </c>
      <c r="C27" s="62">
        <v>13.622351796077277</v>
      </c>
      <c r="D27" s="37" t="s">
        <v>1</v>
      </c>
      <c r="E27" s="37" t="s">
        <v>1</v>
      </c>
      <c r="F27" s="37" t="s">
        <v>1</v>
      </c>
      <c r="G27" s="37" t="s">
        <v>1</v>
      </c>
      <c r="H27" s="37" t="s">
        <v>1</v>
      </c>
      <c r="I27"/>
    </row>
    <row r="28" ht="12" customHeight="1"/>
    <row r="29" spans="1:9" ht="15.75" customHeight="1">
      <c r="A29" s="50" t="s">
        <v>92</v>
      </c>
      <c r="B29" s="1"/>
      <c r="I29"/>
    </row>
    <row r="30" spans="1:6" s="9" customFormat="1" ht="12.75" customHeight="1">
      <c r="A30" s="8" t="s">
        <v>0</v>
      </c>
      <c r="B30" s="8"/>
      <c r="C30" s="10"/>
      <c r="D30" s="10"/>
      <c r="E30" s="10"/>
      <c r="F30" s="10"/>
    </row>
    <row r="31" spans="1:9" ht="23.25" customHeight="1">
      <c r="A31" s="76"/>
      <c r="B31" s="74" t="s">
        <v>50</v>
      </c>
      <c r="C31" s="74" t="s">
        <v>103</v>
      </c>
      <c r="D31" s="74" t="s">
        <v>102</v>
      </c>
      <c r="E31" s="74">
        <v>39934</v>
      </c>
      <c r="F31" s="74">
        <v>39965</v>
      </c>
      <c r="G31" s="79" t="s">
        <v>2</v>
      </c>
      <c r="H31" s="79" t="s">
        <v>3</v>
      </c>
      <c r="I31"/>
    </row>
    <row r="32" spans="1:9" ht="11.25" customHeight="1">
      <c r="A32" s="85" t="s">
        <v>47</v>
      </c>
      <c r="B32" s="110">
        <v>8.886487322503472</v>
      </c>
      <c r="C32" s="111">
        <v>6.7133265440447545</v>
      </c>
      <c r="D32" s="111">
        <v>12.346022640715875</v>
      </c>
      <c r="E32" s="111">
        <v>9.143533320696395</v>
      </c>
      <c r="F32" s="111">
        <v>7.189435451374636</v>
      </c>
      <c r="G32" s="113">
        <f>F32-E32</f>
        <v>-1.9540978693217594</v>
      </c>
      <c r="H32" s="113">
        <f>D32-C32</f>
        <v>5.63269609667112</v>
      </c>
      <c r="I32"/>
    </row>
    <row r="33" spans="1:9" ht="11.25" customHeight="1">
      <c r="A33" s="40" t="s">
        <v>29</v>
      </c>
      <c r="B33" s="63">
        <v>8.84</v>
      </c>
      <c r="C33" s="63">
        <v>6.666666666666667</v>
      </c>
      <c r="D33" s="37">
        <v>11.866241889176658</v>
      </c>
      <c r="E33" s="37">
        <v>7.7</v>
      </c>
      <c r="F33" s="37">
        <v>8</v>
      </c>
      <c r="G33" s="38">
        <f>F33-E33</f>
        <v>0.2999999999999998</v>
      </c>
      <c r="H33" s="38">
        <f>D33-C33</f>
        <v>5.199575222509991</v>
      </c>
      <c r="I33"/>
    </row>
    <row r="34" spans="1:9" ht="11.25" customHeight="1">
      <c r="A34" s="40" t="s">
        <v>30</v>
      </c>
      <c r="B34" s="63">
        <v>8.85</v>
      </c>
      <c r="C34" s="63">
        <v>6.629638132487813</v>
      </c>
      <c r="D34" s="37">
        <v>12.303797468435983</v>
      </c>
      <c r="E34" s="37">
        <v>9.207280318967547</v>
      </c>
      <c r="F34" s="37">
        <v>7.07431030565316</v>
      </c>
      <c r="G34" s="38">
        <f>F34-E34</f>
        <v>-2.1329700133143863</v>
      </c>
      <c r="H34" s="38">
        <f>D34-C34</f>
        <v>5.67415933594817</v>
      </c>
      <c r="I34"/>
    </row>
    <row r="35" spans="1:9" ht="11.25" customHeight="1">
      <c r="A35" s="40" t="s">
        <v>31</v>
      </c>
      <c r="B35" s="63">
        <v>9.72</v>
      </c>
      <c r="C35" s="63">
        <v>6.666666666666667</v>
      </c>
      <c r="D35" s="37">
        <v>11.312531723479895</v>
      </c>
      <c r="E35" s="37">
        <v>7.5</v>
      </c>
      <c r="F35" s="37">
        <v>7.8647726776857105</v>
      </c>
      <c r="G35" s="38">
        <f>F35-E35</f>
        <v>0.36477267768571053</v>
      </c>
      <c r="H35" s="38">
        <f>D35-C35</f>
        <v>4.645865056813228</v>
      </c>
      <c r="I35"/>
    </row>
    <row r="36" spans="1:9" ht="11.25" customHeight="1">
      <c r="A36" s="40" t="s">
        <v>32</v>
      </c>
      <c r="B36" s="63">
        <v>11.7</v>
      </c>
      <c r="C36" s="63">
        <v>6.9</v>
      </c>
      <c r="D36" s="37" t="s">
        <v>1</v>
      </c>
      <c r="E36" s="37" t="s">
        <v>1</v>
      </c>
      <c r="F36" s="37" t="s">
        <v>1</v>
      </c>
      <c r="G36" s="37" t="s">
        <v>1</v>
      </c>
      <c r="H36" s="37" t="s">
        <v>1</v>
      </c>
      <c r="I36"/>
    </row>
    <row r="37" spans="1:9" ht="11.25" customHeight="1">
      <c r="A37" s="40" t="s">
        <v>33</v>
      </c>
      <c r="B37" s="64">
        <v>6.63</v>
      </c>
      <c r="C37" s="90">
        <v>6.7</v>
      </c>
      <c r="D37" s="126" t="s">
        <v>1</v>
      </c>
      <c r="E37" s="126" t="s">
        <v>1</v>
      </c>
      <c r="F37" s="126" t="s">
        <v>1</v>
      </c>
      <c r="G37" s="37" t="s">
        <v>1</v>
      </c>
      <c r="H37" s="37" t="s">
        <v>1</v>
      </c>
      <c r="I37"/>
    </row>
    <row r="38" spans="1:9" ht="11.25" customHeight="1">
      <c r="A38" s="40" t="s">
        <v>86</v>
      </c>
      <c r="B38" s="64">
        <v>6.3</v>
      </c>
      <c r="C38" s="90" t="s">
        <v>1</v>
      </c>
      <c r="D38" s="35" t="s">
        <v>1</v>
      </c>
      <c r="E38" s="35" t="s">
        <v>1</v>
      </c>
      <c r="F38" s="35" t="s">
        <v>1</v>
      </c>
      <c r="G38" s="37" t="s">
        <v>1</v>
      </c>
      <c r="H38" s="37" t="s">
        <v>1</v>
      </c>
      <c r="I38"/>
    </row>
    <row r="39" spans="1:9" ht="11.25" customHeight="1">
      <c r="A39" s="40" t="s">
        <v>87</v>
      </c>
      <c r="B39" s="63">
        <v>7.1</v>
      </c>
      <c r="C39" s="63">
        <v>7.1</v>
      </c>
      <c r="D39" s="35" t="s">
        <v>1</v>
      </c>
      <c r="E39" s="35" t="s">
        <v>1</v>
      </c>
      <c r="F39" s="35" t="s">
        <v>1</v>
      </c>
      <c r="G39" s="37" t="s">
        <v>1</v>
      </c>
      <c r="H39" s="37" t="s">
        <v>1</v>
      </c>
      <c r="I39"/>
    </row>
    <row r="40" spans="1:9" ht="11.25" customHeight="1">
      <c r="A40" s="40" t="s">
        <v>88</v>
      </c>
      <c r="B40" s="89" t="s">
        <v>1</v>
      </c>
      <c r="C40" s="89" t="s">
        <v>1</v>
      </c>
      <c r="D40" s="35" t="s">
        <v>1</v>
      </c>
      <c r="E40" s="35" t="s">
        <v>1</v>
      </c>
      <c r="F40" s="35" t="s">
        <v>1</v>
      </c>
      <c r="G40" s="37" t="s">
        <v>1</v>
      </c>
      <c r="H40" s="37" t="s">
        <v>1</v>
      </c>
      <c r="I40"/>
    </row>
    <row r="41" spans="1:9" ht="11.25" customHeight="1">
      <c r="A41" s="85" t="s">
        <v>93</v>
      </c>
      <c r="B41" s="110">
        <v>7.61761956200161</v>
      </c>
      <c r="C41" s="111">
        <v>6.734615070888452</v>
      </c>
      <c r="D41" s="111">
        <v>11.049057535714425</v>
      </c>
      <c r="E41" s="111">
        <v>7.875</v>
      </c>
      <c r="F41" s="111">
        <v>7.476190476190476</v>
      </c>
      <c r="G41" s="113">
        <f>F41-E41</f>
        <v>-0.3988095238095237</v>
      </c>
      <c r="H41" s="113">
        <f aca="true" t="shared" si="2" ref="H41:H48">D41-C41</f>
        <v>4.314442464825973</v>
      </c>
      <c r="I41"/>
    </row>
    <row r="42" spans="1:9" ht="11.25" customHeight="1">
      <c r="A42" s="40" t="s">
        <v>29</v>
      </c>
      <c r="B42" s="63">
        <v>8.812222222222223</v>
      </c>
      <c r="C42" s="63">
        <v>7.233333333333333</v>
      </c>
      <c r="D42" s="37">
        <v>14.5</v>
      </c>
      <c r="E42" s="37" t="s">
        <v>1</v>
      </c>
      <c r="F42" s="37" t="s">
        <v>1</v>
      </c>
      <c r="G42" s="38" t="s">
        <v>1</v>
      </c>
      <c r="H42" s="38">
        <f t="shared" si="2"/>
        <v>7.266666666666667</v>
      </c>
      <c r="I42"/>
    </row>
    <row r="43" spans="1:9" ht="11.25" customHeight="1">
      <c r="A43" s="40" t="s">
        <v>30</v>
      </c>
      <c r="B43" s="63">
        <v>8.127153426914669</v>
      </c>
      <c r="C43" s="63">
        <v>6.4820597181402695</v>
      </c>
      <c r="D43" s="37">
        <v>11.132431961669539</v>
      </c>
      <c r="E43" s="37">
        <v>8</v>
      </c>
      <c r="F43" s="37">
        <v>7.476190476190476</v>
      </c>
      <c r="G43" s="38">
        <f>F43-E43</f>
        <v>-0.5238095238095237</v>
      </c>
      <c r="H43" s="38">
        <f t="shared" si="2"/>
        <v>4.65037224352927</v>
      </c>
      <c r="I43"/>
    </row>
    <row r="44" spans="1:9" ht="11.25" customHeight="1">
      <c r="A44" s="40" t="s">
        <v>31</v>
      </c>
      <c r="B44" s="63">
        <v>8.35</v>
      </c>
      <c r="C44" s="63">
        <v>7.25</v>
      </c>
      <c r="D44" s="37">
        <v>10.075757575757576</v>
      </c>
      <c r="E44" s="37">
        <v>7.7272727272727275</v>
      </c>
      <c r="F44" s="37" t="s">
        <v>89</v>
      </c>
      <c r="G44" s="38" t="s">
        <v>1</v>
      </c>
      <c r="H44" s="38">
        <f t="shared" si="2"/>
        <v>2.825757575757576</v>
      </c>
      <c r="I44"/>
    </row>
    <row r="45" spans="1:9" ht="11.25" customHeight="1">
      <c r="A45" s="40" t="s">
        <v>32</v>
      </c>
      <c r="B45" s="63">
        <v>6.9</v>
      </c>
      <c r="C45" s="63">
        <v>6.9</v>
      </c>
      <c r="D45" s="37">
        <v>5</v>
      </c>
      <c r="E45" s="37" t="s">
        <v>89</v>
      </c>
      <c r="F45" s="37" t="s">
        <v>89</v>
      </c>
      <c r="G45" s="38" t="s">
        <v>1</v>
      </c>
      <c r="H45" s="38">
        <f t="shared" si="2"/>
        <v>-1.9000000000000004</v>
      </c>
      <c r="I45"/>
    </row>
    <row r="46" spans="1:9" ht="11.25" customHeight="1">
      <c r="A46" s="40" t="s">
        <v>33</v>
      </c>
      <c r="B46" s="64">
        <v>8.55</v>
      </c>
      <c r="C46" s="64">
        <v>6.5</v>
      </c>
      <c r="D46" s="37">
        <v>13</v>
      </c>
      <c r="E46" s="37" t="s">
        <v>89</v>
      </c>
      <c r="F46" s="37" t="s">
        <v>89</v>
      </c>
      <c r="G46" s="38" t="s">
        <v>1</v>
      </c>
      <c r="H46" s="38">
        <f t="shared" si="2"/>
        <v>6.5</v>
      </c>
      <c r="I46"/>
    </row>
    <row r="47" spans="1:9" ht="11.25" customHeight="1">
      <c r="A47" s="40" t="s">
        <v>86</v>
      </c>
      <c r="B47" s="64">
        <v>5.71</v>
      </c>
      <c r="C47" s="64">
        <v>5.8</v>
      </c>
      <c r="D47" s="37">
        <v>5.5</v>
      </c>
      <c r="E47" s="35" t="s">
        <v>89</v>
      </c>
      <c r="F47" s="35" t="s">
        <v>89</v>
      </c>
      <c r="G47" s="38" t="s">
        <v>1</v>
      </c>
      <c r="H47" s="38">
        <f t="shared" si="2"/>
        <v>-0.2999999999999998</v>
      </c>
      <c r="I47"/>
    </row>
    <row r="48" spans="1:9" ht="11.25" customHeight="1">
      <c r="A48" s="40" t="s">
        <v>87</v>
      </c>
      <c r="B48" s="63">
        <v>6.8075</v>
      </c>
      <c r="C48" s="63">
        <v>6.7652542372881355</v>
      </c>
      <c r="D48" s="37">
        <v>5.5</v>
      </c>
      <c r="E48" s="35" t="s">
        <v>89</v>
      </c>
      <c r="F48" s="35" t="s">
        <v>89</v>
      </c>
      <c r="G48" s="38" t="s">
        <v>1</v>
      </c>
      <c r="H48" s="38">
        <f t="shared" si="2"/>
        <v>-1.2652542372881355</v>
      </c>
      <c r="I48"/>
    </row>
    <row r="49" spans="1:9" ht="11.25" customHeight="1">
      <c r="A49" s="40" t="s">
        <v>88</v>
      </c>
      <c r="B49" s="63">
        <v>6.138</v>
      </c>
      <c r="C49" s="63">
        <v>6.496153846153846</v>
      </c>
      <c r="D49" s="35" t="s">
        <v>89</v>
      </c>
      <c r="E49" s="35" t="s">
        <v>89</v>
      </c>
      <c r="F49" s="35" t="s">
        <v>89</v>
      </c>
      <c r="G49" s="38" t="s">
        <v>1</v>
      </c>
      <c r="H49" s="38" t="s">
        <v>1</v>
      </c>
      <c r="I49"/>
    </row>
    <row r="50" spans="1:9" ht="11.25" customHeight="1">
      <c r="A50" s="85" t="s">
        <v>94</v>
      </c>
      <c r="B50" s="110">
        <v>5.6986871224535145</v>
      </c>
      <c r="C50" s="111">
        <v>5.625048177389544</v>
      </c>
      <c r="D50" s="112">
        <v>6.923323989980984</v>
      </c>
      <c r="E50" s="112" t="s">
        <v>89</v>
      </c>
      <c r="F50" s="37" t="s">
        <v>89</v>
      </c>
      <c r="G50" s="38" t="s">
        <v>1</v>
      </c>
      <c r="H50" s="113">
        <f>D50-C50</f>
        <v>1.2982758125914398</v>
      </c>
      <c r="I50"/>
    </row>
    <row r="51" spans="1:9" ht="11.25" customHeight="1">
      <c r="A51" s="40" t="s">
        <v>29</v>
      </c>
      <c r="B51" s="63">
        <v>5.75</v>
      </c>
      <c r="C51" s="63">
        <v>3</v>
      </c>
      <c r="D51" s="55" t="s">
        <v>89</v>
      </c>
      <c r="E51" s="55" t="s">
        <v>89</v>
      </c>
      <c r="F51" s="37" t="s">
        <v>89</v>
      </c>
      <c r="G51" s="38" t="s">
        <v>1</v>
      </c>
      <c r="H51" s="38" t="s">
        <v>1</v>
      </c>
      <c r="I51"/>
    </row>
    <row r="52" spans="1:9" ht="11.25" customHeight="1">
      <c r="A52" s="40" t="s">
        <v>30</v>
      </c>
      <c r="B52" s="63">
        <v>3.920601971548651</v>
      </c>
      <c r="C52" s="63">
        <v>4.236303042379205</v>
      </c>
      <c r="D52" s="55" t="s">
        <v>89</v>
      </c>
      <c r="E52" s="55" t="s">
        <v>89</v>
      </c>
      <c r="F52" s="37" t="s">
        <v>89</v>
      </c>
      <c r="G52" s="38" t="s">
        <v>1</v>
      </c>
      <c r="H52" s="38" t="s">
        <v>1</v>
      </c>
      <c r="I52"/>
    </row>
    <row r="53" spans="1:9" ht="11.25" customHeight="1">
      <c r="A53" s="40" t="s">
        <v>31</v>
      </c>
      <c r="B53" s="63">
        <v>6.1</v>
      </c>
      <c r="C53" s="63">
        <v>5</v>
      </c>
      <c r="D53" s="55" t="s">
        <v>89</v>
      </c>
      <c r="E53" s="55" t="s">
        <v>89</v>
      </c>
      <c r="F53" s="37" t="s">
        <v>89</v>
      </c>
      <c r="G53" s="38" t="s">
        <v>1</v>
      </c>
      <c r="H53" s="38" t="s">
        <v>1</v>
      </c>
      <c r="I53"/>
    </row>
    <row r="54" spans="1:9" ht="11.25" customHeight="1">
      <c r="A54" s="40" t="s">
        <v>32</v>
      </c>
      <c r="B54" s="63">
        <v>3.9262238062019432</v>
      </c>
      <c r="C54" s="63">
        <v>4.5</v>
      </c>
      <c r="D54" s="55">
        <v>4.1</v>
      </c>
      <c r="E54" s="55" t="s">
        <v>89</v>
      </c>
      <c r="F54" s="37" t="s">
        <v>89</v>
      </c>
      <c r="G54" s="38" t="s">
        <v>1</v>
      </c>
      <c r="H54" s="38">
        <f>D54-C54</f>
        <v>-0.40000000000000036</v>
      </c>
      <c r="I54"/>
    </row>
    <row r="55" spans="1:9" ht="11.25" customHeight="1">
      <c r="A55" s="40" t="s">
        <v>33</v>
      </c>
      <c r="B55" s="64">
        <v>4.3</v>
      </c>
      <c r="C55" s="64">
        <v>4.3</v>
      </c>
      <c r="D55" s="55" t="s">
        <v>89</v>
      </c>
      <c r="E55" s="55" t="s">
        <v>89</v>
      </c>
      <c r="F55" s="37" t="s">
        <v>89</v>
      </c>
      <c r="G55" s="38" t="s">
        <v>1</v>
      </c>
      <c r="H55" s="38" t="s">
        <v>1</v>
      </c>
      <c r="I55"/>
    </row>
    <row r="56" spans="1:9" ht="11.25" customHeight="1">
      <c r="A56" s="40" t="s">
        <v>86</v>
      </c>
      <c r="B56" s="64">
        <v>3.9413634539495686</v>
      </c>
      <c r="C56" s="64">
        <v>3.9413634539495686</v>
      </c>
      <c r="D56" s="35" t="s">
        <v>89</v>
      </c>
      <c r="E56" s="35" t="s">
        <v>89</v>
      </c>
      <c r="F56" s="37" t="s">
        <v>89</v>
      </c>
      <c r="G56" s="38" t="s">
        <v>1</v>
      </c>
      <c r="H56" s="38" t="s">
        <v>1</v>
      </c>
      <c r="I56"/>
    </row>
    <row r="57" spans="1:9" ht="11.25" customHeight="1">
      <c r="A57" s="40" t="s">
        <v>87</v>
      </c>
      <c r="B57" s="63">
        <v>10.166666666666666</v>
      </c>
      <c r="C57" s="63">
        <v>9.666666666666666</v>
      </c>
      <c r="D57" s="37">
        <v>10.444622944185019</v>
      </c>
      <c r="E57" s="35" t="s">
        <v>89</v>
      </c>
      <c r="F57" s="37" t="s">
        <v>89</v>
      </c>
      <c r="G57" s="38" t="s">
        <v>1</v>
      </c>
      <c r="H57" s="38">
        <f>D57-C57</f>
        <v>0.7779562775183528</v>
      </c>
      <c r="I57"/>
    </row>
    <row r="58" spans="1:9" ht="11.25" customHeight="1">
      <c r="A58" s="40" t="s">
        <v>88</v>
      </c>
      <c r="B58" s="63">
        <v>4.424653520941132</v>
      </c>
      <c r="C58" s="63">
        <v>1.7493070418822654</v>
      </c>
      <c r="D58" s="35" t="s">
        <v>89</v>
      </c>
      <c r="E58" s="35" t="s">
        <v>89</v>
      </c>
      <c r="F58" s="37" t="s">
        <v>89</v>
      </c>
      <c r="G58" s="38" t="s">
        <v>1</v>
      </c>
      <c r="H58" s="38" t="s">
        <v>1</v>
      </c>
      <c r="I58"/>
    </row>
  </sheetData>
  <printOptions/>
  <pageMargins left="0.75" right="0.25" top="0.65" bottom="0.23" header="0.58" footer="0.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R67"/>
  <sheetViews>
    <sheetView tabSelected="1" workbookViewId="0" topLeftCell="A46">
      <selection activeCell="I36" sqref="I36"/>
    </sheetView>
  </sheetViews>
  <sheetFormatPr defaultColWidth="9.00390625" defaultRowHeight="12.75"/>
  <cols>
    <col min="1" max="1" width="21.375" style="2" customWidth="1"/>
    <col min="2" max="8" width="8.875" style="2" customWidth="1"/>
    <col min="10" max="10" width="20.625" style="2" customWidth="1"/>
    <col min="11" max="16384" width="9.125" style="2" customWidth="1"/>
  </cols>
  <sheetData>
    <row r="1" spans="1:2" ht="15.75" customHeight="1">
      <c r="A1" s="50" t="s">
        <v>95</v>
      </c>
      <c r="B1" s="1"/>
    </row>
    <row r="2" spans="1:6" s="9" customFormat="1" ht="12.75" customHeight="1">
      <c r="A2" s="8" t="s">
        <v>0</v>
      </c>
      <c r="B2" s="8"/>
      <c r="C2" s="10"/>
      <c r="D2" s="10"/>
      <c r="E2" s="10"/>
      <c r="F2" s="10"/>
    </row>
    <row r="3" spans="1:8" ht="23.25" customHeight="1">
      <c r="A3" s="76"/>
      <c r="B3" s="74" t="s">
        <v>50</v>
      </c>
      <c r="C3" s="74" t="s">
        <v>103</v>
      </c>
      <c r="D3" s="74" t="s">
        <v>102</v>
      </c>
      <c r="E3" s="74">
        <v>39934</v>
      </c>
      <c r="F3" s="74">
        <v>39965</v>
      </c>
      <c r="G3" s="79" t="s">
        <v>2</v>
      </c>
      <c r="H3" s="79" t="s">
        <v>3</v>
      </c>
    </row>
    <row r="4" spans="1:8" ht="11.25" customHeight="1">
      <c r="A4" s="85" t="s">
        <v>96</v>
      </c>
      <c r="B4" s="20">
        <f>B5+B14+B23</f>
        <v>10324.8542</v>
      </c>
      <c r="C4" s="20">
        <f>C5+C14+C23</f>
        <v>2973.9376</v>
      </c>
      <c r="D4" s="20">
        <f>D5+D14+D23</f>
        <v>6829.1692</v>
      </c>
      <c r="E4" s="20">
        <f>E5+E14+E23</f>
        <v>546.2636</v>
      </c>
      <c r="F4" s="20">
        <f>F5+F14+F23</f>
        <v>743.559</v>
      </c>
      <c r="G4" s="98">
        <f>F4-E4</f>
        <v>197.29539999999997</v>
      </c>
      <c r="H4" s="98">
        <f>D4-C4</f>
        <v>3855.2316</v>
      </c>
    </row>
    <row r="5" spans="1:10" ht="11.25" customHeight="1">
      <c r="A5" s="97" t="s">
        <v>51</v>
      </c>
      <c r="B5" s="105">
        <v>6864.1111999999985</v>
      </c>
      <c r="C5" s="106">
        <v>1763.1058</v>
      </c>
      <c r="D5" s="107">
        <v>4542.011</v>
      </c>
      <c r="E5" s="107">
        <v>426.2636</v>
      </c>
      <c r="F5" s="107">
        <v>533.559</v>
      </c>
      <c r="G5" s="98">
        <f>F5-E5</f>
        <v>107.29539999999997</v>
      </c>
      <c r="H5" s="108">
        <f>D5-C5</f>
        <v>2778.9052</v>
      </c>
      <c r="I5" s="107"/>
      <c r="J5" s="127"/>
    </row>
    <row r="6" spans="1:10" ht="11.25" customHeight="1">
      <c r="A6" s="40" t="s">
        <v>29</v>
      </c>
      <c r="B6" s="99">
        <v>459.7004</v>
      </c>
      <c r="C6" s="100">
        <v>95.7942</v>
      </c>
      <c r="D6" s="101">
        <v>257.9929</v>
      </c>
      <c r="E6" s="101">
        <v>8.3386</v>
      </c>
      <c r="F6" s="101">
        <v>13.5212</v>
      </c>
      <c r="G6" s="128">
        <f>F6-E6</f>
        <v>5.182600000000001</v>
      </c>
      <c r="H6" s="102">
        <f>D6-C6</f>
        <v>162.19870000000003</v>
      </c>
      <c r="J6" s="40"/>
    </row>
    <row r="7" spans="1:10" ht="11.25" customHeight="1">
      <c r="A7" s="40" t="s">
        <v>30</v>
      </c>
      <c r="B7" s="99">
        <v>5264.1667</v>
      </c>
      <c r="C7" s="100">
        <v>1291.4137</v>
      </c>
      <c r="D7" s="101">
        <v>3775.9606</v>
      </c>
      <c r="E7" s="101">
        <v>409.3708</v>
      </c>
      <c r="F7" s="101">
        <v>458.1631</v>
      </c>
      <c r="G7" s="128">
        <f>F7-E7</f>
        <v>48.79230000000001</v>
      </c>
      <c r="H7" s="102">
        <f>D7-C7</f>
        <v>2484.5469</v>
      </c>
      <c r="J7" s="40"/>
    </row>
    <row r="8" spans="1:10" ht="11.25" customHeight="1">
      <c r="A8" s="40" t="s">
        <v>31</v>
      </c>
      <c r="B8" s="99">
        <v>771.3762</v>
      </c>
      <c r="C8" s="100">
        <v>191.8293</v>
      </c>
      <c r="D8" s="101">
        <v>508.0575</v>
      </c>
      <c r="E8" s="101">
        <v>8.554200000000002</v>
      </c>
      <c r="F8" s="101">
        <v>61.8747</v>
      </c>
      <c r="G8" s="128">
        <f>F8-E8</f>
        <v>53.320499999999996</v>
      </c>
      <c r="H8" s="102">
        <f>D8-C8</f>
        <v>316.2282</v>
      </c>
      <c r="J8" s="40"/>
    </row>
    <row r="9" spans="1:10" ht="11.25" customHeight="1">
      <c r="A9" s="40" t="s">
        <v>32</v>
      </c>
      <c r="B9" s="103">
        <v>134.2502</v>
      </c>
      <c r="C9" s="100">
        <v>39.6172</v>
      </c>
      <c r="D9" s="101" t="s">
        <v>1</v>
      </c>
      <c r="E9" s="101" t="s">
        <v>1</v>
      </c>
      <c r="F9" s="101" t="s">
        <v>1</v>
      </c>
      <c r="G9" s="128" t="s">
        <v>1</v>
      </c>
      <c r="H9" s="102" t="s">
        <v>1</v>
      </c>
      <c r="J9" s="40"/>
    </row>
    <row r="10" spans="1:10" ht="11.25" customHeight="1">
      <c r="A10" s="40" t="s">
        <v>33</v>
      </c>
      <c r="B10" s="103">
        <v>153.1401</v>
      </c>
      <c r="C10" s="100">
        <v>117.0605</v>
      </c>
      <c r="D10" s="101" t="s">
        <v>1</v>
      </c>
      <c r="E10" s="101" t="s">
        <v>1</v>
      </c>
      <c r="F10" s="101" t="s">
        <v>1</v>
      </c>
      <c r="G10" s="128" t="s">
        <v>1</v>
      </c>
      <c r="H10" s="102" t="s">
        <v>1</v>
      </c>
      <c r="J10" s="40"/>
    </row>
    <row r="11" spans="1:10" ht="11.25" customHeight="1">
      <c r="A11" s="40" t="s">
        <v>86</v>
      </c>
      <c r="B11" s="99">
        <v>8.1199</v>
      </c>
      <c r="C11" s="101" t="s">
        <v>1</v>
      </c>
      <c r="D11" s="101" t="s">
        <v>1</v>
      </c>
      <c r="E11" s="101" t="s">
        <v>1</v>
      </c>
      <c r="F11" s="101" t="s">
        <v>1</v>
      </c>
      <c r="G11" s="128" t="s">
        <v>1</v>
      </c>
      <c r="H11" s="102" t="s">
        <v>1</v>
      </c>
      <c r="J11" s="40"/>
    </row>
    <row r="12" spans="1:10" ht="11.25" customHeight="1">
      <c r="A12" s="40" t="s">
        <v>87</v>
      </c>
      <c r="B12" s="99">
        <v>73.3577</v>
      </c>
      <c r="C12" s="100">
        <v>27.390900000000002</v>
      </c>
      <c r="D12" s="101" t="s">
        <v>1</v>
      </c>
      <c r="E12" s="101" t="s">
        <v>1</v>
      </c>
      <c r="F12" s="101" t="s">
        <v>1</v>
      </c>
      <c r="G12" s="128" t="s">
        <v>1</v>
      </c>
      <c r="H12" s="102" t="s">
        <v>1</v>
      </c>
      <c r="J12" s="40"/>
    </row>
    <row r="13" spans="1:10" ht="11.25" customHeight="1">
      <c r="A13" s="40" t="s">
        <v>88</v>
      </c>
      <c r="B13" s="104" t="s">
        <v>1</v>
      </c>
      <c r="C13" s="101" t="s">
        <v>1</v>
      </c>
      <c r="D13" s="101" t="s">
        <v>1</v>
      </c>
      <c r="E13" s="101" t="s">
        <v>1</v>
      </c>
      <c r="F13" s="101" t="s">
        <v>1</v>
      </c>
      <c r="G13" s="128" t="s">
        <v>1</v>
      </c>
      <c r="H13" s="102" t="s">
        <v>1</v>
      </c>
      <c r="J13" s="40"/>
    </row>
    <row r="14" spans="1:8" ht="11.25" customHeight="1">
      <c r="A14" s="97" t="s">
        <v>18</v>
      </c>
      <c r="B14" s="105">
        <v>2372.0334000000003</v>
      </c>
      <c r="C14" s="105">
        <v>745.0373000000001</v>
      </c>
      <c r="D14" s="107">
        <v>1790.43</v>
      </c>
      <c r="E14" s="107">
        <v>120</v>
      </c>
      <c r="F14" s="107">
        <v>210</v>
      </c>
      <c r="G14" s="108">
        <f>F14-E14</f>
        <v>90</v>
      </c>
      <c r="H14" s="108">
        <f aca="true" t="shared" si="0" ref="H14:H21">D14-C14</f>
        <v>1045.3926999999999</v>
      </c>
    </row>
    <row r="15" spans="1:8" ht="11.25" customHeight="1">
      <c r="A15" s="40" t="s">
        <v>29</v>
      </c>
      <c r="B15" s="99">
        <v>391.45</v>
      </c>
      <c r="C15" s="99">
        <v>86.95</v>
      </c>
      <c r="D15" s="101">
        <v>162</v>
      </c>
      <c r="E15" s="101" t="s">
        <v>1</v>
      </c>
      <c r="F15" s="102" t="s">
        <v>1</v>
      </c>
      <c r="G15" s="102" t="s">
        <v>1</v>
      </c>
      <c r="H15" s="102">
        <f t="shared" si="0"/>
        <v>75.05</v>
      </c>
    </row>
    <row r="16" spans="1:8" ht="11.25" customHeight="1">
      <c r="A16" s="40" t="s">
        <v>30</v>
      </c>
      <c r="B16" s="99">
        <v>637.3009</v>
      </c>
      <c r="C16" s="99">
        <v>204.1873</v>
      </c>
      <c r="D16" s="101">
        <v>1412.83</v>
      </c>
      <c r="E16" s="101">
        <v>65</v>
      </c>
      <c r="F16" s="101">
        <v>210</v>
      </c>
      <c r="G16" s="102">
        <f>F16-E16</f>
        <v>145</v>
      </c>
      <c r="H16" s="102">
        <f t="shared" si="0"/>
        <v>1208.6426999999999</v>
      </c>
    </row>
    <row r="17" spans="1:8" ht="11.25" customHeight="1">
      <c r="A17" s="40" t="s">
        <v>31</v>
      </c>
      <c r="B17" s="99">
        <v>165</v>
      </c>
      <c r="C17" s="99">
        <v>35</v>
      </c>
      <c r="D17" s="101">
        <v>135</v>
      </c>
      <c r="E17" s="101">
        <v>55</v>
      </c>
      <c r="F17" s="101" t="s">
        <v>1</v>
      </c>
      <c r="G17" s="102">
        <v>-55</v>
      </c>
      <c r="H17" s="102">
        <f t="shared" si="0"/>
        <v>100</v>
      </c>
    </row>
    <row r="18" spans="1:8" ht="11.25" customHeight="1">
      <c r="A18" s="40" t="s">
        <v>32</v>
      </c>
      <c r="B18" s="103">
        <v>408</v>
      </c>
      <c r="C18" s="103">
        <v>95</v>
      </c>
      <c r="D18" s="101">
        <v>6</v>
      </c>
      <c r="E18" s="101" t="s">
        <v>1</v>
      </c>
      <c r="F18" s="102" t="s">
        <v>1</v>
      </c>
      <c r="G18" s="102" t="s">
        <v>1</v>
      </c>
      <c r="H18" s="102">
        <f t="shared" si="0"/>
        <v>-89</v>
      </c>
    </row>
    <row r="19" spans="1:8" ht="11.25" customHeight="1">
      <c r="A19" s="40" t="s">
        <v>33</v>
      </c>
      <c r="B19" s="103">
        <v>130</v>
      </c>
      <c r="C19" s="103">
        <v>30</v>
      </c>
      <c r="D19" s="101">
        <v>20</v>
      </c>
      <c r="E19" s="101" t="s">
        <v>1</v>
      </c>
      <c r="F19" s="102" t="s">
        <v>1</v>
      </c>
      <c r="G19" s="102" t="s">
        <v>1</v>
      </c>
      <c r="H19" s="102">
        <f t="shared" si="0"/>
        <v>-10</v>
      </c>
    </row>
    <row r="20" spans="1:8" ht="11.25" customHeight="1">
      <c r="A20" s="40" t="s">
        <v>86</v>
      </c>
      <c r="B20" s="99">
        <v>166.47</v>
      </c>
      <c r="C20" s="99">
        <v>35.4</v>
      </c>
      <c r="D20" s="101">
        <v>10.5</v>
      </c>
      <c r="E20" s="101" t="s">
        <v>1</v>
      </c>
      <c r="F20" s="102" t="s">
        <v>1</v>
      </c>
      <c r="G20" s="102" t="s">
        <v>1</v>
      </c>
      <c r="H20" s="102">
        <f t="shared" si="0"/>
        <v>-24.9</v>
      </c>
    </row>
    <row r="21" spans="1:8" ht="11.25" customHeight="1">
      <c r="A21" s="40" t="s">
        <v>87</v>
      </c>
      <c r="B21" s="99">
        <v>230.5</v>
      </c>
      <c r="C21" s="99">
        <v>98.5</v>
      </c>
      <c r="D21" s="101">
        <v>44.1</v>
      </c>
      <c r="E21" s="101" t="s">
        <v>1</v>
      </c>
      <c r="F21" s="102" t="s">
        <v>1</v>
      </c>
      <c r="G21" s="102" t="s">
        <v>1</v>
      </c>
      <c r="H21" s="102">
        <f t="shared" si="0"/>
        <v>-54.4</v>
      </c>
    </row>
    <row r="22" spans="1:8" ht="11.25" customHeight="1">
      <c r="A22" s="40" t="s">
        <v>88</v>
      </c>
      <c r="B22" s="104">
        <v>243.3125</v>
      </c>
      <c r="C22" s="104">
        <v>160</v>
      </c>
      <c r="D22" s="101" t="s">
        <v>1</v>
      </c>
      <c r="E22" s="101" t="s">
        <v>1</v>
      </c>
      <c r="F22" s="102" t="s">
        <v>1</v>
      </c>
      <c r="G22" s="102" t="s">
        <v>1</v>
      </c>
      <c r="H22" s="102" t="s">
        <v>1</v>
      </c>
    </row>
    <row r="23" spans="1:9" ht="11.25" customHeight="1">
      <c r="A23" s="97" t="s">
        <v>19</v>
      </c>
      <c r="B23" s="105">
        <v>1088.7096000000001</v>
      </c>
      <c r="C23" s="107">
        <v>465.7945</v>
      </c>
      <c r="D23" s="107">
        <v>496.7282</v>
      </c>
      <c r="E23" s="109">
        <v>0</v>
      </c>
      <c r="F23" s="109">
        <v>0</v>
      </c>
      <c r="G23" s="108">
        <f>F23-E23</f>
        <v>0</v>
      </c>
      <c r="H23" s="108">
        <f>D23-C23</f>
        <v>30.933699999999988</v>
      </c>
      <c r="I23" s="109"/>
    </row>
    <row r="24" spans="1:8" ht="11.25" customHeight="1">
      <c r="A24" s="40" t="s">
        <v>29</v>
      </c>
      <c r="B24" s="99">
        <v>13.6151</v>
      </c>
      <c r="C24" s="100">
        <v>5.756</v>
      </c>
      <c r="D24" s="104" t="s">
        <v>1</v>
      </c>
      <c r="E24" s="104" t="s">
        <v>1</v>
      </c>
      <c r="F24" s="104" t="s">
        <v>1</v>
      </c>
      <c r="G24" s="102" t="s">
        <v>1</v>
      </c>
      <c r="H24" s="102" t="s">
        <v>1</v>
      </c>
    </row>
    <row r="25" spans="1:8" ht="11.25" customHeight="1">
      <c r="A25" s="40" t="s">
        <v>30</v>
      </c>
      <c r="B25" s="99">
        <v>159.37400000000002</v>
      </c>
      <c r="C25" s="100">
        <v>71.575</v>
      </c>
      <c r="D25" s="104" t="s">
        <v>1</v>
      </c>
      <c r="E25" s="104" t="s">
        <v>1</v>
      </c>
      <c r="F25" s="104" t="s">
        <v>1</v>
      </c>
      <c r="G25" s="102" t="s">
        <v>1</v>
      </c>
      <c r="H25" s="102" t="s">
        <v>1</v>
      </c>
    </row>
    <row r="26" spans="1:8" ht="11.25" customHeight="1">
      <c r="A26" s="40" t="s">
        <v>31</v>
      </c>
      <c r="B26" s="99">
        <v>100.12970000000001</v>
      </c>
      <c r="C26" s="100">
        <v>36.140800000000006</v>
      </c>
      <c r="D26" s="104" t="s">
        <v>1</v>
      </c>
      <c r="E26" s="104" t="s">
        <v>1</v>
      </c>
      <c r="F26" s="104" t="s">
        <v>1</v>
      </c>
      <c r="G26" s="102" t="s">
        <v>1</v>
      </c>
      <c r="H26" s="102" t="s">
        <v>1</v>
      </c>
    </row>
    <row r="27" spans="1:8" ht="11.25" customHeight="1">
      <c r="A27" s="40" t="s">
        <v>32</v>
      </c>
      <c r="B27" s="99">
        <v>287.7453</v>
      </c>
      <c r="C27" s="100">
        <v>10.926200000000001</v>
      </c>
      <c r="D27" s="101">
        <v>279.0791</v>
      </c>
      <c r="E27" s="104" t="s">
        <v>1</v>
      </c>
      <c r="F27" s="104" t="s">
        <v>1</v>
      </c>
      <c r="G27" s="102" t="s">
        <v>1</v>
      </c>
      <c r="H27" s="102">
        <f>D27-C27</f>
        <v>268.1529</v>
      </c>
    </row>
    <row r="28" spans="1:8" ht="11.25" customHeight="1">
      <c r="A28" s="40" t="s">
        <v>33</v>
      </c>
      <c r="B28" s="103">
        <v>10.7924</v>
      </c>
      <c r="C28" s="129">
        <v>10.792399999999999</v>
      </c>
      <c r="D28" s="104" t="s">
        <v>1</v>
      </c>
      <c r="E28" s="104" t="s">
        <v>1</v>
      </c>
      <c r="F28" s="104" t="s">
        <v>1</v>
      </c>
      <c r="G28" s="102" t="s">
        <v>1</v>
      </c>
      <c r="H28" s="102" t="s">
        <v>1</v>
      </c>
    </row>
    <row r="29" spans="1:8" ht="11.25" customHeight="1">
      <c r="A29" s="40" t="s">
        <v>86</v>
      </c>
      <c r="B29" s="103">
        <v>84.74409999999999</v>
      </c>
      <c r="C29" s="129">
        <v>84.7441</v>
      </c>
      <c r="D29" s="104" t="s">
        <v>1</v>
      </c>
      <c r="E29" s="104" t="s">
        <v>1</v>
      </c>
      <c r="F29" s="104" t="s">
        <v>1</v>
      </c>
      <c r="G29" s="102" t="s">
        <v>1</v>
      </c>
      <c r="H29" s="102" t="s">
        <v>1</v>
      </c>
    </row>
    <row r="30" spans="1:8" ht="11.25" customHeight="1">
      <c r="A30" s="40" t="s">
        <v>87</v>
      </c>
      <c r="B30" s="99">
        <v>346.4658</v>
      </c>
      <c r="C30" s="100">
        <v>173.0201</v>
      </c>
      <c r="D30" s="101">
        <v>217.6491</v>
      </c>
      <c r="E30" s="104" t="s">
        <v>1</v>
      </c>
      <c r="F30" s="104" t="s">
        <v>1</v>
      </c>
      <c r="G30" s="102" t="s">
        <v>1</v>
      </c>
      <c r="H30" s="102">
        <f>D30-C30</f>
        <v>44.62899999999999</v>
      </c>
    </row>
    <row r="31" spans="1:8" ht="11.25" customHeight="1">
      <c r="A31" s="40" t="s">
        <v>88</v>
      </c>
      <c r="B31" s="99">
        <v>85.8432</v>
      </c>
      <c r="C31" s="100">
        <v>72.8399</v>
      </c>
      <c r="D31" s="104" t="s">
        <v>1</v>
      </c>
      <c r="E31" s="104" t="s">
        <v>1</v>
      </c>
      <c r="F31" s="104" t="s">
        <v>1</v>
      </c>
      <c r="G31" s="102" t="s">
        <v>1</v>
      </c>
      <c r="H31" s="102" t="s">
        <v>1</v>
      </c>
    </row>
    <row r="33" spans="1:9" ht="14.25" customHeight="1">
      <c r="A33" s="50" t="s">
        <v>98</v>
      </c>
      <c r="G33" s="15"/>
      <c r="I33" s="2"/>
    </row>
    <row r="34" spans="1:9" ht="14.25" customHeight="1">
      <c r="A34" s="16" t="s">
        <v>8</v>
      </c>
      <c r="G34" s="15"/>
      <c r="I34" s="2"/>
    </row>
    <row r="35" spans="1:9" ht="32.25" customHeight="1">
      <c r="A35" s="80"/>
      <c r="B35" s="76" t="s">
        <v>9</v>
      </c>
      <c r="C35" s="78" t="s">
        <v>100</v>
      </c>
      <c r="D35" s="78" t="s">
        <v>106</v>
      </c>
      <c r="E35" s="77">
        <v>39814</v>
      </c>
      <c r="F35" s="77">
        <v>39965</v>
      </c>
      <c r="G35" s="77">
        <v>39995</v>
      </c>
      <c r="H35" s="79" t="s">
        <v>2</v>
      </c>
      <c r="I35" s="79" t="s">
        <v>52</v>
      </c>
    </row>
    <row r="36" spans="1:12" ht="13.5" customHeight="1">
      <c r="A36" s="51" t="s">
        <v>21</v>
      </c>
      <c r="B36" s="20">
        <v>22014.267</v>
      </c>
      <c r="C36" s="20">
        <v>24201.304</v>
      </c>
      <c r="D36" s="20">
        <v>25196.972</v>
      </c>
      <c r="E36" s="20">
        <v>28102.058</v>
      </c>
      <c r="F36" s="20">
        <v>30863.916</v>
      </c>
      <c r="G36" s="20">
        <v>32306.714</v>
      </c>
      <c r="H36" s="19">
        <f>G36/F36-1</f>
        <v>0.04674708160817964</v>
      </c>
      <c r="I36" s="19">
        <f>G36/E36-1</f>
        <v>0.1496209281185028</v>
      </c>
      <c r="J36" s="92"/>
      <c r="L36" s="136"/>
    </row>
    <row r="37" spans="1:12" ht="13.5" customHeight="1">
      <c r="A37" s="83" t="s">
        <v>71</v>
      </c>
      <c r="B37" s="39">
        <v>10388.579</v>
      </c>
      <c r="C37" s="39">
        <v>11679.928</v>
      </c>
      <c r="D37" s="39">
        <v>12582.271</v>
      </c>
      <c r="E37" s="39">
        <v>12477.444</v>
      </c>
      <c r="F37" s="39">
        <v>10940.637</v>
      </c>
      <c r="G37" s="39">
        <v>11603.639</v>
      </c>
      <c r="H37" s="18">
        <f>G37/F37-1</f>
        <v>0.060599944957500984</v>
      </c>
      <c r="I37" s="18">
        <f aca="true" t="shared" si="1" ref="I37:I50">G37/E37-1</f>
        <v>-0.0700307691222658</v>
      </c>
      <c r="J37" s="92"/>
      <c r="L37" s="136"/>
    </row>
    <row r="38" spans="1:12" ht="13.5" customHeight="1">
      <c r="A38" s="83" t="s">
        <v>72</v>
      </c>
      <c r="B38" s="39">
        <v>5377.385</v>
      </c>
      <c r="C38" s="39">
        <v>5837.11</v>
      </c>
      <c r="D38" s="39">
        <v>6567.235</v>
      </c>
      <c r="E38" s="39">
        <v>6204.997</v>
      </c>
      <c r="F38" s="39">
        <v>6786.813</v>
      </c>
      <c r="G38" s="39">
        <v>6977.862</v>
      </c>
      <c r="H38" s="18">
        <f>G38/F38-1</f>
        <v>0.028150031539103892</v>
      </c>
      <c r="I38" s="18">
        <f t="shared" si="1"/>
        <v>0.12455525764154274</v>
      </c>
      <c r="J38" s="92"/>
      <c r="L38" s="136"/>
    </row>
    <row r="39" spans="1:12" ht="13.5" customHeight="1">
      <c r="A39" s="83" t="s">
        <v>73</v>
      </c>
      <c r="B39" s="39">
        <v>2036.174</v>
      </c>
      <c r="C39" s="39">
        <v>2096.483</v>
      </c>
      <c r="D39" s="39">
        <v>2251.984</v>
      </c>
      <c r="E39" s="39">
        <v>2765.199</v>
      </c>
      <c r="F39" s="39">
        <v>5196.143</v>
      </c>
      <c r="G39" s="39">
        <v>5467.363</v>
      </c>
      <c r="H39" s="18">
        <f>G39/F39-1</f>
        <v>0.052196407989541616</v>
      </c>
      <c r="I39" s="18">
        <f t="shared" si="1"/>
        <v>0.9772041722856113</v>
      </c>
      <c r="J39" s="92"/>
      <c r="L39" s="136"/>
    </row>
    <row r="40" spans="1:12" ht="13.5" customHeight="1">
      <c r="A40" s="83" t="s">
        <v>74</v>
      </c>
      <c r="B40" s="39">
        <v>4212.126</v>
      </c>
      <c r="C40" s="39">
        <v>4587.777</v>
      </c>
      <c r="D40" s="39">
        <v>3795.481</v>
      </c>
      <c r="E40" s="39">
        <v>6654.412</v>
      </c>
      <c r="F40" s="39">
        <v>7940.327</v>
      </c>
      <c r="G40" s="39">
        <v>8257.85</v>
      </c>
      <c r="H40" s="18">
        <f aca="true" t="shared" si="2" ref="H40:H50">G40/F40-1</f>
        <v>0.03998865537905427</v>
      </c>
      <c r="I40" s="18">
        <f t="shared" si="1"/>
        <v>0.24095863015394903</v>
      </c>
      <c r="J40" s="92"/>
      <c r="L40" s="136"/>
    </row>
    <row r="41" spans="1:12" ht="13.5" customHeight="1">
      <c r="A41" s="84" t="s">
        <v>80</v>
      </c>
      <c r="B41" s="53">
        <v>10127.09</v>
      </c>
      <c r="C41" s="53">
        <v>11218.611</v>
      </c>
      <c r="D41" s="53">
        <v>11806.566</v>
      </c>
      <c r="E41" s="53">
        <v>11131.302</v>
      </c>
      <c r="F41" s="53">
        <v>12137.749</v>
      </c>
      <c r="G41" s="20">
        <v>13109.639</v>
      </c>
      <c r="H41" s="19">
        <f t="shared" si="2"/>
        <v>0.0800716838023261</v>
      </c>
      <c r="I41" s="19">
        <f t="shared" si="1"/>
        <v>0.1777273673825397</v>
      </c>
      <c r="J41" s="92"/>
      <c r="L41" s="136"/>
    </row>
    <row r="42" spans="1:12" ht="13.5" customHeight="1">
      <c r="A42" s="83" t="s">
        <v>71</v>
      </c>
      <c r="B42" s="39">
        <v>5660.365</v>
      </c>
      <c r="C42" s="39">
        <v>6503.84</v>
      </c>
      <c r="D42" s="39">
        <v>6831.637</v>
      </c>
      <c r="E42" s="39">
        <v>5630.689</v>
      </c>
      <c r="F42" s="39">
        <v>4705.819</v>
      </c>
      <c r="G42" s="39">
        <v>5226.921</v>
      </c>
      <c r="H42" s="18">
        <f t="shared" si="2"/>
        <v>0.11073566577890048</v>
      </c>
      <c r="I42" s="18">
        <f t="shared" si="1"/>
        <v>-0.07170845344148824</v>
      </c>
      <c r="J42" s="92"/>
      <c r="L42" s="136"/>
    </row>
    <row r="43" spans="1:12" ht="13.5" customHeight="1">
      <c r="A43" s="83" t="s">
        <v>72</v>
      </c>
      <c r="B43" s="39">
        <v>2684.159</v>
      </c>
      <c r="C43" s="39">
        <v>2933.942</v>
      </c>
      <c r="D43" s="39">
        <v>2995.129</v>
      </c>
      <c r="E43" s="39">
        <v>3074.88</v>
      </c>
      <c r="F43" s="39">
        <v>3059.907</v>
      </c>
      <c r="G43" s="39">
        <v>3138.35</v>
      </c>
      <c r="H43" s="18">
        <f t="shared" si="2"/>
        <v>0.02563574644588873</v>
      </c>
      <c r="I43" s="18">
        <f t="shared" si="1"/>
        <v>0.020641455926735386</v>
      </c>
      <c r="J43" s="92"/>
      <c r="L43" s="136"/>
    </row>
    <row r="44" spans="1:12" ht="13.5" customHeight="1">
      <c r="A44" s="83" t="s">
        <v>73</v>
      </c>
      <c r="B44" s="39">
        <v>1567.795</v>
      </c>
      <c r="C44" s="39">
        <v>1654.274</v>
      </c>
      <c r="D44" s="39">
        <v>1858.045</v>
      </c>
      <c r="E44" s="39">
        <v>2291.298</v>
      </c>
      <c r="F44" s="39">
        <v>4193.143</v>
      </c>
      <c r="G44" s="39">
        <v>4523.037</v>
      </c>
      <c r="H44" s="18">
        <f t="shared" si="2"/>
        <v>0.07867463618579196</v>
      </c>
      <c r="I44" s="18">
        <f t="shared" si="1"/>
        <v>0.974006436526371</v>
      </c>
      <c r="J44" s="92"/>
      <c r="L44" s="136"/>
    </row>
    <row r="45" spans="1:12" ht="13.5" customHeight="1">
      <c r="A45" s="83" t="s">
        <v>74</v>
      </c>
      <c r="B45" s="39">
        <v>214.767</v>
      </c>
      <c r="C45" s="39">
        <v>126.55</v>
      </c>
      <c r="D45" s="39">
        <v>121.758</v>
      </c>
      <c r="E45" s="39">
        <v>134.434</v>
      </c>
      <c r="F45" s="39">
        <v>178.879</v>
      </c>
      <c r="G45" s="39">
        <v>221.331</v>
      </c>
      <c r="H45" s="18">
        <f t="shared" si="2"/>
        <v>0.23732243583651513</v>
      </c>
      <c r="I45" s="18">
        <f t="shared" si="1"/>
        <v>0.6463915378550069</v>
      </c>
      <c r="J45" s="92"/>
      <c r="L45" s="136"/>
    </row>
    <row r="46" spans="1:12" ht="13.5" customHeight="1">
      <c r="A46" s="84" t="s">
        <v>81</v>
      </c>
      <c r="B46" s="53">
        <v>11887.177</v>
      </c>
      <c r="C46" s="53">
        <v>12982.693</v>
      </c>
      <c r="D46" s="53">
        <v>12982.693</v>
      </c>
      <c r="E46" s="53">
        <v>16970.753</v>
      </c>
      <c r="F46" s="53">
        <f aca="true" t="shared" si="3" ref="F46:G50">+F36-F41</f>
        <v>18726.167</v>
      </c>
      <c r="G46" s="53">
        <f>+G36-G41</f>
        <v>19197.075</v>
      </c>
      <c r="H46" s="19">
        <f t="shared" si="2"/>
        <v>0.02514705759058966</v>
      </c>
      <c r="I46" s="19">
        <f t="shared" si="1"/>
        <v>0.1311858112601132</v>
      </c>
      <c r="J46" s="92"/>
      <c r="L46" s="136"/>
    </row>
    <row r="47" spans="1:12" ht="13.5" customHeight="1">
      <c r="A47" s="83" t="s">
        <v>71</v>
      </c>
      <c r="B47" s="39">
        <v>4728.214</v>
      </c>
      <c r="C47" s="39">
        <v>5176.088</v>
      </c>
      <c r="D47" s="39">
        <v>5176.088</v>
      </c>
      <c r="E47" s="39">
        <v>6846.754</v>
      </c>
      <c r="F47" s="39">
        <f t="shared" si="3"/>
        <v>6234.818</v>
      </c>
      <c r="G47" s="39">
        <f t="shared" si="3"/>
        <v>6376.717999999999</v>
      </c>
      <c r="H47" s="18">
        <f t="shared" si="2"/>
        <v>0.022759285034462673</v>
      </c>
      <c r="I47" s="18">
        <f t="shared" si="1"/>
        <v>-0.06865092567952658</v>
      </c>
      <c r="J47" s="92"/>
      <c r="L47" s="136"/>
    </row>
    <row r="48" spans="1:12" ht="13.5" customHeight="1">
      <c r="A48" s="83" t="s">
        <v>72</v>
      </c>
      <c r="B48" s="39">
        <v>2693.226</v>
      </c>
      <c r="C48" s="39">
        <v>2903.1679999999997</v>
      </c>
      <c r="D48" s="39">
        <v>2903.1679999999997</v>
      </c>
      <c r="E48" s="39">
        <v>3130.121</v>
      </c>
      <c r="F48" s="39">
        <f t="shared" si="3"/>
        <v>3726.906</v>
      </c>
      <c r="G48" s="39">
        <f t="shared" si="3"/>
        <v>3839.512</v>
      </c>
      <c r="H48" s="18">
        <f t="shared" si="2"/>
        <v>0.030214338649807715</v>
      </c>
      <c r="I48" s="18">
        <f t="shared" si="1"/>
        <v>0.2266337307727082</v>
      </c>
      <c r="J48" s="92"/>
      <c r="L48" s="136"/>
    </row>
    <row r="49" spans="1:12" ht="13.5" customHeight="1">
      <c r="A49" s="83" t="s">
        <v>73</v>
      </c>
      <c r="B49" s="39">
        <v>468.3789999999999</v>
      </c>
      <c r="C49" s="39">
        <v>442.2090000000003</v>
      </c>
      <c r="D49" s="39">
        <v>442.2090000000003</v>
      </c>
      <c r="E49" s="39">
        <v>473.901</v>
      </c>
      <c r="F49" s="39">
        <f t="shared" si="3"/>
        <v>1003</v>
      </c>
      <c r="G49" s="39">
        <f t="shared" si="3"/>
        <v>944.326</v>
      </c>
      <c r="H49" s="18">
        <f t="shared" si="2"/>
        <v>-0.05849850448654037</v>
      </c>
      <c r="I49" s="18">
        <f t="shared" si="1"/>
        <v>0.9926651347011295</v>
      </c>
      <c r="J49" s="92"/>
      <c r="K49" s="91"/>
      <c r="L49" s="136"/>
    </row>
    <row r="50" spans="1:12" ht="13.5" customHeight="1">
      <c r="A50" s="83" t="s">
        <v>74</v>
      </c>
      <c r="B50" s="39">
        <v>3997.3590000000004</v>
      </c>
      <c r="C50" s="39">
        <v>4461.227</v>
      </c>
      <c r="D50" s="39">
        <v>4461.227</v>
      </c>
      <c r="E50" s="39">
        <v>6519.983</v>
      </c>
      <c r="F50" s="39">
        <f t="shared" si="3"/>
        <v>7761.448</v>
      </c>
      <c r="G50" s="39">
        <f t="shared" si="3"/>
        <v>8036.519</v>
      </c>
      <c r="H50" s="18">
        <f t="shared" si="2"/>
        <v>0.03544068065649597</v>
      </c>
      <c r="I50" s="18">
        <f t="shared" si="1"/>
        <v>0.2325981524798455</v>
      </c>
      <c r="J50" s="92"/>
      <c r="L50" s="136"/>
    </row>
    <row r="51" spans="9:12" ht="11.25">
      <c r="I51" s="2"/>
      <c r="L51" s="136"/>
    </row>
    <row r="52" spans="1:9" ht="14.25" customHeight="1">
      <c r="A52" s="50" t="s">
        <v>97</v>
      </c>
      <c r="B52" s="1"/>
      <c r="C52" s="17"/>
      <c r="D52" s="17"/>
      <c r="E52" s="17"/>
      <c r="F52" s="17"/>
      <c r="G52" s="17"/>
      <c r="I52" s="2"/>
    </row>
    <row r="53" spans="1:9" ht="14.25" customHeight="1">
      <c r="A53" s="16" t="s">
        <v>8</v>
      </c>
      <c r="B53" s="16"/>
      <c r="C53" s="16"/>
      <c r="D53" s="16"/>
      <c r="E53" s="16"/>
      <c r="F53" s="16"/>
      <c r="I53" s="2"/>
    </row>
    <row r="54" spans="1:18" s="7" customFormat="1" ht="33" customHeight="1">
      <c r="A54" s="80"/>
      <c r="B54" s="76" t="s">
        <v>9</v>
      </c>
      <c r="C54" s="78" t="s">
        <v>100</v>
      </c>
      <c r="D54" s="78" t="s">
        <v>106</v>
      </c>
      <c r="E54" s="77">
        <v>39814</v>
      </c>
      <c r="F54" s="77">
        <v>39965</v>
      </c>
      <c r="G54" s="77">
        <v>39995</v>
      </c>
      <c r="H54" s="79" t="s">
        <v>2</v>
      </c>
      <c r="I54" s="79" t="s">
        <v>52</v>
      </c>
      <c r="J54" s="94"/>
      <c r="K54" s="94"/>
      <c r="L54" s="94"/>
      <c r="M54" s="94"/>
      <c r="N54" s="94"/>
      <c r="O54" s="94"/>
      <c r="P54" s="94"/>
      <c r="Q54" s="94"/>
      <c r="R54" s="94"/>
    </row>
    <row r="55" spans="1:18" ht="13.5" customHeight="1">
      <c r="A55" s="51" t="s">
        <v>22</v>
      </c>
      <c r="B55" s="20">
        <v>20580.044</v>
      </c>
      <c r="C55" s="20">
        <v>24376.411</v>
      </c>
      <c r="D55" s="20">
        <v>24616.979</v>
      </c>
      <c r="E55" s="20">
        <v>25546.371</v>
      </c>
      <c r="F55" s="20">
        <v>25622.141</v>
      </c>
      <c r="G55" s="20">
        <v>25451.739</v>
      </c>
      <c r="H55" s="19">
        <f aca="true" t="shared" si="4" ref="H55:H66">+G55/F55-1</f>
        <v>-0.006650576155989407</v>
      </c>
      <c r="I55" s="19">
        <f aca="true" t="shared" si="5" ref="I55:I66">+G55/E55-1</f>
        <v>-0.003704322621792211</v>
      </c>
      <c r="J55" s="12"/>
      <c r="K55" s="12"/>
      <c r="L55" s="137"/>
      <c r="M55" s="12"/>
      <c r="N55" s="12"/>
      <c r="O55" s="12"/>
      <c r="P55" s="12"/>
      <c r="Q55" s="12"/>
      <c r="R55" s="12"/>
    </row>
    <row r="56" spans="1:18" ht="13.5" customHeight="1">
      <c r="A56" s="83" t="s">
        <v>75</v>
      </c>
      <c r="B56" s="39">
        <v>14799.575</v>
      </c>
      <c r="C56" s="39">
        <v>17785.634</v>
      </c>
      <c r="D56" s="39">
        <v>18008.094</v>
      </c>
      <c r="E56" s="39">
        <v>18917.552</v>
      </c>
      <c r="F56" s="39">
        <v>16717.112</v>
      </c>
      <c r="G56" s="39">
        <v>16305.173</v>
      </c>
      <c r="H56" s="18">
        <f t="shared" si="4"/>
        <v>-0.024641756303361517</v>
      </c>
      <c r="I56" s="18">
        <f t="shared" si="5"/>
        <v>-0.1380928674069456</v>
      </c>
      <c r="J56" s="12"/>
      <c r="K56" s="95"/>
      <c r="L56" s="137"/>
      <c r="M56" s="95"/>
      <c r="N56" s="12"/>
      <c r="O56" s="12"/>
      <c r="P56" s="12"/>
      <c r="Q56" s="12"/>
      <c r="R56" s="12"/>
    </row>
    <row r="57" spans="1:18" ht="13.5" customHeight="1">
      <c r="A57" s="83" t="s">
        <v>76</v>
      </c>
      <c r="B57" s="39">
        <v>5383.205</v>
      </c>
      <c r="C57" s="39">
        <v>5888.206</v>
      </c>
      <c r="D57" s="39">
        <v>5846.561</v>
      </c>
      <c r="E57" s="39">
        <v>6126.426</v>
      </c>
      <c r="F57" s="39">
        <v>8542.459</v>
      </c>
      <c r="G57" s="39">
        <v>8465.046</v>
      </c>
      <c r="H57" s="18">
        <f t="shared" si="4"/>
        <v>-0.009062144752465362</v>
      </c>
      <c r="I57" s="18">
        <f t="shared" si="5"/>
        <v>0.3817266380104811</v>
      </c>
      <c r="J57" s="12"/>
      <c r="K57" s="95"/>
      <c r="L57" s="137"/>
      <c r="M57" s="95"/>
      <c r="N57" s="12"/>
      <c r="O57" s="12"/>
      <c r="P57" s="12"/>
      <c r="Q57" s="12"/>
      <c r="R57" s="12"/>
    </row>
    <row r="58" spans="1:18" ht="13.5" customHeight="1">
      <c r="A58" s="83" t="s">
        <v>77</v>
      </c>
      <c r="B58" s="39">
        <v>397.265</v>
      </c>
      <c r="C58" s="39">
        <v>702.572</v>
      </c>
      <c r="D58" s="39">
        <v>762.326</v>
      </c>
      <c r="E58" s="39">
        <v>502.39</v>
      </c>
      <c r="F58" s="39">
        <v>362.574</v>
      </c>
      <c r="G58" s="39">
        <v>681.52</v>
      </c>
      <c r="H58" s="18">
        <f t="shared" si="4"/>
        <v>0.879671460170889</v>
      </c>
      <c r="I58" s="18">
        <f t="shared" si="5"/>
        <v>0.35655566392643157</v>
      </c>
      <c r="J58" s="12"/>
      <c r="K58" s="96"/>
      <c r="L58" s="137"/>
      <c r="M58" s="96"/>
      <c r="N58" s="12"/>
      <c r="O58" s="12"/>
      <c r="P58" s="12"/>
      <c r="Q58" s="12"/>
      <c r="R58" s="12"/>
    </row>
    <row r="59" spans="1:18" ht="13.5" customHeight="1">
      <c r="A59" s="84" t="s">
        <v>80</v>
      </c>
      <c r="B59" s="20">
        <v>7747.23</v>
      </c>
      <c r="C59" s="20">
        <v>9372.874</v>
      </c>
      <c r="D59" s="20">
        <v>9375.729</v>
      </c>
      <c r="E59" s="20">
        <v>9015.311</v>
      </c>
      <c r="F59" s="20">
        <v>9069.784</v>
      </c>
      <c r="G59" s="20">
        <v>9152.131</v>
      </c>
      <c r="H59" s="19">
        <f t="shared" si="4"/>
        <v>0.009079268039900334</v>
      </c>
      <c r="I59" s="19">
        <f t="shared" si="5"/>
        <v>0.015176403786846482</v>
      </c>
      <c r="J59" s="12"/>
      <c r="K59" s="12"/>
      <c r="L59" s="137"/>
      <c r="M59" s="12"/>
      <c r="N59" s="12"/>
      <c r="O59" s="12"/>
      <c r="P59" s="12"/>
      <c r="Q59" s="12"/>
      <c r="R59" s="12"/>
    </row>
    <row r="60" spans="1:18" ht="13.5" customHeight="1">
      <c r="A60" s="83" t="s">
        <v>75</v>
      </c>
      <c r="B60" s="39">
        <v>5868.868</v>
      </c>
      <c r="C60" s="39">
        <v>7094.331</v>
      </c>
      <c r="D60" s="39">
        <v>7093.018</v>
      </c>
      <c r="E60" s="39">
        <v>6786.731</v>
      </c>
      <c r="F60" s="39">
        <v>5971.151</v>
      </c>
      <c r="G60" s="39">
        <v>6045.809</v>
      </c>
      <c r="H60" s="18">
        <f t="shared" si="4"/>
        <v>0.012503117070729042</v>
      </c>
      <c r="I60" s="18">
        <f t="shared" si="5"/>
        <v>-0.10917214782787166</v>
      </c>
      <c r="J60" s="12"/>
      <c r="K60" s="95"/>
      <c r="L60" s="137"/>
      <c r="M60" s="95"/>
      <c r="N60" s="12"/>
      <c r="O60" s="12"/>
      <c r="P60" s="12"/>
      <c r="Q60" s="12"/>
      <c r="R60" s="12"/>
    </row>
    <row r="61" spans="1:18" ht="13.5" customHeight="1">
      <c r="A61" s="83" t="s">
        <v>76</v>
      </c>
      <c r="B61" s="39">
        <v>1802.875</v>
      </c>
      <c r="C61" s="39">
        <v>2201.406</v>
      </c>
      <c r="D61" s="39">
        <v>2205.715</v>
      </c>
      <c r="E61" s="39">
        <v>2180.773</v>
      </c>
      <c r="F61" s="39">
        <v>3055.963</v>
      </c>
      <c r="G61" s="39">
        <v>3063.48</v>
      </c>
      <c r="H61" s="18">
        <f t="shared" si="4"/>
        <v>0.0024597810902815542</v>
      </c>
      <c r="I61" s="18">
        <f t="shared" si="5"/>
        <v>0.4047679423763959</v>
      </c>
      <c r="J61" s="12"/>
      <c r="K61" s="95"/>
      <c r="L61" s="137"/>
      <c r="M61" s="95"/>
      <c r="N61" s="12"/>
      <c r="O61" s="12"/>
      <c r="P61" s="12"/>
      <c r="Q61" s="12"/>
      <c r="R61" s="12"/>
    </row>
    <row r="62" spans="1:18" ht="13.5" customHeight="1">
      <c r="A62" s="83" t="s">
        <v>77</v>
      </c>
      <c r="B62" s="39">
        <v>75.489</v>
      </c>
      <c r="C62" s="39">
        <v>77.138</v>
      </c>
      <c r="D62" s="39">
        <v>76.997</v>
      </c>
      <c r="E62" s="39">
        <v>47.807</v>
      </c>
      <c r="F62" s="39">
        <v>42.672</v>
      </c>
      <c r="G62" s="39">
        <v>42.842</v>
      </c>
      <c r="H62" s="18">
        <f t="shared" si="4"/>
        <v>0.003983877015373061</v>
      </c>
      <c r="I62" s="18">
        <f t="shared" si="5"/>
        <v>-0.10385508398351717</v>
      </c>
      <c r="J62" s="12"/>
      <c r="K62" s="96"/>
      <c r="L62" s="137"/>
      <c r="M62" s="96"/>
      <c r="N62" s="12"/>
      <c r="O62" s="12"/>
      <c r="P62" s="12"/>
      <c r="Q62" s="12"/>
      <c r="R62" s="12"/>
    </row>
    <row r="63" spans="1:18" ht="13.5" customHeight="1">
      <c r="A63" s="84" t="s">
        <v>81</v>
      </c>
      <c r="B63" s="20">
        <f aca="true" t="shared" si="6" ref="B63:D66">+B55-B59</f>
        <v>12832.814000000002</v>
      </c>
      <c r="C63" s="20">
        <f t="shared" si="6"/>
        <v>15003.537</v>
      </c>
      <c r="D63" s="20">
        <f t="shared" si="6"/>
        <v>15241.25</v>
      </c>
      <c r="E63" s="20">
        <v>16531.060999999998</v>
      </c>
      <c r="F63" s="93">
        <f aca="true" t="shared" si="7" ref="F63:G66">+F55-F59</f>
        <v>16552.357</v>
      </c>
      <c r="G63" s="93">
        <f t="shared" si="7"/>
        <v>16299.608000000002</v>
      </c>
      <c r="H63" s="19">
        <f t="shared" si="4"/>
        <v>-0.01526966824120568</v>
      </c>
      <c r="I63" s="19">
        <f t="shared" si="5"/>
        <v>-0.014001097691188513</v>
      </c>
      <c r="J63" s="12"/>
      <c r="K63" s="12"/>
      <c r="L63" s="137"/>
      <c r="M63" s="12"/>
      <c r="N63" s="12"/>
      <c r="O63" s="12"/>
      <c r="P63" s="12"/>
      <c r="Q63" s="12"/>
      <c r="R63" s="12"/>
    </row>
    <row r="64" spans="1:18" ht="13.5" customHeight="1">
      <c r="A64" s="83" t="s">
        <v>75</v>
      </c>
      <c r="B64" s="39">
        <f t="shared" si="6"/>
        <v>8930.707</v>
      </c>
      <c r="C64" s="39">
        <f t="shared" si="6"/>
        <v>10691.302999999998</v>
      </c>
      <c r="D64" s="39">
        <f t="shared" si="6"/>
        <v>10915.076000000001</v>
      </c>
      <c r="E64" s="92">
        <v>12130.821</v>
      </c>
      <c r="F64" s="39">
        <f t="shared" si="7"/>
        <v>10745.961000000001</v>
      </c>
      <c r="G64" s="39">
        <f t="shared" si="7"/>
        <v>10259.364000000001</v>
      </c>
      <c r="H64" s="18">
        <f t="shared" si="4"/>
        <v>-0.04528185054831291</v>
      </c>
      <c r="I64" s="18">
        <f t="shared" si="5"/>
        <v>-0.15427290535405624</v>
      </c>
      <c r="J64" s="12"/>
      <c r="K64" s="12"/>
      <c r="L64" s="137"/>
      <c r="M64" s="12"/>
      <c r="N64" s="12"/>
      <c r="O64" s="12"/>
      <c r="P64" s="12"/>
      <c r="Q64" s="12"/>
      <c r="R64" s="12"/>
    </row>
    <row r="65" spans="1:18" ht="13.5" customHeight="1">
      <c r="A65" s="83" t="s">
        <v>76</v>
      </c>
      <c r="B65" s="39">
        <f t="shared" si="6"/>
        <v>3580.33</v>
      </c>
      <c r="C65" s="39">
        <f t="shared" si="6"/>
        <v>3686.8</v>
      </c>
      <c r="D65" s="39">
        <f t="shared" si="6"/>
        <v>3640.8459999999995</v>
      </c>
      <c r="E65" s="92">
        <v>3945.653</v>
      </c>
      <c r="F65" s="39">
        <f t="shared" si="7"/>
        <v>5486.496000000001</v>
      </c>
      <c r="G65" s="39">
        <f t="shared" si="7"/>
        <v>5401.566000000001</v>
      </c>
      <c r="H65" s="18">
        <f t="shared" si="4"/>
        <v>-0.015479825374884126</v>
      </c>
      <c r="I65" s="18">
        <f t="shared" si="5"/>
        <v>0.3689916472634571</v>
      </c>
      <c r="J65" s="12"/>
      <c r="K65" s="12"/>
      <c r="L65" s="137"/>
      <c r="M65" s="12"/>
      <c r="N65" s="12"/>
      <c r="O65" s="12"/>
      <c r="P65" s="12"/>
      <c r="Q65" s="12"/>
      <c r="R65" s="12"/>
    </row>
    <row r="66" spans="1:18" ht="13.5" customHeight="1">
      <c r="A66" s="83" t="s">
        <v>77</v>
      </c>
      <c r="B66" s="39">
        <f t="shared" si="6"/>
        <v>321.77599999999995</v>
      </c>
      <c r="C66" s="39">
        <f t="shared" si="6"/>
        <v>625.434</v>
      </c>
      <c r="D66" s="39">
        <f t="shared" si="6"/>
        <v>685.3290000000001</v>
      </c>
      <c r="E66" s="92">
        <v>454.583</v>
      </c>
      <c r="F66" s="39">
        <f t="shared" si="7"/>
        <v>319.90200000000004</v>
      </c>
      <c r="G66" s="39">
        <f t="shared" si="7"/>
        <v>638.678</v>
      </c>
      <c r="H66" s="18">
        <f t="shared" si="4"/>
        <v>0.9964801720526908</v>
      </c>
      <c r="I66" s="18">
        <f t="shared" si="5"/>
        <v>0.40497554901965094</v>
      </c>
      <c r="J66" s="12"/>
      <c r="K66" s="12"/>
      <c r="L66" s="137"/>
      <c r="M66" s="12"/>
      <c r="N66" s="12"/>
      <c r="O66" s="12"/>
      <c r="P66" s="12"/>
      <c r="Q66" s="12"/>
      <c r="R66" s="12"/>
    </row>
    <row r="67" spans="2:18" ht="12" customHeight="1">
      <c r="B67" s="91"/>
      <c r="C67" s="91"/>
      <c r="J67" s="12"/>
      <c r="K67" s="95"/>
      <c r="L67" s="95"/>
      <c r="M67" s="95"/>
      <c r="N67" s="12"/>
      <c r="O67" s="12"/>
      <c r="P67" s="12"/>
      <c r="Q67" s="12"/>
      <c r="R67" s="12"/>
    </row>
  </sheetData>
  <printOptions/>
  <pageMargins left="0.75" right="0.25" top="0.74" bottom="0.23" header="0.57" footer="0.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2009-07-09T05:00:16Z</cp:lastPrinted>
  <dcterms:created xsi:type="dcterms:W3CDTF">2008-11-05T07:26:31Z</dcterms:created>
  <dcterms:modified xsi:type="dcterms:W3CDTF">2009-07-09T09:14:53Z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