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46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'Деп-Кред'!$A$1:$I$66</definedName>
    <definedName name="_xlnm.Print_Area" localSheetId="0">'Макро-экон'!$A$1:$I$36</definedName>
    <definedName name="_xlnm.Print_Area" localSheetId="1">'Операции НБКР'!$A$1:$H$52</definedName>
  </definedNames>
  <calcPr fullCalcOnLoad="1"/>
</workbook>
</file>

<file path=xl/sharedStrings.xml><?xml version="1.0" encoding="utf-8"?>
<sst xmlns="http://schemas.openxmlformats.org/spreadsheetml/2006/main" count="499" uniqueCount="107">
  <si>
    <t>(млн.сом / проценты)</t>
  </si>
  <si>
    <t>-</t>
  </si>
  <si>
    <t>Прирост за месяц</t>
  </si>
  <si>
    <t>Прирост за год</t>
  </si>
  <si>
    <t xml:space="preserve">Денежная база 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</si>
  <si>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</si>
  <si>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</si>
  <si>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</si>
  <si>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</si>
  <si>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 xml:space="preserve"> 01.01.08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</si>
  <si>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</si>
  <si>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</si>
  <si>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</si>
  <si>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</si>
  <si>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</si>
  <si>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</si>
  <si>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</si>
  <si>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</si>
  <si>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</si>
  <si>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</si>
  <si>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</si>
  <si>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Депозиты - всего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</si>
  <si>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</si>
  <si>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</si>
  <si>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</si>
  <si>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</si>
  <si>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</si>
  <si>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</si>
  <si>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</si>
  <si>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</si>
  <si>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</si>
  <si>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</si>
  <si>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</si>
  <si>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</si>
  <si>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</si>
  <si>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</si>
  <si>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</si>
  <si>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</si>
  <si>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</si>
  <si>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</si>
  <si>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</si>
  <si>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</si>
  <si>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</si>
  <si>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Валютные интервенции</t>
  </si>
  <si>
    <t>Операции своп</t>
  </si>
  <si>
    <t>Кредиты "овернайт"</t>
  </si>
  <si>
    <t>Депозитные операции</t>
  </si>
  <si>
    <t>Операции репо</t>
  </si>
  <si>
    <t>Репо-покупка</t>
  </si>
  <si>
    <t>(млн.долл. / сом/доллар)</t>
  </si>
  <si>
    <t>2008 год</t>
  </si>
  <si>
    <t>операции репо</t>
  </si>
  <si>
    <t>Прирост с начала года</t>
  </si>
  <si>
    <t xml:space="preserve">ИПЦ </t>
  </si>
  <si>
    <t>(проценты / сом/долл.)</t>
  </si>
  <si>
    <t>(млн. долл США)</t>
  </si>
  <si>
    <t>Темп прироста реального ВВП</t>
  </si>
  <si>
    <t>Темп прироста учетного курса</t>
  </si>
  <si>
    <t>Таблица 1. Основные макроэкономические показатели Кыргызской Республики</t>
  </si>
  <si>
    <t>Таблица 2. Денежные агрегаты</t>
  </si>
  <si>
    <t>Таблица 6. Операции НБКР на открытом рынке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</si>
  <si>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</si>
  <si>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</si>
  <si>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</si>
  <si>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</si>
  <si>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</si>
  <si>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</si>
  <si>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</si>
  <si>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</si>
  <si>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Таблица 4. Валютный курс </t>
  </si>
  <si>
    <t>Таблица 7. Аукционы нот НБКР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</si>
  <si>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</si>
  <si>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</si>
  <si>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</si>
  <si>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</si>
  <si>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</si>
  <si>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</si>
  <si>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</si>
  <si>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>Таблица 5. Операции НБКР на валютном рынке</t>
  </si>
  <si>
    <t>Таблица 8. Аукционы ГКВ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</si>
  <si>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</si>
  <si>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</si>
  <si>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</si>
  <si>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</si>
  <si>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</si>
  <si>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</si>
  <si>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</si>
  <si>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</si>
  <si>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</si>
  <si>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 xml:space="preserve"> -</t>
  </si>
  <si>
    <t>Учетная ставка (на конец периода)</t>
  </si>
  <si>
    <t>Кредиты "овернайт" (на конец периода)</t>
  </si>
  <si>
    <t>Таблица 9. Процентные ставки на межбанковском кредитном рынке</t>
  </si>
  <si>
    <t>Кредиты в нац.валюте</t>
  </si>
  <si>
    <t>Кредиты в ин.валюте</t>
  </si>
  <si>
    <t>Таблица 10. Объем операций на межбанковском кредитном рынке</t>
  </si>
  <si>
    <t>Общий объем</t>
  </si>
  <si>
    <t>Таблица 12. Кредиты, выданные коммерческими банками</t>
  </si>
  <si>
    <t xml:space="preserve">Таблица 11. Депозиты, принятые коммерческими банками </t>
  </si>
  <si>
    <t xml:space="preserve"> 01.05.08</t>
  </si>
  <si>
    <t>Таблица 3. Международные резервы</t>
  </si>
  <si>
    <t xml:space="preserve"> 01.06.08</t>
  </si>
  <si>
    <t xml:space="preserve">май 2009 </t>
  </si>
  <si>
    <t>янв.-май.08</t>
  </si>
  <si>
    <t>янв.-май.09</t>
  </si>
  <si>
    <t>янв.-май 08</t>
  </si>
  <si>
    <t>янв.-май 09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</si>
</sst>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b/>
      <sz val="2"/>
      <name val="Arial Cyr"/>
      <family val="0"/>
    </font>
    <font>
      <sz val="1.75"/>
      <name val="Arial Cyr"/>
      <family val="0"/>
    </font>
    <font>
      <sz val="2"/>
      <name val="Arial Cyr"/>
      <family val="0"/>
    </font>
    <font>
      <b/>
      <sz val="8"/>
      <name val="Arial"/>
      <family val="2"/>
    </font>
    <font>
      <sz val="10"/>
      <name val="Arial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sz val="8"/>
      <name val="Times New Roman Cyr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70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4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10" fontId="7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6" fillId="0" borderId="0" xfId="18" applyFont="1" applyFill="1" applyAlignment="1">
      <alignment horizontal="center" vertical="top"/>
      <protection/>
    </xf>
    <xf numFmtId="0" fontId="17" fillId="0" borderId="0" xfId="18" applyFont="1">
      <alignment/>
      <protection/>
    </xf>
    <xf numFmtId="0" fontId="18" fillId="0" borderId="0" xfId="18" applyFont="1">
      <alignment/>
      <protection/>
    </xf>
    <xf numFmtId="0" fontId="18" fillId="0" borderId="0" xfId="18" applyFont="1" applyFill="1">
      <alignment/>
      <protection/>
    </xf>
    <xf numFmtId="0" fontId="17" fillId="0" borderId="0" xfId="18" applyFont="1" applyBorder="1" applyAlignment="1">
      <alignment shrinkToFit="1"/>
      <protection/>
    </xf>
    <xf numFmtId="0" fontId="19" fillId="0" borderId="0" xfId="18" applyFont="1" applyBorder="1" applyAlignment="1">
      <alignment horizontal="left"/>
      <protection/>
    </xf>
    <xf numFmtId="0" fontId="20" fillId="0" borderId="0" xfId="18" applyFont="1" applyBorder="1" applyAlignment="1">
      <alignment horizontal="left"/>
      <protection/>
    </xf>
    <xf numFmtId="164" fontId="18" fillId="0" borderId="0" xfId="18" applyNumberFormat="1" applyFont="1" applyFill="1">
      <alignment/>
      <protection/>
    </xf>
    <xf numFmtId="0" fontId="17" fillId="0" borderId="0" xfId="18" applyFont="1" applyFill="1">
      <alignment/>
      <protection/>
    </xf>
    <xf numFmtId="173" fontId="17" fillId="0" borderId="0" xfId="20" applyNumberFormat="1" applyFont="1" applyFill="1" applyAlignment="1">
      <alignment/>
    </xf>
    <xf numFmtId="0" fontId="18" fillId="0" borderId="0" xfId="18" applyFont="1" applyFill="1" applyBorder="1">
      <alignment/>
      <protection/>
    </xf>
    <xf numFmtId="0" fontId="17" fillId="0" borderId="0" xfId="18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13" fillId="0" borderId="0" xfId="18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21" fillId="0" borderId="0" xfId="18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23" fillId="0" borderId="0" xfId="18" applyFont="1" applyFill="1" applyBorder="1" applyAlignment="1">
      <alignment/>
      <protection/>
    </xf>
    <xf numFmtId="0" fontId="12" fillId="0" borderId="0" xfId="18" applyFont="1" applyAlignment="1">
      <alignment/>
      <protection/>
    </xf>
    <xf numFmtId="0" fontId="12" fillId="0" borderId="0" xfId="18" applyFont="1" applyBorder="1" applyAlignment="1">
      <alignment/>
      <protection/>
    </xf>
    <xf numFmtId="164" fontId="13" fillId="0" borderId="0" xfId="18" applyNumberFormat="1" applyFont="1" applyFill="1" applyAlignment="1">
      <alignment horizontal="right"/>
      <protection/>
    </xf>
    <xf numFmtId="164" fontId="13" fillId="0" borderId="0" xfId="18" applyNumberFormat="1" applyFont="1" applyFill="1" applyBorder="1" applyAlignment="1">
      <alignment/>
      <protection/>
    </xf>
    <xf numFmtId="0" fontId="21" fillId="0" borderId="0" xfId="18" applyFont="1" applyFill="1" applyBorder="1" applyAlignment="1">
      <alignment horizontal="left" shrinkToFit="1"/>
      <protection/>
    </xf>
    <xf numFmtId="164" fontId="21" fillId="0" borderId="0" xfId="18" applyNumberFormat="1" applyFont="1" applyFill="1" applyAlignment="1">
      <alignment/>
      <protection/>
    </xf>
    <xf numFmtId="164" fontId="21" fillId="0" borderId="0" xfId="18" applyNumberFormat="1" applyFont="1" applyFill="1" applyAlignment="1">
      <alignment horizontal="right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9" fontId="3" fillId="0" borderId="0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2" fillId="0" borderId="0" xfId="18" applyFont="1" applyFill="1" applyAlignment="1">
      <alignment horizontal="center"/>
      <protection/>
    </xf>
    <xf numFmtId="0" fontId="12" fillId="0" borderId="0" xfId="18" applyFont="1" applyAlignment="1">
      <alignment horizontal="center"/>
      <protection/>
    </xf>
    <xf numFmtId="169" fontId="25" fillId="0" borderId="0" xfId="0" applyNumberFormat="1" applyFont="1" applyFill="1" applyAlignment="1">
      <alignment horizontal="right"/>
    </xf>
    <xf numFmtId="165" fontId="6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22" fillId="0" borderId="0" xfId="18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175" fontId="7" fillId="0" borderId="0" xfId="0" applyNumberFormat="1" applyFont="1" applyFill="1" applyAlignment="1">
      <alignment horizontal="right" vertical="center" indent="1"/>
    </xf>
    <xf numFmtId="0" fontId="17" fillId="0" borderId="1" xfId="18" applyFont="1" applyFill="1" applyBorder="1">
      <alignment/>
      <protection/>
    </xf>
    <xf numFmtId="17" fontId="5" fillId="0" borderId="1" xfId="0" applyNumberFormat="1" applyFont="1" applyFill="1" applyBorder="1" applyAlignment="1">
      <alignment horizontal="center" vertical="center" wrapText="1"/>
    </xf>
    <xf numFmtId="0" fontId="21" fillId="0" borderId="1" xfId="18" applyFont="1" applyFill="1" applyBorder="1" applyAlignment="1">
      <alignment horizontal="left" vertical="center" indent="2" shrinkToFit="1"/>
      <protection/>
    </xf>
    <xf numFmtId="0" fontId="5" fillId="0" borderId="1" xfId="0" applyFont="1" applyFill="1" applyBorder="1" applyAlignment="1">
      <alignment horizontal="center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168" fontId="3" fillId="0" borderId="0" xfId="0" applyNumberFormat="1" applyFont="1" applyFill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/>
    </xf>
    <xf numFmtId="164" fontId="5" fillId="0" borderId="0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" fontId="3" fillId="0" borderId="0" xfId="0" applyNumberFormat="1" applyFon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Alignment="1">
      <alignment vertical="center"/>
    </xf>
    <xf numFmtId="169" fontId="5" fillId="0" borderId="0" xfId="0" applyNumberFormat="1" applyFont="1" applyFill="1" applyAlignment="1">
      <alignment horizontal="right" vertical="center"/>
    </xf>
    <xf numFmtId="169" fontId="6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7" fontId="26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horizontal="left" vertical="center" wrapText="1" indent="1"/>
    </xf>
    <xf numFmtId="164" fontId="7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172" fontId="25" fillId="0" borderId="0" xfId="0" applyNumberFormat="1" applyFont="1" applyFill="1" applyAlignment="1">
      <alignment horizontal="right"/>
    </xf>
    <xf numFmtId="169" fontId="7" fillId="0" borderId="0" xfId="0" applyNumberFormat="1" applyFont="1" applyFill="1" applyAlignment="1">
      <alignment horizontal="right" vertical="center" indent="1"/>
    </xf>
    <xf numFmtId="168" fontId="5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horizontal="right" vertical="center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0" fontId="22" fillId="0" borderId="0" xfId="18" applyFont="1" applyAlignment="1">
      <alignment horizontal="center"/>
      <protection/>
    </xf>
    <xf numFmtId="49" fontId="22" fillId="0" borderId="0" xfId="18" applyNumberFormat="1" applyFont="1" applyAlignment="1">
      <alignment horizontal="center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Пресс-конференция (октябрь 2008)" xfId="18"/>
    <cellStyle name="Followed Hyperlink" xfId="19"/>
    <cellStyle name="Percent" xfId="20"/>
    <cellStyle name="ТЕКСТ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696315"/>
        <c:axId val="8613652"/>
      </c:lineChart>
      <c:catAx>
        <c:axId val="4569631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8613652"/>
        <c:crosses val="autoZero"/>
        <c:auto val="0"/>
        <c:lblOffset val="100"/>
        <c:noMultiLvlLbl val="0"/>
      </c:catAx>
      <c:valAx>
        <c:axId val="861365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5696315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8783775"/>
        <c:axId val="36400792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-50.799238000000514</c:v>
                </c:pt>
                <c:pt idx="5">
                  <c:v>169.03982599999927</c:v>
                </c:pt>
                <c:pt idx="6">
                  <c:v>-23.653739999999743</c:v>
                </c:pt>
                <c:pt idx="7">
                  <c:v>-70.1806059999999</c:v>
                </c:pt>
                <c:pt idx="8">
                  <c:v>-67.40436299999965</c:v>
                </c:pt>
                <c:pt idx="9">
                  <c:v>35.47091499999988</c:v>
                </c:pt>
                <c:pt idx="10">
                  <c:v>-62.356463999999505</c:v>
                </c:pt>
                <c:pt idx="11">
                  <c:v>85.06154599999991</c:v>
                </c:pt>
                <c:pt idx="12">
                  <c:v>395.9099960000003</c:v>
                </c:pt>
                <c:pt idx="13">
                  <c:v>-374.932503</c:v>
                </c:pt>
                <c:pt idx="14">
                  <c:v>6.016782000000603</c:v>
                </c:pt>
                <c:pt idx="15">
                  <c:v>-78.42803699999968</c:v>
                </c:pt>
                <c:pt idx="16">
                  <c:v>-58.15063000000009</c:v>
                </c:pt>
                <c:pt idx="17">
                  <c:v>30.526137999999264</c:v>
                </c:pt>
                <c:pt idx="18">
                  <c:v>24.918861999999535</c:v>
                </c:pt>
                <c:pt idx="19">
                  <c:v>-42.19607400000041</c:v>
                </c:pt>
                <c:pt idx="20">
                  <c:v>15.09262200000012</c:v>
                </c:pt>
                <c:pt idx="21">
                  <c:v>-18.95130199999994</c:v>
                </c:pt>
                <c:pt idx="22">
                  <c:v>19.567113000000063</c:v>
                </c:pt>
                <c:pt idx="23">
                  <c:v>3.9134226000001036</c:v>
                </c:pt>
                <c:pt idx="24">
                  <c:v>-18.889976000000047</c:v>
                </c:pt>
                <c:pt idx="25">
                  <c:v>137.396656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59171673"/>
        <c:axId val="62783010"/>
      </c:lineChart>
      <c:catAx>
        <c:axId val="4878377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crossAx val="36400792"/>
        <c:crosses val="autoZero"/>
        <c:auto val="0"/>
        <c:lblOffset val="100"/>
        <c:noMultiLvlLbl val="0"/>
      </c:catAx>
      <c:valAx>
        <c:axId val="36400792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8783775"/>
        <c:crossesAt val="1"/>
        <c:crossBetween val="between"/>
        <c:dispUnits/>
        <c:majorUnit val="2000"/>
        <c:minorUnit val="100"/>
      </c:valAx>
      <c:catAx>
        <c:axId val="59171673"/>
        <c:scaling>
          <c:orientation val="minMax"/>
        </c:scaling>
        <c:axPos val="b"/>
        <c:delete val="1"/>
        <c:majorTickMark val="in"/>
        <c:minorTickMark val="none"/>
        <c:tickLblPos val="nextTo"/>
        <c:crossAx val="62783010"/>
        <c:crossesAt val="39"/>
        <c:auto val="0"/>
        <c:lblOffset val="100"/>
        <c:noMultiLvlLbl val="0"/>
      </c:catAx>
      <c:valAx>
        <c:axId val="62783010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171673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8176179"/>
        <c:axId val="52259020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176179"/>
        <c:axId val="52259020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9133"/>
        <c:axId val="5122198"/>
      </c:lineChart>
      <c:catAx>
        <c:axId val="28176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259020"/>
        <c:crosses val="autoZero"/>
        <c:auto val="0"/>
        <c:lblOffset val="100"/>
        <c:noMultiLvlLbl val="0"/>
      </c:catAx>
      <c:valAx>
        <c:axId val="5225902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176179"/>
        <c:crossesAt val="1"/>
        <c:crossBetween val="between"/>
        <c:dispUnits/>
        <c:majorUnit val="1"/>
      </c:valAx>
      <c:catAx>
        <c:axId val="569133"/>
        <c:scaling>
          <c:orientation val="minMax"/>
        </c:scaling>
        <c:axPos val="b"/>
        <c:delete val="1"/>
        <c:majorTickMark val="in"/>
        <c:minorTickMark val="none"/>
        <c:tickLblPos val="nextTo"/>
        <c:crossAx val="5122198"/>
        <c:crosses val="autoZero"/>
        <c:auto val="0"/>
        <c:lblOffset val="100"/>
        <c:noMultiLvlLbl val="0"/>
      </c:catAx>
      <c:valAx>
        <c:axId val="512219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9133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375"/>
          <c:w val="0.900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6099783"/>
        <c:axId val="12244864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099783"/>
        <c:axId val="12244864"/>
      </c:lineChart>
      <c:catAx>
        <c:axId val="4609978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12244864"/>
        <c:crosses val="autoZero"/>
        <c:auto val="1"/>
        <c:lblOffset val="100"/>
        <c:noMultiLvlLbl val="0"/>
      </c:catAx>
      <c:valAx>
        <c:axId val="1224486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609978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10414005"/>
        <c:axId val="26617182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414005"/>
        <c:axId val="26617182"/>
      </c:lineChart>
      <c:catAx>
        <c:axId val="1041400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26617182"/>
        <c:crosses val="autoZero"/>
        <c:auto val="1"/>
        <c:lblOffset val="100"/>
        <c:noMultiLvlLbl val="0"/>
      </c:catAx>
      <c:valAx>
        <c:axId val="2661718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041400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8228047"/>
        <c:axId val="8508104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464073"/>
        <c:axId val="18067794"/>
      </c:lineChart>
      <c:catAx>
        <c:axId val="38228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08104"/>
        <c:crosses val="autoZero"/>
        <c:auto val="1"/>
        <c:lblOffset val="100"/>
        <c:noMultiLvlLbl val="0"/>
      </c:catAx>
      <c:valAx>
        <c:axId val="8508104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8228047"/>
        <c:crossesAt val="1"/>
        <c:crossBetween val="between"/>
        <c:dispUnits/>
        <c:majorUnit val="400"/>
      </c:valAx>
      <c:catAx>
        <c:axId val="9464073"/>
        <c:scaling>
          <c:orientation val="minMax"/>
        </c:scaling>
        <c:axPos val="b"/>
        <c:delete val="1"/>
        <c:majorTickMark val="in"/>
        <c:minorTickMark val="none"/>
        <c:tickLblPos val="nextTo"/>
        <c:crossAx val="18067794"/>
        <c:crosses val="autoZero"/>
        <c:auto val="1"/>
        <c:lblOffset val="100"/>
        <c:noMultiLvlLbl val="0"/>
      </c:catAx>
      <c:valAx>
        <c:axId val="18067794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crossAx val="9464073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375"/>
          <c:w val="0.900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8392419"/>
        <c:axId val="5420518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392419"/>
        <c:axId val="54205180"/>
      </c:lineChart>
      <c:catAx>
        <c:axId val="2839241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54205180"/>
        <c:crosses val="autoZero"/>
        <c:auto val="1"/>
        <c:lblOffset val="100"/>
        <c:noMultiLvlLbl val="0"/>
      </c:catAx>
      <c:valAx>
        <c:axId val="5420518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839241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375"/>
          <c:w val="0.900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8084573"/>
        <c:axId val="2854343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084573"/>
        <c:axId val="28543430"/>
      </c:lineChart>
      <c:catAx>
        <c:axId val="1808457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28543430"/>
        <c:crosses val="autoZero"/>
        <c:auto val="1"/>
        <c:lblOffset val="100"/>
        <c:noMultiLvlLbl val="0"/>
      </c:catAx>
      <c:valAx>
        <c:axId val="2854343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808457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375"/>
          <c:w val="0.900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5564279"/>
        <c:axId val="3031646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564279"/>
        <c:axId val="30316464"/>
      </c:lineChart>
      <c:catAx>
        <c:axId val="5556427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30316464"/>
        <c:crosses val="autoZero"/>
        <c:auto val="1"/>
        <c:lblOffset val="100"/>
        <c:noMultiLvlLbl val="0"/>
      </c:catAx>
      <c:valAx>
        <c:axId val="3031646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556427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375"/>
          <c:w val="0.900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412721"/>
        <c:axId val="3971449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12721"/>
        <c:axId val="39714490"/>
      </c:lineChart>
      <c:catAx>
        <c:axId val="441272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39714490"/>
        <c:crosses val="autoZero"/>
        <c:auto val="1"/>
        <c:lblOffset val="100"/>
        <c:noMultiLvlLbl val="0"/>
      </c:catAx>
      <c:valAx>
        <c:axId val="3971449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41272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375"/>
          <c:w val="0.900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1886091"/>
        <c:axId val="62757092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886091"/>
        <c:axId val="62757092"/>
      </c:lineChart>
      <c:catAx>
        <c:axId val="2188609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62757092"/>
        <c:crosses val="autoZero"/>
        <c:auto val="1"/>
        <c:lblOffset val="100"/>
        <c:noMultiLvlLbl val="0"/>
      </c:catAx>
      <c:valAx>
        <c:axId val="6275709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188609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942917"/>
        <c:axId val="50159662"/>
      </c:lineChart>
      <c:catAx>
        <c:axId val="2794291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50159662"/>
        <c:crosses val="autoZero"/>
        <c:auto val="0"/>
        <c:lblOffset val="100"/>
        <c:noMultiLvlLbl val="0"/>
      </c:catAx>
      <c:valAx>
        <c:axId val="5015966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794291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658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438150</xdr:colOff>
      <xdr:row>0</xdr:row>
      <xdr:rowOff>0</xdr:rowOff>
    </xdr:from>
    <xdr:to>
      <xdr:col>40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30886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7896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9</xdr:row>
      <xdr:rowOff>0</xdr:rowOff>
    </xdr:from>
    <xdr:to>
      <xdr:col>37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1002625" y="17907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10026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438150</xdr:colOff>
      <xdr:row>25</xdr:row>
      <xdr:rowOff>0</xdr:rowOff>
    </xdr:from>
    <xdr:to>
      <xdr:col>37</xdr:col>
      <xdr:colOff>47625</xdr:colOff>
      <xdr:row>25</xdr:row>
      <xdr:rowOff>133350</xdr:rowOff>
    </xdr:to>
    <xdr:graphicFrame>
      <xdr:nvGraphicFramePr>
        <xdr:cNvPr id="6" name="Chart 11"/>
        <xdr:cNvGraphicFramePr/>
      </xdr:nvGraphicFramePr>
      <xdr:xfrm>
        <a:off x="21002625" y="517207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199834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28</xdr:row>
      <xdr:rowOff>0</xdr:rowOff>
    </xdr:from>
    <xdr:to>
      <xdr:col>37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19983450" y="442912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0967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143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1834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workbookViewId="0" topLeftCell="A1">
      <selection activeCell="G16" sqref="G16"/>
    </sheetView>
  </sheetViews>
  <sheetFormatPr defaultColWidth="9.00390625" defaultRowHeight="12.75"/>
  <cols>
    <col min="1" max="1" width="22.75390625" style="24" customWidth="1"/>
    <col min="2" max="4" width="9.25390625" style="24" customWidth="1"/>
    <col min="5" max="6" width="9.25390625" style="25" customWidth="1"/>
    <col min="7" max="7" width="9.25390625" style="26" customWidth="1"/>
    <col min="8" max="8" width="9.25390625" style="24" customWidth="1"/>
    <col min="9" max="9" width="11.125" style="24" customWidth="1"/>
    <col min="10" max="13" width="8.25390625" style="24" customWidth="1"/>
    <col min="14" max="16384" width="8.00390625" style="24" customWidth="1"/>
  </cols>
  <sheetData>
    <row r="1" spans="1:9" ht="15.75">
      <c r="A1" s="145" t="s">
        <v>20</v>
      </c>
      <c r="B1" s="145"/>
      <c r="C1" s="145"/>
      <c r="D1" s="145"/>
      <c r="E1" s="145"/>
      <c r="F1" s="145"/>
      <c r="G1" s="145"/>
      <c r="H1" s="145"/>
      <c r="I1" s="145"/>
    </row>
    <row r="2" spans="1:9" ht="15.75">
      <c r="A2" s="146" t="s">
        <v>102</v>
      </c>
      <c r="B2" s="146"/>
      <c r="C2" s="146"/>
      <c r="D2" s="146"/>
      <c r="E2" s="146"/>
      <c r="F2" s="146"/>
      <c r="G2" s="146"/>
      <c r="H2" s="146"/>
      <c r="I2" s="146"/>
    </row>
    <row r="3" spans="1:9" ht="15.75">
      <c r="A3" s="72"/>
      <c r="B3" s="72"/>
      <c r="C3" s="72"/>
      <c r="D3" s="72"/>
      <c r="E3" s="72"/>
      <c r="F3" s="72"/>
      <c r="G3" s="72"/>
      <c r="H3" s="72"/>
      <c r="I3" s="72"/>
    </row>
    <row r="4" spans="1:3" ht="15" customHeight="1">
      <c r="A4" s="51" t="s">
        <v>58</v>
      </c>
      <c r="B4" s="23"/>
      <c r="C4" s="23"/>
    </row>
    <row r="5" spans="1:6" ht="15" customHeight="1">
      <c r="A5" s="18" t="s">
        <v>54</v>
      </c>
      <c r="B5" s="27"/>
      <c r="C5" s="27"/>
      <c r="D5" s="28"/>
      <c r="E5" s="29"/>
      <c r="F5" s="29"/>
    </row>
    <row r="6" spans="1:8" s="34" customFormat="1" ht="23.25" customHeight="1">
      <c r="A6" s="78"/>
      <c r="B6" s="79" t="s">
        <v>50</v>
      </c>
      <c r="C6" s="79" t="s">
        <v>103</v>
      </c>
      <c r="D6" s="79" t="s">
        <v>104</v>
      </c>
      <c r="E6" s="79">
        <v>39904</v>
      </c>
      <c r="F6" s="79">
        <v>39934</v>
      </c>
      <c r="G6" s="54"/>
      <c r="H6" s="54"/>
    </row>
    <row r="7" spans="1:12" ht="24.75" customHeight="1">
      <c r="A7" s="36" t="s">
        <v>56</v>
      </c>
      <c r="B7" s="75">
        <v>7.6</v>
      </c>
      <c r="C7" s="75">
        <v>6.7</v>
      </c>
      <c r="D7" s="75">
        <v>-0.9</v>
      </c>
      <c r="E7" s="75">
        <v>0.5</v>
      </c>
      <c r="F7" s="75">
        <v>-0.9</v>
      </c>
      <c r="G7" s="30"/>
      <c r="H7" s="131"/>
      <c r="I7" s="131"/>
      <c r="J7" s="131"/>
      <c r="K7" s="131"/>
      <c r="L7" s="131"/>
    </row>
    <row r="8" spans="1:12" ht="15" customHeight="1">
      <c r="A8" s="36" t="s">
        <v>53</v>
      </c>
      <c r="B8" s="130">
        <v>20</v>
      </c>
      <c r="C8" s="130">
        <v>10.4</v>
      </c>
      <c r="D8" s="130">
        <v>1.1</v>
      </c>
      <c r="E8" s="130">
        <v>0.4</v>
      </c>
      <c r="F8" s="130">
        <v>1.1</v>
      </c>
      <c r="H8" s="131"/>
      <c r="I8" s="131"/>
      <c r="J8" s="131"/>
      <c r="K8" s="131"/>
      <c r="L8" s="131"/>
    </row>
    <row r="9" spans="1:12" ht="24" customHeight="1">
      <c r="A9" s="36" t="s">
        <v>10</v>
      </c>
      <c r="B9" s="76">
        <v>15.22</v>
      </c>
      <c r="C9" s="76">
        <v>8.33</v>
      </c>
      <c r="D9" s="76">
        <v>9.95</v>
      </c>
      <c r="E9" s="76">
        <v>11.77</v>
      </c>
      <c r="F9" s="76">
        <v>9.95</v>
      </c>
      <c r="G9" s="33"/>
      <c r="H9" s="131"/>
      <c r="I9" s="131"/>
      <c r="J9" s="131"/>
      <c r="K9" s="131"/>
      <c r="L9" s="131"/>
    </row>
    <row r="10" spans="1:12" ht="27" customHeight="1">
      <c r="A10" s="36" t="s">
        <v>11</v>
      </c>
      <c r="B10" s="73">
        <v>39.4181</v>
      </c>
      <c r="C10" s="73">
        <v>36.2891</v>
      </c>
      <c r="D10" s="74">
        <v>43.2562</v>
      </c>
      <c r="E10" s="73">
        <v>43.1442</v>
      </c>
      <c r="F10" s="74">
        <v>43.2562</v>
      </c>
      <c r="H10" s="74"/>
      <c r="I10" s="74"/>
      <c r="J10" s="74"/>
      <c r="K10" s="74"/>
      <c r="L10" s="74"/>
    </row>
    <row r="11" spans="1:12" s="31" customFormat="1" ht="25.5" customHeight="1">
      <c r="A11" s="36" t="s">
        <v>57</v>
      </c>
      <c r="B11" s="77">
        <v>11.040654895376733</v>
      </c>
      <c r="C11" s="140">
        <v>2.2262724373781424</v>
      </c>
      <c r="D11" s="140">
        <f>D10/B10*100-100</f>
        <v>9.73689751662306</v>
      </c>
      <c r="E11" s="77">
        <v>1.2073798660551915</v>
      </c>
      <c r="F11" s="140">
        <f>F10/E10*100-100</f>
        <v>0.25959456891078503</v>
      </c>
      <c r="G11" s="26"/>
      <c r="H11" s="131"/>
      <c r="I11" s="131"/>
      <c r="J11" s="131"/>
      <c r="K11" s="131"/>
      <c r="L11" s="131"/>
    </row>
    <row r="12" spans="1:9" s="31" customFormat="1" ht="15" customHeight="1">
      <c r="A12" s="38"/>
      <c r="B12" s="61"/>
      <c r="C12" s="139"/>
      <c r="E12" s="61"/>
      <c r="F12" s="61"/>
      <c r="G12" s="26"/>
      <c r="I12" s="32"/>
    </row>
    <row r="13" spans="1:9" s="31" customFormat="1" ht="15" customHeight="1">
      <c r="A13" s="51" t="s">
        <v>59</v>
      </c>
      <c r="B13" s="61"/>
      <c r="C13" s="61"/>
      <c r="D13" s="61"/>
      <c r="E13" s="61"/>
      <c r="F13" s="61"/>
      <c r="G13" s="26"/>
      <c r="I13" s="32"/>
    </row>
    <row r="14" spans="1:9" s="31" customFormat="1" ht="15" customHeight="1">
      <c r="A14" s="18" t="s">
        <v>8</v>
      </c>
      <c r="B14" s="61"/>
      <c r="C14" s="61"/>
      <c r="D14" s="61"/>
      <c r="E14" s="61"/>
      <c r="F14" s="61"/>
      <c r="G14" s="26"/>
      <c r="I14" s="32"/>
    </row>
    <row r="15" spans="1:9" s="31" customFormat="1" ht="26.25" customHeight="1">
      <c r="A15" s="80"/>
      <c r="B15" s="81" t="s">
        <v>9</v>
      </c>
      <c r="C15" s="83" t="s">
        <v>99</v>
      </c>
      <c r="D15" s="83" t="s">
        <v>101</v>
      </c>
      <c r="E15" s="82">
        <v>39814</v>
      </c>
      <c r="F15" s="82">
        <v>39934</v>
      </c>
      <c r="G15" s="82">
        <v>39965</v>
      </c>
      <c r="H15" s="84" t="s">
        <v>2</v>
      </c>
      <c r="I15" s="84" t="s">
        <v>52</v>
      </c>
    </row>
    <row r="16" spans="1:9" s="31" customFormat="1" ht="15" customHeight="1">
      <c r="A16" s="36" t="s">
        <v>5</v>
      </c>
      <c r="B16" s="35">
        <v>27561.852</v>
      </c>
      <c r="C16" s="35">
        <v>26533.7292</v>
      </c>
      <c r="D16" s="35">
        <v>26780.0696</v>
      </c>
      <c r="E16" s="35">
        <v>30803.2785</v>
      </c>
      <c r="F16" s="35">
        <v>27230.6898</v>
      </c>
      <c r="G16" s="35">
        <v>27705.9573</v>
      </c>
      <c r="H16" s="35">
        <f>G16-F16</f>
        <v>475.2674999999981</v>
      </c>
      <c r="I16" s="35">
        <f>G16-E16</f>
        <v>-3097.321200000002</v>
      </c>
    </row>
    <row r="17" spans="1:9" s="31" customFormat="1" ht="15" customHeight="1">
      <c r="A17" s="36" t="s">
        <v>4</v>
      </c>
      <c r="B17" s="35">
        <v>31575.8529</v>
      </c>
      <c r="C17" s="35">
        <v>30071.5248</v>
      </c>
      <c r="D17" s="35">
        <v>30567.7425</v>
      </c>
      <c r="E17" s="35">
        <v>35150.7861</v>
      </c>
      <c r="F17" s="35">
        <v>31339.8135</v>
      </c>
      <c r="G17" s="35">
        <v>32197.0385</v>
      </c>
      <c r="H17" s="35">
        <f>G17-F17</f>
        <v>857.2249999999985</v>
      </c>
      <c r="I17" s="35">
        <f>G17-E17</f>
        <v>-2953.747599999999</v>
      </c>
    </row>
    <row r="18" spans="1:9" s="31" customFormat="1" ht="15" customHeight="1">
      <c r="A18" s="36" t="s">
        <v>6</v>
      </c>
      <c r="B18" s="35">
        <v>43017.98219</v>
      </c>
      <c r="C18" s="35">
        <v>42566.15018</v>
      </c>
      <c r="D18" s="35">
        <v>43630.708810000004</v>
      </c>
      <c r="E18" s="35">
        <v>48453.18036</v>
      </c>
      <c r="F18" s="35">
        <v>43041.33330439</v>
      </c>
      <c r="G18" s="35">
        <v>44321.84920915</v>
      </c>
      <c r="H18" s="35">
        <f>G18-F18</f>
        <v>1280.5159047600027</v>
      </c>
      <c r="I18" s="35">
        <f>G18-E18</f>
        <v>-4131.331150849997</v>
      </c>
    </row>
    <row r="19" spans="1:9" s="31" customFormat="1" ht="15" customHeight="1">
      <c r="A19" s="86" t="s">
        <v>7</v>
      </c>
      <c r="B19" s="56">
        <v>25.297828739038113</v>
      </c>
      <c r="C19" s="56">
        <v>26.24942952818187</v>
      </c>
      <c r="D19" s="56">
        <v>26.257763708975585</v>
      </c>
      <c r="E19" s="56">
        <v>24.537956781735687</v>
      </c>
      <c r="F19" s="56">
        <v>24.055165633938127</v>
      </c>
      <c r="G19" s="56">
        <v>23.8926463899971</v>
      </c>
      <c r="H19" s="34"/>
      <c r="I19" s="34"/>
    </row>
    <row r="20" ht="15.75" customHeight="1"/>
    <row r="21" spans="1:6" s="44" customFormat="1" ht="15" customHeight="1">
      <c r="A21" s="43" t="s">
        <v>100</v>
      </c>
      <c r="B21" s="49"/>
      <c r="C21" s="50"/>
      <c r="D21" s="50"/>
      <c r="E21" s="59"/>
      <c r="F21" s="60"/>
    </row>
    <row r="22" spans="1:6" s="44" customFormat="1" ht="15" customHeight="1">
      <c r="A22" s="48" t="s">
        <v>55</v>
      </c>
      <c r="B22" s="49"/>
      <c r="C22" s="50"/>
      <c r="D22" s="50"/>
      <c r="E22" s="59"/>
      <c r="F22" s="60"/>
    </row>
    <row r="23" spans="1:9" s="44" customFormat="1" ht="24" customHeight="1">
      <c r="A23" s="80"/>
      <c r="B23" s="81" t="s">
        <v>9</v>
      </c>
      <c r="C23" s="83" t="s">
        <v>99</v>
      </c>
      <c r="D23" s="83" t="s">
        <v>101</v>
      </c>
      <c r="E23" s="82">
        <v>39814</v>
      </c>
      <c r="F23" s="82">
        <v>39934</v>
      </c>
      <c r="G23" s="82">
        <v>39965</v>
      </c>
      <c r="H23" s="84" t="s">
        <v>2</v>
      </c>
      <c r="I23" s="84" t="s">
        <v>52</v>
      </c>
    </row>
    <row r="24" spans="1:9" s="45" customFormat="1" ht="26.25" customHeight="1">
      <c r="A24" s="36" t="s">
        <v>28</v>
      </c>
      <c r="B24" s="46">
        <v>1176.570378</v>
      </c>
      <c r="C24" s="46">
        <v>1121.24</v>
      </c>
      <c r="D24" s="47">
        <v>1155.59</v>
      </c>
      <c r="E24" s="47">
        <v>1224.62</v>
      </c>
      <c r="F24" s="47">
        <v>1483.11</v>
      </c>
      <c r="G24" s="47">
        <v>1550.26</v>
      </c>
      <c r="H24" s="129">
        <f>G24-F24</f>
        <v>67.15000000000009</v>
      </c>
      <c r="I24" s="129">
        <f>G24-E24</f>
        <v>325.6400000000001</v>
      </c>
    </row>
    <row r="26" spans="1:2" s="2" customFormat="1" ht="15.75" customHeight="1">
      <c r="A26" s="52" t="s">
        <v>69</v>
      </c>
      <c r="B26" s="1"/>
    </row>
    <row r="27" s="2" customFormat="1" ht="9" customHeight="1"/>
    <row r="28" spans="1:9" s="2" customFormat="1" ht="26.25" customHeight="1">
      <c r="A28" s="85"/>
      <c r="B28" s="81" t="s">
        <v>9</v>
      </c>
      <c r="C28" s="83" t="s">
        <v>99</v>
      </c>
      <c r="D28" s="83" t="s">
        <v>101</v>
      </c>
      <c r="E28" s="82">
        <v>39814</v>
      </c>
      <c r="F28" s="82">
        <v>39934</v>
      </c>
      <c r="G28" s="82">
        <v>39965</v>
      </c>
      <c r="H28" s="84" t="s">
        <v>2</v>
      </c>
      <c r="I28" s="84" t="s">
        <v>52</v>
      </c>
    </row>
    <row r="29" spans="1:15" s="2" customFormat="1" ht="26.25" customHeight="1">
      <c r="A29" s="3" t="s">
        <v>66</v>
      </c>
      <c r="B29" s="4">
        <v>35.4988</v>
      </c>
      <c r="C29" s="4">
        <v>36.4426</v>
      </c>
      <c r="D29" s="4">
        <v>36.2891</v>
      </c>
      <c r="E29" s="4">
        <v>39.4181</v>
      </c>
      <c r="F29" s="4">
        <v>43.1442</v>
      </c>
      <c r="G29" s="4">
        <v>43.2562</v>
      </c>
      <c r="H29" s="20">
        <f>G29/F29-1</f>
        <v>0.0025959456891078148</v>
      </c>
      <c r="I29" s="20">
        <f>G29/E29-1</f>
        <v>0.09736897516623055</v>
      </c>
      <c r="J29" s="3"/>
      <c r="K29" s="64"/>
      <c r="L29" s="13"/>
      <c r="M29" s="13"/>
      <c r="N29" s="13"/>
      <c r="O29" s="13"/>
    </row>
    <row r="30" spans="1:15" s="2" customFormat="1" ht="26.25" customHeight="1">
      <c r="A30" s="3" t="s">
        <v>67</v>
      </c>
      <c r="B30" s="4">
        <v>35.2709</v>
      </c>
      <c r="C30" s="4">
        <v>36.4539</v>
      </c>
      <c r="D30" s="4">
        <v>36.2603</v>
      </c>
      <c r="E30" s="4">
        <v>39.5934</v>
      </c>
      <c r="F30" s="4">
        <v>43.145</v>
      </c>
      <c r="G30" s="4">
        <v>43.2183</v>
      </c>
      <c r="H30" s="20">
        <f>G30/F30-1</f>
        <v>0.0016989222389616199</v>
      </c>
      <c r="I30" s="20">
        <f>G30/E30-1</f>
        <v>0.09155313764415274</v>
      </c>
      <c r="J30" s="3"/>
      <c r="K30" s="64"/>
      <c r="L30" s="13"/>
      <c r="M30" s="13"/>
      <c r="N30" s="13"/>
      <c r="O30" s="13"/>
    </row>
    <row r="31" spans="1:15" s="2" customFormat="1" ht="26.25" customHeight="1">
      <c r="A31" s="3" t="s">
        <v>68</v>
      </c>
      <c r="B31" s="4">
        <v>1.4587</v>
      </c>
      <c r="C31" s="5">
        <v>1.5469</v>
      </c>
      <c r="D31" s="4">
        <v>1.5552</v>
      </c>
      <c r="E31" s="5">
        <v>1.3988</v>
      </c>
      <c r="F31" s="5">
        <v>1.3263</v>
      </c>
      <c r="G31" s="5">
        <v>1.4157</v>
      </c>
      <c r="H31" s="20">
        <f>G31/F31-1</f>
        <v>0.06740556435195644</v>
      </c>
      <c r="I31" s="20">
        <f>G31/E31-1</f>
        <v>0.012081784386617</v>
      </c>
      <c r="J31" s="3"/>
      <c r="K31" s="13"/>
      <c r="L31" s="13"/>
      <c r="M31" s="13"/>
      <c r="N31" s="13"/>
      <c r="O31" s="13"/>
    </row>
    <row r="32" spans="1:15" s="2" customFormat="1" ht="26.25" customHeight="1">
      <c r="A32" s="3" t="s">
        <v>61</v>
      </c>
      <c r="B32" s="4"/>
      <c r="C32" s="5"/>
      <c r="D32" s="5"/>
      <c r="E32" s="5"/>
      <c r="F32" s="5"/>
      <c r="G32" s="5"/>
      <c r="H32" s="20"/>
      <c r="I32" s="20"/>
      <c r="J32" s="3"/>
      <c r="K32" s="13"/>
      <c r="L32" s="13"/>
      <c r="M32" s="13"/>
      <c r="N32" s="13"/>
      <c r="O32" s="13"/>
    </row>
    <row r="33" spans="1:15" s="2" customFormat="1" ht="15" customHeight="1">
      <c r="A33" s="87" t="s">
        <v>62</v>
      </c>
      <c r="B33" s="5">
        <v>35.53610471942304</v>
      </c>
      <c r="C33" s="5">
        <v>36.44180636969131</v>
      </c>
      <c r="D33" s="5">
        <v>36.44546837318427</v>
      </c>
      <c r="E33" s="5">
        <v>39.7217</v>
      </c>
      <c r="F33" s="5">
        <v>43.0367</v>
      </c>
      <c r="G33" s="5">
        <v>43.25068961279107</v>
      </c>
      <c r="H33" s="20">
        <f>G33/F33-1</f>
        <v>0.004972258857929734</v>
      </c>
      <c r="I33" s="20">
        <f>G33/E33-1</f>
        <v>0.08884286454988266</v>
      </c>
      <c r="J33" s="16"/>
      <c r="K33" s="64"/>
      <c r="L33" s="13"/>
      <c r="M33" s="13"/>
      <c r="N33" s="13"/>
      <c r="O33" s="13"/>
    </row>
    <row r="34" spans="1:15" s="2" customFormat="1" ht="15" customHeight="1">
      <c r="A34" s="87" t="s">
        <v>63</v>
      </c>
      <c r="B34" s="5">
        <v>52.19931945961053</v>
      </c>
      <c r="C34" s="5">
        <v>57.06924918340894</v>
      </c>
      <c r="D34" s="5">
        <v>56.73314117979091</v>
      </c>
      <c r="E34" s="5">
        <v>55.2291</v>
      </c>
      <c r="F34" s="5">
        <v>57.0955</v>
      </c>
      <c r="G34" s="5">
        <v>60.85316718954874</v>
      </c>
      <c r="H34" s="20">
        <f>G34/F34-1</f>
        <v>0.06581371893667165</v>
      </c>
      <c r="I34" s="20">
        <f>G34/E34-1</f>
        <v>0.10183159221404559</v>
      </c>
      <c r="K34" s="64"/>
      <c r="L34" s="13"/>
      <c r="M34" s="13"/>
      <c r="N34" s="13"/>
      <c r="O34" s="13"/>
    </row>
    <row r="35" spans="1:15" s="2" customFormat="1" ht="15" customHeight="1">
      <c r="A35" s="87" t="s">
        <v>64</v>
      </c>
      <c r="B35" s="5">
        <v>1.4272834712916609</v>
      </c>
      <c r="C35" s="5">
        <v>1.535248384511748</v>
      </c>
      <c r="D35" s="5">
        <v>1.533057287412994</v>
      </c>
      <c r="E35" s="5">
        <v>1.2903</v>
      </c>
      <c r="F35" s="5">
        <v>1.289151342895963</v>
      </c>
      <c r="G35" s="5">
        <v>1.4107666819901172</v>
      </c>
      <c r="H35" s="20">
        <f>G35/F35-1</f>
        <v>0.09433751883697106</v>
      </c>
      <c r="I35" s="20">
        <f>G35/E35-1</f>
        <v>0.09336331240030793</v>
      </c>
      <c r="K35" s="64"/>
      <c r="L35" s="13"/>
      <c r="M35" s="13"/>
      <c r="N35" s="13"/>
      <c r="O35" s="13"/>
    </row>
    <row r="36" spans="1:16" s="2" customFormat="1" ht="15" customHeight="1">
      <c r="A36" s="87" t="s">
        <v>65</v>
      </c>
      <c r="B36" s="5">
        <v>0.29081548742986757</v>
      </c>
      <c r="C36" s="5">
        <v>0.3014812070702446</v>
      </c>
      <c r="D36" s="5">
        <v>0.30176392875581914</v>
      </c>
      <c r="E36" s="5">
        <v>0.324657923963241</v>
      </c>
      <c r="F36" s="5">
        <v>0.2848159715379534</v>
      </c>
      <c r="G36" s="5">
        <v>0.2859088864024008</v>
      </c>
      <c r="H36" s="20">
        <f>G36/F36-1</f>
        <v>0.003837266774562753</v>
      </c>
      <c r="I36" s="20">
        <f>G36/E36-1</f>
        <v>-0.11935343233830176</v>
      </c>
      <c r="K36" s="64"/>
      <c r="L36" s="14"/>
      <c r="M36" s="14"/>
      <c r="N36" s="14"/>
      <c r="O36" s="14"/>
      <c r="P36" s="6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K52"/>
  <sheetViews>
    <sheetView workbookViewId="0" topLeftCell="A1">
      <selection activeCell="F41" sqref="F41"/>
    </sheetView>
  </sheetViews>
  <sheetFormatPr defaultColWidth="9.00390625" defaultRowHeight="12.75"/>
  <cols>
    <col min="1" max="1" width="23.00390625" style="2" customWidth="1"/>
    <col min="2" max="8" width="9.875" style="2" customWidth="1"/>
    <col min="9" max="9" width="8.375" style="2" customWidth="1"/>
    <col min="10" max="10" width="11.125" style="2" customWidth="1"/>
    <col min="11" max="11" width="10.375" style="2" customWidth="1"/>
    <col min="12" max="12" width="13.125" style="2" customWidth="1"/>
    <col min="13" max="13" width="16.125" style="2" customWidth="1"/>
    <col min="14" max="16384" width="9.125" style="2" customWidth="1"/>
  </cols>
  <sheetData>
    <row r="1" spans="1:2" ht="15.75" customHeight="1">
      <c r="A1" s="52" t="s">
        <v>78</v>
      </c>
      <c r="B1" s="1"/>
    </row>
    <row r="2" spans="1:6" s="9" customFormat="1" ht="15.75" customHeight="1">
      <c r="A2" s="8" t="s">
        <v>49</v>
      </c>
      <c r="B2" s="8"/>
      <c r="C2" s="10"/>
      <c r="D2" s="10"/>
      <c r="E2" s="10"/>
      <c r="F2" s="10"/>
    </row>
    <row r="3" spans="1:11" ht="25.5" customHeight="1">
      <c r="A3" s="81"/>
      <c r="B3" s="79" t="s">
        <v>50</v>
      </c>
      <c r="C3" s="79" t="s">
        <v>103</v>
      </c>
      <c r="D3" s="79" t="s">
        <v>104</v>
      </c>
      <c r="E3" s="79">
        <v>39904</v>
      </c>
      <c r="F3" s="79">
        <v>39934</v>
      </c>
      <c r="G3" s="84" t="s">
        <v>2</v>
      </c>
      <c r="H3" s="84" t="s">
        <v>3</v>
      </c>
      <c r="J3" s="137"/>
      <c r="K3" s="137"/>
    </row>
    <row r="4" spans="1:9" ht="14.25" customHeight="1">
      <c r="A4" s="11" t="s">
        <v>25</v>
      </c>
      <c r="B4" s="126">
        <v>473.05</v>
      </c>
      <c r="C4" s="126">
        <v>134.3</v>
      </c>
      <c r="D4" s="126">
        <v>178.25</v>
      </c>
      <c r="E4" s="126">
        <f>E5+E8</f>
        <v>15.3</v>
      </c>
      <c r="F4" s="126">
        <f>F5+F8</f>
        <v>0</v>
      </c>
      <c r="G4" s="127">
        <f>F4-E4</f>
        <v>-15.3</v>
      </c>
      <c r="H4" s="127">
        <f>D4-C4</f>
        <v>43.94999999999999</v>
      </c>
      <c r="I4" s="136"/>
    </row>
    <row r="5" spans="1:10" ht="14.25" customHeight="1">
      <c r="A5" s="58" t="s">
        <v>43</v>
      </c>
      <c r="B5" s="120">
        <v>404.05</v>
      </c>
      <c r="C5" s="120">
        <v>98.8</v>
      </c>
      <c r="D5" s="120">
        <v>178.25</v>
      </c>
      <c r="E5" s="120">
        <f>E6+E7</f>
        <v>15.3</v>
      </c>
      <c r="F5" s="120">
        <f>F6+F7</f>
        <v>0</v>
      </c>
      <c r="G5" s="122">
        <f>F5-E5</f>
        <v>-15.3</v>
      </c>
      <c r="H5" s="122">
        <f>D5-C5</f>
        <v>79.45</v>
      </c>
      <c r="I5" s="136"/>
      <c r="J5" s="13"/>
    </row>
    <row r="6" spans="1:10" ht="14.25" customHeight="1">
      <c r="A6" s="71" t="s">
        <v>26</v>
      </c>
      <c r="B6" s="121">
        <v>228.5</v>
      </c>
      <c r="C6" s="121">
        <v>15.8</v>
      </c>
      <c r="D6" s="121">
        <v>10.85</v>
      </c>
      <c r="E6" s="121">
        <v>3.9</v>
      </c>
      <c r="F6" s="121">
        <v>0</v>
      </c>
      <c r="G6" s="122">
        <f>F6-E6</f>
        <v>-3.9</v>
      </c>
      <c r="H6" s="122">
        <f>D6-C6</f>
        <v>-4.950000000000001</v>
      </c>
      <c r="I6" s="136"/>
      <c r="J6" s="138"/>
    </row>
    <row r="7" spans="1:10" ht="14.25" customHeight="1">
      <c r="A7" s="71" t="s">
        <v>27</v>
      </c>
      <c r="B7" s="121">
        <v>175.55</v>
      </c>
      <c r="C7" s="121">
        <v>83</v>
      </c>
      <c r="D7" s="121">
        <v>167.4</v>
      </c>
      <c r="E7" s="128">
        <v>11.4</v>
      </c>
      <c r="F7" s="128">
        <v>0</v>
      </c>
      <c r="G7" s="122">
        <f>F7-E7</f>
        <v>-11.4</v>
      </c>
      <c r="H7" s="122">
        <f>D7-C7</f>
        <v>84.4</v>
      </c>
      <c r="I7" s="136"/>
      <c r="J7" s="138"/>
    </row>
    <row r="8" spans="1:10" ht="14.25" customHeight="1">
      <c r="A8" s="58" t="s">
        <v>44</v>
      </c>
      <c r="B8" s="120">
        <v>69</v>
      </c>
      <c r="C8" s="120">
        <v>35.5</v>
      </c>
      <c r="D8" s="121">
        <v>0</v>
      </c>
      <c r="E8" s="121">
        <v>0</v>
      </c>
      <c r="F8" s="121">
        <v>0</v>
      </c>
      <c r="G8" s="122">
        <f>F8-E8</f>
        <v>0</v>
      </c>
      <c r="H8" s="122">
        <f>D8-C8</f>
        <v>-35.5</v>
      </c>
      <c r="I8" s="136"/>
      <c r="J8" s="132"/>
    </row>
    <row r="10" spans="1:2" ht="15.75" customHeight="1">
      <c r="A10" s="52" t="s">
        <v>60</v>
      </c>
      <c r="B10" s="1"/>
    </row>
    <row r="11" spans="1:6" s="9" customFormat="1" ht="15.75" customHeight="1">
      <c r="A11" s="8" t="s">
        <v>0</v>
      </c>
      <c r="B11" s="8"/>
      <c r="C11" s="10"/>
      <c r="D11" s="10"/>
      <c r="E11" s="10"/>
      <c r="F11" s="10"/>
    </row>
    <row r="12" spans="1:8" ht="25.5" customHeight="1">
      <c r="A12" s="81"/>
      <c r="B12" s="79" t="s">
        <v>50</v>
      </c>
      <c r="C12" s="79" t="s">
        <v>105</v>
      </c>
      <c r="D12" s="79" t="s">
        <v>106</v>
      </c>
      <c r="E12" s="79">
        <v>39904</v>
      </c>
      <c r="F12" s="79">
        <v>39934</v>
      </c>
      <c r="G12" s="84" t="s">
        <v>2</v>
      </c>
      <c r="H12" s="84" t="s">
        <v>3</v>
      </c>
    </row>
    <row r="13" spans="1:9" ht="21.75" customHeight="1">
      <c r="A13" s="11" t="s">
        <v>23</v>
      </c>
      <c r="B13" s="126">
        <f>+B14+B17+B18</f>
        <v>3035.8050000000003</v>
      </c>
      <c r="C13" s="126">
        <f>+C14+C17+C18</f>
        <v>1505.6816</v>
      </c>
      <c r="D13" s="126">
        <f>+D14+D17+D18</f>
        <v>562.14361</v>
      </c>
      <c r="E13" s="126">
        <f>+E14+E17</f>
        <v>0</v>
      </c>
      <c r="F13" s="126">
        <f>+F14+F17+F18</f>
        <v>0</v>
      </c>
      <c r="G13" s="127">
        <f>F13-E13</f>
        <v>0</v>
      </c>
      <c r="H13" s="127">
        <f>D13-C13</f>
        <v>-943.5379899999999</v>
      </c>
      <c r="I13" s="127"/>
    </row>
    <row r="14" spans="1:10" ht="14.25" customHeight="1">
      <c r="A14" s="58" t="s">
        <v>47</v>
      </c>
      <c r="B14" s="120">
        <f>SUM(B15:B16)</f>
        <v>1751.257</v>
      </c>
      <c r="C14" s="120">
        <f>SUM(C15:C16)</f>
        <v>591.134</v>
      </c>
      <c r="D14" s="120">
        <f>SUM(D15:D16)</f>
        <v>556.81236</v>
      </c>
      <c r="E14" s="120">
        <f>SUM(E15:E16)</f>
        <v>0</v>
      </c>
      <c r="F14" s="120">
        <f>SUM(F15:F16)</f>
        <v>0</v>
      </c>
      <c r="G14" s="127">
        <f aca="true" t="shared" si="0" ref="G14:G20">F14-E14</f>
        <v>0</v>
      </c>
      <c r="H14" s="127">
        <f aca="true" t="shared" si="1" ref="H14:H20">D14-C14</f>
        <v>-34.32164</v>
      </c>
      <c r="I14" s="122"/>
      <c r="J14" s="13"/>
    </row>
    <row r="15" spans="1:10" ht="14.25" customHeight="1">
      <c r="A15" s="71" t="s">
        <v>26</v>
      </c>
      <c r="B15" s="120">
        <v>0</v>
      </c>
      <c r="C15" s="120">
        <v>0</v>
      </c>
      <c r="D15" s="120">
        <v>0</v>
      </c>
      <c r="E15" s="120">
        <v>0</v>
      </c>
      <c r="F15" s="120">
        <v>0</v>
      </c>
      <c r="G15" s="127">
        <f t="shared" si="0"/>
        <v>0</v>
      </c>
      <c r="H15" s="127">
        <f t="shared" si="1"/>
        <v>0</v>
      </c>
      <c r="I15" s="122"/>
      <c r="J15" s="13"/>
    </row>
    <row r="16" spans="1:10" ht="14.25" customHeight="1">
      <c r="A16" s="71" t="s">
        <v>27</v>
      </c>
      <c r="B16" s="120">
        <v>1751.257</v>
      </c>
      <c r="C16" s="120">
        <v>591.134</v>
      </c>
      <c r="D16" s="121">
        <v>556.81236</v>
      </c>
      <c r="E16" s="121">
        <v>0</v>
      </c>
      <c r="F16" s="120">
        <v>0</v>
      </c>
      <c r="G16" s="127">
        <f t="shared" si="0"/>
        <v>0</v>
      </c>
      <c r="H16" s="127">
        <f t="shared" si="1"/>
        <v>-34.32164</v>
      </c>
      <c r="I16" s="122"/>
      <c r="J16" s="13"/>
    </row>
    <row r="17" spans="1:10" ht="14.25" customHeight="1">
      <c r="A17" s="58" t="s">
        <v>45</v>
      </c>
      <c r="B17" s="121">
        <v>1284.548</v>
      </c>
      <c r="C17" s="121">
        <v>914.5476</v>
      </c>
      <c r="D17" s="121">
        <v>5.33125</v>
      </c>
      <c r="E17" s="121">
        <v>0</v>
      </c>
      <c r="F17" s="120">
        <v>0</v>
      </c>
      <c r="G17" s="127">
        <f t="shared" si="0"/>
        <v>0</v>
      </c>
      <c r="H17" s="127">
        <f t="shared" si="1"/>
        <v>-909.21635</v>
      </c>
      <c r="I17" s="122"/>
      <c r="J17" s="16"/>
    </row>
    <row r="18" spans="1:10" ht="14.25" customHeight="1">
      <c r="A18" s="58" t="s">
        <v>46</v>
      </c>
      <c r="B18" s="121">
        <v>0</v>
      </c>
      <c r="C18" s="121">
        <v>0</v>
      </c>
      <c r="D18" s="121">
        <v>0</v>
      </c>
      <c r="E18" s="121">
        <v>0</v>
      </c>
      <c r="F18" s="121">
        <v>0</v>
      </c>
      <c r="G18" s="127">
        <f t="shared" si="0"/>
        <v>0</v>
      </c>
      <c r="H18" s="127">
        <f t="shared" si="1"/>
        <v>0</v>
      </c>
      <c r="I18" s="122"/>
      <c r="J18" s="16"/>
    </row>
    <row r="19" spans="1:10" ht="15.75" customHeight="1">
      <c r="A19" s="11" t="s">
        <v>42</v>
      </c>
      <c r="B19" s="39"/>
      <c r="C19" s="39"/>
      <c r="D19" s="39"/>
      <c r="E19" s="37"/>
      <c r="F19" s="37"/>
      <c r="G19" s="127">
        <f t="shared" si="0"/>
        <v>0</v>
      </c>
      <c r="H19" s="127">
        <f t="shared" si="1"/>
        <v>0</v>
      </c>
      <c r="I19" s="40"/>
      <c r="J19" s="16"/>
    </row>
    <row r="20" spans="1:10" ht="22.5" customHeight="1">
      <c r="A20" s="58" t="s">
        <v>90</v>
      </c>
      <c r="B20" s="39">
        <v>15.22</v>
      </c>
      <c r="C20" s="39">
        <v>8.33</v>
      </c>
      <c r="D20" s="39">
        <v>9.95</v>
      </c>
      <c r="E20" s="37">
        <v>11.77</v>
      </c>
      <c r="F20" s="37">
        <v>9.95</v>
      </c>
      <c r="G20" s="127">
        <f t="shared" si="0"/>
        <v>-1.8200000000000003</v>
      </c>
      <c r="H20" s="127">
        <f t="shared" si="1"/>
        <v>1.6199999999999992</v>
      </c>
      <c r="I20" s="40"/>
      <c r="J20" s="16"/>
    </row>
    <row r="21" spans="1:10" ht="14.25" customHeight="1">
      <c r="A21" s="58" t="s">
        <v>48</v>
      </c>
      <c r="B21" s="92" t="s">
        <v>1</v>
      </c>
      <c r="C21" s="92" t="s">
        <v>1</v>
      </c>
      <c r="D21" s="92" t="s">
        <v>1</v>
      </c>
      <c r="E21" s="93" t="s">
        <v>1</v>
      </c>
      <c r="F21" s="93" t="s">
        <v>1</v>
      </c>
      <c r="G21" s="93" t="s">
        <v>1</v>
      </c>
      <c r="H21" s="93" t="s">
        <v>1</v>
      </c>
      <c r="I21" s="40"/>
      <c r="J21" s="16"/>
    </row>
    <row r="22" spans="1:10" ht="14.25" customHeight="1">
      <c r="A22" s="58" t="s">
        <v>24</v>
      </c>
      <c r="B22" s="39">
        <v>8.731349374882544</v>
      </c>
      <c r="C22" s="39">
        <v>8.641334657270953</v>
      </c>
      <c r="D22" s="39">
        <v>13.31093368834509</v>
      </c>
      <c r="E22" s="93" t="s">
        <v>1</v>
      </c>
      <c r="F22" s="93" t="s">
        <v>1</v>
      </c>
      <c r="G22" s="93" t="s">
        <v>1</v>
      </c>
      <c r="H22" s="127">
        <f>D22-C22</f>
        <v>4.669599031074137</v>
      </c>
      <c r="I22" s="40"/>
      <c r="J22" s="16"/>
    </row>
    <row r="23" spans="1:10" ht="22.5" customHeight="1">
      <c r="A23" s="58" t="s">
        <v>91</v>
      </c>
      <c r="B23" s="37">
        <f>B20*1.2</f>
        <v>18.264</v>
      </c>
      <c r="C23" s="37">
        <f>C20*1.2</f>
        <v>9.996</v>
      </c>
      <c r="D23" s="37">
        <f>D20*1.2</f>
        <v>11.94</v>
      </c>
      <c r="E23" s="37">
        <f>E20*1.2</f>
        <v>14.123999999999999</v>
      </c>
      <c r="F23" s="37">
        <f>F20*1.2</f>
        <v>11.94</v>
      </c>
      <c r="G23" s="127">
        <f>F23-E23</f>
        <v>-2.1839999999999993</v>
      </c>
      <c r="H23" s="127">
        <f>D23-C23</f>
        <v>1.943999999999999</v>
      </c>
      <c r="I23" s="40"/>
      <c r="J23" s="16"/>
    </row>
    <row r="24" spans="1:10" ht="14.25" customHeight="1">
      <c r="A24" s="58" t="s">
        <v>46</v>
      </c>
      <c r="B24" s="92" t="s">
        <v>1</v>
      </c>
      <c r="C24" s="92" t="s">
        <v>1</v>
      </c>
      <c r="D24" s="92" t="s">
        <v>1</v>
      </c>
      <c r="E24" s="93" t="s">
        <v>1</v>
      </c>
      <c r="F24" s="93" t="s">
        <v>1</v>
      </c>
      <c r="G24" s="93" t="s">
        <v>1</v>
      </c>
      <c r="H24" s="93" t="s">
        <v>1</v>
      </c>
      <c r="J24" s="16"/>
    </row>
    <row r="25" ht="12.75" customHeight="1"/>
    <row r="26" spans="1:2" ht="13.5" customHeight="1">
      <c r="A26" s="52" t="s">
        <v>70</v>
      </c>
      <c r="B26" s="1"/>
    </row>
    <row r="27" spans="1:6" s="9" customFormat="1" ht="13.5" customHeight="1">
      <c r="A27" s="8" t="s">
        <v>0</v>
      </c>
      <c r="B27" s="8"/>
      <c r="C27" s="10"/>
      <c r="D27" s="10"/>
      <c r="E27" s="10"/>
      <c r="F27" s="10"/>
    </row>
    <row r="28" spans="1:8" ht="24" customHeight="1">
      <c r="A28" s="81"/>
      <c r="B28" s="79" t="s">
        <v>50</v>
      </c>
      <c r="C28" s="79" t="s">
        <v>103</v>
      </c>
      <c r="D28" s="79" t="s">
        <v>104</v>
      </c>
      <c r="E28" s="79">
        <v>39904</v>
      </c>
      <c r="F28" s="79">
        <v>39934</v>
      </c>
      <c r="G28" s="84" t="s">
        <v>3</v>
      </c>
      <c r="H28" s="84" t="s">
        <v>2</v>
      </c>
    </row>
    <row r="29" spans="1:10" ht="23.25" customHeight="1">
      <c r="A29" s="11" t="s">
        <v>15</v>
      </c>
      <c r="B29" s="124">
        <v>28961.5</v>
      </c>
      <c r="C29" s="123">
        <v>6960</v>
      </c>
      <c r="D29" s="124">
        <v>7270</v>
      </c>
      <c r="E29" s="124">
        <v>1440</v>
      </c>
      <c r="F29" s="124">
        <v>1890</v>
      </c>
      <c r="G29" s="125">
        <f aca="true" t="shared" si="2" ref="G29:G51">D29-C29</f>
        <v>310</v>
      </c>
      <c r="H29" s="125">
        <f aca="true" t="shared" si="3" ref="H29:H50">F29-E29</f>
        <v>450</v>
      </c>
      <c r="J29" s="13"/>
    </row>
    <row r="30" spans="1:10" ht="12.75" customHeight="1">
      <c r="A30" s="70" t="s">
        <v>34</v>
      </c>
      <c r="B30" s="120">
        <v>3120</v>
      </c>
      <c r="C30" s="120">
        <v>0</v>
      </c>
      <c r="D30" s="120">
        <v>2110</v>
      </c>
      <c r="E30" s="120">
        <v>480</v>
      </c>
      <c r="F30" s="120">
        <v>630</v>
      </c>
      <c r="G30" s="122">
        <f t="shared" si="2"/>
        <v>2110</v>
      </c>
      <c r="H30" s="122">
        <f t="shared" si="3"/>
        <v>150</v>
      </c>
      <c r="J30" s="13"/>
    </row>
    <row r="31" spans="1:10" ht="12.75" customHeight="1">
      <c r="A31" s="70" t="s">
        <v>35</v>
      </c>
      <c r="B31" s="120">
        <v>11408</v>
      </c>
      <c r="C31" s="120">
        <v>3090</v>
      </c>
      <c r="D31" s="120">
        <v>2390</v>
      </c>
      <c r="E31" s="120">
        <v>480</v>
      </c>
      <c r="F31" s="120">
        <v>630</v>
      </c>
      <c r="G31" s="122">
        <f t="shared" si="2"/>
        <v>-700</v>
      </c>
      <c r="H31" s="122">
        <f t="shared" si="3"/>
        <v>150</v>
      </c>
      <c r="J31" s="13"/>
    </row>
    <row r="32" spans="1:10" ht="12.75" customHeight="1">
      <c r="A32" s="70" t="s">
        <v>36</v>
      </c>
      <c r="B32" s="120">
        <v>12163.5</v>
      </c>
      <c r="C32" s="120">
        <v>3100</v>
      </c>
      <c r="D32" s="120">
        <v>2470</v>
      </c>
      <c r="E32" s="120">
        <v>480</v>
      </c>
      <c r="F32" s="120">
        <v>630</v>
      </c>
      <c r="G32" s="122">
        <f t="shared" si="2"/>
        <v>-630</v>
      </c>
      <c r="H32" s="122">
        <f t="shared" si="3"/>
        <v>150</v>
      </c>
      <c r="J32" s="13"/>
    </row>
    <row r="33" spans="1:10" ht="12.75" customHeight="1">
      <c r="A33" s="70" t="s">
        <v>37</v>
      </c>
      <c r="B33" s="120">
        <v>1720</v>
      </c>
      <c r="C33" s="120">
        <v>470</v>
      </c>
      <c r="D33" s="120">
        <v>300</v>
      </c>
      <c r="E33" s="142" t="s">
        <v>1</v>
      </c>
      <c r="F33" s="142" t="s">
        <v>1</v>
      </c>
      <c r="G33" s="122">
        <f t="shared" si="2"/>
        <v>-170</v>
      </c>
      <c r="H33" s="142" t="s">
        <v>1</v>
      </c>
      <c r="J33" s="13"/>
    </row>
    <row r="34" spans="1:10" ht="12.75" customHeight="1">
      <c r="A34" s="70" t="s">
        <v>38</v>
      </c>
      <c r="B34" s="120">
        <v>550</v>
      </c>
      <c r="C34" s="120">
        <v>300</v>
      </c>
      <c r="D34" s="142" t="s">
        <v>1</v>
      </c>
      <c r="E34" s="142" t="s">
        <v>1</v>
      </c>
      <c r="F34" s="142" t="s">
        <v>1</v>
      </c>
      <c r="G34" s="142" t="s">
        <v>1</v>
      </c>
      <c r="H34" s="142" t="s">
        <v>1</v>
      </c>
      <c r="J34" s="13"/>
    </row>
    <row r="35" spans="1:10" ht="12.75" customHeight="1">
      <c r="A35" s="11" t="s">
        <v>14</v>
      </c>
      <c r="B35" s="124">
        <v>25386.84</v>
      </c>
      <c r="C35" s="123">
        <v>7942.97</v>
      </c>
      <c r="D35" s="124">
        <v>11344.46</v>
      </c>
      <c r="E35" s="124">
        <v>2360.43</v>
      </c>
      <c r="F35" s="124">
        <v>2393.13</v>
      </c>
      <c r="G35" s="125">
        <f t="shared" si="2"/>
        <v>3401.489999999999</v>
      </c>
      <c r="H35" s="125">
        <f t="shared" si="3"/>
        <v>32.70000000000027</v>
      </c>
      <c r="J35" s="13"/>
    </row>
    <row r="36" spans="1:10" ht="12.75" customHeight="1">
      <c r="A36" s="70" t="s">
        <v>34</v>
      </c>
      <c r="B36" s="121">
        <v>3652.09</v>
      </c>
      <c r="C36" s="120">
        <v>0</v>
      </c>
      <c r="D36" s="121">
        <v>2268.91</v>
      </c>
      <c r="E36" s="121">
        <v>465.24</v>
      </c>
      <c r="F36" s="121">
        <v>603.8</v>
      </c>
      <c r="G36" s="122">
        <f t="shared" si="2"/>
        <v>2268.91</v>
      </c>
      <c r="H36" s="122">
        <f t="shared" si="3"/>
        <v>138.55999999999995</v>
      </c>
      <c r="J36" s="13"/>
    </row>
    <row r="37" spans="1:10" ht="12.75" customHeight="1">
      <c r="A37" s="70" t="s">
        <v>35</v>
      </c>
      <c r="B37" s="121">
        <v>10545.9</v>
      </c>
      <c r="C37" s="120">
        <v>3811.87</v>
      </c>
      <c r="D37" s="121">
        <v>3757.57</v>
      </c>
      <c r="E37" s="121">
        <v>818.21</v>
      </c>
      <c r="F37" s="121">
        <v>790.48</v>
      </c>
      <c r="G37" s="122">
        <f t="shared" si="2"/>
        <v>-54.29999999999973</v>
      </c>
      <c r="H37" s="122">
        <f t="shared" si="3"/>
        <v>-27.730000000000018</v>
      </c>
      <c r="J37" s="13"/>
    </row>
    <row r="38" spans="1:10" ht="12.75" customHeight="1">
      <c r="A38" s="70" t="s">
        <v>36</v>
      </c>
      <c r="B38" s="121">
        <v>10186.58</v>
      </c>
      <c r="C38" s="120">
        <v>3701.45</v>
      </c>
      <c r="D38" s="121">
        <v>5077.57</v>
      </c>
      <c r="E38" s="121">
        <v>1076.98</v>
      </c>
      <c r="F38" s="121">
        <v>998.85</v>
      </c>
      <c r="G38" s="122">
        <f t="shared" si="2"/>
        <v>1376.12</v>
      </c>
      <c r="H38" s="122">
        <f t="shared" si="3"/>
        <v>-78.13</v>
      </c>
      <c r="J38" s="13"/>
    </row>
    <row r="39" spans="1:10" ht="12.75" customHeight="1">
      <c r="A39" s="70" t="s">
        <v>37</v>
      </c>
      <c r="B39" s="120">
        <v>875.27</v>
      </c>
      <c r="C39" s="120">
        <v>356.95</v>
      </c>
      <c r="D39" s="120">
        <v>240.41</v>
      </c>
      <c r="E39" s="142" t="s">
        <v>1</v>
      </c>
      <c r="F39" s="142" t="s">
        <v>1</v>
      </c>
      <c r="G39" s="122">
        <f t="shared" si="2"/>
        <v>-116.53999999999999</v>
      </c>
      <c r="H39" s="142" t="s">
        <v>1</v>
      </c>
      <c r="J39" s="13"/>
    </row>
    <row r="40" spans="1:10" ht="12.75" customHeight="1">
      <c r="A40" s="70" t="s">
        <v>38</v>
      </c>
      <c r="B40" s="120">
        <v>127</v>
      </c>
      <c r="C40" s="120">
        <v>72.7</v>
      </c>
      <c r="D40" s="142" t="s">
        <v>1</v>
      </c>
      <c r="E40" s="142" t="s">
        <v>1</v>
      </c>
      <c r="F40" s="142" t="s">
        <v>1</v>
      </c>
      <c r="G40" s="142" t="s">
        <v>1</v>
      </c>
      <c r="H40" s="142" t="s">
        <v>1</v>
      </c>
      <c r="J40" s="13"/>
    </row>
    <row r="41" spans="1:9" ht="12.75" customHeight="1">
      <c r="A41" s="11" t="s">
        <v>16</v>
      </c>
      <c r="B41" s="124">
        <v>19124.67</v>
      </c>
      <c r="C41" s="123">
        <v>5013.05</v>
      </c>
      <c r="D41" s="124">
        <v>7336.53</v>
      </c>
      <c r="E41" s="124">
        <v>1361.02</v>
      </c>
      <c r="F41" s="124">
        <v>1815.7</v>
      </c>
      <c r="G41" s="125">
        <f t="shared" si="2"/>
        <v>2323.4799999999996</v>
      </c>
      <c r="H41" s="125">
        <f t="shared" si="3"/>
        <v>454.68000000000006</v>
      </c>
      <c r="I41" s="12"/>
    </row>
    <row r="42" spans="1:9" ht="12.75" customHeight="1">
      <c r="A42" s="70" t="s">
        <v>34</v>
      </c>
      <c r="B42" s="121">
        <v>2504.84</v>
      </c>
      <c r="C42" s="120">
        <v>0</v>
      </c>
      <c r="D42" s="121">
        <v>1849.56</v>
      </c>
      <c r="E42" s="121">
        <v>401.02</v>
      </c>
      <c r="F42" s="121">
        <v>555.7</v>
      </c>
      <c r="G42" s="122">
        <f t="shared" si="2"/>
        <v>1849.56</v>
      </c>
      <c r="H42" s="122">
        <f t="shared" si="3"/>
        <v>154.68000000000006</v>
      </c>
      <c r="I42" s="12"/>
    </row>
    <row r="43" spans="1:9" ht="12.75" customHeight="1">
      <c r="A43" s="70" t="s">
        <v>35</v>
      </c>
      <c r="B43" s="121">
        <v>8323.5</v>
      </c>
      <c r="C43" s="120">
        <v>2450.81</v>
      </c>
      <c r="D43" s="121">
        <v>2587.32</v>
      </c>
      <c r="E43" s="121">
        <v>480</v>
      </c>
      <c r="F43" s="121">
        <v>630</v>
      </c>
      <c r="G43" s="122">
        <f t="shared" si="2"/>
        <v>136.51000000000022</v>
      </c>
      <c r="H43" s="122">
        <f t="shared" si="3"/>
        <v>150</v>
      </c>
      <c r="I43" s="12"/>
    </row>
    <row r="44" spans="1:9" ht="12.75" customHeight="1">
      <c r="A44" s="70" t="s">
        <v>36</v>
      </c>
      <c r="B44" s="121">
        <v>7794.14</v>
      </c>
      <c r="C44" s="120">
        <v>2354.34</v>
      </c>
      <c r="D44" s="121">
        <v>2743.65</v>
      </c>
      <c r="E44" s="121">
        <v>480</v>
      </c>
      <c r="F44" s="121">
        <v>630</v>
      </c>
      <c r="G44" s="122">
        <f t="shared" si="2"/>
        <v>389.30999999999995</v>
      </c>
      <c r="H44" s="122">
        <f t="shared" si="3"/>
        <v>150</v>
      </c>
      <c r="I44" s="12"/>
    </row>
    <row r="45" spans="1:9" ht="12.75" customHeight="1">
      <c r="A45" s="70" t="s">
        <v>37</v>
      </c>
      <c r="B45" s="121">
        <v>482.19</v>
      </c>
      <c r="C45" s="120">
        <v>187.9</v>
      </c>
      <c r="D45" s="121">
        <v>156</v>
      </c>
      <c r="E45" s="142" t="s">
        <v>1</v>
      </c>
      <c r="F45" s="142" t="s">
        <v>1</v>
      </c>
      <c r="G45" s="122">
        <f t="shared" si="2"/>
        <v>-31.900000000000006</v>
      </c>
      <c r="H45" s="142" t="s">
        <v>1</v>
      </c>
      <c r="I45" s="12"/>
    </row>
    <row r="46" spans="1:9" ht="12.75" customHeight="1">
      <c r="A46" s="70" t="s">
        <v>38</v>
      </c>
      <c r="B46" s="121">
        <v>20</v>
      </c>
      <c r="C46" s="120">
        <v>20</v>
      </c>
      <c r="D46" s="142" t="s">
        <v>1</v>
      </c>
      <c r="E46" s="142" t="s">
        <v>1</v>
      </c>
      <c r="F46" s="142" t="s">
        <v>1</v>
      </c>
      <c r="G46" s="142" t="s">
        <v>1</v>
      </c>
      <c r="H46" s="142" t="s">
        <v>1</v>
      </c>
      <c r="I46" s="12"/>
    </row>
    <row r="47" spans="1:9" ht="23.25" customHeight="1">
      <c r="A47" s="11" t="s">
        <v>17</v>
      </c>
      <c r="B47" s="116">
        <v>10.410160639772613</v>
      </c>
      <c r="C47" s="116">
        <v>8.02986913831618</v>
      </c>
      <c r="D47" s="116">
        <v>10.842660708053428</v>
      </c>
      <c r="E47" s="116">
        <v>9.860953142791555</v>
      </c>
      <c r="F47" s="116">
        <v>8.546945081574242</v>
      </c>
      <c r="G47" s="119">
        <f t="shared" si="2"/>
        <v>2.8127915697372483</v>
      </c>
      <c r="H47" s="119">
        <f t="shared" si="3"/>
        <v>-1.3140080612173133</v>
      </c>
      <c r="I47" s="12"/>
    </row>
    <row r="48" spans="1:9" ht="12" customHeight="1">
      <c r="A48" s="70" t="s">
        <v>34</v>
      </c>
      <c r="B48" s="65">
        <v>9.19494801460971</v>
      </c>
      <c r="C48" s="65"/>
      <c r="D48" s="65">
        <v>7.439927935017666</v>
      </c>
      <c r="E48" s="65">
        <v>7.085277472903111</v>
      </c>
      <c r="F48" s="65">
        <v>6.060872415925361</v>
      </c>
      <c r="G48" s="40">
        <f t="shared" si="2"/>
        <v>7.439927935017666</v>
      </c>
      <c r="H48" s="40">
        <f t="shared" si="3"/>
        <v>-1.0244050569777503</v>
      </c>
      <c r="I48" s="12"/>
    </row>
    <row r="49" spans="1:9" ht="12" customHeight="1">
      <c r="A49" s="70" t="s">
        <v>35</v>
      </c>
      <c r="B49" s="65">
        <v>10.190398392178986</v>
      </c>
      <c r="C49" s="65">
        <v>7.515852317757783</v>
      </c>
      <c r="D49" s="65">
        <v>11.059001504366131</v>
      </c>
      <c r="E49" s="65">
        <v>10.276501694680308</v>
      </c>
      <c r="F49" s="65">
        <v>9.352959746186173</v>
      </c>
      <c r="G49" s="40">
        <f t="shared" si="2"/>
        <v>3.543149186608348</v>
      </c>
      <c r="H49" s="40">
        <f t="shared" si="3"/>
        <v>-0.923541948494135</v>
      </c>
      <c r="I49" s="12"/>
    </row>
    <row r="50" spans="1:9" ht="12" customHeight="1">
      <c r="A50" s="70" t="s">
        <v>36</v>
      </c>
      <c r="B50" s="65">
        <v>11.611035707320601</v>
      </c>
      <c r="C50" s="65">
        <v>8.426490432992903</v>
      </c>
      <c r="D50" s="65">
        <v>12.455600141921899</v>
      </c>
      <c r="E50" s="65">
        <v>11.764365959941683</v>
      </c>
      <c r="F50" s="65">
        <v>9.93380435394816</v>
      </c>
      <c r="G50" s="40">
        <f t="shared" si="2"/>
        <v>4.029109708928996</v>
      </c>
      <c r="H50" s="40">
        <f t="shared" si="3"/>
        <v>-1.8305616059935232</v>
      </c>
      <c r="I50" s="12"/>
    </row>
    <row r="51" spans="1:9" ht="12" customHeight="1">
      <c r="A51" s="70" t="s">
        <v>37</v>
      </c>
      <c r="B51" s="66">
        <v>11.849301640772284</v>
      </c>
      <c r="C51" s="66">
        <v>9.662726732276003</v>
      </c>
      <c r="D51" s="66">
        <v>18.44012367720777</v>
      </c>
      <c r="E51" s="142" t="s">
        <v>1</v>
      </c>
      <c r="F51" s="142" t="s">
        <v>1</v>
      </c>
      <c r="G51" s="40">
        <f t="shared" si="2"/>
        <v>8.777396944931766</v>
      </c>
      <c r="H51" s="142" t="s">
        <v>1</v>
      </c>
      <c r="I51" s="12"/>
    </row>
    <row r="52" spans="1:9" ht="12" customHeight="1">
      <c r="A52" s="70" t="s">
        <v>38</v>
      </c>
      <c r="B52" s="66">
        <v>10.494618495528336</v>
      </c>
      <c r="C52" s="66">
        <v>10.494618495528336</v>
      </c>
      <c r="D52" s="142" t="s">
        <v>1</v>
      </c>
      <c r="E52" s="142" t="s">
        <v>1</v>
      </c>
      <c r="F52" s="142" t="s">
        <v>1</v>
      </c>
      <c r="G52" s="142" t="s">
        <v>1</v>
      </c>
      <c r="H52" s="142" t="s">
        <v>1</v>
      </c>
      <c r="I52" s="69"/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printOptions/>
  <pageMargins left="0.75" right="0.25" top="0.63" bottom="0.23" header="0.49" footer="0.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J58"/>
  <sheetViews>
    <sheetView workbookViewId="0" topLeftCell="A1">
      <selection activeCell="F32" sqref="F32"/>
    </sheetView>
  </sheetViews>
  <sheetFormatPr defaultColWidth="9.00390625" defaultRowHeight="12.75"/>
  <cols>
    <col min="1" max="1" width="27.25390625" style="2" customWidth="1"/>
    <col min="2" max="8" width="9.00390625" style="2" customWidth="1"/>
    <col min="9" max="9" width="11.125" style="2" customWidth="1"/>
    <col min="10" max="16384" width="9.125" style="2" customWidth="1"/>
  </cols>
  <sheetData>
    <row r="1" spans="1:9" ht="13.5" customHeight="1">
      <c r="A1" s="52" t="s">
        <v>79</v>
      </c>
      <c r="B1" s="1"/>
      <c r="I1"/>
    </row>
    <row r="2" spans="1:6" s="9" customFormat="1" ht="12.75" customHeight="1">
      <c r="A2" s="8" t="s">
        <v>0</v>
      </c>
      <c r="B2" s="8"/>
      <c r="C2" s="10"/>
      <c r="D2" s="10"/>
      <c r="E2" s="10"/>
      <c r="F2" s="10"/>
    </row>
    <row r="3" spans="1:9" ht="22.5" customHeight="1">
      <c r="A3" s="81"/>
      <c r="B3" s="79" t="s">
        <v>50</v>
      </c>
      <c r="C3" s="79" t="s">
        <v>103</v>
      </c>
      <c r="D3" s="79" t="s">
        <v>104</v>
      </c>
      <c r="E3" s="79">
        <v>39904</v>
      </c>
      <c r="F3" s="79">
        <v>39934</v>
      </c>
      <c r="G3" s="84" t="s">
        <v>2</v>
      </c>
      <c r="H3" s="84" t="s">
        <v>3</v>
      </c>
      <c r="I3"/>
    </row>
    <row r="4" spans="1:10" ht="12" customHeight="1">
      <c r="A4" s="90" t="s">
        <v>82</v>
      </c>
      <c r="B4" s="123">
        <v>4596</v>
      </c>
      <c r="C4" s="123">
        <v>1001</v>
      </c>
      <c r="D4" s="123">
        <v>1961.84</v>
      </c>
      <c r="E4" s="123">
        <v>401.84</v>
      </c>
      <c r="F4" s="123">
        <v>320</v>
      </c>
      <c r="G4" s="123">
        <f>F4-E4</f>
        <v>-81.83999999999997</v>
      </c>
      <c r="H4" s="123">
        <f aca="true" t="shared" si="0" ref="H4:H25">D4-C4</f>
        <v>960.8399999999999</v>
      </c>
      <c r="I4"/>
      <c r="J4" s="13"/>
    </row>
    <row r="5" spans="1:10" ht="12" customHeight="1">
      <c r="A5" s="91" t="s">
        <v>12</v>
      </c>
      <c r="B5" s="120">
        <v>1039</v>
      </c>
      <c r="C5" s="120">
        <v>129</v>
      </c>
      <c r="D5" s="120">
        <v>670</v>
      </c>
      <c r="E5" s="120">
        <v>130</v>
      </c>
      <c r="F5" s="120">
        <v>100</v>
      </c>
      <c r="G5" s="120">
        <f aca="true" t="shared" si="1" ref="G5:G25">F5-E5</f>
        <v>-30</v>
      </c>
      <c r="H5" s="120">
        <f t="shared" si="0"/>
        <v>541</v>
      </c>
      <c r="I5"/>
      <c r="J5" s="13"/>
    </row>
    <row r="6" spans="1:10" ht="12" customHeight="1">
      <c r="A6" s="91" t="s">
        <v>39</v>
      </c>
      <c r="B6" s="120">
        <v>1057</v>
      </c>
      <c r="C6" s="120">
        <v>157</v>
      </c>
      <c r="D6" s="120">
        <v>690</v>
      </c>
      <c r="E6" s="120">
        <v>150</v>
      </c>
      <c r="F6" s="120">
        <v>100</v>
      </c>
      <c r="G6" s="120">
        <f t="shared" si="1"/>
        <v>-50</v>
      </c>
      <c r="H6" s="120">
        <f t="shared" si="0"/>
        <v>533</v>
      </c>
      <c r="I6"/>
      <c r="J6" s="13"/>
    </row>
    <row r="7" spans="1:10" ht="12" customHeight="1">
      <c r="A7" s="91" t="s">
        <v>13</v>
      </c>
      <c r="B7" s="120">
        <v>1059</v>
      </c>
      <c r="C7" s="120">
        <v>242</v>
      </c>
      <c r="D7" s="120">
        <v>601.84</v>
      </c>
      <c r="E7" s="120">
        <v>121.84</v>
      </c>
      <c r="F7" s="120">
        <v>120</v>
      </c>
      <c r="G7" s="120">
        <f t="shared" si="1"/>
        <v>-1.8400000000000034</v>
      </c>
      <c r="H7" s="120">
        <f t="shared" si="0"/>
        <v>359.84000000000003</v>
      </c>
      <c r="I7"/>
      <c r="J7" s="13"/>
    </row>
    <row r="8" spans="1:10" ht="12" customHeight="1">
      <c r="A8" s="91" t="s">
        <v>40</v>
      </c>
      <c r="B8" s="120">
        <v>723</v>
      </c>
      <c r="C8" s="121">
        <v>239</v>
      </c>
      <c r="D8" s="39" t="s">
        <v>1</v>
      </c>
      <c r="E8" s="39" t="s">
        <v>1</v>
      </c>
      <c r="F8" s="39" t="s">
        <v>1</v>
      </c>
      <c r="G8" s="39" t="s">
        <v>1</v>
      </c>
      <c r="H8" s="39" t="s">
        <v>1</v>
      </c>
      <c r="I8"/>
      <c r="J8" s="13"/>
    </row>
    <row r="9" spans="1:10" ht="12" customHeight="1">
      <c r="A9" s="91" t="s">
        <v>41</v>
      </c>
      <c r="B9" s="120">
        <v>718</v>
      </c>
      <c r="C9" s="121">
        <v>234</v>
      </c>
      <c r="D9" s="132" t="s">
        <v>1</v>
      </c>
      <c r="E9" s="132" t="s">
        <v>1</v>
      </c>
      <c r="F9" s="132" t="s">
        <v>1</v>
      </c>
      <c r="G9" s="39" t="s">
        <v>1</v>
      </c>
      <c r="H9" s="39" t="s">
        <v>1</v>
      </c>
      <c r="I9"/>
      <c r="J9" s="13"/>
    </row>
    <row r="10" spans="1:10" ht="12" customHeight="1">
      <c r="A10" s="90" t="s">
        <v>84</v>
      </c>
      <c r="B10" s="123">
        <v>3803.2104</v>
      </c>
      <c r="C10" s="123">
        <v>958.61537</v>
      </c>
      <c r="D10" s="123">
        <v>3188.0145</v>
      </c>
      <c r="E10" s="123">
        <v>900.6722</v>
      </c>
      <c r="F10" s="123">
        <v>822.192</v>
      </c>
      <c r="G10" s="123">
        <f t="shared" si="1"/>
        <v>-78.48019999999997</v>
      </c>
      <c r="H10" s="123">
        <f t="shared" si="0"/>
        <v>2229.3991300000002</v>
      </c>
      <c r="I10"/>
      <c r="J10" s="13"/>
    </row>
    <row r="11" spans="1:10" ht="12" customHeight="1">
      <c r="A11" s="91" t="s">
        <v>12</v>
      </c>
      <c r="B11" s="120">
        <v>957.3421</v>
      </c>
      <c r="C11" s="120">
        <v>99.1709</v>
      </c>
      <c r="D11" s="120">
        <v>1655.485</v>
      </c>
      <c r="E11" s="120">
        <v>432.1383</v>
      </c>
      <c r="F11" s="120">
        <v>379.023</v>
      </c>
      <c r="G11" s="120">
        <f t="shared" si="1"/>
        <v>-53.11529999999999</v>
      </c>
      <c r="H11" s="120">
        <f t="shared" si="0"/>
        <v>1556.3140999999998</v>
      </c>
      <c r="I11"/>
      <c r="J11" s="13"/>
    </row>
    <row r="12" spans="1:10" ht="12" customHeight="1">
      <c r="A12" s="91" t="s">
        <v>39</v>
      </c>
      <c r="B12" s="120">
        <v>1009.5547</v>
      </c>
      <c r="C12" s="120">
        <v>17.90251</v>
      </c>
      <c r="D12" s="120">
        <v>9.455</v>
      </c>
      <c r="E12" s="120">
        <v>319.3539</v>
      </c>
      <c r="F12" s="120">
        <v>323.905</v>
      </c>
      <c r="G12" s="120">
        <f>F12-E12</f>
        <v>4.551099999999963</v>
      </c>
      <c r="H12" s="120">
        <f>D12-C12</f>
        <v>-8.44751</v>
      </c>
      <c r="I12"/>
      <c r="J12" s="13"/>
    </row>
    <row r="13" spans="1:10" ht="12" customHeight="1">
      <c r="A13" s="91" t="s">
        <v>13</v>
      </c>
      <c r="B13" s="120">
        <v>981.7317</v>
      </c>
      <c r="C13" s="120">
        <v>247.6592</v>
      </c>
      <c r="D13" s="120">
        <v>605.0745</v>
      </c>
      <c r="E13" s="120">
        <v>149.18</v>
      </c>
      <c r="F13" s="120">
        <v>119.264</v>
      </c>
      <c r="G13" s="120">
        <f t="shared" si="1"/>
        <v>-29.91600000000001</v>
      </c>
      <c r="H13" s="120">
        <f t="shared" si="0"/>
        <v>357.41529999999995</v>
      </c>
      <c r="I13"/>
      <c r="J13" s="13"/>
    </row>
    <row r="14" spans="1:10" ht="12" customHeight="1">
      <c r="A14" s="91" t="s">
        <v>40</v>
      </c>
      <c r="B14" s="120">
        <v>455.123</v>
      </c>
      <c r="C14" s="121">
        <v>209.9165</v>
      </c>
      <c r="D14" s="39" t="s">
        <v>1</v>
      </c>
      <c r="E14" s="39" t="s">
        <v>1</v>
      </c>
      <c r="F14" s="39" t="s">
        <v>1</v>
      </c>
      <c r="G14" s="39" t="s">
        <v>1</v>
      </c>
      <c r="H14" s="39" t="s">
        <v>1</v>
      </c>
      <c r="I14"/>
      <c r="J14" s="13"/>
    </row>
    <row r="15" spans="1:10" ht="12" customHeight="1">
      <c r="A15" s="91" t="s">
        <v>41</v>
      </c>
      <c r="B15" s="120">
        <v>399.4589</v>
      </c>
      <c r="C15" s="121">
        <v>222.844</v>
      </c>
      <c r="D15" s="132" t="s">
        <v>1</v>
      </c>
      <c r="E15" s="132" t="s">
        <v>1</v>
      </c>
      <c r="F15" s="132" t="s">
        <v>1</v>
      </c>
      <c r="G15" s="39" t="s">
        <v>1</v>
      </c>
      <c r="H15" s="39" t="s">
        <v>1</v>
      </c>
      <c r="I15"/>
      <c r="J15" s="13"/>
    </row>
    <row r="16" spans="1:9" ht="12" customHeight="1">
      <c r="A16" s="90" t="s">
        <v>85</v>
      </c>
      <c r="B16" s="123">
        <v>2962.7847</v>
      </c>
      <c r="C16" s="123">
        <v>688.526</v>
      </c>
      <c r="D16" s="123">
        <v>1786.2624</v>
      </c>
      <c r="E16" s="123">
        <v>449.74</v>
      </c>
      <c r="F16" s="123">
        <v>291.87</v>
      </c>
      <c r="G16" s="123">
        <f t="shared" si="1"/>
        <v>-157.87</v>
      </c>
      <c r="H16" s="123">
        <f t="shared" si="0"/>
        <v>1097.7364000000002</v>
      </c>
      <c r="I16"/>
    </row>
    <row r="17" spans="1:9" ht="12" customHeight="1">
      <c r="A17" s="91" t="s">
        <v>12</v>
      </c>
      <c r="B17" s="120">
        <v>730.5362</v>
      </c>
      <c r="C17" s="120">
        <v>66.1925</v>
      </c>
      <c r="D17" s="120">
        <v>774.1028</v>
      </c>
      <c r="E17" s="120">
        <v>162.5</v>
      </c>
      <c r="F17" s="120">
        <v>100</v>
      </c>
      <c r="G17" s="120">
        <f t="shared" si="1"/>
        <v>-62.5</v>
      </c>
      <c r="H17" s="120">
        <f t="shared" si="0"/>
        <v>707.9103</v>
      </c>
      <c r="I17"/>
    </row>
    <row r="18" spans="1:9" ht="12" customHeight="1">
      <c r="A18" s="91" t="s">
        <v>39</v>
      </c>
      <c r="B18" s="120">
        <v>761.7603</v>
      </c>
      <c r="C18" s="120">
        <v>118.9949</v>
      </c>
      <c r="D18" s="120">
        <v>530.5772</v>
      </c>
      <c r="E18" s="120">
        <v>175</v>
      </c>
      <c r="F18" s="120">
        <v>100</v>
      </c>
      <c r="G18" s="120">
        <f t="shared" si="1"/>
        <v>-75</v>
      </c>
      <c r="H18" s="120">
        <f t="shared" si="0"/>
        <v>411.5822999999999</v>
      </c>
      <c r="I18"/>
    </row>
    <row r="19" spans="1:9" ht="12" customHeight="1">
      <c r="A19" s="91" t="s">
        <v>13</v>
      </c>
      <c r="B19" s="120">
        <v>743.9677</v>
      </c>
      <c r="C19" s="120">
        <v>186.7981</v>
      </c>
      <c r="D19" s="120">
        <v>481.5824</v>
      </c>
      <c r="E19" s="120">
        <v>112.24</v>
      </c>
      <c r="F19" s="120">
        <v>91.87</v>
      </c>
      <c r="G19" s="120">
        <f t="shared" si="1"/>
        <v>-20.36999999999999</v>
      </c>
      <c r="H19" s="120">
        <f t="shared" si="0"/>
        <v>294.78430000000003</v>
      </c>
      <c r="I19"/>
    </row>
    <row r="20" spans="1:9" ht="12" customHeight="1">
      <c r="A20" s="91" t="s">
        <v>40</v>
      </c>
      <c r="B20" s="120">
        <v>405.5565</v>
      </c>
      <c r="C20" s="120">
        <v>163.0205</v>
      </c>
      <c r="D20" s="39" t="s">
        <v>1</v>
      </c>
      <c r="E20" s="39" t="s">
        <v>1</v>
      </c>
      <c r="F20" s="39" t="s">
        <v>1</v>
      </c>
      <c r="G20" s="39" t="s">
        <v>1</v>
      </c>
      <c r="H20" s="39" t="s">
        <v>1</v>
      </c>
      <c r="I20"/>
    </row>
    <row r="21" spans="1:9" ht="12" customHeight="1">
      <c r="A21" s="91" t="s">
        <v>41</v>
      </c>
      <c r="B21" s="120">
        <v>320.964</v>
      </c>
      <c r="C21" s="120">
        <v>153.52</v>
      </c>
      <c r="D21" s="132" t="s">
        <v>1</v>
      </c>
      <c r="E21" s="132" t="s">
        <v>1</v>
      </c>
      <c r="F21" s="132" t="s">
        <v>1</v>
      </c>
      <c r="G21" s="39" t="s">
        <v>1</v>
      </c>
      <c r="H21" s="39" t="s">
        <v>1</v>
      </c>
      <c r="I21"/>
    </row>
    <row r="22" spans="1:9" ht="12" customHeight="1">
      <c r="A22" s="90" t="s">
        <v>83</v>
      </c>
      <c r="B22" s="116">
        <v>14.77811932866051</v>
      </c>
      <c r="C22" s="116">
        <v>10.309159648957928</v>
      </c>
      <c r="D22" s="116">
        <v>18.9048916901381</v>
      </c>
      <c r="E22" s="116">
        <v>18.81425991177698</v>
      </c>
      <c r="F22" s="116">
        <v>17.74169873797652</v>
      </c>
      <c r="G22" s="141">
        <f t="shared" si="1"/>
        <v>-1.0725611738004588</v>
      </c>
      <c r="H22" s="141">
        <f t="shared" si="0"/>
        <v>8.595732041180172</v>
      </c>
      <c r="I22"/>
    </row>
    <row r="23" spans="1:9" ht="12" customHeight="1">
      <c r="A23" s="91" t="s">
        <v>12</v>
      </c>
      <c r="B23" s="67">
        <v>12.656972673121658</v>
      </c>
      <c r="C23" s="65">
        <v>7.182836083431846</v>
      </c>
      <c r="D23" s="65">
        <v>17.9986266546919</v>
      </c>
      <c r="E23" s="65">
        <v>17.350563435881355</v>
      </c>
      <c r="F23" s="65">
        <v>15.691237344437637</v>
      </c>
      <c r="G23" s="40">
        <f t="shared" si="1"/>
        <v>-1.6593260914437185</v>
      </c>
      <c r="H23" s="40">
        <f t="shared" si="0"/>
        <v>10.815790571260054</v>
      </c>
      <c r="I23"/>
    </row>
    <row r="24" spans="1:9" ht="12" customHeight="1">
      <c r="A24" s="91" t="s">
        <v>39</v>
      </c>
      <c r="B24" s="67">
        <v>14.346115322457697</v>
      </c>
      <c r="C24" s="65">
        <v>9.375066482910189</v>
      </c>
      <c r="D24" s="65">
        <v>19.13358779713022</v>
      </c>
      <c r="E24" s="65">
        <v>19.338354908382104</v>
      </c>
      <c r="F24" s="65">
        <v>17.587896444073383</v>
      </c>
      <c r="G24" s="40">
        <f t="shared" si="1"/>
        <v>-1.7504584643087213</v>
      </c>
      <c r="H24" s="40">
        <f t="shared" si="0"/>
        <v>9.758521314220033</v>
      </c>
      <c r="I24"/>
    </row>
    <row r="25" spans="1:9" ht="12" customHeight="1">
      <c r="A25" s="91" t="s">
        <v>13</v>
      </c>
      <c r="B25" s="67">
        <v>15.177420107802638</v>
      </c>
      <c r="C25" s="65">
        <v>10.091058155685126</v>
      </c>
      <c r="D25" s="65">
        <v>19.897277249532753</v>
      </c>
      <c r="E25" s="65">
        <v>20.11623828782065</v>
      </c>
      <c r="F25" s="65">
        <v>20.141027885077886</v>
      </c>
      <c r="G25" s="40">
        <f t="shared" si="1"/>
        <v>0.02478959725723584</v>
      </c>
      <c r="H25" s="40">
        <f t="shared" si="0"/>
        <v>9.806219093847627</v>
      </c>
      <c r="I25"/>
    </row>
    <row r="26" spans="1:9" ht="12" customHeight="1">
      <c r="A26" s="91" t="s">
        <v>40</v>
      </c>
      <c r="B26" s="68">
        <v>15.158872067670785</v>
      </c>
      <c r="C26" s="66">
        <v>11.12454099549675</v>
      </c>
      <c r="D26" s="39" t="s">
        <v>1</v>
      </c>
      <c r="E26" s="39" t="s">
        <v>1</v>
      </c>
      <c r="F26" s="39" t="s">
        <v>1</v>
      </c>
      <c r="G26" s="39" t="s">
        <v>1</v>
      </c>
      <c r="H26" s="39" t="s">
        <v>1</v>
      </c>
      <c r="I26"/>
    </row>
    <row r="27" spans="1:9" ht="12" customHeight="1">
      <c r="A27" s="91" t="s">
        <v>41</v>
      </c>
      <c r="B27" s="68">
        <v>16.431659003677293</v>
      </c>
      <c r="C27" s="66">
        <v>13.215731575045496</v>
      </c>
      <c r="D27" s="132" t="s">
        <v>1</v>
      </c>
      <c r="E27" s="132" t="s">
        <v>1</v>
      </c>
      <c r="F27" s="132" t="s">
        <v>1</v>
      </c>
      <c r="G27" s="39" t="s">
        <v>1</v>
      </c>
      <c r="H27" s="39" t="s">
        <v>1</v>
      </c>
      <c r="I27"/>
    </row>
    <row r="28" ht="12" customHeight="1"/>
    <row r="29" spans="1:9" ht="15.75" customHeight="1">
      <c r="A29" s="52" t="s">
        <v>92</v>
      </c>
      <c r="B29" s="1"/>
      <c r="I29"/>
    </row>
    <row r="30" spans="1:6" s="9" customFormat="1" ht="12.75" customHeight="1">
      <c r="A30" s="8" t="s">
        <v>0</v>
      </c>
      <c r="B30" s="8"/>
      <c r="C30" s="10"/>
      <c r="D30" s="10"/>
      <c r="E30" s="10"/>
      <c r="F30" s="10"/>
    </row>
    <row r="31" spans="1:9" ht="23.25" customHeight="1">
      <c r="A31" s="81"/>
      <c r="B31" s="79" t="s">
        <v>50</v>
      </c>
      <c r="C31" s="79" t="s">
        <v>105</v>
      </c>
      <c r="D31" s="79" t="s">
        <v>106</v>
      </c>
      <c r="E31" s="79">
        <v>39904</v>
      </c>
      <c r="F31" s="79">
        <v>39934</v>
      </c>
      <c r="G31" s="84" t="s">
        <v>2</v>
      </c>
      <c r="H31" s="84" t="s">
        <v>3</v>
      </c>
      <c r="I31"/>
    </row>
    <row r="32" spans="1:9" ht="11.25" customHeight="1">
      <c r="A32" s="90" t="s">
        <v>47</v>
      </c>
      <c r="B32" s="116">
        <v>8.886487322503472</v>
      </c>
      <c r="C32" s="117">
        <v>6.76</v>
      </c>
      <c r="D32" s="117">
        <v>13.377340078584123</v>
      </c>
      <c r="E32" s="117">
        <v>13.823150828565797</v>
      </c>
      <c r="F32" s="117">
        <v>9.143533320696395</v>
      </c>
      <c r="G32" s="119">
        <f>F32-E32</f>
        <v>-4.679617507869402</v>
      </c>
      <c r="H32" s="119">
        <f>D32-C32</f>
        <v>6.617340078584123</v>
      </c>
      <c r="I32"/>
    </row>
    <row r="33" spans="1:9" ht="11.25" customHeight="1">
      <c r="A33" s="42" t="s">
        <v>29</v>
      </c>
      <c r="B33" s="67">
        <v>8.84</v>
      </c>
      <c r="C33" s="67">
        <v>6.75</v>
      </c>
      <c r="D33" s="39">
        <v>12.832802361470822</v>
      </c>
      <c r="E33" s="39">
        <v>13.771527091821678</v>
      </c>
      <c r="F33" s="39">
        <v>7.7</v>
      </c>
      <c r="G33" s="40">
        <f>F33-E33</f>
        <v>-6.071527091821678</v>
      </c>
      <c r="H33" s="40">
        <f>D33-C33</f>
        <v>6.082802361470822</v>
      </c>
      <c r="I33"/>
    </row>
    <row r="34" spans="1:9" ht="11.25" customHeight="1">
      <c r="A34" s="42" t="s">
        <v>30</v>
      </c>
      <c r="B34" s="67">
        <v>8.85</v>
      </c>
      <c r="C34" s="67">
        <v>6.648461084379525</v>
      </c>
      <c r="D34" s="39">
        <v>13.34969490099255</v>
      </c>
      <c r="E34" s="39">
        <v>13.914506649676234</v>
      </c>
      <c r="F34" s="39">
        <v>9.207280318967547</v>
      </c>
      <c r="G34" s="40">
        <f>F34-E34</f>
        <v>-4.7072263307086875</v>
      </c>
      <c r="H34" s="40">
        <f>D34-C34</f>
        <v>6.7012338166130245</v>
      </c>
      <c r="I34"/>
    </row>
    <row r="35" spans="1:9" ht="11.25" customHeight="1">
      <c r="A35" s="42" t="s">
        <v>31</v>
      </c>
      <c r="B35" s="67">
        <v>9.72</v>
      </c>
      <c r="C35" s="67">
        <v>6.75</v>
      </c>
      <c r="D35" s="39">
        <v>12.002083532638732</v>
      </c>
      <c r="E35" s="39">
        <v>7.976493585646117</v>
      </c>
      <c r="F35" s="39">
        <v>7.5</v>
      </c>
      <c r="G35" s="40">
        <f>F35-E35</f>
        <v>-0.476493585646117</v>
      </c>
      <c r="H35" s="40">
        <f>D35-C35</f>
        <v>5.252083532638732</v>
      </c>
      <c r="I35"/>
    </row>
    <row r="36" spans="1:9" ht="11.25" customHeight="1">
      <c r="A36" s="42" t="s">
        <v>32</v>
      </c>
      <c r="B36" s="67">
        <v>11.7</v>
      </c>
      <c r="C36" s="67">
        <v>6.7</v>
      </c>
      <c r="D36" s="39" t="s">
        <v>1</v>
      </c>
      <c r="E36" s="39" t="s">
        <v>1</v>
      </c>
      <c r="F36" s="39" t="s">
        <v>1</v>
      </c>
      <c r="G36" s="39" t="s">
        <v>1</v>
      </c>
      <c r="H36" s="39" t="s">
        <v>1</v>
      </c>
      <c r="I36"/>
    </row>
    <row r="37" spans="1:9" ht="11.25" customHeight="1">
      <c r="A37" s="42" t="s">
        <v>33</v>
      </c>
      <c r="B37" s="68">
        <v>6.63</v>
      </c>
      <c r="C37" s="95">
        <v>6.786483997590989</v>
      </c>
      <c r="D37" s="132" t="s">
        <v>1</v>
      </c>
      <c r="E37" s="132" t="s">
        <v>1</v>
      </c>
      <c r="F37" s="132" t="s">
        <v>1</v>
      </c>
      <c r="G37" s="39" t="s">
        <v>1</v>
      </c>
      <c r="H37" s="39" t="s">
        <v>1</v>
      </c>
      <c r="I37"/>
    </row>
    <row r="38" spans="1:9" ht="11.25" customHeight="1">
      <c r="A38" s="42" t="s">
        <v>86</v>
      </c>
      <c r="B38" s="68">
        <v>6.3</v>
      </c>
      <c r="C38" s="95" t="s">
        <v>1</v>
      </c>
      <c r="D38" s="37" t="s">
        <v>1</v>
      </c>
      <c r="E38" s="37" t="s">
        <v>1</v>
      </c>
      <c r="F38" s="37" t="s">
        <v>1</v>
      </c>
      <c r="G38" s="39" t="s">
        <v>1</v>
      </c>
      <c r="H38" s="39" t="s">
        <v>1</v>
      </c>
      <c r="I38"/>
    </row>
    <row r="39" spans="1:9" ht="11.25" customHeight="1">
      <c r="A39" s="42" t="s">
        <v>87</v>
      </c>
      <c r="B39" s="67">
        <v>7.1</v>
      </c>
      <c r="C39" s="67">
        <v>7.1</v>
      </c>
      <c r="D39" s="37" t="s">
        <v>1</v>
      </c>
      <c r="E39" s="37" t="s">
        <v>1</v>
      </c>
      <c r="F39" s="37" t="s">
        <v>1</v>
      </c>
      <c r="G39" s="39" t="s">
        <v>1</v>
      </c>
      <c r="H39" s="39" t="s">
        <v>1</v>
      </c>
      <c r="I39"/>
    </row>
    <row r="40" spans="1:9" ht="11.25" customHeight="1">
      <c r="A40" s="42" t="s">
        <v>88</v>
      </c>
      <c r="B40" s="94" t="s">
        <v>1</v>
      </c>
      <c r="C40" s="94" t="s">
        <v>1</v>
      </c>
      <c r="D40" s="37" t="s">
        <v>1</v>
      </c>
      <c r="E40" s="37" t="s">
        <v>1</v>
      </c>
      <c r="F40" s="37" t="s">
        <v>1</v>
      </c>
      <c r="G40" s="39" t="s">
        <v>1</v>
      </c>
      <c r="H40" s="39" t="s">
        <v>1</v>
      </c>
      <c r="I40"/>
    </row>
    <row r="41" spans="1:9" ht="11.25" customHeight="1">
      <c r="A41" s="90" t="s">
        <v>93</v>
      </c>
      <c r="B41" s="116">
        <v>7.61761956200161</v>
      </c>
      <c r="C41" s="117">
        <v>6.8</v>
      </c>
      <c r="D41" s="117">
        <v>11.763630947619216</v>
      </c>
      <c r="E41" s="117">
        <v>10.462555066079295</v>
      </c>
      <c r="F41" s="117">
        <v>7.875</v>
      </c>
      <c r="G41" s="119">
        <f>F41-E41</f>
        <v>-2.587555066079295</v>
      </c>
      <c r="H41" s="119">
        <f aca="true" t="shared" si="2" ref="H41:H48">D41-C41</f>
        <v>4.963630947619216</v>
      </c>
      <c r="I41"/>
    </row>
    <row r="42" spans="1:9" ht="11.25" customHeight="1">
      <c r="A42" s="42" t="s">
        <v>29</v>
      </c>
      <c r="B42" s="67">
        <v>8.812222222222223</v>
      </c>
      <c r="C42" s="67">
        <v>7.75</v>
      </c>
      <c r="D42" s="39">
        <v>14.5</v>
      </c>
      <c r="E42" s="39">
        <v>14</v>
      </c>
      <c r="F42" s="40" t="s">
        <v>1</v>
      </c>
      <c r="G42" s="40" t="s">
        <v>1</v>
      </c>
      <c r="H42" s="40">
        <f t="shared" si="2"/>
        <v>6.75</v>
      </c>
      <c r="I42"/>
    </row>
    <row r="43" spans="1:9" ht="11.25" customHeight="1">
      <c r="A43" s="42" t="s">
        <v>30</v>
      </c>
      <c r="B43" s="67">
        <v>8.127153426914669</v>
      </c>
      <c r="C43" s="67">
        <v>6.22</v>
      </c>
      <c r="D43" s="39">
        <v>11.863680258765351</v>
      </c>
      <c r="E43" s="39">
        <v>11.209935685361142</v>
      </c>
      <c r="F43" s="39">
        <v>8</v>
      </c>
      <c r="G43" s="40">
        <f>F43-E43</f>
        <v>-3.209935685361142</v>
      </c>
      <c r="H43" s="40">
        <f t="shared" si="2"/>
        <v>5.643680258765351</v>
      </c>
      <c r="I43"/>
    </row>
    <row r="44" spans="1:9" ht="11.25" customHeight="1">
      <c r="A44" s="42" t="s">
        <v>31</v>
      </c>
      <c r="B44" s="67">
        <v>8.35</v>
      </c>
      <c r="C44" s="67">
        <v>7.25</v>
      </c>
      <c r="D44" s="39">
        <v>10.075757575757576</v>
      </c>
      <c r="E44" s="39">
        <v>10</v>
      </c>
      <c r="F44" s="39">
        <v>7.7272727272727275</v>
      </c>
      <c r="G44" s="40">
        <f>F44-E44</f>
        <v>-2.2727272727272725</v>
      </c>
      <c r="H44" s="40">
        <f t="shared" si="2"/>
        <v>2.825757575757576</v>
      </c>
      <c r="I44"/>
    </row>
    <row r="45" spans="1:9" ht="11.25" customHeight="1">
      <c r="A45" s="42" t="s">
        <v>32</v>
      </c>
      <c r="B45" s="67">
        <v>6.9</v>
      </c>
      <c r="C45" s="67">
        <v>7.2</v>
      </c>
      <c r="D45" s="39">
        <v>5</v>
      </c>
      <c r="E45" s="39" t="s">
        <v>89</v>
      </c>
      <c r="F45" s="39" t="s">
        <v>89</v>
      </c>
      <c r="G45" s="40" t="s">
        <v>1</v>
      </c>
      <c r="H45" s="40">
        <f t="shared" si="2"/>
        <v>-2.2</v>
      </c>
      <c r="I45"/>
    </row>
    <row r="46" spans="1:9" ht="11.25" customHeight="1">
      <c r="A46" s="42" t="s">
        <v>33</v>
      </c>
      <c r="B46" s="68">
        <v>8.55</v>
      </c>
      <c r="C46" s="68">
        <v>6.5</v>
      </c>
      <c r="D46" s="39">
        <v>13</v>
      </c>
      <c r="E46" s="39" t="s">
        <v>89</v>
      </c>
      <c r="F46" s="39" t="s">
        <v>89</v>
      </c>
      <c r="G46" s="40" t="s">
        <v>1</v>
      </c>
      <c r="H46" s="40">
        <f t="shared" si="2"/>
        <v>6.5</v>
      </c>
      <c r="I46"/>
    </row>
    <row r="47" spans="1:9" ht="11.25" customHeight="1">
      <c r="A47" s="42" t="s">
        <v>86</v>
      </c>
      <c r="B47" s="68">
        <v>5.71</v>
      </c>
      <c r="C47" s="68">
        <v>5.1</v>
      </c>
      <c r="D47" s="39">
        <v>5.5</v>
      </c>
      <c r="E47" s="37">
        <v>5.5</v>
      </c>
      <c r="F47" s="39" t="s">
        <v>89</v>
      </c>
      <c r="G47" s="40" t="s">
        <v>1</v>
      </c>
      <c r="H47" s="40">
        <f t="shared" si="2"/>
        <v>0.40000000000000036</v>
      </c>
      <c r="I47"/>
    </row>
    <row r="48" spans="1:9" ht="11.25" customHeight="1">
      <c r="A48" s="42" t="s">
        <v>87</v>
      </c>
      <c r="B48" s="67">
        <v>6.8075</v>
      </c>
      <c r="C48" s="67">
        <v>6.77</v>
      </c>
      <c r="D48" s="39">
        <v>5.5</v>
      </c>
      <c r="E48" s="37">
        <v>5.5</v>
      </c>
      <c r="F48" s="39" t="s">
        <v>89</v>
      </c>
      <c r="G48" s="40" t="s">
        <v>1</v>
      </c>
      <c r="H48" s="40">
        <f t="shared" si="2"/>
        <v>-1.2699999999999996</v>
      </c>
      <c r="I48"/>
    </row>
    <row r="49" spans="1:9" ht="11.25" customHeight="1">
      <c r="A49" s="42" t="s">
        <v>88</v>
      </c>
      <c r="B49" s="67">
        <v>6.138</v>
      </c>
      <c r="C49" s="67">
        <v>6.5</v>
      </c>
      <c r="D49" s="37" t="s">
        <v>89</v>
      </c>
      <c r="E49" s="37" t="s">
        <v>89</v>
      </c>
      <c r="F49" s="39" t="s">
        <v>89</v>
      </c>
      <c r="G49" s="40" t="s">
        <v>1</v>
      </c>
      <c r="H49" s="40" t="s">
        <v>1</v>
      </c>
      <c r="I49"/>
    </row>
    <row r="50" spans="1:9" ht="11.25" customHeight="1">
      <c r="A50" s="90" t="s">
        <v>94</v>
      </c>
      <c r="B50" s="116">
        <v>5.6986871224535145</v>
      </c>
      <c r="C50" s="117">
        <v>5.99</v>
      </c>
      <c r="D50" s="118">
        <v>6.923323989980984</v>
      </c>
      <c r="E50" s="118">
        <v>10.333868832555057</v>
      </c>
      <c r="F50" s="39" t="s">
        <v>89</v>
      </c>
      <c r="G50" s="40" t="s">
        <v>1</v>
      </c>
      <c r="H50" s="119">
        <f>D50-C50</f>
        <v>0.933323989980984</v>
      </c>
      <c r="I50"/>
    </row>
    <row r="51" spans="1:9" ht="11.25" customHeight="1">
      <c r="A51" s="42" t="s">
        <v>29</v>
      </c>
      <c r="B51" s="67">
        <v>5.75</v>
      </c>
      <c r="C51" s="67">
        <v>3</v>
      </c>
      <c r="D51" s="57" t="s">
        <v>89</v>
      </c>
      <c r="E51" s="57" t="s">
        <v>89</v>
      </c>
      <c r="F51" s="39" t="s">
        <v>89</v>
      </c>
      <c r="G51" s="40" t="s">
        <v>1</v>
      </c>
      <c r="H51" s="40" t="s">
        <v>1</v>
      </c>
      <c r="I51"/>
    </row>
    <row r="52" spans="1:9" ht="11.25" customHeight="1">
      <c r="A52" s="42" t="s">
        <v>30</v>
      </c>
      <c r="B52" s="67">
        <v>3.920601971548651</v>
      </c>
      <c r="C52" s="67">
        <v>4.5</v>
      </c>
      <c r="D52" s="57" t="s">
        <v>89</v>
      </c>
      <c r="E52" s="57" t="s">
        <v>89</v>
      </c>
      <c r="F52" s="39" t="s">
        <v>89</v>
      </c>
      <c r="G52" s="40" t="s">
        <v>1</v>
      </c>
      <c r="H52" s="40" t="s">
        <v>1</v>
      </c>
      <c r="I52"/>
    </row>
    <row r="53" spans="1:9" ht="11.25" customHeight="1">
      <c r="A53" s="42" t="s">
        <v>31</v>
      </c>
      <c r="B53" s="67">
        <v>6.1</v>
      </c>
      <c r="C53" s="67">
        <v>5</v>
      </c>
      <c r="D53" s="57" t="s">
        <v>89</v>
      </c>
      <c r="E53" s="57" t="s">
        <v>89</v>
      </c>
      <c r="F53" s="39" t="s">
        <v>89</v>
      </c>
      <c r="G53" s="40" t="s">
        <v>1</v>
      </c>
      <c r="H53" s="40" t="s">
        <v>1</v>
      </c>
      <c r="I53"/>
    </row>
    <row r="54" spans="1:9" ht="11.25" customHeight="1">
      <c r="A54" s="42" t="s">
        <v>32</v>
      </c>
      <c r="B54" s="67">
        <v>3.9262238062019432</v>
      </c>
      <c r="C54" s="67">
        <v>4.5</v>
      </c>
      <c r="D54" s="57">
        <v>4.1</v>
      </c>
      <c r="E54" s="57" t="s">
        <v>89</v>
      </c>
      <c r="F54" s="39" t="s">
        <v>89</v>
      </c>
      <c r="G54" s="40" t="s">
        <v>1</v>
      </c>
      <c r="H54" s="40">
        <f>D54-C54</f>
        <v>-0.40000000000000036</v>
      </c>
      <c r="I54"/>
    </row>
    <row r="55" spans="1:9" ht="11.25" customHeight="1">
      <c r="A55" s="42" t="s">
        <v>33</v>
      </c>
      <c r="B55" s="68">
        <v>4.3</v>
      </c>
      <c r="C55" s="68">
        <v>4.3</v>
      </c>
      <c r="D55" s="57" t="s">
        <v>89</v>
      </c>
      <c r="E55" s="57" t="s">
        <v>89</v>
      </c>
      <c r="F55" s="39" t="s">
        <v>89</v>
      </c>
      <c r="G55" s="40" t="s">
        <v>1</v>
      </c>
      <c r="H55" s="40" t="s">
        <v>1</v>
      </c>
      <c r="I55"/>
    </row>
    <row r="56" spans="1:9" ht="11.25" customHeight="1">
      <c r="A56" s="42" t="s">
        <v>86</v>
      </c>
      <c r="B56" s="68">
        <v>3.9413634539495686</v>
      </c>
      <c r="C56" s="68">
        <v>3.76</v>
      </c>
      <c r="D56" s="37" t="s">
        <v>89</v>
      </c>
      <c r="E56" s="37" t="s">
        <v>89</v>
      </c>
      <c r="F56" s="39" t="s">
        <v>89</v>
      </c>
      <c r="G56" s="40" t="s">
        <v>1</v>
      </c>
      <c r="H56" s="40" t="s">
        <v>1</v>
      </c>
      <c r="I56"/>
    </row>
    <row r="57" spans="1:9" ht="11.25" customHeight="1">
      <c r="A57" s="42" t="s">
        <v>87</v>
      </c>
      <c r="B57" s="67">
        <v>10.166666666666666</v>
      </c>
      <c r="C57" s="67">
        <v>9.67</v>
      </c>
      <c r="D57" s="39">
        <v>10.444622944185019</v>
      </c>
      <c r="E57" s="37">
        <v>10.333868832555057</v>
      </c>
      <c r="F57" s="39" t="s">
        <v>89</v>
      </c>
      <c r="G57" s="40" t="s">
        <v>1</v>
      </c>
      <c r="H57" s="40">
        <f>D57-C57</f>
        <v>0.774622944185019</v>
      </c>
      <c r="I57"/>
    </row>
    <row r="58" spans="1:9" ht="11.25" customHeight="1">
      <c r="A58" s="42" t="s">
        <v>88</v>
      </c>
      <c r="B58" s="67">
        <v>4.424653520941132</v>
      </c>
      <c r="C58" s="67">
        <v>1.75</v>
      </c>
      <c r="D58" s="37" t="s">
        <v>89</v>
      </c>
      <c r="E58" s="37" t="s">
        <v>89</v>
      </c>
      <c r="F58" s="39" t="s">
        <v>89</v>
      </c>
      <c r="G58" s="40" t="s">
        <v>1</v>
      </c>
      <c r="H58" s="40" t="s">
        <v>1</v>
      </c>
      <c r="I58"/>
    </row>
  </sheetData>
  <printOptions/>
  <pageMargins left="0.75" right="0.25" top="0.65" bottom="0.23" header="0.58" footer="0.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R67"/>
  <sheetViews>
    <sheetView workbookViewId="0" topLeftCell="A1">
      <selection activeCell="G55" sqref="G55"/>
    </sheetView>
  </sheetViews>
  <sheetFormatPr defaultColWidth="9.00390625" defaultRowHeight="12.75"/>
  <cols>
    <col min="1" max="1" width="21.375" style="2" customWidth="1"/>
    <col min="2" max="8" width="8.875" style="2" customWidth="1"/>
    <col min="10" max="10" width="20.625" style="2" customWidth="1"/>
    <col min="11" max="16384" width="9.125" style="2" customWidth="1"/>
  </cols>
  <sheetData>
    <row r="1" spans="1:2" ht="15.75" customHeight="1">
      <c r="A1" s="52" t="s">
        <v>95</v>
      </c>
      <c r="B1" s="1"/>
    </row>
    <row r="2" spans="1:6" s="9" customFormat="1" ht="12.75" customHeight="1">
      <c r="A2" s="8" t="s">
        <v>0</v>
      </c>
      <c r="B2" s="8"/>
      <c r="C2" s="10"/>
      <c r="D2" s="10"/>
      <c r="E2" s="10"/>
      <c r="F2" s="10"/>
    </row>
    <row r="3" spans="1:8" ht="23.25" customHeight="1">
      <c r="A3" s="81"/>
      <c r="B3" s="79" t="s">
        <v>50</v>
      </c>
      <c r="C3" s="79" t="s">
        <v>105</v>
      </c>
      <c r="D3" s="79" t="s">
        <v>106</v>
      </c>
      <c r="E3" s="79">
        <v>39904</v>
      </c>
      <c r="F3" s="79">
        <v>39934</v>
      </c>
      <c r="G3" s="84" t="s">
        <v>2</v>
      </c>
      <c r="H3" s="84" t="s">
        <v>3</v>
      </c>
    </row>
    <row r="4" spans="1:8" ht="11.25" customHeight="1">
      <c r="A4" s="90" t="s">
        <v>96</v>
      </c>
      <c r="B4" s="22">
        <f>B5+B14+B23</f>
        <v>10324.8542</v>
      </c>
      <c r="C4" s="22">
        <f>C5+C14+C23</f>
        <v>2508.3012</v>
      </c>
      <c r="D4" s="22">
        <f>D5+D14+D23</f>
        <v>6085.610200000001</v>
      </c>
      <c r="E4" s="22">
        <f>E5+E14+E23</f>
        <v>1526.6445</v>
      </c>
      <c r="F4" s="22">
        <f>F5+F14+F23</f>
        <v>546.2636</v>
      </c>
      <c r="G4" s="104">
        <f>F4-E4</f>
        <v>-980.3809000000001</v>
      </c>
      <c r="H4" s="104">
        <f>D4-C4</f>
        <v>3577.309000000001</v>
      </c>
    </row>
    <row r="5" spans="1:10" ht="11.25" customHeight="1">
      <c r="A5" s="103" t="s">
        <v>51</v>
      </c>
      <c r="B5" s="111">
        <v>6864.1111999999985</v>
      </c>
      <c r="C5" s="112">
        <v>1462.5465</v>
      </c>
      <c r="D5" s="113">
        <v>4008.452</v>
      </c>
      <c r="E5" s="113">
        <v>987.4774</v>
      </c>
      <c r="F5" s="113">
        <v>426.2636</v>
      </c>
      <c r="G5" s="104">
        <f>F5-E5</f>
        <v>-561.2138</v>
      </c>
      <c r="H5" s="114">
        <f>D5-C5</f>
        <v>2545.9055000000003</v>
      </c>
      <c r="I5" s="113"/>
      <c r="J5" s="133"/>
    </row>
    <row r="6" spans="1:10" ht="11.25" customHeight="1">
      <c r="A6" s="42" t="s">
        <v>29</v>
      </c>
      <c r="B6" s="105">
        <v>459.7004</v>
      </c>
      <c r="C6" s="106">
        <v>85.55460000000001</v>
      </c>
      <c r="D6" s="107">
        <v>244.4717</v>
      </c>
      <c r="E6" s="107">
        <v>72.1823</v>
      </c>
      <c r="F6" s="107">
        <v>8.3386</v>
      </c>
      <c r="G6" s="134">
        <f>F6-E6</f>
        <v>-63.8437</v>
      </c>
      <c r="H6" s="108">
        <f>D6-C6</f>
        <v>158.9171</v>
      </c>
      <c r="J6" s="42"/>
    </row>
    <row r="7" spans="1:10" ht="11.25" customHeight="1">
      <c r="A7" s="42" t="s">
        <v>30</v>
      </c>
      <c r="B7" s="105">
        <v>5264.1667</v>
      </c>
      <c r="C7" s="106">
        <v>1048.9463999999998</v>
      </c>
      <c r="D7" s="107">
        <v>3317.7975</v>
      </c>
      <c r="E7" s="107">
        <v>901.8409</v>
      </c>
      <c r="F7" s="107">
        <v>409.3708</v>
      </c>
      <c r="G7" s="134">
        <f>F7-E7</f>
        <v>-492.47010000000006</v>
      </c>
      <c r="H7" s="108">
        <f>D7-C7</f>
        <v>2268.8511000000003</v>
      </c>
      <c r="J7" s="42"/>
    </row>
    <row r="8" spans="1:10" ht="11.25" customHeight="1">
      <c r="A8" s="42" t="s">
        <v>31</v>
      </c>
      <c r="B8" s="105">
        <v>771.3762</v>
      </c>
      <c r="C8" s="106">
        <v>143.9769</v>
      </c>
      <c r="D8" s="107">
        <v>446.1828</v>
      </c>
      <c r="E8" s="107">
        <v>13.4542</v>
      </c>
      <c r="F8" s="107">
        <v>8.554200000000002</v>
      </c>
      <c r="G8" s="134">
        <f>F8-E8</f>
        <v>-4.899999999999999</v>
      </c>
      <c r="H8" s="108">
        <f>D8-C8</f>
        <v>302.2059</v>
      </c>
      <c r="J8" s="42"/>
    </row>
    <row r="9" spans="1:10" ht="11.25" customHeight="1">
      <c r="A9" s="42" t="s">
        <v>32</v>
      </c>
      <c r="B9" s="109">
        <v>134.2502</v>
      </c>
      <c r="C9" s="106">
        <v>39.6172</v>
      </c>
      <c r="D9" s="107" t="s">
        <v>1</v>
      </c>
      <c r="E9" s="107" t="s">
        <v>1</v>
      </c>
      <c r="F9" s="107" t="s">
        <v>1</v>
      </c>
      <c r="G9" s="134" t="s">
        <v>1</v>
      </c>
      <c r="H9" s="108" t="s">
        <v>1</v>
      </c>
      <c r="J9" s="42"/>
    </row>
    <row r="10" spans="1:10" ht="11.25" customHeight="1">
      <c r="A10" s="42" t="s">
        <v>33</v>
      </c>
      <c r="B10" s="109">
        <v>153.1401</v>
      </c>
      <c r="C10" s="106">
        <v>117.0605</v>
      </c>
      <c r="D10" s="107" t="s">
        <v>1</v>
      </c>
      <c r="E10" s="107" t="s">
        <v>1</v>
      </c>
      <c r="F10" s="107" t="s">
        <v>1</v>
      </c>
      <c r="G10" s="134" t="s">
        <v>1</v>
      </c>
      <c r="H10" s="108" t="s">
        <v>1</v>
      </c>
      <c r="J10" s="42"/>
    </row>
    <row r="11" spans="1:10" ht="11.25" customHeight="1">
      <c r="A11" s="42" t="s">
        <v>86</v>
      </c>
      <c r="B11" s="105">
        <v>8.1199</v>
      </c>
      <c r="C11" s="107" t="s">
        <v>1</v>
      </c>
      <c r="D11" s="107" t="s">
        <v>1</v>
      </c>
      <c r="E11" s="107" t="s">
        <v>1</v>
      </c>
      <c r="F11" s="107" t="s">
        <v>1</v>
      </c>
      <c r="G11" s="134" t="s">
        <v>1</v>
      </c>
      <c r="H11" s="108" t="s">
        <v>1</v>
      </c>
      <c r="J11" s="42"/>
    </row>
    <row r="12" spans="1:10" ht="11.25" customHeight="1">
      <c r="A12" s="42" t="s">
        <v>87</v>
      </c>
      <c r="B12" s="105">
        <v>73.3577</v>
      </c>
      <c r="C12" s="106">
        <v>27.390900000000002</v>
      </c>
      <c r="D12" s="107" t="s">
        <v>1</v>
      </c>
      <c r="E12" s="107" t="s">
        <v>1</v>
      </c>
      <c r="F12" s="107" t="s">
        <v>1</v>
      </c>
      <c r="G12" s="134" t="s">
        <v>1</v>
      </c>
      <c r="H12" s="108" t="s">
        <v>1</v>
      </c>
      <c r="J12" s="42"/>
    </row>
    <row r="13" spans="1:10" ht="11.25" customHeight="1">
      <c r="A13" s="42" t="s">
        <v>88</v>
      </c>
      <c r="B13" s="110" t="s">
        <v>1</v>
      </c>
      <c r="C13" s="107" t="s">
        <v>1</v>
      </c>
      <c r="D13" s="107" t="s">
        <v>1</v>
      </c>
      <c r="E13" s="107" t="s">
        <v>1</v>
      </c>
      <c r="F13" s="107" t="s">
        <v>1</v>
      </c>
      <c r="G13" s="134" t="s">
        <v>1</v>
      </c>
      <c r="H13" s="108" t="s">
        <v>1</v>
      </c>
      <c r="J13" s="42"/>
    </row>
    <row r="14" spans="1:8" ht="11.25" customHeight="1">
      <c r="A14" s="103" t="s">
        <v>18</v>
      </c>
      <c r="B14" s="111">
        <v>2372.0334000000003</v>
      </c>
      <c r="C14" s="111">
        <v>636.7873</v>
      </c>
      <c r="D14" s="113">
        <v>1580.43</v>
      </c>
      <c r="E14" s="113">
        <v>474.43</v>
      </c>
      <c r="F14" s="113">
        <v>120</v>
      </c>
      <c r="G14" s="114">
        <f>F14-E14</f>
        <v>-354.43</v>
      </c>
      <c r="H14" s="114">
        <f aca="true" t="shared" si="0" ref="H14:H21">D14-C14</f>
        <v>943.6427000000001</v>
      </c>
    </row>
    <row r="15" spans="1:8" ht="11.25" customHeight="1">
      <c r="A15" s="42" t="s">
        <v>29</v>
      </c>
      <c r="B15" s="105">
        <v>391.45</v>
      </c>
      <c r="C15" s="105">
        <v>75.7</v>
      </c>
      <c r="D15" s="107">
        <v>162</v>
      </c>
      <c r="E15" s="107">
        <v>2</v>
      </c>
      <c r="F15" s="108" t="s">
        <v>1</v>
      </c>
      <c r="G15" s="108" t="s">
        <v>1</v>
      </c>
      <c r="H15" s="108">
        <f t="shared" si="0"/>
        <v>86.3</v>
      </c>
    </row>
    <row r="16" spans="1:8" ht="11.25" customHeight="1">
      <c r="A16" s="42" t="s">
        <v>30</v>
      </c>
      <c r="B16" s="105">
        <v>637.3009</v>
      </c>
      <c r="C16" s="105">
        <v>193.1873</v>
      </c>
      <c r="D16" s="107">
        <v>1202.83</v>
      </c>
      <c r="E16" s="107">
        <v>377.83</v>
      </c>
      <c r="F16" s="107">
        <v>65</v>
      </c>
      <c r="G16" s="108">
        <f>F16-E16</f>
        <v>-312.83</v>
      </c>
      <c r="H16" s="108">
        <f t="shared" si="0"/>
        <v>1009.6426999999999</v>
      </c>
    </row>
    <row r="17" spans="1:8" ht="11.25" customHeight="1">
      <c r="A17" s="42" t="s">
        <v>31</v>
      </c>
      <c r="B17" s="105">
        <v>165</v>
      </c>
      <c r="C17" s="105">
        <v>35</v>
      </c>
      <c r="D17" s="107">
        <v>135</v>
      </c>
      <c r="E17" s="107">
        <v>40</v>
      </c>
      <c r="F17" s="107">
        <v>55</v>
      </c>
      <c r="G17" s="108">
        <f>F17-E17</f>
        <v>15</v>
      </c>
      <c r="H17" s="108">
        <f t="shared" si="0"/>
        <v>100</v>
      </c>
    </row>
    <row r="18" spans="1:8" ht="11.25" customHeight="1">
      <c r="A18" s="42" t="s">
        <v>32</v>
      </c>
      <c r="B18" s="109">
        <v>408</v>
      </c>
      <c r="C18" s="109">
        <v>39</v>
      </c>
      <c r="D18" s="107">
        <v>6</v>
      </c>
      <c r="E18" s="107" t="s">
        <v>1</v>
      </c>
      <c r="F18" s="108" t="s">
        <v>1</v>
      </c>
      <c r="G18" s="108" t="s">
        <v>1</v>
      </c>
      <c r="H18" s="108">
        <f t="shared" si="0"/>
        <v>-33</v>
      </c>
    </row>
    <row r="19" spans="1:8" ht="11.25" customHeight="1">
      <c r="A19" s="42" t="s">
        <v>33</v>
      </c>
      <c r="B19" s="109">
        <v>130</v>
      </c>
      <c r="C19" s="109">
        <v>30</v>
      </c>
      <c r="D19" s="107">
        <v>20</v>
      </c>
      <c r="E19" s="107" t="s">
        <v>1</v>
      </c>
      <c r="F19" s="108" t="s">
        <v>1</v>
      </c>
      <c r="G19" s="108" t="s">
        <v>1</v>
      </c>
      <c r="H19" s="108">
        <f t="shared" si="0"/>
        <v>-10</v>
      </c>
    </row>
    <row r="20" spans="1:8" ht="11.25" customHeight="1">
      <c r="A20" s="42" t="s">
        <v>86</v>
      </c>
      <c r="B20" s="105">
        <v>166.47</v>
      </c>
      <c r="C20" s="105">
        <v>5.4</v>
      </c>
      <c r="D20" s="107">
        <v>10.5</v>
      </c>
      <c r="E20" s="107">
        <v>10.5</v>
      </c>
      <c r="F20" s="108" t="s">
        <v>1</v>
      </c>
      <c r="G20" s="108" t="s">
        <v>1</v>
      </c>
      <c r="H20" s="108">
        <f t="shared" si="0"/>
        <v>5.1</v>
      </c>
    </row>
    <row r="21" spans="1:8" ht="11.25" customHeight="1">
      <c r="A21" s="42" t="s">
        <v>87</v>
      </c>
      <c r="B21" s="105">
        <v>230.5</v>
      </c>
      <c r="C21" s="105">
        <v>98.5</v>
      </c>
      <c r="D21" s="107">
        <v>44.1</v>
      </c>
      <c r="E21" s="107">
        <v>44.1</v>
      </c>
      <c r="F21" s="108" t="s">
        <v>1</v>
      </c>
      <c r="G21" s="108" t="s">
        <v>1</v>
      </c>
      <c r="H21" s="108">
        <f t="shared" si="0"/>
        <v>-54.4</v>
      </c>
    </row>
    <row r="22" spans="1:8" ht="11.25" customHeight="1">
      <c r="A22" s="42" t="s">
        <v>88</v>
      </c>
      <c r="B22" s="110">
        <v>243.3125</v>
      </c>
      <c r="C22" s="110">
        <v>160</v>
      </c>
      <c r="D22" s="107" t="s">
        <v>1</v>
      </c>
      <c r="E22" s="107" t="s">
        <v>1</v>
      </c>
      <c r="F22" s="108" t="s">
        <v>1</v>
      </c>
      <c r="G22" s="108" t="s">
        <v>1</v>
      </c>
      <c r="H22" s="108" t="s">
        <v>1</v>
      </c>
    </row>
    <row r="23" spans="1:9" ht="11.25" customHeight="1">
      <c r="A23" s="103" t="s">
        <v>19</v>
      </c>
      <c r="B23" s="111">
        <v>1088.7096000000001</v>
      </c>
      <c r="C23" s="113">
        <v>408.9674</v>
      </c>
      <c r="D23" s="113">
        <v>496.7282</v>
      </c>
      <c r="E23" s="115">
        <v>64.7371</v>
      </c>
      <c r="F23" s="115">
        <v>0</v>
      </c>
      <c r="G23" s="114">
        <f>F23-E23</f>
        <v>-64.7371</v>
      </c>
      <c r="H23" s="114">
        <f>D23-C23</f>
        <v>87.76080000000002</v>
      </c>
      <c r="I23" s="115"/>
    </row>
    <row r="24" spans="1:8" ht="11.25" customHeight="1">
      <c r="A24" s="42" t="s">
        <v>29</v>
      </c>
      <c r="B24" s="105">
        <v>13.6151</v>
      </c>
      <c r="C24" s="106">
        <v>5.756</v>
      </c>
      <c r="D24" s="110" t="s">
        <v>1</v>
      </c>
      <c r="E24" s="110" t="s">
        <v>1</v>
      </c>
      <c r="F24" s="110" t="s">
        <v>1</v>
      </c>
      <c r="G24" s="108" t="s">
        <v>1</v>
      </c>
      <c r="H24" s="108" t="s">
        <v>1</v>
      </c>
    </row>
    <row r="25" spans="1:8" ht="11.25" customHeight="1">
      <c r="A25" s="42" t="s">
        <v>30</v>
      </c>
      <c r="B25" s="105">
        <v>159.37400000000002</v>
      </c>
      <c r="C25" s="106">
        <v>20.384800000000002</v>
      </c>
      <c r="D25" s="110" t="s">
        <v>1</v>
      </c>
      <c r="E25" s="110" t="s">
        <v>1</v>
      </c>
      <c r="F25" s="110" t="s">
        <v>1</v>
      </c>
      <c r="G25" s="108" t="s">
        <v>1</v>
      </c>
      <c r="H25" s="108" t="s">
        <v>1</v>
      </c>
    </row>
    <row r="26" spans="1:8" ht="11.25" customHeight="1">
      <c r="A26" s="42" t="s">
        <v>31</v>
      </c>
      <c r="B26" s="105">
        <v>100.12970000000001</v>
      </c>
      <c r="C26" s="106">
        <v>36.140800000000006</v>
      </c>
      <c r="D26" s="110" t="s">
        <v>1</v>
      </c>
      <c r="E26" s="110" t="s">
        <v>1</v>
      </c>
      <c r="F26" s="110" t="s">
        <v>1</v>
      </c>
      <c r="G26" s="108" t="s">
        <v>1</v>
      </c>
      <c r="H26" s="108" t="s">
        <v>1</v>
      </c>
    </row>
    <row r="27" spans="1:8" ht="11.25" customHeight="1">
      <c r="A27" s="42" t="s">
        <v>32</v>
      </c>
      <c r="B27" s="105">
        <v>287.7453</v>
      </c>
      <c r="C27" s="106">
        <v>10.9262</v>
      </c>
      <c r="D27" s="107">
        <v>279.0791</v>
      </c>
      <c r="E27" s="110" t="s">
        <v>1</v>
      </c>
      <c r="F27" s="110" t="s">
        <v>1</v>
      </c>
      <c r="G27" s="108" t="s">
        <v>1</v>
      </c>
      <c r="H27" s="108">
        <f>D27-C27</f>
        <v>268.1529</v>
      </c>
    </row>
    <row r="28" spans="1:8" ht="11.25" customHeight="1">
      <c r="A28" s="42" t="s">
        <v>33</v>
      </c>
      <c r="B28" s="109">
        <v>10.7924</v>
      </c>
      <c r="C28" s="135">
        <v>10.7924</v>
      </c>
      <c r="D28" s="110" t="s">
        <v>1</v>
      </c>
      <c r="E28" s="110" t="s">
        <v>1</v>
      </c>
      <c r="F28" s="110" t="s">
        <v>1</v>
      </c>
      <c r="G28" s="108" t="s">
        <v>1</v>
      </c>
      <c r="H28" s="108" t="s">
        <v>1</v>
      </c>
    </row>
    <row r="29" spans="1:8" ht="11.25" customHeight="1">
      <c r="A29" s="42" t="s">
        <v>86</v>
      </c>
      <c r="B29" s="109">
        <v>84.74409999999999</v>
      </c>
      <c r="C29" s="135">
        <v>79.13329999999999</v>
      </c>
      <c r="D29" s="110" t="s">
        <v>1</v>
      </c>
      <c r="E29" s="110" t="s">
        <v>1</v>
      </c>
      <c r="F29" s="110" t="s">
        <v>1</v>
      </c>
      <c r="G29" s="108" t="s">
        <v>1</v>
      </c>
      <c r="H29" s="108" t="s">
        <v>1</v>
      </c>
    </row>
    <row r="30" spans="1:8" ht="11.25" customHeight="1">
      <c r="A30" s="42" t="s">
        <v>87</v>
      </c>
      <c r="B30" s="105">
        <v>346.4658</v>
      </c>
      <c r="C30" s="106">
        <v>173.02009999999999</v>
      </c>
      <c r="D30" s="107">
        <v>217.6491</v>
      </c>
      <c r="E30" s="110">
        <v>64.7371</v>
      </c>
      <c r="F30" s="110" t="s">
        <v>1</v>
      </c>
      <c r="G30" s="108" t="s">
        <v>1</v>
      </c>
      <c r="H30" s="108">
        <f>D30-C30</f>
        <v>44.62900000000002</v>
      </c>
    </row>
    <row r="31" spans="1:8" ht="11.25" customHeight="1">
      <c r="A31" s="42" t="s">
        <v>88</v>
      </c>
      <c r="B31" s="105">
        <v>85.8432</v>
      </c>
      <c r="C31" s="106">
        <v>72.8399</v>
      </c>
      <c r="D31" s="110" t="s">
        <v>1</v>
      </c>
      <c r="E31" s="110" t="s">
        <v>1</v>
      </c>
      <c r="F31" s="110" t="s">
        <v>1</v>
      </c>
      <c r="G31" s="108" t="s">
        <v>1</v>
      </c>
      <c r="H31" s="108" t="s">
        <v>1</v>
      </c>
    </row>
    <row r="33" spans="1:9" ht="14.25" customHeight="1">
      <c r="A33" s="52" t="s">
        <v>98</v>
      </c>
      <c r="G33" s="17"/>
      <c r="I33" s="2"/>
    </row>
    <row r="34" spans="1:9" ht="14.25" customHeight="1">
      <c r="A34" s="18" t="s">
        <v>8</v>
      </c>
      <c r="G34" s="17"/>
      <c r="I34" s="2"/>
    </row>
    <row r="35" spans="1:9" ht="32.25" customHeight="1">
      <c r="A35" s="85"/>
      <c r="B35" s="81" t="s">
        <v>9</v>
      </c>
      <c r="C35" s="82" t="s">
        <v>99</v>
      </c>
      <c r="D35" s="83" t="s">
        <v>101</v>
      </c>
      <c r="E35" s="82">
        <v>39814</v>
      </c>
      <c r="F35" s="82">
        <v>39934</v>
      </c>
      <c r="G35" s="82">
        <v>39965</v>
      </c>
      <c r="H35" s="84" t="s">
        <v>2</v>
      </c>
      <c r="I35" s="84" t="s">
        <v>52</v>
      </c>
    </row>
    <row r="36" spans="1:12" ht="13.5" customHeight="1">
      <c r="A36" s="53" t="s">
        <v>21</v>
      </c>
      <c r="B36" s="22">
        <v>22014.267</v>
      </c>
      <c r="C36" s="22">
        <v>22517.308</v>
      </c>
      <c r="D36" s="22">
        <v>24201.304</v>
      </c>
      <c r="E36" s="22">
        <v>28102.058</v>
      </c>
      <c r="F36" s="22">
        <v>29763.914</v>
      </c>
      <c r="G36" s="22">
        <v>30863.916</v>
      </c>
      <c r="H36" s="21">
        <f aca="true" t="shared" si="1" ref="H36:H50">G36/F36-1</f>
        <v>0.03695757217951923</v>
      </c>
      <c r="I36" s="21">
        <f aca="true" t="shared" si="2" ref="I36:I50">G36/E36-1</f>
        <v>0.09827956372447888</v>
      </c>
      <c r="L36" s="143"/>
    </row>
    <row r="37" spans="1:12" ht="13.5" customHeight="1">
      <c r="A37" s="88" t="s">
        <v>71</v>
      </c>
      <c r="B37" s="41">
        <v>10388.579</v>
      </c>
      <c r="C37" s="41">
        <v>10867.063</v>
      </c>
      <c r="D37" s="41">
        <v>11679.928</v>
      </c>
      <c r="E37" s="41">
        <v>12477.444</v>
      </c>
      <c r="F37" s="41">
        <v>10121.035</v>
      </c>
      <c r="G37" s="41">
        <v>10940.637</v>
      </c>
      <c r="H37" s="15">
        <f t="shared" si="1"/>
        <v>0.08098005786957563</v>
      </c>
      <c r="I37" s="15">
        <f t="shared" si="2"/>
        <v>-0.12316681204900615</v>
      </c>
      <c r="L37" s="143"/>
    </row>
    <row r="38" spans="1:12" ht="13.5" customHeight="1">
      <c r="A38" s="88" t="s">
        <v>72</v>
      </c>
      <c r="B38" s="41">
        <v>5377.385</v>
      </c>
      <c r="C38" s="41">
        <v>5740.604</v>
      </c>
      <c r="D38" s="41">
        <v>5837.11</v>
      </c>
      <c r="E38" s="41">
        <v>6204.997</v>
      </c>
      <c r="F38" s="41">
        <v>6692.468</v>
      </c>
      <c r="G38" s="41">
        <v>6786.813</v>
      </c>
      <c r="H38" s="15">
        <f t="shared" si="1"/>
        <v>0.01409719105119378</v>
      </c>
      <c r="I38" s="15">
        <f t="shared" si="2"/>
        <v>0.09376571817842949</v>
      </c>
      <c r="L38" s="143"/>
    </row>
    <row r="39" spans="1:12" ht="13.5" customHeight="1">
      <c r="A39" s="88" t="s">
        <v>73</v>
      </c>
      <c r="B39" s="41">
        <v>2036.174</v>
      </c>
      <c r="C39" s="41">
        <v>1865.963</v>
      </c>
      <c r="D39" s="41">
        <v>2096.483</v>
      </c>
      <c r="E39" s="41">
        <v>2765.199</v>
      </c>
      <c r="F39" s="41">
        <v>5076.767</v>
      </c>
      <c r="G39" s="41">
        <v>5196.143</v>
      </c>
      <c r="H39" s="15">
        <f t="shared" si="1"/>
        <v>0.023514177428272776</v>
      </c>
      <c r="I39" s="15">
        <f t="shared" si="2"/>
        <v>0.8791208155362416</v>
      </c>
      <c r="L39" s="143"/>
    </row>
    <row r="40" spans="1:12" ht="13.5" customHeight="1">
      <c r="A40" s="88" t="s">
        <v>74</v>
      </c>
      <c r="B40" s="41">
        <v>4212.126</v>
      </c>
      <c r="C40" s="41">
        <v>4043.678</v>
      </c>
      <c r="D40" s="41">
        <v>4587.777</v>
      </c>
      <c r="E40" s="41">
        <v>6654.412</v>
      </c>
      <c r="F40" s="41">
        <v>7873.648</v>
      </c>
      <c r="G40" s="41">
        <v>7940.327</v>
      </c>
      <c r="H40" s="15">
        <f t="shared" si="1"/>
        <v>0.00846862851882646</v>
      </c>
      <c r="I40" s="15">
        <f t="shared" si="2"/>
        <v>0.19324246830523872</v>
      </c>
      <c r="L40" s="143"/>
    </row>
    <row r="41" spans="1:12" ht="13.5" customHeight="1">
      <c r="A41" s="89" t="s">
        <v>80</v>
      </c>
      <c r="B41" s="55">
        <v>10127.09</v>
      </c>
      <c r="C41" s="55">
        <v>10847.704</v>
      </c>
      <c r="D41" s="55">
        <v>11218.611</v>
      </c>
      <c r="E41" s="55">
        <v>11131.302</v>
      </c>
      <c r="F41" s="55">
        <v>11446.888</v>
      </c>
      <c r="G41" s="55">
        <v>12137.749</v>
      </c>
      <c r="H41" s="21">
        <f t="shared" si="1"/>
        <v>0.0603536087712222</v>
      </c>
      <c r="I41" s="98">
        <f t="shared" si="2"/>
        <v>0.09041592798398601</v>
      </c>
      <c r="L41" s="143"/>
    </row>
    <row r="42" spans="1:12" ht="13.5" customHeight="1">
      <c r="A42" s="88" t="s">
        <v>71</v>
      </c>
      <c r="B42" s="41">
        <v>5660.365</v>
      </c>
      <c r="C42" s="41">
        <v>6441.23</v>
      </c>
      <c r="D42" s="41">
        <v>6503.84</v>
      </c>
      <c r="E42" s="41">
        <v>5630.689</v>
      </c>
      <c r="F42" s="41">
        <v>4128.536</v>
      </c>
      <c r="G42" s="41">
        <v>4705.819</v>
      </c>
      <c r="H42" s="20">
        <f t="shared" si="1"/>
        <v>0.13982753208401233</v>
      </c>
      <c r="I42" s="15">
        <f t="shared" si="2"/>
        <v>-0.16425520926479864</v>
      </c>
      <c r="L42" s="143"/>
    </row>
    <row r="43" spans="1:12" ht="13.5" customHeight="1">
      <c r="A43" s="88" t="s">
        <v>72</v>
      </c>
      <c r="B43" s="41">
        <v>2684.159</v>
      </c>
      <c r="C43" s="41">
        <v>2879.017</v>
      </c>
      <c r="D43" s="41">
        <v>2933.942</v>
      </c>
      <c r="E43" s="41">
        <v>3074.88</v>
      </c>
      <c r="F43" s="41">
        <v>3067.366</v>
      </c>
      <c r="G43" s="41">
        <v>3059.907</v>
      </c>
      <c r="H43" s="20">
        <f>G43/F43-1</f>
        <v>-0.0024317280689685195</v>
      </c>
      <c r="I43" s="15">
        <f t="shared" si="2"/>
        <v>-0.004869458320324704</v>
      </c>
      <c r="L43" s="143"/>
    </row>
    <row r="44" spans="1:12" ht="13.5" customHeight="1">
      <c r="A44" s="88" t="s">
        <v>73</v>
      </c>
      <c r="B44" s="41">
        <v>1567.795</v>
      </c>
      <c r="C44" s="41">
        <v>1402.841</v>
      </c>
      <c r="D44" s="41">
        <v>1654.274</v>
      </c>
      <c r="E44" s="41">
        <v>2291.298</v>
      </c>
      <c r="F44" s="41">
        <v>4070.596</v>
      </c>
      <c r="G44" s="41">
        <v>4193.143</v>
      </c>
      <c r="H44" s="20">
        <f t="shared" si="1"/>
        <v>0.03010541945209</v>
      </c>
      <c r="I44" s="15">
        <f t="shared" si="2"/>
        <v>0.8300295291140656</v>
      </c>
      <c r="L44" s="143"/>
    </row>
    <row r="45" spans="1:12" ht="13.5" customHeight="1">
      <c r="A45" s="88" t="s">
        <v>74</v>
      </c>
      <c r="B45" s="41">
        <v>214.767</v>
      </c>
      <c r="C45" s="41">
        <v>124.616</v>
      </c>
      <c r="D45" s="41">
        <v>126.55</v>
      </c>
      <c r="E45" s="41">
        <v>134.434</v>
      </c>
      <c r="F45" s="41">
        <v>180.398</v>
      </c>
      <c r="G45" s="41">
        <v>178.879</v>
      </c>
      <c r="H45" s="20">
        <f t="shared" si="1"/>
        <v>-0.008420270734708857</v>
      </c>
      <c r="I45" s="15">
        <f t="shared" si="2"/>
        <v>0.33060832825029385</v>
      </c>
      <c r="L45" s="143"/>
    </row>
    <row r="46" spans="1:12" ht="13.5" customHeight="1">
      <c r="A46" s="89" t="s">
        <v>81</v>
      </c>
      <c r="B46" s="55">
        <v>11887.177</v>
      </c>
      <c r="C46" s="55">
        <v>11669.604000000001</v>
      </c>
      <c r="D46" s="55">
        <v>12982.693</v>
      </c>
      <c r="E46" s="55">
        <v>16970.753</v>
      </c>
      <c r="F46" s="55">
        <v>18317.023</v>
      </c>
      <c r="G46" s="55">
        <f>+G36-G41</f>
        <v>18726.167</v>
      </c>
      <c r="H46" s="21">
        <f t="shared" si="1"/>
        <v>0.022336817505770545</v>
      </c>
      <c r="I46" s="98">
        <f t="shared" si="2"/>
        <v>0.10343760232677957</v>
      </c>
      <c r="L46" s="143"/>
    </row>
    <row r="47" spans="1:12" ht="13.5" customHeight="1">
      <c r="A47" s="88" t="s">
        <v>71</v>
      </c>
      <c r="B47" s="41">
        <v>4728.214</v>
      </c>
      <c r="C47" s="41">
        <v>4425.8330000000005</v>
      </c>
      <c r="D47" s="41">
        <v>5176.088</v>
      </c>
      <c r="E47" s="41">
        <v>6846.754</v>
      </c>
      <c r="F47" s="41">
        <v>5992.5</v>
      </c>
      <c r="G47" s="41">
        <f>+G37-G42</f>
        <v>6234.818</v>
      </c>
      <c r="H47" s="20">
        <f t="shared" si="1"/>
        <v>0.040436879432624195</v>
      </c>
      <c r="I47" s="15">
        <f t="shared" si="2"/>
        <v>-0.08937607514451373</v>
      </c>
      <c r="L47" s="143"/>
    </row>
    <row r="48" spans="1:12" ht="13.5" customHeight="1">
      <c r="A48" s="88" t="s">
        <v>72</v>
      </c>
      <c r="B48" s="41">
        <v>2693.226</v>
      </c>
      <c r="C48" s="41">
        <v>2861.5870000000004</v>
      </c>
      <c r="D48" s="41">
        <v>2903.1679999999997</v>
      </c>
      <c r="E48" s="41">
        <v>3130.121</v>
      </c>
      <c r="F48" s="41">
        <v>3625.102</v>
      </c>
      <c r="G48" s="41">
        <f>+G38-G43</f>
        <v>3726.906</v>
      </c>
      <c r="H48" s="20">
        <f t="shared" si="1"/>
        <v>0.028083071869426046</v>
      </c>
      <c r="I48" s="15">
        <f t="shared" si="2"/>
        <v>0.19065876367079726</v>
      </c>
      <c r="L48" s="143"/>
    </row>
    <row r="49" spans="1:12" ht="13.5" customHeight="1">
      <c r="A49" s="88" t="s">
        <v>73</v>
      </c>
      <c r="B49" s="41">
        <v>468.3789999999999</v>
      </c>
      <c r="C49" s="41">
        <v>463.12200000000007</v>
      </c>
      <c r="D49" s="41">
        <v>442.2090000000003</v>
      </c>
      <c r="E49" s="41">
        <v>473.901</v>
      </c>
      <c r="F49" s="41">
        <v>1006.174</v>
      </c>
      <c r="G49" s="41">
        <f>+G39-G44</f>
        <v>1003</v>
      </c>
      <c r="H49" s="20">
        <f>G49/F49-1</f>
        <v>-0.003154523969015277</v>
      </c>
      <c r="I49" s="15">
        <f t="shared" si="2"/>
        <v>1.1164758040181386</v>
      </c>
      <c r="K49" s="96"/>
      <c r="L49" s="143"/>
    </row>
    <row r="50" spans="1:12" ht="13.5" customHeight="1">
      <c r="A50" s="88" t="s">
        <v>74</v>
      </c>
      <c r="B50" s="41">
        <v>3997.3590000000004</v>
      </c>
      <c r="C50" s="41">
        <v>3919.062</v>
      </c>
      <c r="D50" s="41">
        <v>4461.227</v>
      </c>
      <c r="E50" s="41">
        <v>6519.983</v>
      </c>
      <c r="F50" s="41">
        <v>7693.249</v>
      </c>
      <c r="G50" s="41">
        <f>+G40-G45</f>
        <v>7761.448</v>
      </c>
      <c r="H50" s="20">
        <f t="shared" si="1"/>
        <v>0.008864785216233129</v>
      </c>
      <c r="I50" s="15">
        <f t="shared" si="2"/>
        <v>0.19040923879709504</v>
      </c>
      <c r="L50" s="143"/>
    </row>
    <row r="51" spans="9:12" ht="11.25">
      <c r="I51" s="2"/>
      <c r="L51" s="143"/>
    </row>
    <row r="52" spans="1:9" ht="14.25" customHeight="1">
      <c r="A52" s="52" t="s">
        <v>97</v>
      </c>
      <c r="B52" s="1"/>
      <c r="C52" s="19"/>
      <c r="D52" s="19"/>
      <c r="E52" s="19"/>
      <c r="F52" s="19"/>
      <c r="G52" s="19"/>
      <c r="I52" s="2"/>
    </row>
    <row r="53" spans="1:9" ht="14.25" customHeight="1">
      <c r="A53" s="18" t="s">
        <v>8</v>
      </c>
      <c r="B53" s="18"/>
      <c r="C53" s="18"/>
      <c r="D53" s="18"/>
      <c r="E53" s="18"/>
      <c r="F53" s="18"/>
      <c r="I53" s="2"/>
    </row>
    <row r="54" spans="1:18" s="7" customFormat="1" ht="33" customHeight="1">
      <c r="A54" s="85"/>
      <c r="B54" s="81" t="s">
        <v>9</v>
      </c>
      <c r="C54" s="82" t="s">
        <v>99</v>
      </c>
      <c r="D54" s="83" t="s">
        <v>101</v>
      </c>
      <c r="E54" s="82">
        <v>39814</v>
      </c>
      <c r="F54" s="82">
        <v>39934</v>
      </c>
      <c r="G54" s="82">
        <v>39965</v>
      </c>
      <c r="H54" s="84" t="s">
        <v>2</v>
      </c>
      <c r="I54" s="84" t="s">
        <v>52</v>
      </c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3.5" customHeight="1">
      <c r="A55" s="53" t="s">
        <v>22</v>
      </c>
      <c r="B55" s="22">
        <v>20580.044</v>
      </c>
      <c r="C55" s="22">
        <v>23513.921</v>
      </c>
      <c r="D55" s="22">
        <v>24376.411</v>
      </c>
      <c r="E55" s="22">
        <v>25546.371</v>
      </c>
      <c r="F55" s="22">
        <v>25972.236</v>
      </c>
      <c r="G55" s="22">
        <v>25622.141</v>
      </c>
      <c r="H55" s="62">
        <f>G55/F55-1</f>
        <v>-0.01347958643221947</v>
      </c>
      <c r="I55" s="62">
        <f>G55/E55-1</f>
        <v>0.0029659790034366473</v>
      </c>
      <c r="J55" s="13"/>
      <c r="K55" s="13"/>
      <c r="L55" s="144"/>
      <c r="M55" s="13"/>
      <c r="N55" s="13"/>
      <c r="O55" s="13"/>
      <c r="P55" s="13"/>
      <c r="Q55" s="13"/>
      <c r="R55" s="13"/>
    </row>
    <row r="56" spans="1:18" ht="13.5" customHeight="1">
      <c r="A56" s="88" t="s">
        <v>75</v>
      </c>
      <c r="B56" s="41">
        <v>14799.575</v>
      </c>
      <c r="C56" s="41">
        <v>17217.73</v>
      </c>
      <c r="D56" s="41">
        <v>17785.634</v>
      </c>
      <c r="E56" s="41">
        <v>18917.552</v>
      </c>
      <c r="F56" s="41">
        <v>17017.981</v>
      </c>
      <c r="G56" s="41">
        <v>16717.112</v>
      </c>
      <c r="H56" s="63">
        <f aca="true" t="shared" si="3" ref="H56:H66">G56/F56-1</f>
        <v>-0.01767947678399684</v>
      </c>
      <c r="I56" s="63">
        <f aca="true" t="shared" si="4" ref="I56:I66">G56/E56-1</f>
        <v>-0.11631737552512078</v>
      </c>
      <c r="J56" s="13"/>
      <c r="K56" s="101"/>
      <c r="L56" s="144"/>
      <c r="M56" s="101"/>
      <c r="N56" s="13"/>
      <c r="O56" s="13"/>
      <c r="P56" s="13"/>
      <c r="Q56" s="13"/>
      <c r="R56" s="13"/>
    </row>
    <row r="57" spans="1:18" ht="13.5" customHeight="1">
      <c r="A57" s="88" t="s">
        <v>76</v>
      </c>
      <c r="B57" s="41">
        <v>5383.205</v>
      </c>
      <c r="C57" s="41">
        <v>5749.249</v>
      </c>
      <c r="D57" s="41">
        <v>5888.206</v>
      </c>
      <c r="E57" s="41">
        <v>6126.426</v>
      </c>
      <c r="F57" s="41">
        <v>8590.586</v>
      </c>
      <c r="G57" s="41">
        <v>8542.459</v>
      </c>
      <c r="H57" s="63">
        <f t="shared" si="3"/>
        <v>-0.0056022953498164885</v>
      </c>
      <c r="I57" s="63">
        <f t="shared" si="4"/>
        <v>0.39436255330595693</v>
      </c>
      <c r="J57" s="13"/>
      <c r="K57" s="101"/>
      <c r="L57" s="144"/>
      <c r="M57" s="101"/>
      <c r="N57" s="13"/>
      <c r="O57" s="13"/>
      <c r="P57" s="13"/>
      <c r="Q57" s="13"/>
      <c r="R57" s="13"/>
    </row>
    <row r="58" spans="1:18" ht="13.5" customHeight="1">
      <c r="A58" s="88" t="s">
        <v>77</v>
      </c>
      <c r="B58" s="41">
        <v>397.265</v>
      </c>
      <c r="C58" s="41">
        <v>546.945</v>
      </c>
      <c r="D58" s="41">
        <v>702.572</v>
      </c>
      <c r="E58" s="41">
        <v>502.39</v>
      </c>
      <c r="F58" s="41">
        <v>363.672</v>
      </c>
      <c r="G58" s="41">
        <v>362.574</v>
      </c>
      <c r="H58" s="63">
        <f t="shared" si="3"/>
        <v>-0.003019204117996499</v>
      </c>
      <c r="I58" s="63">
        <f t="shared" si="4"/>
        <v>-0.2783017177889687</v>
      </c>
      <c r="J58" s="13"/>
      <c r="K58" s="102"/>
      <c r="L58" s="144"/>
      <c r="M58" s="102"/>
      <c r="N58" s="13"/>
      <c r="O58" s="13"/>
      <c r="P58" s="13"/>
      <c r="Q58" s="13"/>
      <c r="R58" s="13"/>
    </row>
    <row r="59" spans="1:18" ht="13.5" customHeight="1">
      <c r="A59" s="89" t="s">
        <v>80</v>
      </c>
      <c r="B59" s="22">
        <v>7747.23</v>
      </c>
      <c r="C59" s="22">
        <v>9106.448</v>
      </c>
      <c r="D59" s="22">
        <v>9372.874</v>
      </c>
      <c r="E59" s="22">
        <v>9015.311</v>
      </c>
      <c r="F59" s="22">
        <v>9121.317</v>
      </c>
      <c r="G59" s="22">
        <v>9069.784</v>
      </c>
      <c r="H59" s="62">
        <f t="shared" si="3"/>
        <v>-0.005649732379655159</v>
      </c>
      <c r="I59" s="62">
        <f t="shared" si="4"/>
        <v>0.006042276300839866</v>
      </c>
      <c r="J59" s="13"/>
      <c r="K59" s="13"/>
      <c r="L59" s="144"/>
      <c r="M59" s="13"/>
      <c r="N59" s="13"/>
      <c r="O59" s="13"/>
      <c r="P59" s="13"/>
      <c r="Q59" s="13"/>
      <c r="R59" s="13"/>
    </row>
    <row r="60" spans="1:18" ht="13.5" customHeight="1">
      <c r="A60" s="88" t="s">
        <v>75</v>
      </c>
      <c r="B60" s="41">
        <v>5868.868</v>
      </c>
      <c r="C60" s="41">
        <v>6876.74</v>
      </c>
      <c r="D60" s="41">
        <v>7094.331</v>
      </c>
      <c r="E60" s="41">
        <v>6786.731</v>
      </c>
      <c r="F60" s="41">
        <v>6017.746</v>
      </c>
      <c r="G60" s="41">
        <v>5971.151</v>
      </c>
      <c r="H60" s="63">
        <f t="shared" si="3"/>
        <v>-0.007742932320506712</v>
      </c>
      <c r="I60" s="63">
        <f t="shared" si="4"/>
        <v>-0.1201727311720473</v>
      </c>
      <c r="J60" s="13"/>
      <c r="K60" s="101"/>
      <c r="L60" s="144"/>
      <c r="M60" s="101"/>
      <c r="N60" s="13"/>
      <c r="O60" s="13"/>
      <c r="P60" s="13"/>
      <c r="Q60" s="13"/>
      <c r="R60" s="13"/>
    </row>
    <row r="61" spans="1:18" ht="13.5" customHeight="1">
      <c r="A61" s="88" t="s">
        <v>76</v>
      </c>
      <c r="B61" s="41">
        <v>1802.875</v>
      </c>
      <c r="C61" s="41">
        <v>2152.717</v>
      </c>
      <c r="D61" s="41">
        <v>2201.406</v>
      </c>
      <c r="E61" s="41">
        <v>2180.773</v>
      </c>
      <c r="F61" s="41">
        <v>3060.842</v>
      </c>
      <c r="G61" s="41">
        <v>3055.963</v>
      </c>
      <c r="H61" s="63">
        <f t="shared" si="3"/>
        <v>-0.001594005832382006</v>
      </c>
      <c r="I61" s="63">
        <f t="shared" si="4"/>
        <v>0.4013209994804594</v>
      </c>
      <c r="J61" s="13"/>
      <c r="K61" s="101"/>
      <c r="L61" s="144"/>
      <c r="M61" s="101"/>
      <c r="N61" s="13"/>
      <c r="O61" s="13"/>
      <c r="P61" s="13"/>
      <c r="Q61" s="13"/>
      <c r="R61" s="13"/>
    </row>
    <row r="62" spans="1:18" ht="13.5" customHeight="1">
      <c r="A62" s="88" t="s">
        <v>77</v>
      </c>
      <c r="B62" s="41">
        <v>75.489</v>
      </c>
      <c r="C62" s="41">
        <v>76.995</v>
      </c>
      <c r="D62" s="41">
        <v>77.138</v>
      </c>
      <c r="E62" s="41">
        <v>47.807</v>
      </c>
      <c r="F62" s="41">
        <v>42.73</v>
      </c>
      <c r="G62" s="41">
        <v>42.672</v>
      </c>
      <c r="H62" s="63">
        <f t="shared" si="3"/>
        <v>-0.0013573601684998549</v>
      </c>
      <c r="I62" s="63">
        <f t="shared" si="4"/>
        <v>-0.10741104859121064</v>
      </c>
      <c r="J62" s="13"/>
      <c r="K62" s="102"/>
      <c r="L62" s="144"/>
      <c r="M62" s="102"/>
      <c r="N62" s="13"/>
      <c r="O62" s="13"/>
      <c r="P62" s="13"/>
      <c r="Q62" s="13"/>
      <c r="R62" s="13"/>
    </row>
    <row r="63" spans="1:18" ht="13.5" customHeight="1">
      <c r="A63" s="89" t="s">
        <v>81</v>
      </c>
      <c r="B63" s="22">
        <f>+B55-B59</f>
        <v>12832.814000000002</v>
      </c>
      <c r="C63" s="22">
        <v>14407.472999999998</v>
      </c>
      <c r="D63" s="22">
        <f>+D55-D59</f>
        <v>15003.537</v>
      </c>
      <c r="E63" s="22">
        <v>16531.060999999998</v>
      </c>
      <c r="F63" s="99">
        <v>16850.916</v>
      </c>
      <c r="G63" s="99">
        <f>+G55-G59</f>
        <v>16552.357</v>
      </c>
      <c r="H63" s="62">
        <f t="shared" si="3"/>
        <v>-0.01771767184644446</v>
      </c>
      <c r="I63" s="62">
        <f t="shared" si="4"/>
        <v>0.0012882415714274842</v>
      </c>
      <c r="J63" s="13"/>
      <c r="K63" s="13"/>
      <c r="L63" s="144"/>
      <c r="M63" s="13"/>
      <c r="N63" s="13"/>
      <c r="O63" s="13"/>
      <c r="P63" s="13"/>
      <c r="Q63" s="13"/>
      <c r="R63" s="13"/>
    </row>
    <row r="64" spans="1:18" ht="13.5" customHeight="1">
      <c r="A64" s="88" t="s">
        <v>75</v>
      </c>
      <c r="B64" s="41">
        <f>+B56-B60</f>
        <v>8930.707</v>
      </c>
      <c r="C64" s="41">
        <v>10340.99</v>
      </c>
      <c r="D64" s="41">
        <f>+D56-D60</f>
        <v>10691.302999999998</v>
      </c>
      <c r="E64" s="97">
        <v>12130.821</v>
      </c>
      <c r="F64" s="41">
        <v>11000.232</v>
      </c>
      <c r="G64" s="41">
        <f>+G56-G60</f>
        <v>10745.961000000001</v>
      </c>
      <c r="H64" s="63">
        <f t="shared" si="3"/>
        <v>-0.023115057936959782</v>
      </c>
      <c r="I64" s="63">
        <f t="shared" si="4"/>
        <v>-0.11416045130003971</v>
      </c>
      <c r="J64" s="13"/>
      <c r="K64" s="13"/>
      <c r="L64" s="144"/>
      <c r="M64" s="13"/>
      <c r="N64" s="13"/>
      <c r="O64" s="13"/>
      <c r="P64" s="13"/>
      <c r="Q64" s="13"/>
      <c r="R64" s="13"/>
    </row>
    <row r="65" spans="1:18" ht="13.5" customHeight="1">
      <c r="A65" s="88" t="s">
        <v>76</v>
      </c>
      <c r="B65" s="41">
        <f>+B57-B61</f>
        <v>3580.33</v>
      </c>
      <c r="C65" s="41">
        <v>3596.5319999999997</v>
      </c>
      <c r="D65" s="41">
        <f>+D57-D61</f>
        <v>3686.8</v>
      </c>
      <c r="E65" s="97">
        <v>3945.653</v>
      </c>
      <c r="F65" s="41">
        <v>5529.741</v>
      </c>
      <c r="G65" s="41">
        <f>+G57-G61</f>
        <v>5486.496000000001</v>
      </c>
      <c r="H65" s="63">
        <f t="shared" si="3"/>
        <v>-0.007820438606437219</v>
      </c>
      <c r="I65" s="63">
        <f t="shared" si="4"/>
        <v>0.39051660143454114</v>
      </c>
      <c r="J65" s="13"/>
      <c r="K65" s="13"/>
      <c r="L65" s="144"/>
      <c r="M65" s="13"/>
      <c r="N65" s="13"/>
      <c r="O65" s="13"/>
      <c r="P65" s="13"/>
      <c r="Q65" s="13"/>
      <c r="R65" s="13"/>
    </row>
    <row r="66" spans="1:18" ht="13.5" customHeight="1">
      <c r="A66" s="88" t="s">
        <v>77</v>
      </c>
      <c r="B66" s="41">
        <f>+B58-B62</f>
        <v>321.77599999999995</v>
      </c>
      <c r="C66" s="41">
        <v>469.95</v>
      </c>
      <c r="D66" s="41">
        <f>+D58-D62</f>
        <v>625.434</v>
      </c>
      <c r="E66" s="97">
        <v>454.583</v>
      </c>
      <c r="F66" s="41">
        <v>320.942</v>
      </c>
      <c r="G66" s="41">
        <f>+G58-G62</f>
        <v>319.90200000000004</v>
      </c>
      <c r="H66" s="63">
        <f t="shared" si="3"/>
        <v>-0.003240460893245367</v>
      </c>
      <c r="I66" s="63">
        <f t="shared" si="4"/>
        <v>-0.29627372779008443</v>
      </c>
      <c r="J66" s="13"/>
      <c r="K66" s="13"/>
      <c r="L66" s="144"/>
      <c r="M66" s="13"/>
      <c r="N66" s="13"/>
      <c r="O66" s="13"/>
      <c r="P66" s="13"/>
      <c r="Q66" s="13"/>
      <c r="R66" s="13"/>
    </row>
    <row r="67" spans="2:18" ht="12" customHeight="1">
      <c r="B67" s="96"/>
      <c r="C67" s="96"/>
      <c r="J67" s="13"/>
      <c r="K67" s="101"/>
      <c r="L67" s="101"/>
      <c r="M67" s="101"/>
      <c r="N67" s="13"/>
      <c r="O67" s="13"/>
      <c r="P67" s="13"/>
      <c r="Q67" s="13"/>
      <c r="R67" s="13"/>
    </row>
  </sheetData>
  <printOptions/>
  <pageMargins left="0.75" right="0.25" top="0.74" bottom="0.23" header="0.57" footer="0.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matyhova</cp:lastModifiedBy>
  <cp:lastPrinted>2009-05-29T04:24:32Z</cp:lastPrinted>
  <dcterms:created xsi:type="dcterms:W3CDTF">2008-11-05T07:26:31Z</dcterms:created>
  <dcterms:modified xsi:type="dcterms:W3CDTF">2009-06-15T08:22:08Z</dcterms:modified>
  <cp:category/>
  <cp:version/>
  <cp:contentType/>
  <cp:contentStatus/>
</cp:coreProperties>
</file>