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<sst xmlns="http://schemas.openxmlformats.org/spreadsheetml/2006/main" count="530" uniqueCount="121">
  <si>
    <t>-</t>
  </si>
  <si>
    <t>(млн.сомов)</t>
  </si>
  <si>
    <t>Общий объем операций</t>
  </si>
  <si>
    <t>покупка</t>
  </si>
  <si>
    <t>продажа</t>
  </si>
  <si>
    <t>180-дн.</t>
  </si>
  <si>
    <t xml:space="preserve">18-мес. </t>
  </si>
  <si>
    <t xml:space="preserve">24-мес. </t>
  </si>
  <si>
    <t>Операции своп</t>
  </si>
  <si>
    <t>(млн.долл. / сом/доллар)</t>
  </si>
  <si>
    <t>евро (сом/евро)</t>
  </si>
  <si>
    <t>рубль (сом/руб.)</t>
  </si>
  <si>
    <t>(млн.сом )</t>
  </si>
  <si>
    <t>Чистая покупка</t>
  </si>
  <si>
    <t xml:space="preserve"> </t>
  </si>
  <si>
    <t>янв.-сен.10</t>
  </si>
  <si>
    <t>янв.-сен.09</t>
  </si>
  <si>
    <t>янв.-сент.09</t>
  </si>
  <si>
    <t>янв.-сент.10</t>
  </si>
  <si>
    <t>Улуттук банктын ай сайын берилщщчщ Пресс-релизи</t>
  </si>
  <si>
    <t>Сентябрь,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</si>
  <si>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</si>
  <si>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</si>
  <si>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</si>
  <si>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</si>
  <si>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</si>
  <si>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</si>
  <si>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</si>
  <si>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</si>
  <si>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</si>
  <si>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</si>
  <si>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</si>
  <si>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</si>
  <si>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>Ай ичиндеги ёсщш</t>
  </si>
  <si>
    <t xml:space="preserve">Жыл башынан берки ёсщш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</si>
  <si>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</si>
  <si>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</si>
  <si>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</si>
  <si>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</si>
  <si>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</si>
  <si>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</si>
  <si>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</si>
  <si>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2008-жыл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</si>
  <si>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</si>
  <si>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</si>
  <si>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</si>
  <si>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</si>
  <si>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</si>
  <si>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</si>
  <si>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</si>
  <si>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</si>
  <si>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</si>
  <si>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Жыл ичиндеги ёсщш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</si>
  <si>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</si>
  <si>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</si>
  <si>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</si>
  <si>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</si>
  <si>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сатып алуу</t>
  </si>
  <si>
    <t>анын ичинде БРАФ операциялары*</t>
  </si>
  <si>
    <t>сатуу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</si>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</sst>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6" fillId="0" borderId="0" xfId="53" applyFont="1" applyFill="1" applyBorder="1" applyAlignment="1">
      <alignment horizontal="left" shrinkToFit="1"/>
      <protection/>
    </xf>
    <xf numFmtId="14" fontId="5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3" fillId="0" borderId="0" xfId="0" applyFont="1" applyFill="1" applyAlignment="1">
      <alignment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wrapText="1" indent="3"/>
    </xf>
    <xf numFmtId="0" fontId="56" fillId="0" borderId="0" xfId="0" applyFont="1" applyBorder="1" applyAlignment="1">
      <alignment horizontal="left" vertical="center" wrapText="1" indent="4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 indent="2"/>
    </xf>
    <xf numFmtId="0" fontId="55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324035"/>
        <c:axId val="40480860"/>
      </c:lineChart>
      <c:catAx>
        <c:axId val="3432403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0860"/>
        <c:crosses val="autoZero"/>
        <c:auto val="0"/>
        <c:lblOffset val="100"/>
        <c:tickLblSkip val="1"/>
        <c:noMultiLvlLbl val="0"/>
      </c:catAx>
      <c:valAx>
        <c:axId val="4048086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403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6780967"/>
        <c:axId val="6259324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6468321"/>
        <c:axId val="36888298"/>
      </c:lineChart>
      <c:catAx>
        <c:axId val="367809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593248"/>
        <c:crosses val="autoZero"/>
        <c:auto val="0"/>
        <c:lblOffset val="100"/>
        <c:tickLblSkip val="5"/>
        <c:noMultiLvlLbl val="0"/>
      </c:catAx>
      <c:valAx>
        <c:axId val="6259324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0967"/>
        <c:crossesAt val="1"/>
        <c:crossBetween val="between"/>
        <c:dispUnits/>
        <c:majorUnit val="2000"/>
        <c:minorUnit val="100"/>
      </c:valAx>
      <c:catAx>
        <c:axId val="26468321"/>
        <c:scaling>
          <c:orientation val="minMax"/>
        </c:scaling>
        <c:axPos val="b"/>
        <c:delete val="1"/>
        <c:majorTickMark val="out"/>
        <c:minorTickMark val="none"/>
        <c:tickLblPos val="nextTo"/>
        <c:crossAx val="36888298"/>
        <c:crossesAt val="39"/>
        <c:auto val="0"/>
        <c:lblOffset val="100"/>
        <c:tickLblSkip val="1"/>
        <c:noMultiLvlLbl val="0"/>
      </c:catAx>
      <c:valAx>
        <c:axId val="3688829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6832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559227"/>
        <c:axId val="3516213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59227"/>
        <c:axId val="3516213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023733"/>
        <c:axId val="29560414"/>
      </c:line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62132"/>
        <c:crosses val="autoZero"/>
        <c:auto val="0"/>
        <c:lblOffset val="100"/>
        <c:tickLblSkip val="1"/>
        <c:noMultiLvlLbl val="0"/>
      </c:catAx>
      <c:valAx>
        <c:axId val="351621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59227"/>
        <c:crossesAt val="1"/>
        <c:crossBetween val="between"/>
        <c:dispUnits/>
        <c:majorUnit val="1"/>
      </c:valAx>
      <c:catAx>
        <c:axId val="48023733"/>
        <c:scaling>
          <c:orientation val="minMax"/>
        </c:scaling>
        <c:axPos val="b"/>
        <c:delete val="1"/>
        <c:majorTickMark val="out"/>
        <c:minorTickMark val="none"/>
        <c:tickLblPos val="nextTo"/>
        <c:crossAx val="29560414"/>
        <c:crosses val="autoZero"/>
        <c:auto val="0"/>
        <c:lblOffset val="100"/>
        <c:tickLblSkip val="1"/>
        <c:noMultiLvlLbl val="0"/>
      </c:catAx>
      <c:valAx>
        <c:axId val="2956041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2373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4717135"/>
        <c:axId val="4558330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717135"/>
        <c:axId val="45583304"/>
      </c:lineChart>
      <c:catAx>
        <c:axId val="647171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171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8783421"/>
        <c:axId val="5772419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783421"/>
        <c:axId val="57724198"/>
      </c:lineChart>
      <c:catAx>
        <c:axId val="287834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834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755735"/>
        <c:axId val="4514843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82705"/>
        <c:axId val="33144346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55735"/>
        <c:crossesAt val="1"/>
        <c:crossBetween val="between"/>
        <c:dispUnits/>
        <c:majorUnit val="400"/>
      </c:valAx>
      <c:catAx>
        <c:axId val="3682705"/>
        <c:scaling>
          <c:orientation val="minMax"/>
        </c:scaling>
        <c:axPos val="b"/>
        <c:delete val="1"/>
        <c:majorTickMark val="out"/>
        <c:minorTickMark val="none"/>
        <c:tickLblPos val="nextTo"/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270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863659"/>
        <c:axId val="33747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863659"/>
        <c:axId val="337476"/>
      </c:lineChart>
      <c:catAx>
        <c:axId val="298636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636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37285"/>
        <c:axId val="2733556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72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693503"/>
        <c:axId val="666972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693503"/>
        <c:axId val="66697208"/>
      </c:lineChart>
      <c:catAx>
        <c:axId val="446935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935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403961"/>
        <c:axId val="3376473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403961"/>
        <c:axId val="33764738"/>
      </c:lineChart>
      <c:catAx>
        <c:axId val="634039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39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5447187"/>
        <c:axId val="5058922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447187"/>
        <c:axId val="50589228"/>
      </c:lineChart>
      <c:catAx>
        <c:axId val="354471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89228"/>
        <c:crosses val="autoZero"/>
        <c:auto val="1"/>
        <c:lblOffset val="100"/>
        <c:tickLblSkip val="1"/>
        <c:noMultiLvlLbl val="0"/>
      </c:catAx>
      <c:valAx>
        <c:axId val="505892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71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649869"/>
        <c:axId val="4086774"/>
      </c:lineChart>
      <c:catAx>
        <c:axId val="5264986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74"/>
        <c:crosses val="autoZero"/>
        <c:auto val="0"/>
        <c:lblOffset val="100"/>
        <c:tickLblSkip val="1"/>
        <c:noMultiLvlLbl val="0"/>
      </c:catAx>
      <c:valAx>
        <c:axId val="408677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86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8478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9721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9147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049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135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2" sqref="H32:I32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11" width="9.75390625" style="19" customWidth="1"/>
    <col min="12" max="15" width="8.25390625" style="19" customWidth="1"/>
    <col min="16" max="18" width="8.375" style="19" bestFit="1" customWidth="1"/>
    <col min="19" max="16384" width="8.00390625" style="19" customWidth="1"/>
  </cols>
  <sheetData>
    <row r="1" spans="1:11" ht="15.75">
      <c r="A1" s="137" t="s">
        <v>19</v>
      </c>
      <c r="B1" s="137"/>
      <c r="C1" s="137"/>
      <c r="D1" s="137"/>
      <c r="E1" s="137"/>
      <c r="F1" s="137"/>
      <c r="G1" s="137"/>
      <c r="H1" s="137"/>
      <c r="I1" s="137"/>
      <c r="J1" s="48"/>
      <c r="K1" s="48"/>
    </row>
    <row r="2" spans="1:11" ht="15.75">
      <c r="A2" s="136" t="s">
        <v>20</v>
      </c>
      <c r="B2" s="136"/>
      <c r="C2" s="136"/>
      <c r="D2" s="136"/>
      <c r="E2" s="136"/>
      <c r="F2" s="136"/>
      <c r="G2" s="136"/>
      <c r="H2" s="136"/>
      <c r="I2" s="136"/>
      <c r="J2" s="93"/>
      <c r="K2" s="93"/>
    </row>
    <row r="3" spans="1:11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3" ht="15" customHeight="1">
      <c r="A4" s="138" t="s">
        <v>21</v>
      </c>
      <c r="B4" s="18"/>
      <c r="C4" s="18"/>
    </row>
    <row r="5" spans="1:6" ht="15" customHeight="1">
      <c r="A5" s="13" t="s">
        <v>22</v>
      </c>
      <c r="B5" s="22"/>
      <c r="C5" s="22"/>
      <c r="D5" s="23"/>
      <c r="E5" s="24"/>
      <c r="F5" s="24"/>
    </row>
    <row r="6" spans="1:12" s="27" customFormat="1" ht="26.25" customHeight="1">
      <c r="A6" s="53"/>
      <c r="B6" s="139" t="s">
        <v>23</v>
      </c>
      <c r="C6" s="54">
        <v>40179</v>
      </c>
      <c r="D6" s="54">
        <v>40210</v>
      </c>
      <c r="E6" s="54">
        <v>40238</v>
      </c>
      <c r="F6" s="54">
        <v>40269</v>
      </c>
      <c r="G6" s="54">
        <v>40299</v>
      </c>
      <c r="H6" s="54">
        <v>40330</v>
      </c>
      <c r="I6" s="54">
        <v>40360</v>
      </c>
      <c r="J6" s="54">
        <v>40391</v>
      </c>
      <c r="K6" s="54">
        <v>40422</v>
      </c>
      <c r="L6" s="87"/>
    </row>
    <row r="7" spans="1:12" ht="26.25" customHeight="1">
      <c r="A7" s="140" t="s">
        <v>24</v>
      </c>
      <c r="B7" s="51">
        <v>2.3</v>
      </c>
      <c r="C7" s="51">
        <v>16.6</v>
      </c>
      <c r="D7" s="51">
        <v>19</v>
      </c>
      <c r="E7" s="51">
        <v>16.4</v>
      </c>
      <c r="F7" s="51">
        <v>11.3</v>
      </c>
      <c r="G7" s="125">
        <v>9.7</v>
      </c>
      <c r="H7" s="125">
        <v>5</v>
      </c>
      <c r="I7" s="125">
        <v>2.4</v>
      </c>
      <c r="J7" s="125">
        <v>0.3</v>
      </c>
      <c r="K7" s="125">
        <v>-0.5</v>
      </c>
      <c r="L7" s="88"/>
    </row>
    <row r="8" spans="1:12" ht="26.25" customHeight="1">
      <c r="A8" s="140" t="s">
        <v>25</v>
      </c>
      <c r="B8" s="52">
        <v>99.96509079466416</v>
      </c>
      <c r="C8" s="52">
        <v>101.3</v>
      </c>
      <c r="D8" s="52">
        <v>103.8</v>
      </c>
      <c r="E8" s="52">
        <v>104.8</v>
      </c>
      <c r="F8" s="52">
        <v>103.8</v>
      </c>
      <c r="G8" s="52">
        <v>104</v>
      </c>
      <c r="H8" s="52">
        <v>104.1</v>
      </c>
      <c r="I8" s="52">
        <v>105.2</v>
      </c>
      <c r="J8" s="52">
        <v>107.2</v>
      </c>
      <c r="K8" s="52">
        <v>110.3</v>
      </c>
      <c r="L8" s="90"/>
    </row>
    <row r="9" spans="1:12" ht="26.25" customHeight="1">
      <c r="A9" s="140" t="s">
        <v>26</v>
      </c>
      <c r="B9" s="123" t="s">
        <v>0</v>
      </c>
      <c r="C9" s="52">
        <v>101.26270531775367</v>
      </c>
      <c r="D9" s="52">
        <v>102.4596454097414</v>
      </c>
      <c r="E9" s="52">
        <v>101.0033260604788</v>
      </c>
      <c r="F9" s="52">
        <v>99.02725742825778</v>
      </c>
      <c r="G9" s="52">
        <v>100.2127148961189</v>
      </c>
      <c r="H9" s="52">
        <v>100.1</v>
      </c>
      <c r="I9" s="52">
        <v>101</v>
      </c>
      <c r="J9" s="52">
        <v>101.9</v>
      </c>
      <c r="K9" s="52">
        <v>102.9</v>
      </c>
      <c r="L9" s="90"/>
    </row>
    <row r="10" spans="1:12" ht="26.25" customHeight="1">
      <c r="A10" s="140" t="s">
        <v>27</v>
      </c>
      <c r="B10" s="52">
        <v>0.9</v>
      </c>
      <c r="C10" s="52">
        <v>1.02</v>
      </c>
      <c r="D10" s="52">
        <v>1</v>
      </c>
      <c r="E10" s="52">
        <v>0.85</v>
      </c>
      <c r="F10" s="52">
        <v>2.47</v>
      </c>
      <c r="G10" s="52">
        <v>3.42</v>
      </c>
      <c r="H10" s="52">
        <v>2.7</v>
      </c>
      <c r="I10" s="52">
        <v>2.38</v>
      </c>
      <c r="J10" s="52">
        <v>2.26</v>
      </c>
      <c r="K10" s="52">
        <v>2.84</v>
      </c>
      <c r="L10" s="89"/>
    </row>
    <row r="11" spans="1:13" ht="26.25" customHeight="1">
      <c r="A11" s="140" t="s">
        <v>28</v>
      </c>
      <c r="B11" s="49">
        <v>44.0917</v>
      </c>
      <c r="C11" s="50">
        <v>44.28</v>
      </c>
      <c r="D11" s="50">
        <v>44.6522</v>
      </c>
      <c r="E11" s="50">
        <v>45.2203</v>
      </c>
      <c r="F11" s="50">
        <v>45.5518</v>
      </c>
      <c r="G11" s="50">
        <v>45.9397</v>
      </c>
      <c r="H11" s="50">
        <v>46.3896</v>
      </c>
      <c r="I11" s="50">
        <v>46.7075</v>
      </c>
      <c r="J11" s="50">
        <v>46.7115</v>
      </c>
      <c r="K11" s="50">
        <v>46.6377</v>
      </c>
      <c r="L11" s="95"/>
      <c r="M11" s="95"/>
    </row>
    <row r="12" spans="1:13" s="25" customFormat="1" ht="39" customHeight="1">
      <c r="A12" s="140" t="s">
        <v>29</v>
      </c>
      <c r="B12" s="112">
        <v>11.856482174432557</v>
      </c>
      <c r="C12" s="120">
        <f>C11/B11*100-100</f>
        <v>0.4270645042037273</v>
      </c>
      <c r="D12" s="120">
        <f>D11/B11*100-100</f>
        <v>1.2712143101762905</v>
      </c>
      <c r="E12" s="120">
        <f>E11/B11*100-100</f>
        <v>2.5596654245583608</v>
      </c>
      <c r="F12" s="120">
        <f>F11/B11*100-100</f>
        <v>3.311507608007844</v>
      </c>
      <c r="G12" s="120">
        <f>G11/B11*100-100</f>
        <v>4.191265022668659</v>
      </c>
      <c r="H12" s="120">
        <f>H11/B11*100-100</f>
        <v>5.211638471639787</v>
      </c>
      <c r="I12" s="120">
        <f>I11/B11*100-100</f>
        <v>5.932635847563134</v>
      </c>
      <c r="J12" s="120">
        <f>J11/B11*100-100</f>
        <v>5.941707849776705</v>
      </c>
      <c r="K12" s="120">
        <f>K11/B11*100-100</f>
        <v>5.7743294089363815</v>
      </c>
      <c r="L12" s="91"/>
      <c r="M12" s="91"/>
    </row>
    <row r="13" spans="1:13" s="25" customFormat="1" ht="26.25" customHeight="1">
      <c r="A13" s="140" t="s">
        <v>30</v>
      </c>
      <c r="B13" s="124" t="s">
        <v>0</v>
      </c>
      <c r="C13" s="120">
        <f aca="true" t="shared" si="0" ref="C13:H13">C11/B11*100-100</f>
        <v>0.4270645042037273</v>
      </c>
      <c r="D13" s="120">
        <f t="shared" si="0"/>
        <v>0.8405600722673796</v>
      </c>
      <c r="E13" s="120">
        <f t="shared" si="0"/>
        <v>1.2722777377150578</v>
      </c>
      <c r="F13" s="120">
        <f t="shared" si="0"/>
        <v>0.733077843357961</v>
      </c>
      <c r="G13" s="120">
        <f t="shared" si="0"/>
        <v>0.8515580064893271</v>
      </c>
      <c r="H13" s="120">
        <f t="shared" si="0"/>
        <v>0.9793272485453741</v>
      </c>
      <c r="I13" s="120">
        <f>I11/H11*100-100</f>
        <v>0.6852829082380651</v>
      </c>
      <c r="J13" s="120">
        <f>J11/I11*100-100</f>
        <v>0.008563935128179878</v>
      </c>
      <c r="K13" s="120">
        <f>K11/J11*100-100</f>
        <v>-0.15799107286214564</v>
      </c>
      <c r="L13" s="91"/>
      <c r="M13" s="91"/>
    </row>
    <row r="14" spans="1:12" s="25" customFormat="1" ht="15" customHeight="1">
      <c r="A14" s="30"/>
      <c r="B14" s="44"/>
      <c r="C14" s="80"/>
      <c r="D14" s="94"/>
      <c r="E14" s="86"/>
      <c r="F14" s="86"/>
      <c r="G14" s="86"/>
      <c r="I14" s="26"/>
      <c r="J14" s="26"/>
      <c r="K14" s="26"/>
      <c r="L14" s="96"/>
    </row>
    <row r="15" spans="1:19" s="25" customFormat="1" ht="15" customHeight="1">
      <c r="A15" s="138" t="s">
        <v>31</v>
      </c>
      <c r="B15" s="44"/>
      <c r="C15" s="44"/>
      <c r="D15" s="44"/>
      <c r="E15" s="44"/>
      <c r="F15" s="44"/>
      <c r="G15" s="21"/>
      <c r="I15" s="26"/>
      <c r="J15" s="26"/>
      <c r="K15" s="26"/>
      <c r="L15" s="97"/>
      <c r="M15" s="97"/>
      <c r="N15" s="97"/>
      <c r="O15" s="97"/>
      <c r="P15" s="97"/>
      <c r="Q15" s="97"/>
      <c r="R15" s="97"/>
      <c r="S15" s="97"/>
    </row>
    <row r="16" spans="1:11" s="25" customFormat="1" ht="12.75" customHeight="1">
      <c r="A16" s="141" t="s">
        <v>32</v>
      </c>
      <c r="B16" s="44"/>
      <c r="C16" s="44"/>
      <c r="D16" s="44"/>
      <c r="E16" s="44"/>
      <c r="F16" s="44"/>
      <c r="G16" s="21"/>
      <c r="I16" s="26"/>
      <c r="J16" s="26"/>
      <c r="K16" s="26"/>
    </row>
    <row r="17" spans="1:11" s="25" customFormat="1" ht="45">
      <c r="A17" s="55"/>
      <c r="B17" s="147" t="s">
        <v>42</v>
      </c>
      <c r="C17" s="54">
        <v>40026</v>
      </c>
      <c r="D17" s="54">
        <v>40057</v>
      </c>
      <c r="E17" s="139" t="s">
        <v>23</v>
      </c>
      <c r="F17" s="54">
        <v>40391</v>
      </c>
      <c r="G17" s="54">
        <v>40422</v>
      </c>
      <c r="H17" s="142" t="s">
        <v>33</v>
      </c>
      <c r="I17" s="142" t="s">
        <v>34</v>
      </c>
      <c r="J17" s="38"/>
      <c r="K17" s="38"/>
    </row>
    <row r="18" spans="1:11" s="25" customFormat="1" ht="13.5" customHeight="1">
      <c r="A18" s="140" t="s">
        <v>35</v>
      </c>
      <c r="B18" s="72">
        <v>30803.2785</v>
      </c>
      <c r="C18" s="72">
        <v>31116.107</v>
      </c>
      <c r="D18" s="72">
        <v>31107.5157</v>
      </c>
      <c r="E18" s="72">
        <v>35738.69414187</v>
      </c>
      <c r="F18" s="72">
        <v>39209.3515</v>
      </c>
      <c r="G18" s="72">
        <v>39991.5555</v>
      </c>
      <c r="H18" s="108">
        <f>G18-F18</f>
        <v>782.2040000000052</v>
      </c>
      <c r="I18" s="108">
        <f>G18-E18</f>
        <v>4252.8613581300015</v>
      </c>
      <c r="J18" s="28"/>
      <c r="K18" s="28"/>
    </row>
    <row r="19" spans="1:11" s="25" customFormat="1" ht="13.5" customHeight="1">
      <c r="A19" s="140" t="s">
        <v>36</v>
      </c>
      <c r="B19" s="72">
        <v>34541.7765</v>
      </c>
      <c r="C19" s="72">
        <v>35316.0437</v>
      </c>
      <c r="D19" s="72">
        <v>36248.8244</v>
      </c>
      <c r="E19" s="72">
        <v>41060.6524</v>
      </c>
      <c r="F19" s="72">
        <v>43165.2464</v>
      </c>
      <c r="G19" s="72">
        <v>44106.5346</v>
      </c>
      <c r="H19" s="108">
        <f>G19-F19</f>
        <v>941.2881999999954</v>
      </c>
      <c r="I19" s="108">
        <f>G19-E19</f>
        <v>3045.8822</v>
      </c>
      <c r="J19" s="28"/>
      <c r="K19" s="28"/>
    </row>
    <row r="20" spans="1:11" s="25" customFormat="1" ht="13.5" customHeight="1">
      <c r="A20" s="140" t="s">
        <v>37</v>
      </c>
      <c r="B20" s="72">
        <v>48453.18036</v>
      </c>
      <c r="C20" s="72">
        <v>48325.929884369994</v>
      </c>
      <c r="D20" s="72">
        <v>51071.02895508</v>
      </c>
      <c r="E20" s="72">
        <v>58347.24441854001</v>
      </c>
      <c r="F20" s="72">
        <v>61174.49014676</v>
      </c>
      <c r="G20" s="72">
        <v>62909.20802353</v>
      </c>
      <c r="H20" s="108">
        <f>G20-F20</f>
        <v>1734.7178767700025</v>
      </c>
      <c r="I20" s="108">
        <f>G20-E20</f>
        <v>4561.963604989993</v>
      </c>
      <c r="J20" s="28"/>
      <c r="K20" s="28"/>
    </row>
    <row r="21" spans="1:11" s="25" customFormat="1" ht="13.5" customHeight="1">
      <c r="A21" s="143" t="s">
        <v>38</v>
      </c>
      <c r="B21" s="119">
        <v>24.14920919908429</v>
      </c>
      <c r="C21" s="119">
        <v>23.6631627828451</v>
      </c>
      <c r="D21" s="119">
        <v>23.8533672462168</v>
      </c>
      <c r="E21" s="119">
        <v>24.190570625236205</v>
      </c>
      <c r="F21" s="119">
        <v>27.39635407466529</v>
      </c>
      <c r="G21" s="119">
        <v>27.69125204523386</v>
      </c>
      <c r="H21" s="108"/>
      <c r="I21" s="108"/>
      <c r="J21" s="27"/>
      <c r="K21" s="27"/>
    </row>
    <row r="22" spans="1:11" s="25" customFormat="1" ht="6" customHeight="1">
      <c r="A22" s="58"/>
      <c r="B22" s="119"/>
      <c r="C22" s="119"/>
      <c r="D22" s="119"/>
      <c r="E22" s="119"/>
      <c r="F22" s="119"/>
      <c r="G22" s="119"/>
      <c r="H22" s="114"/>
      <c r="I22" s="114"/>
      <c r="J22" s="27"/>
      <c r="K22" s="27"/>
    </row>
    <row r="23" spans="1:11" s="25" customFormat="1" ht="15" customHeight="1">
      <c r="A23" s="144" t="s">
        <v>39</v>
      </c>
      <c r="B23" s="144"/>
      <c r="C23" s="144"/>
      <c r="D23" s="144"/>
      <c r="E23" s="144"/>
      <c r="F23" s="144"/>
      <c r="G23" s="144"/>
      <c r="H23" s="144"/>
      <c r="I23" s="144"/>
      <c r="J23" s="27"/>
      <c r="K23" s="27"/>
    </row>
    <row r="24" ht="15.75" customHeight="1"/>
    <row r="25" spans="1:6" s="34" customFormat="1" ht="15" customHeight="1">
      <c r="A25" s="145" t="s">
        <v>40</v>
      </c>
      <c r="B25" s="36"/>
      <c r="C25" s="37"/>
      <c r="D25" s="37"/>
      <c r="E25" s="42"/>
      <c r="F25" s="43"/>
    </row>
    <row r="26" spans="1:6" s="34" customFormat="1" ht="12.75" customHeight="1">
      <c r="A26" s="146" t="s">
        <v>41</v>
      </c>
      <c r="B26" s="36"/>
      <c r="C26" s="37"/>
      <c r="D26" s="37"/>
      <c r="E26" s="42"/>
      <c r="F26" s="43"/>
    </row>
    <row r="27" spans="1:11" s="34" customFormat="1" ht="45">
      <c r="A27" s="55"/>
      <c r="B27" s="147" t="s">
        <v>42</v>
      </c>
      <c r="C27" s="54">
        <v>40026</v>
      </c>
      <c r="D27" s="54">
        <v>40057</v>
      </c>
      <c r="E27" s="139" t="s">
        <v>23</v>
      </c>
      <c r="F27" s="54">
        <v>40391</v>
      </c>
      <c r="G27" s="54">
        <v>40422</v>
      </c>
      <c r="H27" s="142" t="s">
        <v>33</v>
      </c>
      <c r="I27" s="142" t="s">
        <v>34</v>
      </c>
      <c r="J27" s="38"/>
      <c r="K27" s="38"/>
    </row>
    <row r="28" spans="1:11" s="35" customFormat="1" ht="26.25" customHeight="1">
      <c r="A28" s="140" t="s">
        <v>43</v>
      </c>
      <c r="B28" s="113">
        <v>1224.62</v>
      </c>
      <c r="C28" s="113">
        <v>1700.57</v>
      </c>
      <c r="D28" s="113">
        <v>1496.45</v>
      </c>
      <c r="E28" s="113">
        <v>1588.18</v>
      </c>
      <c r="F28" s="113">
        <v>1602.1234074902</v>
      </c>
      <c r="G28" s="113">
        <v>1684.55</v>
      </c>
      <c r="H28" s="108">
        <f>G28-F28</f>
        <v>82.4265925098</v>
      </c>
      <c r="I28" s="108">
        <f>G28-E28</f>
        <v>96.36999999999989</v>
      </c>
      <c r="J28" s="76"/>
      <c r="K28" s="76"/>
    </row>
    <row r="30" spans="1:2" s="2" customFormat="1" ht="15.75" customHeight="1">
      <c r="A30" s="138" t="s">
        <v>44</v>
      </c>
      <c r="B30" s="1"/>
    </row>
    <row r="31" spans="2:3" s="2" customFormat="1" ht="12.75" customHeight="1">
      <c r="B31" s="19"/>
      <c r="C31" s="19"/>
    </row>
    <row r="32" spans="1:11" s="2" customFormat="1" ht="45">
      <c r="A32" s="57"/>
      <c r="B32" s="147" t="s">
        <v>42</v>
      </c>
      <c r="C32" s="54">
        <v>40026</v>
      </c>
      <c r="D32" s="54">
        <v>40057</v>
      </c>
      <c r="E32" s="139" t="s">
        <v>23</v>
      </c>
      <c r="F32" s="54">
        <v>40391</v>
      </c>
      <c r="G32" s="54">
        <v>40422</v>
      </c>
      <c r="H32" s="142" t="s">
        <v>33</v>
      </c>
      <c r="I32" s="142" t="s">
        <v>34</v>
      </c>
      <c r="J32" s="38"/>
      <c r="K32" s="38"/>
    </row>
    <row r="33" spans="1:18" s="2" customFormat="1" ht="29.25" customHeight="1">
      <c r="A33" s="148" t="s">
        <v>45</v>
      </c>
      <c r="B33" s="3">
        <v>39.4181</v>
      </c>
      <c r="C33" s="3">
        <v>44.0044</v>
      </c>
      <c r="D33" s="3">
        <v>43.6293</v>
      </c>
      <c r="E33" s="3">
        <v>44.09169253365973</v>
      </c>
      <c r="F33" s="3">
        <v>46.7115</v>
      </c>
      <c r="G33" s="3">
        <v>46.6377</v>
      </c>
      <c r="H33" s="115">
        <f>G33/F33-1</f>
        <v>-0.0015799107286214031</v>
      </c>
      <c r="I33" s="115">
        <f>G33/E33-1</f>
        <v>0.057743473204088014</v>
      </c>
      <c r="J33" s="15"/>
      <c r="K33" s="15"/>
      <c r="L33" s="45"/>
      <c r="M33" s="9"/>
      <c r="N33" s="9"/>
      <c r="O33" s="9"/>
      <c r="P33" s="9"/>
      <c r="Q33" s="9"/>
      <c r="R33" s="9"/>
    </row>
    <row r="34" spans="1:18" s="2" customFormat="1" ht="39.75" customHeight="1">
      <c r="A34" s="148" t="s">
        <v>46</v>
      </c>
      <c r="B34" s="3">
        <v>39.5934</v>
      </c>
      <c r="C34" s="3">
        <v>44.0896</v>
      </c>
      <c r="D34" s="3">
        <v>43.5597</v>
      </c>
      <c r="E34" s="3">
        <v>44.0742</v>
      </c>
      <c r="F34" s="3">
        <v>46.7115</v>
      </c>
      <c r="G34" s="3">
        <v>46.5291</v>
      </c>
      <c r="H34" s="115">
        <f>G34/F34-1</f>
        <v>-0.0039048200122026033</v>
      </c>
      <c r="I34" s="115">
        <f>G34/E34-1</f>
        <v>0.05569925262398412</v>
      </c>
      <c r="J34" s="15"/>
      <c r="K34" s="15"/>
      <c r="L34" s="45"/>
      <c r="M34" s="9"/>
      <c r="N34" s="9"/>
      <c r="O34" s="9"/>
      <c r="P34" s="9"/>
      <c r="Q34" s="9"/>
      <c r="R34" s="9"/>
    </row>
    <row r="35" spans="1:18" s="2" customFormat="1" ht="37.5" customHeight="1">
      <c r="A35" s="148" t="s">
        <v>47</v>
      </c>
      <c r="B35" s="3">
        <v>1.4071</v>
      </c>
      <c r="C35" s="3">
        <v>1.4329</v>
      </c>
      <c r="D35" s="3">
        <v>1.4637</v>
      </c>
      <c r="E35" s="3">
        <v>1.4316</v>
      </c>
      <c r="F35" s="3">
        <v>1.2685</v>
      </c>
      <c r="G35" s="3">
        <v>1.363</v>
      </c>
      <c r="H35" s="115">
        <f>G35/F35-1</f>
        <v>0.0744974379188017</v>
      </c>
      <c r="I35" s="115">
        <f>G35/E35-1</f>
        <v>-0.04791841296451527</v>
      </c>
      <c r="J35" s="15"/>
      <c r="K35" s="15"/>
      <c r="L35" s="9"/>
      <c r="M35" s="9"/>
      <c r="N35" s="9"/>
      <c r="O35" s="9"/>
      <c r="P35" s="9"/>
      <c r="Q35" s="9"/>
      <c r="R35" s="9"/>
    </row>
    <row r="36" spans="1:18" s="2" customFormat="1" ht="29.25" customHeight="1">
      <c r="A36" s="148" t="s">
        <v>48</v>
      </c>
      <c r="B36" s="3"/>
      <c r="C36" s="3"/>
      <c r="D36" s="3"/>
      <c r="E36" s="3"/>
      <c r="F36" s="3"/>
      <c r="G36" s="3"/>
      <c r="H36" s="115"/>
      <c r="I36" s="115"/>
      <c r="J36" s="15"/>
      <c r="K36" s="15"/>
      <c r="L36" s="9"/>
      <c r="M36" s="9"/>
      <c r="N36" s="9"/>
      <c r="O36" s="9"/>
      <c r="P36" s="9"/>
      <c r="Q36" s="9"/>
      <c r="R36" s="9"/>
    </row>
    <row r="37" spans="1:18" s="2" customFormat="1" ht="13.5" customHeight="1">
      <c r="A37" s="149" t="s">
        <v>49</v>
      </c>
      <c r="B37" s="3">
        <v>39.7217</v>
      </c>
      <c r="C37" s="3">
        <v>44.1108</v>
      </c>
      <c r="D37" s="3">
        <v>43.4804</v>
      </c>
      <c r="E37" s="3">
        <v>44.2341</v>
      </c>
      <c r="F37" s="3">
        <v>46.6676</v>
      </c>
      <c r="G37" s="3">
        <v>46.5482</v>
      </c>
      <c r="H37" s="115">
        <f>G37/F37-1</f>
        <v>-0.0025585202581662747</v>
      </c>
      <c r="I37" s="115">
        <f>G37/E37-1</f>
        <v>0.052314843073556494</v>
      </c>
      <c r="J37" s="15"/>
      <c r="K37" s="15"/>
      <c r="L37" s="45"/>
      <c r="M37" s="9"/>
      <c r="N37" s="9"/>
      <c r="O37" s="9"/>
      <c r="P37" s="9"/>
      <c r="Q37" s="9"/>
      <c r="R37" s="9"/>
    </row>
    <row r="38" spans="1:18" s="2" customFormat="1" ht="13.5" customHeight="1">
      <c r="A38" s="149" t="s">
        <v>10</v>
      </c>
      <c r="B38" s="3">
        <v>55.2291</v>
      </c>
      <c r="C38" s="3">
        <v>62.6548</v>
      </c>
      <c r="D38" s="3">
        <v>63.9795</v>
      </c>
      <c r="E38" s="3">
        <v>63.9915</v>
      </c>
      <c r="F38" s="3">
        <v>59.1474</v>
      </c>
      <c r="G38" s="3">
        <v>63.0989</v>
      </c>
      <c r="H38" s="115">
        <f>G38/F38-1</f>
        <v>0.06680767032870438</v>
      </c>
      <c r="I38" s="115">
        <f>G38/E38-1</f>
        <v>-0.013948727565379793</v>
      </c>
      <c r="J38" s="15"/>
      <c r="K38" s="15"/>
      <c r="L38" s="45"/>
      <c r="M38" s="9"/>
      <c r="N38" s="9"/>
      <c r="O38" s="9"/>
      <c r="P38" s="9"/>
      <c r="Q38" s="9"/>
      <c r="R38" s="9"/>
    </row>
    <row r="39" spans="1:18" s="2" customFormat="1" ht="13.5" customHeight="1">
      <c r="A39" s="149" t="s">
        <v>11</v>
      </c>
      <c r="B39" s="3">
        <v>1.2903</v>
      </c>
      <c r="C39" s="3">
        <v>1.3753</v>
      </c>
      <c r="D39" s="3">
        <v>1.4345</v>
      </c>
      <c r="E39" s="3">
        <v>1.4394</v>
      </c>
      <c r="F39" s="3">
        <v>1.5189</v>
      </c>
      <c r="G39" s="3">
        <v>1.5169</v>
      </c>
      <c r="H39" s="115">
        <f>G39/F39-1</f>
        <v>-0.0013167423793535304</v>
      </c>
      <c r="I39" s="115">
        <f>G39/E39-1</f>
        <v>0.05384187856051126</v>
      </c>
      <c r="J39" s="15"/>
      <c r="K39" s="15"/>
      <c r="L39" s="45"/>
      <c r="M39" s="9"/>
      <c r="N39" s="9"/>
      <c r="O39" s="9"/>
      <c r="P39" s="9"/>
      <c r="Q39" s="9"/>
      <c r="R39" s="9"/>
    </row>
    <row r="40" spans="1:18" s="2" customFormat="1" ht="13.5" customHeight="1">
      <c r="A40" s="149" t="s">
        <v>50</v>
      </c>
      <c r="B40" s="3">
        <v>0.324657923963241</v>
      </c>
      <c r="C40" s="3">
        <v>0.2914</v>
      </c>
      <c r="D40" s="3">
        <v>0.2876</v>
      </c>
      <c r="E40" s="3">
        <v>0.2954</v>
      </c>
      <c r="F40" s="3">
        <v>0.3152</v>
      </c>
      <c r="G40" s="3">
        <v>0.315</v>
      </c>
      <c r="H40" s="115">
        <f>G40/F40-1</f>
        <v>-0.0006345177664973667</v>
      </c>
      <c r="I40" s="115">
        <f>G40/E40-1</f>
        <v>0.06635071090047395</v>
      </c>
      <c r="J40" s="15"/>
      <c r="K40" s="15"/>
      <c r="L40" s="45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31" sqref="A31:A53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8" t="s">
        <v>51</v>
      </c>
      <c r="B1" s="1"/>
    </row>
    <row r="2" spans="1:7" s="6" customFormat="1" ht="12.75" customHeight="1">
      <c r="A2" s="150" t="s">
        <v>9</v>
      </c>
      <c r="B2" s="5"/>
      <c r="C2" s="7"/>
      <c r="D2" s="7"/>
      <c r="E2" s="7"/>
      <c r="F2" s="7"/>
      <c r="G2" s="7"/>
    </row>
    <row r="3" spans="1:11" ht="35.25" customHeight="1">
      <c r="A3" s="56"/>
      <c r="B3" s="139" t="s">
        <v>23</v>
      </c>
      <c r="C3" s="54" t="s">
        <v>16</v>
      </c>
      <c r="D3" s="54" t="s">
        <v>15</v>
      </c>
      <c r="E3" s="54">
        <v>40391</v>
      </c>
      <c r="F3" s="54">
        <v>40422</v>
      </c>
      <c r="G3" s="142" t="s">
        <v>33</v>
      </c>
      <c r="H3" s="142" t="s">
        <v>52</v>
      </c>
      <c r="J3" s="79"/>
      <c r="K3" s="79"/>
    </row>
    <row r="4" spans="1:9" ht="13.5" customHeight="1">
      <c r="A4" s="8" t="s">
        <v>2</v>
      </c>
      <c r="B4" s="74">
        <f>B6+B7</f>
        <v>288.75</v>
      </c>
      <c r="C4" s="74">
        <f>C6+C7</f>
        <v>258.1</v>
      </c>
      <c r="D4" s="74">
        <f>D6+D7+D8</f>
        <v>229.5</v>
      </c>
      <c r="E4" s="74">
        <f>E6+E7+E8</f>
        <v>23.5</v>
      </c>
      <c r="F4" s="74">
        <f>F6+F7+F8</f>
        <v>20.400000000000002</v>
      </c>
      <c r="G4" s="75">
        <f>F4-E4</f>
        <v>-3.099999999999998</v>
      </c>
      <c r="H4" s="75">
        <f>D4-C4</f>
        <v>-28.600000000000023</v>
      </c>
      <c r="I4" s="78"/>
    </row>
    <row r="5" spans="1:10" ht="13.5" customHeight="1">
      <c r="A5" s="41" t="s">
        <v>13</v>
      </c>
      <c r="B5" s="71">
        <f>B6-B7</f>
        <v>-155.14999999999998</v>
      </c>
      <c r="C5" s="71">
        <f>C6-C7</f>
        <v>-144.1</v>
      </c>
      <c r="D5" s="71">
        <f>D6-D7</f>
        <v>-185.95</v>
      </c>
      <c r="E5" s="71">
        <f>E6-E7</f>
        <v>0.6500000000000004</v>
      </c>
      <c r="F5" s="71">
        <f>F6-F7</f>
        <v>-10.5</v>
      </c>
      <c r="G5" s="108">
        <f>-ABS(F5)+(ABS(E5))</f>
        <v>-9.85</v>
      </c>
      <c r="H5" s="108">
        <f>D5-C5</f>
        <v>-41.849999999999994</v>
      </c>
      <c r="J5" s="118"/>
    </row>
    <row r="6" spans="1:9" ht="13.5" customHeight="1">
      <c r="A6" s="47" t="s">
        <v>3</v>
      </c>
      <c r="B6" s="72">
        <v>66.8</v>
      </c>
      <c r="C6" s="72">
        <v>57</v>
      </c>
      <c r="D6" s="72">
        <v>19.05</v>
      </c>
      <c r="E6" s="72">
        <v>10.5</v>
      </c>
      <c r="F6" s="72">
        <v>3.8</v>
      </c>
      <c r="G6" s="108">
        <f>F6-E6</f>
        <v>-6.7</v>
      </c>
      <c r="H6" s="108">
        <f>D6-C6</f>
        <v>-37.95</v>
      </c>
      <c r="I6" s="134"/>
    </row>
    <row r="7" spans="1:9" ht="13.5" customHeight="1">
      <c r="A7" s="47" t="s">
        <v>4</v>
      </c>
      <c r="B7" s="72">
        <v>221.95</v>
      </c>
      <c r="C7" s="72">
        <v>201.1</v>
      </c>
      <c r="D7" s="72">
        <v>205</v>
      </c>
      <c r="E7" s="72">
        <v>9.85</v>
      </c>
      <c r="F7" s="72">
        <v>14.3</v>
      </c>
      <c r="G7" s="108">
        <f>F7-E7</f>
        <v>4.450000000000001</v>
      </c>
      <c r="H7" s="108">
        <f>D7-C7</f>
        <v>3.9000000000000057</v>
      </c>
      <c r="I7" s="134"/>
    </row>
    <row r="8" spans="1:10" ht="13.5" customHeight="1">
      <c r="A8" s="41" t="s">
        <v>8</v>
      </c>
      <c r="B8" s="72" t="s">
        <v>0</v>
      </c>
      <c r="C8" s="72" t="s">
        <v>0</v>
      </c>
      <c r="D8" s="111">
        <v>5.449999999999999</v>
      </c>
      <c r="E8" s="111">
        <v>3.15</v>
      </c>
      <c r="F8" s="111">
        <v>2.3</v>
      </c>
      <c r="G8" s="108">
        <f>F8-E8</f>
        <v>-0.8500000000000001</v>
      </c>
      <c r="H8" s="108">
        <f>D8</f>
        <v>5.449999999999999</v>
      </c>
      <c r="I8" s="135"/>
      <c r="J8" s="111"/>
    </row>
    <row r="9" spans="3:4" ht="15" customHeight="1">
      <c r="C9" s="78"/>
      <c r="D9" s="78"/>
    </row>
    <row r="10" spans="1:2" s="9" customFormat="1" ht="15" customHeight="1">
      <c r="A10" s="151" t="s">
        <v>53</v>
      </c>
      <c r="B10" s="126"/>
    </row>
    <row r="11" spans="1:10" s="6" customFormat="1" ht="12.75" customHeight="1">
      <c r="A11" s="150" t="s">
        <v>54</v>
      </c>
      <c r="B11" s="5"/>
      <c r="C11" s="7"/>
      <c r="D11" s="7"/>
      <c r="E11" s="7"/>
      <c r="F11" s="7"/>
      <c r="G11" s="7"/>
      <c r="J11" s="45"/>
    </row>
    <row r="12" spans="1:8" ht="38.25" customHeight="1">
      <c r="A12" s="56"/>
      <c r="B12" s="139" t="s">
        <v>23</v>
      </c>
      <c r="C12" s="54" t="s">
        <v>16</v>
      </c>
      <c r="D12" s="54" t="s">
        <v>15</v>
      </c>
      <c r="E12" s="54">
        <v>40391</v>
      </c>
      <c r="F12" s="54">
        <v>40422</v>
      </c>
      <c r="G12" s="142" t="s">
        <v>33</v>
      </c>
      <c r="H12" s="142" t="s">
        <v>52</v>
      </c>
    </row>
    <row r="13" spans="1:9" ht="26.25" customHeight="1">
      <c r="A13" s="152" t="s">
        <v>55</v>
      </c>
      <c r="B13" s="74">
        <f>+B14+B18</f>
        <v>1692.64362</v>
      </c>
      <c r="C13" s="74">
        <f>+C14+C18</f>
        <v>962.64361</v>
      </c>
      <c r="D13" s="74">
        <f>+D14+D18</f>
        <v>2558</v>
      </c>
      <c r="E13" s="74" t="s">
        <v>0</v>
      </c>
      <c r="F13" s="74">
        <f>F18</f>
        <v>7</v>
      </c>
      <c r="G13" s="108" t="s">
        <v>0</v>
      </c>
      <c r="H13" s="75">
        <f>D13-C13</f>
        <v>1595.35639</v>
      </c>
      <c r="I13" s="75"/>
    </row>
    <row r="14" spans="1:10" ht="12.75" customHeight="1">
      <c r="A14" s="153" t="s">
        <v>56</v>
      </c>
      <c r="B14" s="71">
        <f>B15+B17</f>
        <v>1056.81237</v>
      </c>
      <c r="C14" s="71">
        <f>C15+C17</f>
        <v>956.81236</v>
      </c>
      <c r="D14" s="71">
        <f>D15</f>
        <v>400</v>
      </c>
      <c r="E14" s="111" t="s">
        <v>0</v>
      </c>
      <c r="F14" s="108" t="s">
        <v>0</v>
      </c>
      <c r="G14" s="108" t="s">
        <v>0</v>
      </c>
      <c r="H14" s="108">
        <f>D14-C14</f>
        <v>-556.81236</v>
      </c>
      <c r="I14" s="73"/>
      <c r="J14" s="9"/>
    </row>
    <row r="15" spans="1:10" ht="12.75" customHeight="1">
      <c r="A15" s="154" t="s">
        <v>57</v>
      </c>
      <c r="B15" s="111">
        <v>500.00001</v>
      </c>
      <c r="C15" s="111">
        <v>400</v>
      </c>
      <c r="D15" s="111">
        <v>400</v>
      </c>
      <c r="E15" s="111" t="s">
        <v>0</v>
      </c>
      <c r="F15" s="111" t="s">
        <v>0</v>
      </c>
      <c r="G15" s="108" t="s">
        <v>0</v>
      </c>
      <c r="H15" s="108">
        <f>D15-C15</f>
        <v>0</v>
      </c>
      <c r="I15" s="73"/>
      <c r="J15" s="9"/>
    </row>
    <row r="16" spans="1:10" ht="20.25" customHeight="1">
      <c r="A16" s="155" t="s">
        <v>58</v>
      </c>
      <c r="B16" s="127">
        <v>500.00001</v>
      </c>
      <c r="C16" s="127">
        <v>400</v>
      </c>
      <c r="D16" s="127">
        <v>400</v>
      </c>
      <c r="E16" s="127" t="s">
        <v>0</v>
      </c>
      <c r="F16" s="127" t="s">
        <v>0</v>
      </c>
      <c r="G16" s="108" t="s">
        <v>0</v>
      </c>
      <c r="H16" s="108">
        <f>D16-C16</f>
        <v>0</v>
      </c>
      <c r="I16" s="73"/>
      <c r="J16" s="9"/>
    </row>
    <row r="17" spans="1:10" ht="12.75" customHeight="1">
      <c r="A17" s="154" t="s">
        <v>59</v>
      </c>
      <c r="B17" s="72">
        <v>556.81236</v>
      </c>
      <c r="C17" s="72">
        <v>556.81236</v>
      </c>
      <c r="D17" s="72" t="s">
        <v>0</v>
      </c>
      <c r="E17" s="74" t="s">
        <v>0</v>
      </c>
      <c r="F17" s="74" t="s">
        <v>0</v>
      </c>
      <c r="G17" s="108" t="s">
        <v>0</v>
      </c>
      <c r="H17" s="108">
        <f>-C17</f>
        <v>-556.81236</v>
      </c>
      <c r="I17" s="73"/>
      <c r="J17" s="9"/>
    </row>
    <row r="18" spans="1:10" ht="12.75" customHeight="1">
      <c r="A18" s="153" t="s">
        <v>60</v>
      </c>
      <c r="B18" s="72">
        <v>635.83125</v>
      </c>
      <c r="C18" s="72">
        <v>5.83125</v>
      </c>
      <c r="D18" s="72">
        <v>2158</v>
      </c>
      <c r="E18" s="111" t="s">
        <v>0</v>
      </c>
      <c r="F18" s="72">
        <v>7</v>
      </c>
      <c r="G18" s="108" t="s">
        <v>0</v>
      </c>
      <c r="H18" s="108">
        <f>D18-C18</f>
        <v>2152.16875</v>
      </c>
      <c r="I18" s="73"/>
      <c r="J18" s="11"/>
    </row>
    <row r="19" spans="1:10" ht="12.75" customHeight="1">
      <c r="A19" s="153" t="s">
        <v>61</v>
      </c>
      <c r="B19" s="74" t="s">
        <v>0</v>
      </c>
      <c r="C19" s="74" t="s">
        <v>0</v>
      </c>
      <c r="D19" s="74" t="s">
        <v>0</v>
      </c>
      <c r="E19" s="74" t="s">
        <v>0</v>
      </c>
      <c r="F19" s="74" t="s">
        <v>0</v>
      </c>
      <c r="G19" s="74" t="s">
        <v>0</v>
      </c>
      <c r="H19" s="74" t="s">
        <v>0</v>
      </c>
      <c r="I19" s="73"/>
      <c r="J19" s="11"/>
    </row>
    <row r="20" spans="1:10" ht="27.75" customHeight="1">
      <c r="A20" s="152" t="s">
        <v>62</v>
      </c>
      <c r="B20" s="31"/>
      <c r="C20" s="31"/>
      <c r="D20" s="31"/>
      <c r="E20" s="31"/>
      <c r="F20" s="31"/>
      <c r="G20" s="75"/>
      <c r="H20" s="75"/>
      <c r="I20" s="131"/>
      <c r="J20" s="11"/>
    </row>
    <row r="21" spans="1:10" ht="26.25" customHeight="1">
      <c r="A21" s="153" t="s">
        <v>63</v>
      </c>
      <c r="B21" s="31">
        <v>0.9</v>
      </c>
      <c r="C21" s="31">
        <v>3.28</v>
      </c>
      <c r="D21" s="31">
        <v>2.84</v>
      </c>
      <c r="E21" s="31">
        <v>2.26</v>
      </c>
      <c r="F21" s="31">
        <v>2.84</v>
      </c>
      <c r="G21" s="108">
        <f>F21-E21</f>
        <v>0.5800000000000001</v>
      </c>
      <c r="H21" s="108">
        <f>D21-C21</f>
        <v>-0.43999999999999995</v>
      </c>
      <c r="I21" s="32"/>
      <c r="J21" s="11"/>
    </row>
    <row r="22" spans="1:10" ht="12.75" customHeight="1">
      <c r="A22" s="153" t="s">
        <v>64</v>
      </c>
      <c r="B22" s="31">
        <v>9.7</v>
      </c>
      <c r="C22" s="31">
        <v>9</v>
      </c>
      <c r="D22" s="31">
        <v>4.525</v>
      </c>
      <c r="E22" s="31" t="s">
        <v>0</v>
      </c>
      <c r="F22" s="31" t="s">
        <v>0</v>
      </c>
      <c r="G22" s="31" t="s">
        <v>0</v>
      </c>
      <c r="H22" s="108">
        <f>D22-C22</f>
        <v>-4.475</v>
      </c>
      <c r="I22" s="32"/>
      <c r="J22" s="11"/>
    </row>
    <row r="23" spans="1:10" ht="12.75" customHeight="1">
      <c r="A23" s="153" t="s">
        <v>65</v>
      </c>
      <c r="B23" s="31">
        <v>13.31</v>
      </c>
      <c r="C23" s="31">
        <v>13.31</v>
      </c>
      <c r="D23" s="31" t="s">
        <v>0</v>
      </c>
      <c r="E23" s="31" t="s">
        <v>0</v>
      </c>
      <c r="F23" s="31" t="s">
        <v>0</v>
      </c>
      <c r="G23" s="31" t="s">
        <v>0</v>
      </c>
      <c r="H23" s="31" t="s">
        <v>0</v>
      </c>
      <c r="I23" s="32"/>
      <c r="J23" s="11"/>
    </row>
    <row r="24" spans="1:10" ht="26.25" customHeight="1">
      <c r="A24" s="153" t="s">
        <v>66</v>
      </c>
      <c r="B24" s="31">
        <f>B21*1.2</f>
        <v>1.08</v>
      </c>
      <c r="C24" s="31">
        <f>C21*1.2</f>
        <v>3.9359999999999995</v>
      </c>
      <c r="D24" s="31">
        <f>D21*1.2</f>
        <v>3.408</v>
      </c>
      <c r="E24" s="31">
        <f>E21*1.2</f>
        <v>2.7119999999999997</v>
      </c>
      <c r="F24" s="31">
        <f>F21*1.2</f>
        <v>3.408</v>
      </c>
      <c r="G24" s="108">
        <f>F24-E24</f>
        <v>0.6960000000000002</v>
      </c>
      <c r="H24" s="108">
        <f>D24-C24</f>
        <v>-0.5279999999999996</v>
      </c>
      <c r="I24" s="32"/>
      <c r="J24" s="11"/>
    </row>
    <row r="25" spans="1:10" ht="12.75" customHeight="1">
      <c r="A25" s="153" t="s">
        <v>61</v>
      </c>
      <c r="B25" s="31" t="s">
        <v>0</v>
      </c>
      <c r="C25" s="31" t="s">
        <v>0</v>
      </c>
      <c r="D25" s="31" t="s">
        <v>0</v>
      </c>
      <c r="E25" s="31" t="s">
        <v>0</v>
      </c>
      <c r="F25" s="31" t="s">
        <v>0</v>
      </c>
      <c r="G25" s="31" t="s">
        <v>0</v>
      </c>
      <c r="H25" s="31" t="s">
        <v>0</v>
      </c>
      <c r="J25" s="11"/>
    </row>
    <row r="26" ht="15" customHeight="1">
      <c r="A26" s="156" t="s">
        <v>67</v>
      </c>
    </row>
    <row r="27" ht="15" customHeight="1"/>
    <row r="28" spans="1:2" ht="15" customHeight="1">
      <c r="A28" s="138" t="s">
        <v>68</v>
      </c>
      <c r="B28" s="1"/>
    </row>
    <row r="29" spans="1:7" s="6" customFormat="1" ht="12.75" customHeight="1">
      <c r="A29" s="157" t="s">
        <v>54</v>
      </c>
      <c r="B29" s="5"/>
      <c r="C29" s="7"/>
      <c r="D29" s="7"/>
      <c r="E29" s="7"/>
      <c r="F29" s="7"/>
      <c r="G29" s="7"/>
    </row>
    <row r="30" spans="1:8" ht="42" customHeight="1">
      <c r="A30" s="56"/>
      <c r="B30" s="139" t="s">
        <v>23</v>
      </c>
      <c r="C30" s="54" t="s">
        <v>17</v>
      </c>
      <c r="D30" s="54" t="s">
        <v>18</v>
      </c>
      <c r="E30" s="54">
        <v>40391</v>
      </c>
      <c r="F30" s="54">
        <v>40422</v>
      </c>
      <c r="G30" s="142" t="s">
        <v>33</v>
      </c>
      <c r="H30" s="142" t="s">
        <v>52</v>
      </c>
    </row>
    <row r="31" spans="1:15" ht="37.5" customHeight="1">
      <c r="A31" s="152" t="s">
        <v>69</v>
      </c>
      <c r="B31" s="122">
        <f>SUM(B32:B35)</f>
        <v>24680</v>
      </c>
      <c r="C31" s="122">
        <f>SUM(C32:C35)</f>
        <v>19220</v>
      </c>
      <c r="D31" s="122">
        <f>SUM(D32:D35)</f>
        <v>7930</v>
      </c>
      <c r="E31" s="122">
        <v>350</v>
      </c>
      <c r="F31" s="122">
        <f>SUM(F32:F34)</f>
        <v>500</v>
      </c>
      <c r="G31" s="75">
        <f>F31-E31</f>
        <v>150</v>
      </c>
      <c r="H31" s="75">
        <f>D31-C31</f>
        <v>-11290</v>
      </c>
      <c r="I31" s="9"/>
      <c r="M31" s="109"/>
      <c r="N31" s="109"/>
      <c r="O31" s="109"/>
    </row>
    <row r="32" spans="1:15" ht="12.75" customHeight="1">
      <c r="A32" s="158" t="s">
        <v>70</v>
      </c>
      <c r="B32" s="104">
        <v>6360</v>
      </c>
      <c r="C32" s="104">
        <v>5160</v>
      </c>
      <c r="D32" s="104">
        <v>1300</v>
      </c>
      <c r="E32" s="104">
        <v>0</v>
      </c>
      <c r="F32" s="104">
        <v>0</v>
      </c>
      <c r="G32" s="104">
        <v>0</v>
      </c>
      <c r="H32" s="108">
        <f>D32-C32</f>
        <v>-3860</v>
      </c>
      <c r="I32" s="9"/>
      <c r="M32" s="109"/>
      <c r="N32" s="109"/>
      <c r="O32" s="109"/>
    </row>
    <row r="33" spans="1:15" ht="12.75" customHeight="1">
      <c r="A33" s="158" t="s">
        <v>71</v>
      </c>
      <c r="B33" s="104">
        <v>8470</v>
      </c>
      <c r="C33" s="104">
        <v>6710</v>
      </c>
      <c r="D33" s="104">
        <v>1520</v>
      </c>
      <c r="E33" s="104">
        <v>0</v>
      </c>
      <c r="F33" s="104">
        <v>0</v>
      </c>
      <c r="G33" s="104">
        <v>0</v>
      </c>
      <c r="H33" s="108">
        <f>D33-C33</f>
        <v>-5190</v>
      </c>
      <c r="I33" s="9"/>
      <c r="M33" s="109"/>
      <c r="N33" s="109"/>
      <c r="O33" s="109"/>
    </row>
    <row r="34" spans="1:15" ht="12.75" customHeight="1">
      <c r="A34" s="158" t="s">
        <v>72</v>
      </c>
      <c r="B34" s="104">
        <v>9310</v>
      </c>
      <c r="C34" s="104">
        <v>6810</v>
      </c>
      <c r="D34" s="104">
        <v>5110</v>
      </c>
      <c r="E34" s="104">
        <v>350</v>
      </c>
      <c r="F34" s="104">
        <v>500</v>
      </c>
      <c r="G34" s="108">
        <f>F34-E34</f>
        <v>150</v>
      </c>
      <c r="H34" s="108">
        <f>D34-C34</f>
        <v>-1700</v>
      </c>
      <c r="I34" s="9"/>
      <c r="M34" s="109"/>
      <c r="N34" s="109"/>
      <c r="O34" s="109"/>
    </row>
    <row r="35" spans="1:15" ht="12.75" customHeight="1">
      <c r="A35" s="158" t="s">
        <v>73</v>
      </c>
      <c r="B35" s="104">
        <v>540</v>
      </c>
      <c r="C35" s="104">
        <v>540</v>
      </c>
      <c r="D35" s="105">
        <v>0</v>
      </c>
      <c r="E35" s="105">
        <v>0</v>
      </c>
      <c r="F35" s="105">
        <v>0</v>
      </c>
      <c r="G35" s="105">
        <v>0</v>
      </c>
      <c r="H35" s="108">
        <f>D35-C35</f>
        <v>-540</v>
      </c>
      <c r="I35" s="9"/>
      <c r="M35" s="109"/>
      <c r="N35" s="109"/>
      <c r="O35" s="109"/>
    </row>
    <row r="36" spans="1:15" ht="12.75" customHeight="1" hidden="1">
      <c r="A36" s="158" t="s">
        <v>5</v>
      </c>
      <c r="B36" s="105">
        <v>0</v>
      </c>
      <c r="C36" s="129">
        <v>0</v>
      </c>
      <c r="D36" s="129">
        <v>0</v>
      </c>
      <c r="E36" s="105">
        <v>0</v>
      </c>
      <c r="F36" s="129">
        <v>0</v>
      </c>
      <c r="G36" s="105">
        <v>0</v>
      </c>
      <c r="H36" s="105">
        <v>0</v>
      </c>
      <c r="I36" s="9"/>
      <c r="M36" s="109"/>
      <c r="N36" s="109"/>
      <c r="O36" s="109"/>
    </row>
    <row r="37" spans="1:15" ht="35.25" customHeight="1">
      <c r="A37" s="152" t="s">
        <v>74</v>
      </c>
      <c r="B37" s="122">
        <f>SUM(B38:B41)</f>
        <v>31666.639999999996</v>
      </c>
      <c r="C37" s="122">
        <f>SUM(C38:C41)</f>
        <v>22662.539999999997</v>
      </c>
      <c r="D37" s="122">
        <f>SUM(D38:D41)</f>
        <v>10613.9</v>
      </c>
      <c r="E37" s="122">
        <v>476</v>
      </c>
      <c r="F37" s="122">
        <f>SUM(F38:F40)</f>
        <v>461.9</v>
      </c>
      <c r="G37" s="75">
        <f>F37-E37</f>
        <v>-14.100000000000023</v>
      </c>
      <c r="H37" s="75">
        <f>D37-C37</f>
        <v>-12048.639999999998</v>
      </c>
      <c r="I37" s="9"/>
      <c r="M37" s="109"/>
      <c r="N37" s="109"/>
      <c r="O37" s="109"/>
    </row>
    <row r="38" spans="1:15" ht="12.75" customHeight="1">
      <c r="A38" s="158" t="s">
        <v>70</v>
      </c>
      <c r="B38" s="104">
        <v>7049.91</v>
      </c>
      <c r="C38" s="104">
        <v>4870.41</v>
      </c>
      <c r="D38" s="104">
        <v>2205.5</v>
      </c>
      <c r="E38" s="104">
        <v>0</v>
      </c>
      <c r="F38" s="104">
        <v>0</v>
      </c>
      <c r="G38" s="104">
        <v>0</v>
      </c>
      <c r="H38" s="108">
        <f>D38-C38</f>
        <v>-2664.91</v>
      </c>
      <c r="I38" s="9"/>
      <c r="M38" s="109"/>
      <c r="N38" s="109"/>
      <c r="O38" s="109"/>
    </row>
    <row r="39" spans="1:15" ht="12.75" customHeight="1">
      <c r="A39" s="158" t="s">
        <v>71</v>
      </c>
      <c r="B39" s="104">
        <v>10324.4</v>
      </c>
      <c r="C39" s="104">
        <v>7816.4</v>
      </c>
      <c r="D39" s="104">
        <v>2104.9</v>
      </c>
      <c r="E39" s="104">
        <v>0</v>
      </c>
      <c r="F39" s="104">
        <v>0</v>
      </c>
      <c r="G39" s="104">
        <v>0</v>
      </c>
      <c r="H39" s="108">
        <f>D39-C39</f>
        <v>-5711.5</v>
      </c>
      <c r="I39" s="9"/>
      <c r="M39" s="109"/>
      <c r="N39" s="109"/>
      <c r="O39" s="109"/>
    </row>
    <row r="40" spans="1:15" ht="12.75" customHeight="1">
      <c r="A40" s="158" t="s">
        <v>72</v>
      </c>
      <c r="B40" s="104">
        <v>14051.92</v>
      </c>
      <c r="C40" s="104">
        <v>9735.32</v>
      </c>
      <c r="D40" s="104">
        <v>6303.5</v>
      </c>
      <c r="E40" s="104">
        <v>476</v>
      </c>
      <c r="F40" s="104">
        <v>461.9</v>
      </c>
      <c r="G40" s="108">
        <f>F40-E40</f>
        <v>-14.100000000000023</v>
      </c>
      <c r="H40" s="108">
        <f>D40-C40</f>
        <v>-3431.8199999999997</v>
      </c>
      <c r="I40" s="9"/>
      <c r="M40" s="109"/>
      <c r="N40" s="109"/>
      <c r="O40" s="109"/>
    </row>
    <row r="41" spans="1:15" ht="12.75" customHeight="1">
      <c r="A41" s="158" t="s">
        <v>73</v>
      </c>
      <c r="B41" s="104">
        <v>240.41</v>
      </c>
      <c r="C41" s="104">
        <v>240.41</v>
      </c>
      <c r="D41" s="133">
        <v>0</v>
      </c>
      <c r="E41" s="105">
        <v>0</v>
      </c>
      <c r="F41" s="105">
        <v>0</v>
      </c>
      <c r="G41" s="105">
        <v>0</v>
      </c>
      <c r="H41" s="108">
        <f>D41-C41</f>
        <v>-240.41</v>
      </c>
      <c r="I41" s="9"/>
      <c r="M41" s="109"/>
      <c r="N41" s="109"/>
      <c r="O41" s="109"/>
    </row>
    <row r="42" spans="1:15" ht="12.75" customHeight="1" hidden="1">
      <c r="A42" s="158" t="s">
        <v>5</v>
      </c>
      <c r="B42" s="105">
        <v>0</v>
      </c>
      <c r="C42" s="129">
        <v>0</v>
      </c>
      <c r="D42" s="129">
        <v>0</v>
      </c>
      <c r="E42" s="105">
        <v>0</v>
      </c>
      <c r="F42" s="129">
        <v>0</v>
      </c>
      <c r="G42" s="105">
        <v>0</v>
      </c>
      <c r="H42" s="105">
        <v>0</v>
      </c>
      <c r="I42" s="9"/>
      <c r="M42" s="109"/>
      <c r="N42" s="109"/>
      <c r="O42" s="109"/>
    </row>
    <row r="43" spans="1:15" ht="33" customHeight="1">
      <c r="A43" s="152" t="s">
        <v>75</v>
      </c>
      <c r="B43" s="122">
        <f>SUM(B44:B47)</f>
        <v>20671.65</v>
      </c>
      <c r="C43" s="122">
        <f>SUM(C44:C47)</f>
        <v>15456.75</v>
      </c>
      <c r="D43" s="122">
        <f>SUM(D44:D47)</f>
        <v>6682</v>
      </c>
      <c r="E43" s="122">
        <v>350</v>
      </c>
      <c r="F43" s="122">
        <f>SUM(F44:F46)</f>
        <v>407.1</v>
      </c>
      <c r="G43" s="75">
        <f>F43-E43</f>
        <v>57.10000000000002</v>
      </c>
      <c r="H43" s="75">
        <f>D43-C43</f>
        <v>-8774.75</v>
      </c>
      <c r="M43" s="109"/>
      <c r="N43" s="109"/>
      <c r="O43" s="109"/>
    </row>
    <row r="44" spans="1:15" ht="12.75" customHeight="1">
      <c r="A44" s="158" t="s">
        <v>70</v>
      </c>
      <c r="B44" s="104">
        <v>4987.56</v>
      </c>
      <c r="C44" s="104">
        <v>3837.46</v>
      </c>
      <c r="D44" s="104">
        <v>1181</v>
      </c>
      <c r="E44" s="104">
        <v>0</v>
      </c>
      <c r="F44" s="104">
        <v>0</v>
      </c>
      <c r="G44" s="104">
        <v>0</v>
      </c>
      <c r="H44" s="108">
        <f>D44-C44</f>
        <v>-2656.46</v>
      </c>
      <c r="M44" s="109"/>
      <c r="N44" s="109"/>
      <c r="O44" s="109"/>
    </row>
    <row r="45" spans="1:15" ht="12.75" customHeight="1">
      <c r="A45" s="158" t="s">
        <v>71</v>
      </c>
      <c r="B45" s="104">
        <v>7182.04</v>
      </c>
      <c r="C45" s="104">
        <v>5505.34</v>
      </c>
      <c r="D45" s="104">
        <v>1256.5</v>
      </c>
      <c r="E45" s="104">
        <v>0</v>
      </c>
      <c r="F45" s="104">
        <v>0</v>
      </c>
      <c r="G45" s="104">
        <v>0</v>
      </c>
      <c r="H45" s="108">
        <f>D45-C45</f>
        <v>-4248.84</v>
      </c>
      <c r="M45" s="109"/>
      <c r="N45" s="109"/>
      <c r="O45" s="109"/>
    </row>
    <row r="46" spans="1:15" ht="12.75" customHeight="1">
      <c r="A46" s="158" t="s">
        <v>72</v>
      </c>
      <c r="B46" s="104">
        <v>8346.05</v>
      </c>
      <c r="C46" s="104">
        <v>5957.95</v>
      </c>
      <c r="D46" s="104">
        <v>4244.5</v>
      </c>
      <c r="E46" s="104">
        <v>350</v>
      </c>
      <c r="F46" s="104">
        <v>407.1</v>
      </c>
      <c r="G46" s="108">
        <f>F46-E46</f>
        <v>57.10000000000002</v>
      </c>
      <c r="H46" s="108">
        <f>D46-C46</f>
        <v>-1713.4499999999998</v>
      </c>
      <c r="M46" s="109"/>
      <c r="N46" s="109"/>
      <c r="O46" s="109"/>
    </row>
    <row r="47" spans="1:15" ht="12.75" customHeight="1">
      <c r="A47" s="158" t="s">
        <v>73</v>
      </c>
      <c r="B47" s="104">
        <v>156</v>
      </c>
      <c r="C47" s="104">
        <v>156</v>
      </c>
      <c r="D47" s="105">
        <v>0</v>
      </c>
      <c r="E47" s="105">
        <v>0</v>
      </c>
      <c r="F47" s="105">
        <v>0</v>
      </c>
      <c r="G47" s="105">
        <v>0</v>
      </c>
      <c r="H47" s="108">
        <f>D47-C47</f>
        <v>-156</v>
      </c>
      <c r="M47" s="109"/>
      <c r="N47" s="109"/>
      <c r="O47" s="109"/>
    </row>
    <row r="48" spans="1:15" ht="12.75" customHeight="1" hidden="1">
      <c r="A48" s="158" t="s">
        <v>5</v>
      </c>
      <c r="B48" s="105">
        <v>0</v>
      </c>
      <c r="C48" s="129">
        <v>0</v>
      </c>
      <c r="D48" s="129">
        <v>0</v>
      </c>
      <c r="E48" s="105">
        <v>0</v>
      </c>
      <c r="F48" s="129">
        <v>0</v>
      </c>
      <c r="G48" s="105">
        <v>0</v>
      </c>
      <c r="H48" s="105">
        <v>0</v>
      </c>
      <c r="M48" s="109"/>
      <c r="N48" s="109"/>
      <c r="O48" s="109"/>
    </row>
    <row r="49" spans="1:15" ht="52.5" customHeight="1">
      <c r="A49" s="152" t="s">
        <v>76</v>
      </c>
      <c r="B49" s="100">
        <v>6.681703711233015</v>
      </c>
      <c r="C49" s="132">
        <v>8.410803382930714</v>
      </c>
      <c r="D49" s="132">
        <v>2.053460964664199</v>
      </c>
      <c r="E49" s="132">
        <v>2.25090498105148</v>
      </c>
      <c r="F49" s="132">
        <v>2.7903729289174746</v>
      </c>
      <c r="G49" s="75">
        <f>F49-E49</f>
        <v>0.5394679478659947</v>
      </c>
      <c r="H49" s="75">
        <f>D49-C49</f>
        <v>-6.357342418266516</v>
      </c>
      <c r="J49" s="61"/>
      <c r="K49" s="61"/>
      <c r="L49" s="61"/>
      <c r="M49" s="109"/>
      <c r="N49" s="109"/>
      <c r="O49" s="109"/>
    </row>
    <row r="50" spans="1:15" ht="12" customHeight="1">
      <c r="A50" s="158" t="s">
        <v>70</v>
      </c>
      <c r="B50" s="98">
        <v>4.809094941218612</v>
      </c>
      <c r="C50" s="98">
        <v>5.996005164534557</v>
      </c>
      <c r="D50" s="98">
        <v>0.4010104385075408</v>
      </c>
      <c r="E50" s="99">
        <v>0</v>
      </c>
      <c r="F50" s="99">
        <v>0</v>
      </c>
      <c r="G50" s="99">
        <v>0</v>
      </c>
      <c r="H50" s="108">
        <f>D50-C50</f>
        <v>-5.594994726027016</v>
      </c>
      <c r="J50" s="61"/>
      <c r="K50" s="61"/>
      <c r="L50" s="61"/>
      <c r="M50" s="109"/>
      <c r="N50" s="109"/>
      <c r="O50" s="109"/>
    </row>
    <row r="51" spans="1:15" ht="12" customHeight="1">
      <c r="A51" s="158" t="s">
        <v>71</v>
      </c>
      <c r="B51" s="98">
        <v>6.878414161541948</v>
      </c>
      <c r="C51" s="98">
        <v>8.665769598697521</v>
      </c>
      <c r="D51" s="98">
        <v>0.6898285724383382</v>
      </c>
      <c r="E51" s="99">
        <v>0</v>
      </c>
      <c r="F51" s="99">
        <v>0</v>
      </c>
      <c r="G51" s="99">
        <v>0</v>
      </c>
      <c r="H51" s="108">
        <f>D51-C51</f>
        <v>-7.975941026259183</v>
      </c>
      <c r="J51" s="61"/>
      <c r="K51" s="61"/>
      <c r="L51" s="61"/>
      <c r="M51" s="109"/>
      <c r="N51" s="109"/>
      <c r="O51" s="109"/>
    </row>
    <row r="52" spans="1:15" ht="12" customHeight="1">
      <c r="A52" s="158" t="s">
        <v>72</v>
      </c>
      <c r="B52" s="98">
        <v>7.555535874848766</v>
      </c>
      <c r="C52" s="98">
        <v>9.52668105558284</v>
      </c>
      <c r="D52" s="98">
        <v>2.1522887771743</v>
      </c>
      <c r="E52" s="98">
        <v>2.25090498105148</v>
      </c>
      <c r="F52" s="98">
        <v>2.7903729289174746</v>
      </c>
      <c r="G52" s="108">
        <f>F52-E52</f>
        <v>0.5394679478659947</v>
      </c>
      <c r="H52" s="108">
        <f>D52-C52</f>
        <v>-7.374392278408539</v>
      </c>
      <c r="J52" s="61"/>
      <c r="K52" s="61"/>
      <c r="L52" s="61"/>
      <c r="M52" s="109"/>
      <c r="N52" s="109"/>
      <c r="O52" s="109"/>
    </row>
    <row r="53" spans="1:15" ht="12" customHeight="1">
      <c r="A53" s="158" t="s">
        <v>73</v>
      </c>
      <c r="B53" s="99">
        <v>18.44012367720777</v>
      </c>
      <c r="C53" s="99">
        <v>18.44012367720777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J53" s="61"/>
      <c r="K53" s="61"/>
      <c r="L53" s="61"/>
      <c r="M53" s="109"/>
      <c r="N53" s="109"/>
      <c r="O53" s="109"/>
    </row>
    <row r="54" spans="1:8" ht="12" customHeight="1" hidden="1">
      <c r="A54" s="46" t="s">
        <v>5</v>
      </c>
      <c r="B54" s="99">
        <v>0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K59" sqref="K59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8" t="s">
        <v>77</v>
      </c>
      <c r="B1" s="1"/>
      <c r="J1"/>
    </row>
    <row r="2" spans="1:7" s="6" customFormat="1" ht="12.75" customHeight="1">
      <c r="A2" s="157" t="s">
        <v>54</v>
      </c>
      <c r="B2" s="5"/>
      <c r="C2" s="7"/>
      <c r="D2" s="7"/>
      <c r="E2" s="7"/>
      <c r="F2" s="7"/>
      <c r="G2" s="7"/>
    </row>
    <row r="3" spans="1:9" ht="36" customHeight="1">
      <c r="A3" s="56"/>
      <c r="B3" s="139" t="s">
        <v>23</v>
      </c>
      <c r="C3" s="54" t="s">
        <v>17</v>
      </c>
      <c r="D3" s="54" t="s">
        <v>18</v>
      </c>
      <c r="E3" s="54">
        <v>40391</v>
      </c>
      <c r="F3" s="54">
        <v>40422</v>
      </c>
      <c r="G3" s="142" t="s">
        <v>33</v>
      </c>
      <c r="H3" s="142" t="s">
        <v>52</v>
      </c>
      <c r="I3"/>
    </row>
    <row r="4" spans="1:15" ht="12.75" customHeight="1">
      <c r="A4" s="159" t="s">
        <v>78</v>
      </c>
      <c r="B4" s="106">
        <f>SUM(B5:B7)</f>
        <v>4911.84</v>
      </c>
      <c r="C4" s="106">
        <f>SUM(C5:C7)</f>
        <v>3776.84</v>
      </c>
      <c r="D4" s="106">
        <f>SUM(D5:D7)</f>
        <v>3555</v>
      </c>
      <c r="E4" s="106">
        <v>400</v>
      </c>
      <c r="F4" s="106">
        <f>SUM(F5:F7)</f>
        <v>495</v>
      </c>
      <c r="G4" s="75">
        <f>F4-E4</f>
        <v>95</v>
      </c>
      <c r="H4" s="75">
        <f>D4-C4</f>
        <v>-221.84000000000015</v>
      </c>
      <c r="I4"/>
      <c r="J4" s="9"/>
      <c r="M4" s="110"/>
      <c r="N4" s="110"/>
      <c r="O4" s="110"/>
    </row>
    <row r="5" spans="1:15" ht="12.75" customHeight="1">
      <c r="A5" s="160" t="s">
        <v>79</v>
      </c>
      <c r="B5" s="103">
        <v>1145</v>
      </c>
      <c r="C5" s="103">
        <v>960</v>
      </c>
      <c r="D5" s="103">
        <v>485</v>
      </c>
      <c r="E5" s="103">
        <v>50</v>
      </c>
      <c r="F5" s="103">
        <v>75</v>
      </c>
      <c r="G5" s="108">
        <f aca="true" t="shared" si="0" ref="G5:G25">F5-E5</f>
        <v>25</v>
      </c>
      <c r="H5" s="108">
        <f>D5-C5</f>
        <v>-475</v>
      </c>
      <c r="I5"/>
      <c r="J5" s="9"/>
      <c r="M5" s="110"/>
      <c r="N5" s="110"/>
      <c r="O5" s="110"/>
    </row>
    <row r="6" spans="1:15" ht="12.75" customHeight="1">
      <c r="A6" s="160" t="s">
        <v>80</v>
      </c>
      <c r="B6" s="103">
        <v>1290</v>
      </c>
      <c r="C6" s="103">
        <v>1050</v>
      </c>
      <c r="D6" s="103">
        <v>615</v>
      </c>
      <c r="E6" s="103">
        <v>70</v>
      </c>
      <c r="F6" s="103">
        <v>70</v>
      </c>
      <c r="G6" s="108">
        <f t="shared" si="0"/>
        <v>0</v>
      </c>
      <c r="H6" s="108">
        <f aca="true" t="shared" si="1" ref="H6:H25">D6-C6</f>
        <v>-435</v>
      </c>
      <c r="I6"/>
      <c r="J6" s="9"/>
      <c r="M6" s="110"/>
      <c r="N6" s="110"/>
      <c r="O6" s="110"/>
    </row>
    <row r="7" spans="1:15" ht="12.75" customHeight="1">
      <c r="A7" s="160" t="s">
        <v>81</v>
      </c>
      <c r="B7" s="103">
        <v>2476.84</v>
      </c>
      <c r="C7" s="103">
        <v>1766.84</v>
      </c>
      <c r="D7" s="103">
        <v>2455</v>
      </c>
      <c r="E7" s="103">
        <v>280</v>
      </c>
      <c r="F7" s="103">
        <v>350</v>
      </c>
      <c r="G7" s="108">
        <f t="shared" si="0"/>
        <v>70</v>
      </c>
      <c r="H7" s="108">
        <f t="shared" si="1"/>
        <v>688.1600000000001</v>
      </c>
      <c r="I7"/>
      <c r="J7" s="9"/>
      <c r="M7" s="110"/>
      <c r="N7" s="110"/>
      <c r="O7" s="110"/>
    </row>
    <row r="8" spans="1:15" ht="12.75" customHeight="1" hidden="1">
      <c r="A8" s="160" t="s">
        <v>6</v>
      </c>
      <c r="B8" s="104">
        <v>0</v>
      </c>
      <c r="C8" s="128">
        <v>0</v>
      </c>
      <c r="D8" s="128">
        <v>0</v>
      </c>
      <c r="E8" s="104">
        <v>0</v>
      </c>
      <c r="F8" s="128">
        <v>0</v>
      </c>
      <c r="G8" s="104">
        <v>0</v>
      </c>
      <c r="H8" s="104">
        <v>0</v>
      </c>
      <c r="I8"/>
      <c r="J8" s="9"/>
      <c r="M8" s="110"/>
      <c r="N8" s="110"/>
      <c r="O8" s="110"/>
    </row>
    <row r="9" spans="1:15" ht="12.75" customHeight="1" hidden="1">
      <c r="A9" s="160" t="s">
        <v>7</v>
      </c>
      <c r="B9" s="104">
        <v>0</v>
      </c>
      <c r="C9" s="128">
        <v>0</v>
      </c>
      <c r="D9" s="128">
        <v>0</v>
      </c>
      <c r="E9" s="104">
        <v>0</v>
      </c>
      <c r="F9" s="128">
        <v>0</v>
      </c>
      <c r="G9" s="104">
        <v>0</v>
      </c>
      <c r="H9" s="104">
        <v>0</v>
      </c>
      <c r="I9"/>
      <c r="J9" s="9"/>
      <c r="M9" s="110"/>
      <c r="N9" s="110"/>
      <c r="O9" s="110"/>
    </row>
    <row r="10" spans="1:15" ht="15.75" customHeight="1">
      <c r="A10" s="159" t="s">
        <v>82</v>
      </c>
      <c r="B10" s="106">
        <f>SUM(B11:B13)</f>
        <v>10576.514</v>
      </c>
      <c r="C10" s="106">
        <f>SUM(C11:C13)</f>
        <v>8426.939</v>
      </c>
      <c r="D10" s="106">
        <f>SUM(D11:D13)</f>
        <v>5001.3252999999995</v>
      </c>
      <c r="E10" s="106">
        <v>334.471</v>
      </c>
      <c r="F10" s="106">
        <f>SUM(F11:F13)</f>
        <v>513.731</v>
      </c>
      <c r="G10" s="75">
        <f>F10-E10</f>
        <v>179.26</v>
      </c>
      <c r="H10" s="75">
        <f>D10-C10</f>
        <v>-3425.613700000001</v>
      </c>
      <c r="I10"/>
      <c r="M10" s="110"/>
      <c r="N10" s="110"/>
      <c r="O10" s="110"/>
    </row>
    <row r="11" spans="1:15" ht="12.75" customHeight="1">
      <c r="A11" s="160" t="s">
        <v>79</v>
      </c>
      <c r="B11" s="103">
        <v>3689.0063</v>
      </c>
      <c r="C11" s="103">
        <v>3035.8163</v>
      </c>
      <c r="D11" s="103">
        <v>756.8122</v>
      </c>
      <c r="E11" s="103">
        <v>26.08</v>
      </c>
      <c r="F11" s="103">
        <v>86.196</v>
      </c>
      <c r="G11" s="108">
        <f t="shared" si="0"/>
        <v>60.116</v>
      </c>
      <c r="H11" s="108">
        <f t="shared" si="1"/>
        <v>-2279.0041</v>
      </c>
      <c r="I11"/>
      <c r="J11" s="9"/>
      <c r="M11" s="110"/>
      <c r="N11" s="110"/>
      <c r="O11" s="110"/>
    </row>
    <row r="12" spans="1:15" ht="12.75" customHeight="1">
      <c r="A12" s="160" t="s">
        <v>80</v>
      </c>
      <c r="B12" s="103">
        <v>2435.7418</v>
      </c>
      <c r="C12" s="103">
        <v>1883.0968</v>
      </c>
      <c r="D12" s="103">
        <v>852.095</v>
      </c>
      <c r="E12" s="103">
        <v>8.762</v>
      </c>
      <c r="F12" s="103">
        <v>17.3</v>
      </c>
      <c r="G12" s="108">
        <f t="shared" si="0"/>
        <v>8.538</v>
      </c>
      <c r="H12" s="108">
        <f t="shared" si="1"/>
        <v>-1031.0018</v>
      </c>
      <c r="I12"/>
      <c r="J12" s="9"/>
      <c r="M12" s="110"/>
      <c r="N12" s="110"/>
      <c r="O12" s="110"/>
    </row>
    <row r="13" spans="1:15" ht="12.75" customHeight="1">
      <c r="A13" s="160" t="s">
        <v>81</v>
      </c>
      <c r="B13" s="103">
        <v>4451.7659</v>
      </c>
      <c r="C13" s="103">
        <v>3508.0259</v>
      </c>
      <c r="D13" s="103">
        <v>3392.4180999999994</v>
      </c>
      <c r="E13" s="103">
        <v>299.629</v>
      </c>
      <c r="F13" s="103">
        <v>410.235</v>
      </c>
      <c r="G13" s="108">
        <f t="shared" si="0"/>
        <v>110.606</v>
      </c>
      <c r="H13" s="108">
        <f t="shared" si="1"/>
        <v>-115.60780000000068</v>
      </c>
      <c r="I13"/>
      <c r="J13" s="9"/>
      <c r="M13" s="110"/>
      <c r="N13" s="110"/>
      <c r="O13" s="110"/>
    </row>
    <row r="14" spans="1:15" ht="12.75" customHeight="1" hidden="1">
      <c r="A14" s="160" t="s">
        <v>6</v>
      </c>
      <c r="B14" s="104">
        <v>0</v>
      </c>
      <c r="C14" s="128">
        <v>0</v>
      </c>
      <c r="D14" s="128">
        <v>0</v>
      </c>
      <c r="E14" s="104">
        <v>0</v>
      </c>
      <c r="F14" s="128">
        <v>0</v>
      </c>
      <c r="G14" s="104">
        <v>0</v>
      </c>
      <c r="H14" s="104">
        <v>0</v>
      </c>
      <c r="I14"/>
      <c r="J14" s="9"/>
      <c r="M14" s="110"/>
      <c r="N14" s="110"/>
      <c r="O14" s="110"/>
    </row>
    <row r="15" spans="1:15" ht="12.75" customHeight="1" hidden="1">
      <c r="A15" s="160" t="s">
        <v>7</v>
      </c>
      <c r="B15" s="104">
        <v>0</v>
      </c>
      <c r="C15" s="128">
        <v>0</v>
      </c>
      <c r="D15" s="128">
        <v>0</v>
      </c>
      <c r="E15" s="104">
        <v>0</v>
      </c>
      <c r="F15" s="128">
        <v>0</v>
      </c>
      <c r="G15" s="104">
        <v>0</v>
      </c>
      <c r="H15" s="104">
        <v>0</v>
      </c>
      <c r="I15"/>
      <c r="J15" s="9"/>
      <c r="M15" s="110"/>
      <c r="N15" s="110"/>
      <c r="O15" s="110"/>
    </row>
    <row r="16" spans="1:15" ht="21" customHeight="1">
      <c r="A16" s="159" t="s">
        <v>83</v>
      </c>
      <c r="B16" s="106">
        <f>SUM(B17:B19)</f>
        <v>4567.7632</v>
      </c>
      <c r="C16" s="106">
        <f>SUM(C17:C19)</f>
        <v>3537.2932</v>
      </c>
      <c r="D16" s="106">
        <f>SUM(D17:D19)</f>
        <v>2671.0951</v>
      </c>
      <c r="E16" s="106">
        <v>199.56709999999998</v>
      </c>
      <c r="F16" s="106">
        <f>SUM(F17:F19)</f>
        <v>300.38</v>
      </c>
      <c r="G16" s="75">
        <f t="shared" si="0"/>
        <v>100.81290000000001</v>
      </c>
      <c r="H16" s="75">
        <f>D16-C16</f>
        <v>-866.1981000000001</v>
      </c>
      <c r="I16"/>
      <c r="M16" s="110"/>
      <c r="N16" s="110"/>
      <c r="O16" s="110"/>
    </row>
    <row r="17" spans="1:15" ht="12.75" customHeight="1">
      <c r="A17" s="160" t="s">
        <v>79</v>
      </c>
      <c r="B17" s="103">
        <v>1224.1028000000001</v>
      </c>
      <c r="C17" s="103">
        <v>1064.1028000000001</v>
      </c>
      <c r="D17" s="103">
        <v>382.2</v>
      </c>
      <c r="E17" s="103">
        <v>18.33</v>
      </c>
      <c r="F17" s="103">
        <v>48.65</v>
      </c>
      <c r="G17" s="108">
        <f t="shared" si="0"/>
        <v>30.32</v>
      </c>
      <c r="H17" s="108">
        <f t="shared" si="1"/>
        <v>-681.9028000000001</v>
      </c>
      <c r="I17"/>
      <c r="M17" s="110"/>
      <c r="N17" s="110"/>
      <c r="O17" s="110"/>
    </row>
    <row r="18" spans="1:15" ht="12.75" customHeight="1">
      <c r="A18" s="160" t="s">
        <v>80</v>
      </c>
      <c r="B18" s="103">
        <v>1088.2372</v>
      </c>
      <c r="C18" s="103">
        <v>853.0772</v>
      </c>
      <c r="D18" s="103">
        <v>373.392</v>
      </c>
      <c r="E18" s="103">
        <v>0</v>
      </c>
      <c r="F18" s="103">
        <v>0</v>
      </c>
      <c r="G18" s="108">
        <f t="shared" si="0"/>
        <v>0</v>
      </c>
      <c r="H18" s="108">
        <f t="shared" si="1"/>
        <v>-479.68519999999995</v>
      </c>
      <c r="I18"/>
      <c r="M18" s="110"/>
      <c r="N18" s="110"/>
      <c r="O18" s="110"/>
    </row>
    <row r="19" spans="1:15" ht="12.75" customHeight="1">
      <c r="A19" s="160" t="s">
        <v>81</v>
      </c>
      <c r="B19" s="103">
        <v>2255.4232</v>
      </c>
      <c r="C19" s="103">
        <v>1620.1132000000002</v>
      </c>
      <c r="D19" s="103">
        <v>1915.5031000000001</v>
      </c>
      <c r="E19" s="103">
        <v>181.2371</v>
      </c>
      <c r="F19" s="103">
        <v>251.73</v>
      </c>
      <c r="G19" s="108">
        <f t="shared" si="0"/>
        <v>70.49289999999999</v>
      </c>
      <c r="H19" s="108">
        <f t="shared" si="1"/>
        <v>295.3898999999999</v>
      </c>
      <c r="I19"/>
      <c r="M19" s="110"/>
      <c r="N19" s="110"/>
      <c r="O19" s="110"/>
    </row>
    <row r="20" spans="1:15" ht="12.75" customHeight="1" hidden="1">
      <c r="A20" s="160" t="s">
        <v>6</v>
      </c>
      <c r="B20" s="104">
        <v>0</v>
      </c>
      <c r="C20" s="128">
        <v>0</v>
      </c>
      <c r="D20" s="128">
        <v>0</v>
      </c>
      <c r="E20" s="104">
        <v>0</v>
      </c>
      <c r="F20" s="128">
        <v>0</v>
      </c>
      <c r="G20" s="104">
        <v>0</v>
      </c>
      <c r="H20" s="104">
        <v>0</v>
      </c>
      <c r="I20"/>
      <c r="M20" s="110"/>
      <c r="N20" s="110"/>
      <c r="O20" s="110"/>
    </row>
    <row r="21" spans="1:15" ht="12.75" customHeight="1" hidden="1">
      <c r="A21" s="160" t="s">
        <v>7</v>
      </c>
      <c r="B21" s="104">
        <v>0</v>
      </c>
      <c r="C21" s="128">
        <v>0</v>
      </c>
      <c r="D21" s="128">
        <v>0</v>
      </c>
      <c r="E21" s="104">
        <v>0</v>
      </c>
      <c r="F21" s="128">
        <v>0</v>
      </c>
      <c r="G21" s="104">
        <v>0</v>
      </c>
      <c r="H21" s="104">
        <v>0</v>
      </c>
      <c r="I21"/>
      <c r="M21" s="110"/>
      <c r="N21" s="110"/>
      <c r="O21" s="110"/>
    </row>
    <row r="22" spans="1:15" ht="27" customHeight="1">
      <c r="A22" s="159" t="s">
        <v>84</v>
      </c>
      <c r="B22" s="102">
        <v>12.73579300995259</v>
      </c>
      <c r="C22" s="130">
        <v>15.296982991573799</v>
      </c>
      <c r="D22" s="130">
        <v>9.517475743122482</v>
      </c>
      <c r="E22" s="130">
        <v>13.96233915782193</v>
      </c>
      <c r="F22" s="130">
        <v>15.20494100742151</v>
      </c>
      <c r="G22" s="75">
        <f>F22-E22</f>
        <v>1.2426018495995805</v>
      </c>
      <c r="H22" s="75">
        <f>D22-C22</f>
        <v>-5.779507248451317</v>
      </c>
      <c r="I22"/>
      <c r="J22" s="61"/>
      <c r="K22" s="61"/>
      <c r="L22" s="61"/>
      <c r="M22" s="110"/>
      <c r="N22" s="110"/>
      <c r="O22" s="110"/>
    </row>
    <row r="23" spans="1:15" ht="12.75" customHeight="1">
      <c r="A23" s="160" t="s">
        <v>79</v>
      </c>
      <c r="B23" s="101">
        <v>10.871534899094486</v>
      </c>
      <c r="C23" s="101">
        <v>13.641347059008915</v>
      </c>
      <c r="D23" s="101">
        <v>4.45484097821237</v>
      </c>
      <c r="E23" s="101">
        <v>5.8569420188872705</v>
      </c>
      <c r="F23" s="101">
        <v>7.254970606737036</v>
      </c>
      <c r="G23" s="108">
        <f t="shared" si="0"/>
        <v>1.3980285878497654</v>
      </c>
      <c r="H23" s="108">
        <f t="shared" si="1"/>
        <v>-9.186506080796544</v>
      </c>
      <c r="I23"/>
      <c r="J23" s="61"/>
      <c r="K23" s="61"/>
      <c r="L23" s="61"/>
      <c r="M23" s="110"/>
      <c r="N23" s="110"/>
      <c r="O23" s="110"/>
    </row>
    <row r="24" spans="1:15" ht="12.75" customHeight="1">
      <c r="A24" s="160" t="s">
        <v>80</v>
      </c>
      <c r="B24" s="101">
        <v>12.314576235026138</v>
      </c>
      <c r="C24" s="101">
        <v>14.990268990418949</v>
      </c>
      <c r="D24" s="101">
        <v>6.573792887324663</v>
      </c>
      <c r="E24" s="103">
        <v>0</v>
      </c>
      <c r="F24" s="103">
        <v>0</v>
      </c>
      <c r="G24" s="108"/>
      <c r="H24" s="108">
        <f t="shared" si="1"/>
        <v>-8.416476103094286</v>
      </c>
      <c r="I24"/>
      <c r="J24" s="61"/>
      <c r="K24" s="61"/>
      <c r="L24" s="61"/>
      <c r="M24" s="110"/>
      <c r="N24" s="110"/>
      <c r="O24" s="110"/>
    </row>
    <row r="25" spans="1:15" ht="12.75" customHeight="1">
      <c r="A25" s="160" t="s">
        <v>81</v>
      </c>
      <c r="B25" s="101">
        <v>13.63426521104064</v>
      </c>
      <c r="C25" s="101">
        <v>16.255657120945543</v>
      </c>
      <c r="D25" s="101">
        <v>10.78710335551083</v>
      </c>
      <c r="E25" s="101">
        <v>14.78210470006837</v>
      </c>
      <c r="F25" s="101">
        <v>16.741373137057625</v>
      </c>
      <c r="G25" s="108">
        <f t="shared" si="0"/>
        <v>1.9592684369892552</v>
      </c>
      <c r="H25" s="108">
        <f t="shared" si="1"/>
        <v>-5.468553765434713</v>
      </c>
      <c r="I25"/>
      <c r="J25" s="61"/>
      <c r="K25" s="61"/>
      <c r="L25" s="61"/>
      <c r="M25" s="110"/>
      <c r="N25" s="110"/>
      <c r="O25" s="110"/>
    </row>
    <row r="26" spans="1:15" ht="12.75" customHeight="1" hidden="1">
      <c r="A26" s="59" t="s">
        <v>6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/>
      <c r="M26" s="110"/>
      <c r="N26" s="110"/>
      <c r="O26" s="110"/>
    </row>
    <row r="27" spans="1:15" ht="12.75" customHeight="1" hidden="1">
      <c r="A27" s="59" t="s">
        <v>7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/>
      <c r="M27" s="110"/>
      <c r="N27" s="110"/>
      <c r="O27" s="110"/>
    </row>
    <row r="28" ht="15" customHeight="1"/>
    <row r="29" spans="1:10" ht="15" customHeight="1">
      <c r="A29" s="138" t="s">
        <v>85</v>
      </c>
      <c r="B29" s="1"/>
      <c r="J29"/>
    </row>
    <row r="30" spans="1:7" s="6" customFormat="1" ht="12.75" customHeight="1">
      <c r="A30" s="157" t="s">
        <v>86</v>
      </c>
      <c r="B30" s="5"/>
      <c r="C30" s="7"/>
      <c r="D30" s="7"/>
      <c r="E30" s="7"/>
      <c r="F30" s="7"/>
      <c r="G30" s="7"/>
    </row>
    <row r="31" spans="1:9" ht="39" customHeight="1">
      <c r="A31" s="56"/>
      <c r="B31" s="139" t="s">
        <v>23</v>
      </c>
      <c r="C31" s="54" t="s">
        <v>17</v>
      </c>
      <c r="D31" s="54" t="s">
        <v>18</v>
      </c>
      <c r="E31" s="54">
        <v>40391</v>
      </c>
      <c r="F31" s="54">
        <v>40422</v>
      </c>
      <c r="G31" s="142" t="s">
        <v>33</v>
      </c>
      <c r="H31" s="142" t="s">
        <v>52</v>
      </c>
      <c r="I31"/>
    </row>
    <row r="32" spans="1:9" ht="12.75" customHeight="1">
      <c r="A32" s="159" t="s">
        <v>56</v>
      </c>
      <c r="B32" s="69">
        <v>8.314386736083538</v>
      </c>
      <c r="C32" s="69">
        <v>10.069302304750575</v>
      </c>
      <c r="D32" s="69">
        <v>3.228663837015272</v>
      </c>
      <c r="E32" s="69">
        <v>4.230332904216228</v>
      </c>
      <c r="F32" s="69">
        <v>3.8740276698691436</v>
      </c>
      <c r="G32" s="75">
        <f>F32-E32</f>
        <v>-0.3563052343470843</v>
      </c>
      <c r="H32" s="75">
        <f>D32-C32</f>
        <v>-6.840638467735303</v>
      </c>
      <c r="I32"/>
    </row>
    <row r="33" spans="1:9" ht="12.75" customHeight="1">
      <c r="A33" s="161" t="s">
        <v>87</v>
      </c>
      <c r="B33" s="31">
        <v>10.355201574313881</v>
      </c>
      <c r="C33" s="121">
        <v>11.866241889176658</v>
      </c>
      <c r="D33" s="31">
        <v>2.725135530436718</v>
      </c>
      <c r="E33" s="31" t="s">
        <v>0</v>
      </c>
      <c r="F33" s="31" t="s">
        <v>0</v>
      </c>
      <c r="G33" s="108" t="s">
        <v>0</v>
      </c>
      <c r="H33" s="108">
        <f>D33-C33</f>
        <v>-9.14110635873994</v>
      </c>
      <c r="I33"/>
    </row>
    <row r="34" spans="1:9" ht="12.75" customHeight="1">
      <c r="A34" s="161" t="s">
        <v>88</v>
      </c>
      <c r="B34" s="31">
        <v>8.285242468130424</v>
      </c>
      <c r="C34" s="31">
        <v>10.041885967922301</v>
      </c>
      <c r="D34" s="31">
        <v>3.2170177972196767</v>
      </c>
      <c r="E34" s="31">
        <v>4.230332904216228</v>
      </c>
      <c r="F34" s="31">
        <v>3.9276400677490217</v>
      </c>
      <c r="G34" s="108">
        <f>F34-E34</f>
        <v>-0.30269283646720613</v>
      </c>
      <c r="H34" s="108">
        <f>D34-C34</f>
        <v>-6.824868170702624</v>
      </c>
      <c r="I34"/>
    </row>
    <row r="35" spans="1:10" ht="12.75" customHeight="1">
      <c r="A35" s="161" t="s">
        <v>89</v>
      </c>
      <c r="B35" s="31">
        <v>7.782029997651114</v>
      </c>
      <c r="C35" s="31">
        <v>9.36657324453941</v>
      </c>
      <c r="D35" s="31">
        <v>3.141841105310797</v>
      </c>
      <c r="E35" s="31" t="s">
        <v>0</v>
      </c>
      <c r="F35" s="31">
        <v>3.5</v>
      </c>
      <c r="G35" s="108" t="s">
        <v>0</v>
      </c>
      <c r="H35" s="108">
        <f>D35-C35</f>
        <v>-6.224732139228613</v>
      </c>
      <c r="I35"/>
      <c r="J35" s="2" t="s">
        <v>14</v>
      </c>
    </row>
    <row r="36" spans="1:9" ht="12.75" customHeight="1">
      <c r="A36" s="161" t="s">
        <v>90</v>
      </c>
      <c r="B36" s="31">
        <v>4.759298743541935</v>
      </c>
      <c r="C36" s="31">
        <v>6.75</v>
      </c>
      <c r="D36" s="116" t="s">
        <v>0</v>
      </c>
      <c r="E36" s="116" t="s">
        <v>0</v>
      </c>
      <c r="F36" s="116" t="s">
        <v>0</v>
      </c>
      <c r="G36" s="108" t="s">
        <v>0</v>
      </c>
      <c r="H36" s="108" t="s">
        <v>0</v>
      </c>
      <c r="I36"/>
    </row>
    <row r="37" spans="1:9" ht="12.75" customHeight="1">
      <c r="A37" s="161" t="s">
        <v>91</v>
      </c>
      <c r="B37" s="77" t="s">
        <v>0</v>
      </c>
      <c r="C37" s="116" t="s">
        <v>0</v>
      </c>
      <c r="D37" s="116" t="s">
        <v>0</v>
      </c>
      <c r="E37" s="116" t="s">
        <v>0</v>
      </c>
      <c r="F37" s="116" t="s">
        <v>0</v>
      </c>
      <c r="G37" s="108" t="s">
        <v>0</v>
      </c>
      <c r="H37" s="108" t="s">
        <v>0</v>
      </c>
      <c r="I37"/>
    </row>
    <row r="38" spans="1:9" ht="12.75" customHeight="1">
      <c r="A38" s="161" t="s">
        <v>92</v>
      </c>
      <c r="B38" s="31">
        <v>7</v>
      </c>
      <c r="C38" s="116" t="s">
        <v>0</v>
      </c>
      <c r="D38" s="31" t="s">
        <v>0</v>
      </c>
      <c r="E38" s="31" t="s">
        <v>0</v>
      </c>
      <c r="F38" s="31" t="s">
        <v>0</v>
      </c>
      <c r="G38" s="108" t="s">
        <v>0</v>
      </c>
      <c r="H38" s="108" t="s">
        <v>0</v>
      </c>
      <c r="I38"/>
    </row>
    <row r="39" spans="1:9" ht="12.75" customHeight="1">
      <c r="A39" s="161" t="s">
        <v>93</v>
      </c>
      <c r="B39" s="29" t="s">
        <v>0</v>
      </c>
      <c r="C39" s="116" t="s">
        <v>0</v>
      </c>
      <c r="D39" s="116" t="s">
        <v>0</v>
      </c>
      <c r="E39" s="116" t="s">
        <v>0</v>
      </c>
      <c r="F39" s="116" t="s">
        <v>0</v>
      </c>
      <c r="G39" s="108" t="s">
        <v>0</v>
      </c>
      <c r="H39" s="108" t="s">
        <v>0</v>
      </c>
      <c r="I39"/>
    </row>
    <row r="40" spans="1:9" ht="12.75" customHeight="1">
      <c r="A40" s="161" t="s">
        <v>94</v>
      </c>
      <c r="B40" s="60" t="s">
        <v>0</v>
      </c>
      <c r="C40" s="116" t="s">
        <v>0</v>
      </c>
      <c r="D40" s="116" t="s">
        <v>0</v>
      </c>
      <c r="E40" s="116" t="s">
        <v>0</v>
      </c>
      <c r="F40" s="116" t="s">
        <v>0</v>
      </c>
      <c r="G40" s="108" t="s">
        <v>0</v>
      </c>
      <c r="H40" s="108" t="s">
        <v>0</v>
      </c>
      <c r="I40"/>
    </row>
    <row r="41" spans="1:9" ht="14.25" customHeight="1">
      <c r="A41" s="159" t="s">
        <v>95</v>
      </c>
      <c r="B41" s="69">
        <v>7.8064080891404295</v>
      </c>
      <c r="C41" s="69">
        <v>9.109496060915177</v>
      </c>
      <c r="D41" s="69">
        <v>4.310334672021419</v>
      </c>
      <c r="E41" s="117">
        <v>3.4444444444444446</v>
      </c>
      <c r="F41" s="117">
        <v>4</v>
      </c>
      <c r="G41" s="75">
        <f>F41-E41</f>
        <v>0.5555555555555554</v>
      </c>
      <c r="H41" s="75">
        <f>D41-C41</f>
        <v>-4.799161388893758</v>
      </c>
      <c r="I41"/>
    </row>
    <row r="42" spans="1:9" ht="12.75" customHeight="1">
      <c r="A42" s="161" t="s">
        <v>87</v>
      </c>
      <c r="B42" s="31">
        <v>11.625</v>
      </c>
      <c r="C42" s="31">
        <v>14.5</v>
      </c>
      <c r="D42" s="31" t="s">
        <v>0</v>
      </c>
      <c r="E42" s="116" t="s">
        <v>0</v>
      </c>
      <c r="F42" s="116" t="s">
        <v>0</v>
      </c>
      <c r="G42" s="108" t="s">
        <v>0</v>
      </c>
      <c r="H42" s="108" t="s">
        <v>0</v>
      </c>
      <c r="I42"/>
    </row>
    <row r="43" spans="1:9" ht="12.75" customHeight="1">
      <c r="A43" s="161" t="s">
        <v>88</v>
      </c>
      <c r="B43" s="31">
        <v>9.133678045368345</v>
      </c>
      <c r="C43" s="31">
        <v>9.133678045368345</v>
      </c>
      <c r="D43" s="31">
        <v>4.526807228915663</v>
      </c>
      <c r="E43" s="116" t="s">
        <v>0</v>
      </c>
      <c r="F43" s="31">
        <v>4</v>
      </c>
      <c r="G43" s="108" t="s">
        <v>0</v>
      </c>
      <c r="H43" s="108">
        <f>D43-C43</f>
        <v>-4.606870816452682</v>
      </c>
      <c r="I43"/>
    </row>
    <row r="44" spans="1:9" ht="12.75" customHeight="1">
      <c r="A44" s="161" t="s">
        <v>89</v>
      </c>
      <c r="B44" s="31">
        <v>7.806818181818182</v>
      </c>
      <c r="C44" s="31">
        <v>10.075757575757576</v>
      </c>
      <c r="D44" s="31">
        <v>3.4444444444444446</v>
      </c>
      <c r="E44" s="31">
        <v>3.4444444444444446</v>
      </c>
      <c r="F44" s="116" t="s">
        <v>0</v>
      </c>
      <c r="G44" s="108" t="s">
        <v>0</v>
      </c>
      <c r="H44" s="108">
        <f>D44-C44</f>
        <v>-6.6313131313131315</v>
      </c>
      <c r="I44"/>
    </row>
    <row r="45" spans="1:9" ht="12.75" customHeight="1">
      <c r="A45" s="161" t="s">
        <v>90</v>
      </c>
      <c r="B45" s="31">
        <v>3.9</v>
      </c>
      <c r="C45" s="31">
        <v>5</v>
      </c>
      <c r="D45" s="116" t="s">
        <v>0</v>
      </c>
      <c r="E45" s="116" t="s">
        <v>0</v>
      </c>
      <c r="F45" s="116" t="s">
        <v>0</v>
      </c>
      <c r="G45" s="108" t="s">
        <v>0</v>
      </c>
      <c r="H45" s="108" t="s">
        <v>0</v>
      </c>
      <c r="I45"/>
    </row>
    <row r="46" spans="1:9" ht="12.75" customHeight="1">
      <c r="A46" s="161" t="s">
        <v>91</v>
      </c>
      <c r="B46" s="31">
        <v>13</v>
      </c>
      <c r="C46" s="31">
        <v>13</v>
      </c>
      <c r="D46" s="116" t="s">
        <v>0</v>
      </c>
      <c r="E46" s="116" t="s">
        <v>0</v>
      </c>
      <c r="F46" s="116" t="s">
        <v>0</v>
      </c>
      <c r="G46" s="108" t="s">
        <v>0</v>
      </c>
      <c r="H46" s="108" t="s">
        <v>0</v>
      </c>
      <c r="I46"/>
    </row>
    <row r="47" spans="1:9" ht="12.75" customHeight="1">
      <c r="A47" s="161" t="s">
        <v>92</v>
      </c>
      <c r="B47" s="31">
        <v>5.5</v>
      </c>
      <c r="C47" s="31">
        <v>5.5</v>
      </c>
      <c r="D47" s="31" t="s">
        <v>0</v>
      </c>
      <c r="E47" s="116" t="s">
        <v>0</v>
      </c>
      <c r="F47" s="116" t="s">
        <v>0</v>
      </c>
      <c r="G47" s="108" t="s">
        <v>0</v>
      </c>
      <c r="H47" s="108" t="s">
        <v>0</v>
      </c>
      <c r="I47"/>
    </row>
    <row r="48" spans="1:9" ht="12.75" customHeight="1">
      <c r="A48" s="161" t="s">
        <v>93</v>
      </c>
      <c r="B48" s="31">
        <v>4.666666666666667</v>
      </c>
      <c r="C48" s="31">
        <v>5.5</v>
      </c>
      <c r="D48" s="116" t="s">
        <v>0</v>
      </c>
      <c r="E48" s="116" t="s">
        <v>0</v>
      </c>
      <c r="F48" s="116" t="s">
        <v>0</v>
      </c>
      <c r="G48" s="108" t="s">
        <v>0</v>
      </c>
      <c r="H48" s="108" t="s">
        <v>0</v>
      </c>
      <c r="I48"/>
    </row>
    <row r="49" spans="1:9" ht="12.75" customHeight="1">
      <c r="A49" s="161" t="s">
        <v>94</v>
      </c>
      <c r="B49" s="29" t="s">
        <v>0</v>
      </c>
      <c r="C49" s="31" t="s">
        <v>0</v>
      </c>
      <c r="D49" s="116" t="s">
        <v>0</v>
      </c>
      <c r="E49" s="116" t="s">
        <v>0</v>
      </c>
      <c r="F49" s="116" t="s">
        <v>0</v>
      </c>
      <c r="G49" s="108" t="s">
        <v>0</v>
      </c>
      <c r="H49" s="108" t="s">
        <v>0</v>
      </c>
      <c r="I49"/>
    </row>
    <row r="50" spans="1:9" ht="24" customHeight="1">
      <c r="A50" s="159" t="s">
        <v>96</v>
      </c>
      <c r="B50" s="70">
        <v>5.9582877583396225</v>
      </c>
      <c r="C50" s="70">
        <v>6.333752461228753</v>
      </c>
      <c r="D50" s="117">
        <v>2.8777046167217866</v>
      </c>
      <c r="E50" s="117" t="s">
        <v>0</v>
      </c>
      <c r="F50" s="117" t="s">
        <v>0</v>
      </c>
      <c r="G50" s="75" t="s">
        <v>0</v>
      </c>
      <c r="H50" s="75">
        <f>D50-C50</f>
        <v>-3.456047844506966</v>
      </c>
      <c r="I50"/>
    </row>
    <row r="51" spans="1:9" ht="12.75" customHeight="1">
      <c r="A51" s="161" t="s">
        <v>87</v>
      </c>
      <c r="B51" s="40">
        <v>3.8</v>
      </c>
      <c r="C51" s="31">
        <v>3.8</v>
      </c>
      <c r="D51" s="31" t="s">
        <v>0</v>
      </c>
      <c r="E51" s="31" t="s">
        <v>0</v>
      </c>
      <c r="F51" s="31" t="s">
        <v>0</v>
      </c>
      <c r="G51" s="108" t="s">
        <v>0</v>
      </c>
      <c r="H51" s="108" t="s">
        <v>0</v>
      </c>
      <c r="I51"/>
    </row>
    <row r="52" spans="1:9" ht="12.75" customHeight="1">
      <c r="A52" s="161" t="s">
        <v>88</v>
      </c>
      <c r="B52" s="40">
        <v>6.3</v>
      </c>
      <c r="C52" s="40">
        <v>6.3</v>
      </c>
      <c r="D52" s="31">
        <v>2.8877981936481603</v>
      </c>
      <c r="E52" s="31" t="s">
        <v>0</v>
      </c>
      <c r="F52" s="31" t="s">
        <v>0</v>
      </c>
      <c r="G52" s="108" t="s">
        <v>0</v>
      </c>
      <c r="H52" s="108">
        <f>D52-C52</f>
        <v>-3.4122018063518396</v>
      </c>
      <c r="I52"/>
    </row>
    <row r="53" spans="1:9" ht="12.75" customHeight="1">
      <c r="A53" s="161" t="s">
        <v>89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8" t="s">
        <v>0</v>
      </c>
      <c r="H53" s="108" t="s">
        <v>0</v>
      </c>
      <c r="I53"/>
    </row>
    <row r="54" spans="1:9" ht="12.75" customHeight="1">
      <c r="A54" s="161" t="s">
        <v>90</v>
      </c>
      <c r="B54" s="40">
        <v>4.325</v>
      </c>
      <c r="C54" s="40">
        <v>4.325</v>
      </c>
      <c r="D54" s="31" t="s">
        <v>0</v>
      </c>
      <c r="E54" s="31" t="s">
        <v>0</v>
      </c>
      <c r="F54" s="31" t="s">
        <v>0</v>
      </c>
      <c r="G54" s="108" t="s">
        <v>0</v>
      </c>
      <c r="H54" s="108" t="s">
        <v>0</v>
      </c>
      <c r="I54"/>
    </row>
    <row r="55" spans="1:9" ht="12.75" customHeight="1">
      <c r="A55" s="161" t="s">
        <v>91</v>
      </c>
      <c r="B55" s="40" t="s">
        <v>0</v>
      </c>
      <c r="C55" s="40" t="s">
        <v>0</v>
      </c>
      <c r="D55" s="31">
        <v>3.5</v>
      </c>
      <c r="E55" s="31" t="s">
        <v>0</v>
      </c>
      <c r="F55" s="31" t="s">
        <v>0</v>
      </c>
      <c r="G55" s="108" t="s">
        <v>0</v>
      </c>
      <c r="H55" s="108" t="s">
        <v>0</v>
      </c>
      <c r="I55"/>
    </row>
    <row r="56" spans="1:9" ht="12.75" customHeight="1">
      <c r="A56" s="161" t="s">
        <v>92</v>
      </c>
      <c r="B56" s="29" t="s">
        <v>0</v>
      </c>
      <c r="C56" s="31" t="s">
        <v>0</v>
      </c>
      <c r="D56" s="31" t="s">
        <v>0</v>
      </c>
      <c r="E56" s="31" t="s">
        <v>0</v>
      </c>
      <c r="F56" s="31" t="s">
        <v>0</v>
      </c>
      <c r="G56" s="108" t="s">
        <v>0</v>
      </c>
      <c r="H56" s="108" t="s">
        <v>0</v>
      </c>
      <c r="I56"/>
    </row>
    <row r="57" spans="1:9" ht="12.75" customHeight="1">
      <c r="A57" s="161" t="s">
        <v>93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8" t="s">
        <v>0</v>
      </c>
      <c r="H57" s="108" t="s">
        <v>0</v>
      </c>
      <c r="I57"/>
    </row>
    <row r="58" spans="1:9" ht="12.75" customHeight="1">
      <c r="A58" s="161" t="s">
        <v>94</v>
      </c>
      <c r="B58" s="29" t="s">
        <v>0</v>
      </c>
      <c r="C58" s="31" t="s">
        <v>0</v>
      </c>
      <c r="D58" s="31" t="s">
        <v>0</v>
      </c>
      <c r="E58" s="31" t="s">
        <v>0</v>
      </c>
      <c r="F58" s="31" t="s">
        <v>0</v>
      </c>
      <c r="G58" s="108" t="s">
        <v>0</v>
      </c>
      <c r="H58" s="108" t="s">
        <v>0</v>
      </c>
      <c r="I58"/>
    </row>
    <row r="59" ht="11.25">
      <c r="A59" s="156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23.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138" t="s">
        <v>97</v>
      </c>
      <c r="B1" s="1"/>
    </row>
    <row r="2" spans="1:6" s="6" customFormat="1" ht="12.75" customHeight="1">
      <c r="A2" s="157" t="s">
        <v>12</v>
      </c>
      <c r="B2" s="5"/>
      <c r="C2" s="7"/>
      <c r="D2" s="7"/>
      <c r="E2" s="7"/>
      <c r="F2" s="7"/>
    </row>
    <row r="3" spans="1:8" ht="38.25" customHeight="1">
      <c r="A3" s="56"/>
      <c r="B3" s="139" t="s">
        <v>23</v>
      </c>
      <c r="C3" s="54" t="s">
        <v>17</v>
      </c>
      <c r="D3" s="54" t="s">
        <v>18</v>
      </c>
      <c r="E3" s="54">
        <v>40391</v>
      </c>
      <c r="F3" s="54">
        <v>40422</v>
      </c>
      <c r="G3" s="142" t="s">
        <v>33</v>
      </c>
      <c r="H3" s="142" t="s">
        <v>52</v>
      </c>
    </row>
    <row r="4" spans="1:10" ht="15.75" customHeight="1">
      <c r="A4" s="159" t="s">
        <v>98</v>
      </c>
      <c r="B4" s="17">
        <f>B5+B14+B23</f>
        <v>11517.8828</v>
      </c>
      <c r="C4" s="17">
        <f>C5+C14+C23</f>
        <v>9341.3653</v>
      </c>
      <c r="D4" s="17">
        <f>D5+D14+D23</f>
        <v>3665.3327</v>
      </c>
      <c r="E4" s="17">
        <f>E5+E14</f>
        <v>318.6359</v>
      </c>
      <c r="F4" s="17">
        <f>F5+F14</f>
        <v>568.3381</v>
      </c>
      <c r="G4" s="75">
        <f>F4-E4</f>
        <v>249.70220000000006</v>
      </c>
      <c r="H4" s="75">
        <f>D4-C4</f>
        <v>-5676.0326</v>
      </c>
      <c r="I4" s="17"/>
      <c r="J4" s="12"/>
    </row>
    <row r="5" spans="1:10" ht="14.25" customHeight="1">
      <c r="A5" s="162" t="s">
        <v>99</v>
      </c>
      <c r="B5" s="67">
        <v>8613.0513</v>
      </c>
      <c r="C5" s="67">
        <v>6610.7279</v>
      </c>
      <c r="D5" s="67">
        <v>3328.4644</v>
      </c>
      <c r="E5" s="67">
        <v>277.2359</v>
      </c>
      <c r="F5" s="67">
        <v>477.2556</v>
      </c>
      <c r="G5" s="75">
        <f>F5-E5</f>
        <v>200.0197</v>
      </c>
      <c r="H5" s="75">
        <f>D5-C5</f>
        <v>-3282.2635</v>
      </c>
      <c r="I5" s="67"/>
      <c r="J5" s="12"/>
    </row>
    <row r="6" spans="1:10" ht="21.75" customHeight="1">
      <c r="A6" s="161" t="s">
        <v>87</v>
      </c>
      <c r="B6" s="65">
        <v>308.02290000000005</v>
      </c>
      <c r="C6" s="65">
        <v>257.9929</v>
      </c>
      <c r="D6" s="65">
        <v>153.615</v>
      </c>
      <c r="E6" s="65" t="s">
        <v>0</v>
      </c>
      <c r="F6" s="65" t="s">
        <v>0</v>
      </c>
      <c r="G6" s="108" t="s">
        <v>0</v>
      </c>
      <c r="H6" s="108">
        <f>D6-C6</f>
        <v>-104.37790000000001</v>
      </c>
      <c r="I6" s="65"/>
      <c r="J6" s="12"/>
    </row>
    <row r="7" spans="1:10" ht="26.25" customHeight="1">
      <c r="A7" s="161" t="s">
        <v>88</v>
      </c>
      <c r="B7" s="65">
        <v>6411.6551</v>
      </c>
      <c r="C7" s="65">
        <v>5265.8261</v>
      </c>
      <c r="D7" s="65">
        <v>2622.2962</v>
      </c>
      <c r="E7" s="65">
        <v>277.2359</v>
      </c>
      <c r="F7" s="65">
        <v>417.423</v>
      </c>
      <c r="G7" s="108">
        <f>F7-E7</f>
        <v>140.1871</v>
      </c>
      <c r="H7" s="108">
        <f>D7-C7</f>
        <v>-2643.5299</v>
      </c>
      <c r="I7" s="65"/>
      <c r="J7" s="12"/>
    </row>
    <row r="8" spans="1:10" ht="24" customHeight="1">
      <c r="A8" s="161" t="s">
        <v>100</v>
      </c>
      <c r="B8" s="65">
        <v>1338.1281999999999</v>
      </c>
      <c r="C8" s="65">
        <v>931.9411</v>
      </c>
      <c r="D8" s="65">
        <v>552.5532</v>
      </c>
      <c r="E8" s="65" t="s">
        <v>0</v>
      </c>
      <c r="F8" s="65">
        <v>59.8326</v>
      </c>
      <c r="G8" s="108" t="s">
        <v>0</v>
      </c>
      <c r="H8" s="108">
        <f>D8-C8</f>
        <v>-379.38790000000006</v>
      </c>
      <c r="I8" s="65"/>
      <c r="J8" s="12"/>
    </row>
    <row r="9" spans="1:10" ht="22.5" customHeight="1">
      <c r="A9" s="161" t="s">
        <v>101</v>
      </c>
      <c r="B9" s="65">
        <v>505.2288</v>
      </c>
      <c r="C9" s="65">
        <v>154.9678</v>
      </c>
      <c r="D9" s="65" t="s">
        <v>0</v>
      </c>
      <c r="E9" s="65" t="s">
        <v>0</v>
      </c>
      <c r="F9" s="65" t="s">
        <v>0</v>
      </c>
      <c r="G9" s="108" t="s">
        <v>0</v>
      </c>
      <c r="H9" s="108" t="s">
        <v>0</v>
      </c>
      <c r="I9" s="65"/>
      <c r="J9" s="12"/>
    </row>
    <row r="10" spans="1:10" ht="25.5" customHeight="1">
      <c r="A10" s="161" t="s">
        <v>102</v>
      </c>
      <c r="B10" s="65" t="s">
        <v>0</v>
      </c>
      <c r="C10" s="65" t="s">
        <v>0</v>
      </c>
      <c r="D10" s="65" t="s">
        <v>0</v>
      </c>
      <c r="E10" s="65" t="s">
        <v>0</v>
      </c>
      <c r="F10" s="65" t="s">
        <v>0</v>
      </c>
      <c r="G10" s="108" t="s">
        <v>0</v>
      </c>
      <c r="H10" s="108" t="s">
        <v>0</v>
      </c>
      <c r="I10" s="65"/>
      <c r="J10" s="12"/>
    </row>
    <row r="11" spans="1:10" ht="24" customHeight="1">
      <c r="A11" s="161" t="s">
        <v>103</v>
      </c>
      <c r="B11" s="65">
        <v>50.0163</v>
      </c>
      <c r="C11" s="65" t="s">
        <v>0</v>
      </c>
      <c r="D11" s="65" t="s">
        <v>0</v>
      </c>
      <c r="E11" s="65" t="s">
        <v>0</v>
      </c>
      <c r="F11" s="65" t="s">
        <v>0</v>
      </c>
      <c r="G11" s="108" t="s">
        <v>0</v>
      </c>
      <c r="H11" s="108" t="s">
        <v>0</v>
      </c>
      <c r="I11" s="65"/>
      <c r="J11" s="12"/>
    </row>
    <row r="12" spans="1:10" ht="22.5" customHeight="1">
      <c r="A12" s="161" t="s">
        <v>104</v>
      </c>
      <c r="B12" s="65" t="s">
        <v>0</v>
      </c>
      <c r="C12" s="65" t="s">
        <v>0</v>
      </c>
      <c r="D12" s="65" t="s">
        <v>0</v>
      </c>
      <c r="E12" s="65" t="s">
        <v>0</v>
      </c>
      <c r="F12" s="65" t="s">
        <v>0</v>
      </c>
      <c r="G12" s="108" t="s">
        <v>0</v>
      </c>
      <c r="H12" s="108" t="s">
        <v>0</v>
      </c>
      <c r="I12" s="65"/>
      <c r="J12" s="12"/>
    </row>
    <row r="13" spans="1:10" ht="22.5" customHeight="1">
      <c r="A13" s="161" t="s">
        <v>105</v>
      </c>
      <c r="B13" s="65" t="s">
        <v>0</v>
      </c>
      <c r="C13" s="65" t="s">
        <v>0</v>
      </c>
      <c r="D13" s="65" t="s">
        <v>0</v>
      </c>
      <c r="E13" s="65" t="s">
        <v>0</v>
      </c>
      <c r="F13" s="65" t="s">
        <v>0</v>
      </c>
      <c r="G13" s="108" t="s">
        <v>0</v>
      </c>
      <c r="H13" s="108" t="s">
        <v>0</v>
      </c>
      <c r="I13" s="17"/>
      <c r="J13" s="12"/>
    </row>
    <row r="14" spans="1:10" ht="27" customHeight="1">
      <c r="A14" s="162" t="s">
        <v>106</v>
      </c>
      <c r="B14" s="67">
        <v>2193.655</v>
      </c>
      <c r="C14" s="67">
        <v>2084.93</v>
      </c>
      <c r="D14" s="67">
        <v>228.9825</v>
      </c>
      <c r="E14" s="68">
        <v>41.4</v>
      </c>
      <c r="F14" s="75">
        <v>91.0825</v>
      </c>
      <c r="G14" s="75">
        <f>F14-E14</f>
        <v>49.6825</v>
      </c>
      <c r="H14" s="75">
        <f>D14-C14</f>
        <v>-1855.9474999999998</v>
      </c>
      <c r="I14" s="67"/>
      <c r="J14" s="12"/>
    </row>
    <row r="15" spans="1:10" ht="16.5" customHeight="1">
      <c r="A15" s="161" t="s">
        <v>87</v>
      </c>
      <c r="B15" s="65">
        <v>179.4</v>
      </c>
      <c r="C15" s="65">
        <v>162</v>
      </c>
      <c r="D15" s="65" t="s">
        <v>0</v>
      </c>
      <c r="E15" s="66" t="s">
        <v>0</v>
      </c>
      <c r="F15" s="66" t="s">
        <v>0</v>
      </c>
      <c r="G15" s="108" t="s">
        <v>0</v>
      </c>
      <c r="H15" s="108" t="s">
        <v>0</v>
      </c>
      <c r="I15" s="65"/>
      <c r="J15" s="12"/>
    </row>
    <row r="16" spans="1:10" ht="22.5" customHeight="1">
      <c r="A16" s="161" t="s">
        <v>88</v>
      </c>
      <c r="B16" s="65">
        <v>1687.83</v>
      </c>
      <c r="C16" s="65">
        <v>1687.83</v>
      </c>
      <c r="D16" s="65">
        <v>187.5825</v>
      </c>
      <c r="E16" s="66" t="s">
        <v>0</v>
      </c>
      <c r="F16" s="65">
        <v>91.0825</v>
      </c>
      <c r="G16" s="108" t="s">
        <v>0</v>
      </c>
      <c r="H16" s="108">
        <f>D16-C16</f>
        <v>-1500.2475</v>
      </c>
      <c r="I16" s="65"/>
      <c r="J16" s="12"/>
    </row>
    <row r="17" spans="1:10" ht="24" customHeight="1">
      <c r="A17" s="161" t="s">
        <v>100</v>
      </c>
      <c r="B17" s="65">
        <v>156.75</v>
      </c>
      <c r="C17" s="65">
        <v>135</v>
      </c>
      <c r="D17" s="65">
        <v>41.4</v>
      </c>
      <c r="E17" s="66">
        <v>41.4</v>
      </c>
      <c r="F17" s="66" t="s">
        <v>0</v>
      </c>
      <c r="G17" s="108" t="s">
        <v>0</v>
      </c>
      <c r="H17" s="108">
        <f>D17-C17</f>
        <v>-93.6</v>
      </c>
      <c r="I17" s="65"/>
      <c r="J17" s="12"/>
    </row>
    <row r="18" spans="1:10" ht="24" customHeight="1">
      <c r="A18" s="161" t="s">
        <v>101</v>
      </c>
      <c r="B18" s="65">
        <v>56</v>
      </c>
      <c r="C18" s="65">
        <v>6</v>
      </c>
      <c r="D18" s="65" t="s">
        <v>0</v>
      </c>
      <c r="E18" s="66" t="s">
        <v>0</v>
      </c>
      <c r="F18" s="66" t="s">
        <v>0</v>
      </c>
      <c r="G18" s="108" t="s">
        <v>0</v>
      </c>
      <c r="H18" s="108" t="s">
        <v>0</v>
      </c>
      <c r="I18" s="65"/>
      <c r="J18" s="12"/>
    </row>
    <row r="19" spans="1:10" ht="23.25" customHeight="1">
      <c r="A19" s="161" t="s">
        <v>102</v>
      </c>
      <c r="B19" s="65">
        <v>20</v>
      </c>
      <c r="C19" s="65">
        <v>20</v>
      </c>
      <c r="D19" s="65" t="s">
        <v>0</v>
      </c>
      <c r="E19" s="66" t="s">
        <v>0</v>
      </c>
      <c r="F19" s="66" t="s">
        <v>0</v>
      </c>
      <c r="G19" s="108" t="s">
        <v>0</v>
      </c>
      <c r="H19" s="108" t="s">
        <v>0</v>
      </c>
      <c r="I19" s="65"/>
      <c r="J19" s="12"/>
    </row>
    <row r="20" spans="1:10" ht="25.5" customHeight="1">
      <c r="A20" s="161" t="s">
        <v>103</v>
      </c>
      <c r="B20" s="65">
        <v>10.5</v>
      </c>
      <c r="C20" s="65">
        <v>10.5</v>
      </c>
      <c r="D20" s="65" t="s">
        <v>0</v>
      </c>
      <c r="E20" s="66" t="s">
        <v>0</v>
      </c>
      <c r="F20" s="66" t="s">
        <v>0</v>
      </c>
      <c r="G20" s="108" t="s">
        <v>0</v>
      </c>
      <c r="H20" s="108" t="s">
        <v>0</v>
      </c>
      <c r="I20" s="65"/>
      <c r="J20" s="12"/>
    </row>
    <row r="21" spans="1:10" ht="27" customHeight="1">
      <c r="A21" s="161" t="s">
        <v>104</v>
      </c>
      <c r="B21" s="65">
        <v>83.175</v>
      </c>
      <c r="C21" s="65">
        <v>63.6</v>
      </c>
      <c r="D21" s="65" t="s">
        <v>0</v>
      </c>
      <c r="E21" s="66" t="s">
        <v>0</v>
      </c>
      <c r="F21" s="66" t="s">
        <v>0</v>
      </c>
      <c r="G21" s="108" t="s">
        <v>0</v>
      </c>
      <c r="H21" s="108" t="s">
        <v>0</v>
      </c>
      <c r="I21" s="65"/>
      <c r="J21" s="12"/>
    </row>
    <row r="22" spans="1:10" ht="28.5" customHeight="1">
      <c r="A22" s="161" t="s">
        <v>105</v>
      </c>
      <c r="B22" s="65" t="s">
        <v>0</v>
      </c>
      <c r="C22" s="65" t="s">
        <v>0</v>
      </c>
      <c r="D22" s="65" t="s">
        <v>0</v>
      </c>
      <c r="E22" s="66" t="s">
        <v>0</v>
      </c>
      <c r="F22" s="66" t="s">
        <v>0</v>
      </c>
      <c r="G22" s="108" t="s">
        <v>0</v>
      </c>
      <c r="H22" s="108" t="s">
        <v>0</v>
      </c>
      <c r="I22" s="65"/>
      <c r="J22" s="12"/>
    </row>
    <row r="23" spans="1:10" ht="29.25" customHeight="1">
      <c r="A23" s="162" t="s">
        <v>107</v>
      </c>
      <c r="B23" s="67">
        <v>711.1765</v>
      </c>
      <c r="C23" s="67">
        <v>645.7074</v>
      </c>
      <c r="D23" s="75">
        <v>107.8858</v>
      </c>
      <c r="E23" s="68" t="s">
        <v>0</v>
      </c>
      <c r="F23" s="68" t="s">
        <v>0</v>
      </c>
      <c r="G23" s="75" t="s">
        <v>0</v>
      </c>
      <c r="H23" s="75">
        <f>D23-C23</f>
        <v>-537.8216</v>
      </c>
      <c r="I23" s="68"/>
      <c r="J23" s="12"/>
    </row>
    <row r="24" spans="1:8" ht="12.75" customHeight="1">
      <c r="A24" s="161" t="s">
        <v>87</v>
      </c>
      <c r="B24" s="65">
        <v>61.081</v>
      </c>
      <c r="C24" s="65">
        <v>61.081</v>
      </c>
      <c r="D24" s="65" t="s">
        <v>0</v>
      </c>
      <c r="E24" s="66" t="s">
        <v>0</v>
      </c>
      <c r="F24" s="66" t="s">
        <v>0</v>
      </c>
      <c r="G24" s="108" t="s">
        <v>0</v>
      </c>
      <c r="H24" s="66" t="s">
        <v>0</v>
      </c>
    </row>
    <row r="25" spans="1:8" ht="24" customHeight="1">
      <c r="A25" s="161" t="s">
        <v>88</v>
      </c>
      <c r="B25" s="65">
        <v>75</v>
      </c>
      <c r="C25" s="65">
        <v>75</v>
      </c>
      <c r="D25" s="108">
        <v>92.3918</v>
      </c>
      <c r="E25" s="66" t="s">
        <v>0</v>
      </c>
      <c r="F25" s="66" t="s">
        <v>0</v>
      </c>
      <c r="G25" s="108" t="s">
        <v>0</v>
      </c>
      <c r="H25" s="108">
        <f>D25-C25</f>
        <v>17.391800000000003</v>
      </c>
    </row>
    <row r="26" spans="1:8" ht="26.25" customHeight="1">
      <c r="A26" s="161" t="s">
        <v>100</v>
      </c>
      <c r="B26" s="65">
        <v>43.5829</v>
      </c>
      <c r="C26" s="65" t="s">
        <v>0</v>
      </c>
      <c r="D26" s="65" t="s">
        <v>0</v>
      </c>
      <c r="E26" s="66" t="s">
        <v>0</v>
      </c>
      <c r="F26" s="66" t="s">
        <v>0</v>
      </c>
      <c r="G26" s="66" t="s">
        <v>0</v>
      </c>
      <c r="H26" s="66" t="s">
        <v>0</v>
      </c>
    </row>
    <row r="27" spans="1:8" ht="23.25" customHeight="1">
      <c r="A27" s="161" t="s">
        <v>101</v>
      </c>
      <c r="B27" s="65">
        <v>291.9773</v>
      </c>
      <c r="C27" s="65">
        <v>291.9773</v>
      </c>
      <c r="D27" s="65" t="s">
        <v>0</v>
      </c>
      <c r="E27" s="66" t="s">
        <v>0</v>
      </c>
      <c r="F27" s="66" t="s">
        <v>0</v>
      </c>
      <c r="G27" s="66" t="s">
        <v>0</v>
      </c>
      <c r="H27" s="66" t="s">
        <v>0</v>
      </c>
    </row>
    <row r="28" spans="1:8" ht="27" customHeight="1">
      <c r="A28" s="161" t="s">
        <v>102</v>
      </c>
      <c r="B28" s="66" t="s">
        <v>0</v>
      </c>
      <c r="C28" s="65" t="s">
        <v>0</v>
      </c>
      <c r="D28" s="65">
        <v>15.494</v>
      </c>
      <c r="E28" s="66" t="s">
        <v>0</v>
      </c>
      <c r="F28" s="66" t="s">
        <v>0</v>
      </c>
      <c r="G28" s="108" t="s">
        <v>0</v>
      </c>
      <c r="H28" s="66" t="s">
        <v>0</v>
      </c>
    </row>
    <row r="29" spans="1:8" ht="23.25" customHeight="1">
      <c r="A29" s="161" t="s">
        <v>103</v>
      </c>
      <c r="B29" s="66" t="s">
        <v>0</v>
      </c>
      <c r="C29" s="65" t="s">
        <v>0</v>
      </c>
      <c r="D29" s="65" t="s">
        <v>0</v>
      </c>
      <c r="E29" s="66" t="s">
        <v>0</v>
      </c>
      <c r="F29" s="66" t="s">
        <v>0</v>
      </c>
      <c r="G29" s="66" t="s">
        <v>0</v>
      </c>
      <c r="H29" s="66" t="s">
        <v>0</v>
      </c>
    </row>
    <row r="30" spans="1:8" ht="24" customHeight="1">
      <c r="A30" s="161" t="s">
        <v>104</v>
      </c>
      <c r="B30" s="65">
        <v>239.53529999999998</v>
      </c>
      <c r="C30" s="65">
        <v>217.6491</v>
      </c>
      <c r="D30" s="65" t="s">
        <v>0</v>
      </c>
      <c r="E30" s="66" t="s">
        <v>0</v>
      </c>
      <c r="F30" s="66" t="s">
        <v>0</v>
      </c>
      <c r="G30" s="66" t="s">
        <v>0</v>
      </c>
      <c r="H30" s="66" t="s">
        <v>0</v>
      </c>
    </row>
    <row r="31" spans="1:8" ht="21.75" customHeight="1">
      <c r="A31" s="161" t="s">
        <v>105</v>
      </c>
      <c r="B31" s="66" t="s">
        <v>0</v>
      </c>
      <c r="C31" s="65" t="s">
        <v>0</v>
      </c>
      <c r="D31" s="65" t="s">
        <v>0</v>
      </c>
      <c r="E31" s="66" t="s">
        <v>0</v>
      </c>
      <c r="F31" s="66" t="s">
        <v>0</v>
      </c>
      <c r="G31" s="66" t="s">
        <v>0</v>
      </c>
      <c r="H31" s="66" t="s">
        <v>0</v>
      </c>
    </row>
    <row r="32" ht="15" customHeight="1"/>
    <row r="33" spans="1:9" ht="15" customHeight="1">
      <c r="A33" s="138" t="s">
        <v>108</v>
      </c>
      <c r="G33" s="12"/>
      <c r="I33" s="2"/>
    </row>
    <row r="34" spans="1:9" ht="12.75" customHeight="1">
      <c r="A34" s="141" t="s">
        <v>1</v>
      </c>
      <c r="G34" s="12"/>
      <c r="I34" s="2"/>
    </row>
    <row r="35" spans="1:9" ht="48" customHeight="1">
      <c r="A35" s="57"/>
      <c r="B35" s="147" t="s">
        <v>42</v>
      </c>
      <c r="C35" s="54">
        <v>40026</v>
      </c>
      <c r="D35" s="54">
        <v>40057</v>
      </c>
      <c r="E35" s="139" t="s">
        <v>23</v>
      </c>
      <c r="F35" s="54">
        <v>40391</v>
      </c>
      <c r="G35" s="54">
        <v>40422</v>
      </c>
      <c r="H35" s="142" t="s">
        <v>33</v>
      </c>
      <c r="I35" s="142" t="s">
        <v>34</v>
      </c>
    </row>
    <row r="36" spans="1:13" ht="17.25" customHeight="1">
      <c r="A36" s="163" t="s">
        <v>109</v>
      </c>
      <c r="B36" s="17">
        <v>28102.058</v>
      </c>
      <c r="C36" s="17">
        <v>33127.102</v>
      </c>
      <c r="D36" s="17">
        <v>35691.187</v>
      </c>
      <c r="E36" s="17">
        <v>39604.433</v>
      </c>
      <c r="F36" s="17">
        <v>31720.129</v>
      </c>
      <c r="G36" s="17">
        <v>32824.838</v>
      </c>
      <c r="H36" s="16">
        <f>G36/F36-1</f>
        <v>0.0348267499164332</v>
      </c>
      <c r="I36" s="16">
        <f>G36/E36-1</f>
        <v>-0.1711827309836753</v>
      </c>
      <c r="J36" s="62"/>
      <c r="K36" s="17"/>
      <c r="L36" s="81"/>
      <c r="M36" s="81"/>
    </row>
    <row r="37" spans="1:13" ht="12.75" customHeight="1">
      <c r="A37" s="164" t="s">
        <v>110</v>
      </c>
      <c r="B37" s="33">
        <v>12477.444</v>
      </c>
      <c r="C37" s="33">
        <v>10919.949</v>
      </c>
      <c r="D37" s="33">
        <v>13739.367</v>
      </c>
      <c r="E37" s="33">
        <v>15452.031</v>
      </c>
      <c r="F37" s="33">
        <v>13780.524</v>
      </c>
      <c r="G37" s="33">
        <v>14778.582</v>
      </c>
      <c r="H37" s="15">
        <f aca="true" t="shared" si="0" ref="H37:H50">G37/F37-1</f>
        <v>0.07242525755914664</v>
      </c>
      <c r="I37" s="15">
        <f aca="true" t="shared" si="1" ref="I37:I50">G37/E37-1</f>
        <v>-0.043583202751793615</v>
      </c>
      <c r="J37" s="62"/>
      <c r="K37" s="17"/>
      <c r="L37" s="81"/>
      <c r="M37" s="81"/>
    </row>
    <row r="38" spans="1:13" ht="15" customHeight="1">
      <c r="A38" s="164" t="s">
        <v>111</v>
      </c>
      <c r="B38" s="33">
        <v>6204.997</v>
      </c>
      <c r="C38" s="33">
        <v>7643.248</v>
      </c>
      <c r="D38" s="33">
        <v>7736.807</v>
      </c>
      <c r="E38" s="33">
        <v>8840.806</v>
      </c>
      <c r="F38" s="33">
        <v>9512.278</v>
      </c>
      <c r="G38" s="33">
        <v>9569.382</v>
      </c>
      <c r="H38" s="15">
        <f t="shared" si="0"/>
        <v>0.006003188720935082</v>
      </c>
      <c r="I38" s="15">
        <f t="shared" si="1"/>
        <v>0.08241058564117343</v>
      </c>
      <c r="J38" s="62"/>
      <c r="K38" s="17"/>
      <c r="L38" s="81"/>
      <c r="M38" s="81"/>
    </row>
    <row r="39" spans="1:13" ht="25.5" customHeight="1">
      <c r="A39" s="164" t="s">
        <v>112</v>
      </c>
      <c r="B39" s="33">
        <v>2765.199</v>
      </c>
      <c r="C39" s="33">
        <v>5360.569</v>
      </c>
      <c r="D39" s="33">
        <v>5341.263</v>
      </c>
      <c r="E39" s="33">
        <v>5053.273</v>
      </c>
      <c r="F39" s="33">
        <v>5627.218</v>
      </c>
      <c r="G39" s="33">
        <v>5717</v>
      </c>
      <c r="H39" s="15">
        <f t="shared" si="0"/>
        <v>0.015954953229109003</v>
      </c>
      <c r="I39" s="15">
        <f t="shared" si="1"/>
        <v>0.13134596132051435</v>
      </c>
      <c r="J39" s="62"/>
      <c r="K39" s="17"/>
      <c r="L39" s="81"/>
      <c r="M39" s="81"/>
    </row>
    <row r="40" spans="1:13" ht="12.75" customHeight="1">
      <c r="A40" s="164" t="s">
        <v>113</v>
      </c>
      <c r="B40" s="33">
        <v>6654.412</v>
      </c>
      <c r="C40" s="33">
        <v>9203.336</v>
      </c>
      <c r="D40" s="33">
        <v>8873.75</v>
      </c>
      <c r="E40" s="33">
        <v>10258.323</v>
      </c>
      <c r="F40" s="33">
        <v>2800.109</v>
      </c>
      <c r="G40" s="33">
        <v>2759.874</v>
      </c>
      <c r="H40" s="15">
        <f t="shared" si="0"/>
        <v>-0.014369083489249923</v>
      </c>
      <c r="I40" s="15">
        <f t="shared" si="1"/>
        <v>-0.7309624584837113</v>
      </c>
      <c r="J40" s="62"/>
      <c r="K40" s="17"/>
      <c r="L40" s="81"/>
      <c r="M40" s="81"/>
    </row>
    <row r="41" spans="1:13" ht="12.75" customHeight="1">
      <c r="A41" s="165" t="s">
        <v>114</v>
      </c>
      <c r="B41" s="39">
        <v>11130.027</v>
      </c>
      <c r="C41" s="17">
        <v>12781.698</v>
      </c>
      <c r="D41" s="17">
        <v>13113.804</v>
      </c>
      <c r="E41" s="17">
        <v>14831.814</v>
      </c>
      <c r="F41" s="17">
        <v>15531.583</v>
      </c>
      <c r="G41" s="17">
        <v>15701.003</v>
      </c>
      <c r="H41" s="16">
        <f t="shared" si="0"/>
        <v>0.010908096103275478</v>
      </c>
      <c r="I41" s="16">
        <f t="shared" si="1"/>
        <v>0.05860301376487054</v>
      </c>
      <c r="K41" s="17"/>
      <c r="L41" s="81"/>
      <c r="M41" s="81"/>
    </row>
    <row r="42" spans="1:13" ht="15" customHeight="1">
      <c r="A42" s="164" t="s">
        <v>110</v>
      </c>
      <c r="B42" s="33">
        <v>5629.685</v>
      </c>
      <c r="C42" s="33">
        <v>4545.1</v>
      </c>
      <c r="D42" s="33">
        <v>5110.347</v>
      </c>
      <c r="E42" s="33">
        <v>5976.705</v>
      </c>
      <c r="F42" s="33">
        <v>6568.277</v>
      </c>
      <c r="G42" s="33">
        <v>6673.19</v>
      </c>
      <c r="H42" s="15">
        <f t="shared" si="0"/>
        <v>0.01597268202909219</v>
      </c>
      <c r="I42" s="15">
        <f t="shared" si="1"/>
        <v>0.11653327376874034</v>
      </c>
      <c r="J42" s="62"/>
      <c r="K42" s="17"/>
      <c r="L42" s="81"/>
      <c r="M42" s="81"/>
    </row>
    <row r="43" spans="1:13" ht="15.75" customHeight="1">
      <c r="A43" s="164" t="s">
        <v>111</v>
      </c>
      <c r="B43" s="33">
        <v>3074.879</v>
      </c>
      <c r="C43" s="33">
        <v>3344.114</v>
      </c>
      <c r="D43" s="33">
        <v>3375.399</v>
      </c>
      <c r="E43" s="33">
        <v>4060.273</v>
      </c>
      <c r="F43" s="33">
        <v>4232.62</v>
      </c>
      <c r="G43" s="33">
        <v>4226.804</v>
      </c>
      <c r="H43" s="15">
        <f t="shared" si="0"/>
        <v>-0.0013740898072588381</v>
      </c>
      <c r="I43" s="15">
        <f t="shared" si="1"/>
        <v>0.04101472979772547</v>
      </c>
      <c r="J43" s="62"/>
      <c r="K43" s="17"/>
      <c r="L43" s="81"/>
      <c r="M43" s="81"/>
    </row>
    <row r="44" spans="1:13" ht="21.75" customHeight="1">
      <c r="A44" s="164" t="s">
        <v>112</v>
      </c>
      <c r="B44" s="33">
        <v>2291.029</v>
      </c>
      <c r="C44" s="33">
        <v>4400.911</v>
      </c>
      <c r="D44" s="33">
        <v>4341.657</v>
      </c>
      <c r="E44" s="33">
        <v>4084.25</v>
      </c>
      <c r="F44" s="33">
        <v>4326.26</v>
      </c>
      <c r="G44" s="33">
        <v>4423.007</v>
      </c>
      <c r="H44" s="15">
        <f t="shared" si="0"/>
        <v>0.0223627336313581</v>
      </c>
      <c r="I44" s="15">
        <f t="shared" si="1"/>
        <v>0.08294227826406297</v>
      </c>
      <c r="J44" s="62"/>
      <c r="K44" s="17"/>
      <c r="L44" s="81"/>
      <c r="M44" s="81"/>
    </row>
    <row r="45" spans="1:13" ht="14.25" customHeight="1">
      <c r="A45" s="164" t="s">
        <v>113</v>
      </c>
      <c r="B45" s="33">
        <v>134.433</v>
      </c>
      <c r="C45" s="33">
        <v>491.573</v>
      </c>
      <c r="D45" s="33">
        <v>286.401</v>
      </c>
      <c r="E45" s="33">
        <v>710.586</v>
      </c>
      <c r="F45" s="33">
        <v>404.426</v>
      </c>
      <c r="G45" s="33">
        <v>378.002</v>
      </c>
      <c r="H45" s="15">
        <f t="shared" si="0"/>
        <v>-0.06533704559054065</v>
      </c>
      <c r="I45" s="15">
        <f t="shared" si="1"/>
        <v>-0.4680418696681331</v>
      </c>
      <c r="J45" s="62"/>
      <c r="K45" s="17"/>
      <c r="L45" s="81"/>
      <c r="M45" s="81"/>
    </row>
    <row r="46" spans="1:13" ht="17.25" customHeight="1">
      <c r="A46" s="165" t="s">
        <v>115</v>
      </c>
      <c r="B46" s="39">
        <f>+B36-B41</f>
        <v>16972.031000000003</v>
      </c>
      <c r="C46" s="39">
        <f aca="true" t="shared" si="2" ref="C46:D50">C36-C41</f>
        <v>20345.404</v>
      </c>
      <c r="D46" s="39">
        <f t="shared" si="2"/>
        <v>22577.382999999998</v>
      </c>
      <c r="E46" s="39">
        <v>24772.619</v>
      </c>
      <c r="F46" s="39">
        <f aca="true" t="shared" si="3" ref="F46:G50">F36-F41</f>
        <v>16188.546</v>
      </c>
      <c r="G46" s="39">
        <f>G36-G41</f>
        <v>17123.835000000003</v>
      </c>
      <c r="H46" s="16">
        <f t="shared" si="0"/>
        <v>0.057774737768296225</v>
      </c>
      <c r="I46" s="16">
        <f t="shared" si="1"/>
        <v>-0.3087596026887588</v>
      </c>
      <c r="J46" s="39"/>
      <c r="K46" s="17"/>
      <c r="L46" s="81"/>
      <c r="M46" s="81"/>
    </row>
    <row r="47" spans="1:13" ht="14.25" customHeight="1">
      <c r="A47" s="164" t="s">
        <v>110</v>
      </c>
      <c r="B47" s="33">
        <f>+B37-B42</f>
        <v>6847.758999999999</v>
      </c>
      <c r="C47" s="33">
        <f t="shared" si="2"/>
        <v>6374.849</v>
      </c>
      <c r="D47" s="33">
        <f t="shared" si="2"/>
        <v>8629.02</v>
      </c>
      <c r="E47" s="33">
        <v>9475.326000000001</v>
      </c>
      <c r="F47" s="33">
        <f t="shared" si="3"/>
        <v>7212.246999999999</v>
      </c>
      <c r="G47" s="33">
        <f t="shared" si="3"/>
        <v>8105.392000000001</v>
      </c>
      <c r="H47" s="15">
        <f t="shared" si="0"/>
        <v>0.12383727290537916</v>
      </c>
      <c r="I47" s="15">
        <f t="shared" si="1"/>
        <v>-0.14457908888834015</v>
      </c>
      <c r="J47" s="33"/>
      <c r="K47" s="17"/>
      <c r="L47" s="81"/>
      <c r="M47" s="81"/>
    </row>
    <row r="48" spans="1:13" ht="17.25" customHeight="1">
      <c r="A48" s="164" t="s">
        <v>111</v>
      </c>
      <c r="B48" s="33">
        <f>+B38-B43</f>
        <v>3130.1180000000004</v>
      </c>
      <c r="C48" s="33">
        <f t="shared" si="2"/>
        <v>4299.134</v>
      </c>
      <c r="D48" s="33">
        <f t="shared" si="2"/>
        <v>4361.407999999999</v>
      </c>
      <c r="E48" s="33">
        <v>4780.533</v>
      </c>
      <c r="F48" s="33">
        <f t="shared" si="3"/>
        <v>5279.658</v>
      </c>
      <c r="G48" s="33">
        <f t="shared" si="3"/>
        <v>5342.5779999999995</v>
      </c>
      <c r="H48" s="15">
        <f t="shared" si="0"/>
        <v>0.011917438591666274</v>
      </c>
      <c r="I48" s="15">
        <f t="shared" si="1"/>
        <v>0.11756952624320327</v>
      </c>
      <c r="J48" s="33"/>
      <c r="K48" s="17"/>
      <c r="L48" s="81"/>
      <c r="M48" s="81"/>
    </row>
    <row r="49" spans="1:13" ht="24.75" customHeight="1">
      <c r="A49" s="164" t="s">
        <v>112</v>
      </c>
      <c r="B49" s="33">
        <f>+B39-B44</f>
        <v>474.1700000000001</v>
      </c>
      <c r="C49" s="33">
        <f t="shared" si="2"/>
        <v>959.6580000000004</v>
      </c>
      <c r="D49" s="33">
        <f t="shared" si="2"/>
        <v>999.6059999999998</v>
      </c>
      <c r="E49" s="33">
        <v>969.0230000000001</v>
      </c>
      <c r="F49" s="33">
        <f t="shared" si="3"/>
        <v>1300.9579999999996</v>
      </c>
      <c r="G49" s="33">
        <f t="shared" si="3"/>
        <v>1293.9930000000004</v>
      </c>
      <c r="H49" s="15">
        <f t="shared" si="0"/>
        <v>-0.0053537470079735305</v>
      </c>
      <c r="I49" s="15">
        <f t="shared" si="1"/>
        <v>0.33535839706591086</v>
      </c>
      <c r="J49" s="33"/>
      <c r="K49" s="17"/>
      <c r="L49" s="81"/>
      <c r="M49" s="81"/>
    </row>
    <row r="50" spans="1:13" ht="12.75" customHeight="1">
      <c r="A50" s="164" t="s">
        <v>113</v>
      </c>
      <c r="B50" s="33">
        <f>+B40-B45</f>
        <v>6519.979</v>
      </c>
      <c r="C50" s="33">
        <f t="shared" si="2"/>
        <v>8711.762999999999</v>
      </c>
      <c r="D50" s="33">
        <f t="shared" si="2"/>
        <v>8587.349</v>
      </c>
      <c r="E50" s="33">
        <v>9547.737000000001</v>
      </c>
      <c r="F50" s="33">
        <f t="shared" si="3"/>
        <v>2395.683</v>
      </c>
      <c r="G50" s="33">
        <f t="shared" si="3"/>
        <v>2381.872</v>
      </c>
      <c r="H50" s="15">
        <f t="shared" si="0"/>
        <v>-0.0057649530426188145</v>
      </c>
      <c r="I50" s="15">
        <f t="shared" si="1"/>
        <v>-0.7505302041729889</v>
      </c>
      <c r="J50" s="33"/>
      <c r="K50" s="17"/>
      <c r="L50" s="81"/>
      <c r="M50" s="81"/>
    </row>
    <row r="51" spans="1:12" ht="15.75" customHeight="1">
      <c r="A51" s="92"/>
      <c r="B51" s="84"/>
      <c r="C51" s="84"/>
      <c r="D51" s="84"/>
      <c r="E51" s="84"/>
      <c r="F51" s="84"/>
      <c r="G51" s="84"/>
      <c r="H51" s="92"/>
      <c r="I51" s="2"/>
      <c r="J51" s="83"/>
      <c r="L51" s="81"/>
    </row>
    <row r="52" spans="1:9" ht="15.75" customHeight="1">
      <c r="A52" s="138" t="s">
        <v>116</v>
      </c>
      <c r="B52" s="1"/>
      <c r="C52" s="14"/>
      <c r="D52" s="14"/>
      <c r="E52" s="14"/>
      <c r="F52" s="14"/>
      <c r="G52" s="14"/>
      <c r="I52" s="2"/>
    </row>
    <row r="53" spans="1:9" ht="12.75" customHeight="1">
      <c r="A53" s="141" t="s">
        <v>1</v>
      </c>
      <c r="B53" s="13"/>
      <c r="C53" s="13"/>
      <c r="D53" s="13"/>
      <c r="E53" s="13"/>
      <c r="F53" s="13"/>
      <c r="I53" s="2"/>
    </row>
    <row r="54" spans="1:18" s="4" customFormat="1" ht="37.5" customHeight="1">
      <c r="A54" s="57"/>
      <c r="B54" s="147" t="s">
        <v>42</v>
      </c>
      <c r="C54" s="54">
        <v>40026</v>
      </c>
      <c r="D54" s="54">
        <v>40057</v>
      </c>
      <c r="E54" s="139" t="s">
        <v>23</v>
      </c>
      <c r="F54" s="54">
        <v>40391</v>
      </c>
      <c r="G54" s="54">
        <v>40422</v>
      </c>
      <c r="H54" s="142" t="s">
        <v>33</v>
      </c>
      <c r="I54" s="142" t="s">
        <v>34</v>
      </c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12.75" customHeight="1">
      <c r="A55" s="163" t="s">
        <v>117</v>
      </c>
      <c r="B55" s="17">
        <v>25607.80638727</v>
      </c>
      <c r="C55" s="17">
        <v>25439.464</v>
      </c>
      <c r="D55" s="17">
        <v>25202.629</v>
      </c>
      <c r="E55" s="17">
        <v>25214.25</v>
      </c>
      <c r="F55" s="17">
        <v>26247.473</v>
      </c>
      <c r="G55" s="17">
        <v>26466.399</v>
      </c>
      <c r="H55" s="16">
        <f>G55/F55-1</f>
        <v>0.008340841040202163</v>
      </c>
      <c r="I55" s="16">
        <f>G55/E55-1</f>
        <v>0.04966037062375439</v>
      </c>
      <c r="J55" s="9"/>
      <c r="K55" s="107"/>
      <c r="L55" s="82"/>
      <c r="M55" s="82"/>
      <c r="N55" s="9"/>
      <c r="O55" s="9"/>
      <c r="P55" s="9"/>
      <c r="Q55" s="9"/>
      <c r="R55" s="9"/>
    </row>
    <row r="56" spans="1:18" ht="12.75" customHeight="1">
      <c r="A56" s="164" t="s">
        <v>118</v>
      </c>
      <c r="B56" s="33">
        <v>18978.9893126</v>
      </c>
      <c r="C56" s="33">
        <v>16273.274</v>
      </c>
      <c r="D56" s="33">
        <v>16008.018</v>
      </c>
      <c r="E56" s="33">
        <v>16221.885</v>
      </c>
      <c r="F56" s="33">
        <v>16816.986</v>
      </c>
      <c r="G56" s="33">
        <v>16988.807</v>
      </c>
      <c r="H56" s="15">
        <f>G56/F56-1</f>
        <v>0.010217110247936256</v>
      </c>
      <c r="I56" s="15">
        <f aca="true" t="shared" si="4" ref="I56:I65">G56/E56-1</f>
        <v>0.04727699647728989</v>
      </c>
      <c r="J56" s="9"/>
      <c r="K56" s="107"/>
      <c r="L56" s="82"/>
      <c r="M56" s="82"/>
      <c r="N56" s="9"/>
      <c r="O56" s="9"/>
      <c r="P56" s="9"/>
      <c r="Q56" s="9"/>
      <c r="R56" s="9"/>
    </row>
    <row r="57" spans="1:18" ht="12.75" customHeight="1">
      <c r="A57" s="164" t="s">
        <v>119</v>
      </c>
      <c r="B57" s="33">
        <v>6126.426426860001</v>
      </c>
      <c r="C57" s="33">
        <v>8437.831</v>
      </c>
      <c r="D57" s="33">
        <v>8619.084</v>
      </c>
      <c r="E57" s="33">
        <v>8558.291</v>
      </c>
      <c r="F57" s="33">
        <v>8869.172</v>
      </c>
      <c r="G57" s="33">
        <v>8928.411</v>
      </c>
      <c r="H57" s="15">
        <f aca="true" t="shared" si="5" ref="H57:H66">G57/F57-1</f>
        <v>0.006679202974076981</v>
      </c>
      <c r="I57" s="15">
        <f t="shared" si="4"/>
        <v>0.04324695199076545</v>
      </c>
      <c r="J57" s="9"/>
      <c r="K57" s="107"/>
      <c r="L57" s="82"/>
      <c r="M57" s="82"/>
      <c r="N57" s="9"/>
      <c r="O57" s="9"/>
      <c r="P57" s="9"/>
      <c r="Q57" s="9"/>
      <c r="R57" s="9"/>
    </row>
    <row r="58" spans="1:18" ht="12.75" customHeight="1">
      <c r="A58" s="164" t="s">
        <v>120</v>
      </c>
      <c r="B58" s="33">
        <v>502.39064781</v>
      </c>
      <c r="C58" s="33">
        <v>728.355</v>
      </c>
      <c r="D58" s="33">
        <v>575.528</v>
      </c>
      <c r="E58" s="33">
        <v>434.074</v>
      </c>
      <c r="F58" s="33">
        <v>561.309</v>
      </c>
      <c r="G58" s="33">
        <v>549.185</v>
      </c>
      <c r="H58" s="15">
        <f>G58/F58-1</f>
        <v>-0.021599511142703975</v>
      </c>
      <c r="I58" s="15">
        <f t="shared" si="4"/>
        <v>0.26518750259172386</v>
      </c>
      <c r="J58" s="9"/>
      <c r="K58" s="107"/>
      <c r="L58" s="82"/>
      <c r="M58" s="82"/>
      <c r="N58" s="9"/>
      <c r="O58" s="9"/>
      <c r="P58" s="9"/>
      <c r="Q58" s="9"/>
      <c r="R58" s="9"/>
    </row>
    <row r="59" spans="1:18" ht="12.75" customHeight="1">
      <c r="A59" s="165" t="s">
        <v>114</v>
      </c>
      <c r="B59" s="17">
        <v>9023.810503280001</v>
      </c>
      <c r="C59" s="17">
        <v>9222.37</v>
      </c>
      <c r="D59" s="17">
        <v>9246.772</v>
      </c>
      <c r="E59" s="17">
        <v>9544.814</v>
      </c>
      <c r="F59" s="17">
        <v>11427.954</v>
      </c>
      <c r="G59" s="17">
        <v>11624.722</v>
      </c>
      <c r="H59" s="16">
        <f>G59/F59-1</f>
        <v>0.017218130209484483</v>
      </c>
      <c r="I59" s="16">
        <f>G59/E59-1</f>
        <v>0.21790974659118545</v>
      </c>
      <c r="J59" s="9"/>
      <c r="K59" s="107"/>
      <c r="L59" s="82"/>
      <c r="M59" s="82"/>
      <c r="N59" s="9"/>
      <c r="O59" s="9"/>
      <c r="P59" s="9"/>
      <c r="Q59" s="9"/>
      <c r="R59" s="9"/>
    </row>
    <row r="60" spans="1:18" ht="12.75" customHeight="1">
      <c r="A60" s="164" t="s">
        <v>118</v>
      </c>
      <c r="B60" s="33">
        <v>6795.23149299</v>
      </c>
      <c r="C60" s="33">
        <v>6133.085</v>
      </c>
      <c r="D60" s="33">
        <v>6092.269</v>
      </c>
      <c r="E60" s="33">
        <v>6153.597</v>
      </c>
      <c r="F60" s="33">
        <v>7190.995</v>
      </c>
      <c r="G60" s="33">
        <v>7314.9</v>
      </c>
      <c r="H60" s="15">
        <f t="shared" si="5"/>
        <v>0.017230577965914318</v>
      </c>
      <c r="I60" s="15">
        <f>G60/E60-1</f>
        <v>0.18871937827582785</v>
      </c>
      <c r="J60" s="9"/>
      <c r="K60" s="107"/>
      <c r="L60" s="82"/>
      <c r="M60" s="82"/>
      <c r="N60" s="9"/>
      <c r="O60" s="9"/>
      <c r="P60" s="9"/>
      <c r="Q60" s="9"/>
      <c r="R60" s="9"/>
    </row>
    <row r="61" spans="1:18" ht="12.75" customHeight="1">
      <c r="A61" s="164" t="s">
        <v>119</v>
      </c>
      <c r="B61" s="33">
        <v>2180.771454310001</v>
      </c>
      <c r="C61" s="33">
        <v>3045.994</v>
      </c>
      <c r="D61" s="33">
        <v>3153.155</v>
      </c>
      <c r="E61" s="33">
        <v>3389.135</v>
      </c>
      <c r="F61" s="33">
        <v>4234.447</v>
      </c>
      <c r="G61" s="33">
        <v>4307.212</v>
      </c>
      <c r="H61" s="15">
        <f t="shared" si="5"/>
        <v>0.01718406205107792</v>
      </c>
      <c r="I61" s="15">
        <f t="shared" si="4"/>
        <v>0.2708882945058253</v>
      </c>
      <c r="J61" s="9"/>
      <c r="K61" s="107"/>
      <c r="L61" s="82"/>
      <c r="M61" s="82"/>
      <c r="N61" s="9"/>
      <c r="O61" s="9"/>
      <c r="P61" s="9"/>
      <c r="Q61" s="9"/>
      <c r="R61" s="9"/>
    </row>
    <row r="62" spans="1:18" ht="12.75" customHeight="1">
      <c r="A62" s="164" t="s">
        <v>120</v>
      </c>
      <c r="B62" s="33">
        <v>47.807555980000004</v>
      </c>
      <c r="C62" s="33">
        <v>43.29</v>
      </c>
      <c r="D62" s="33">
        <v>1.344</v>
      </c>
      <c r="E62" s="33">
        <v>2.086</v>
      </c>
      <c r="F62" s="33">
        <v>2.508</v>
      </c>
      <c r="G62" s="33">
        <v>2.61</v>
      </c>
      <c r="H62" s="15">
        <f t="shared" si="5"/>
        <v>0.04066985645933019</v>
      </c>
      <c r="I62" s="15">
        <f t="shared" si="4"/>
        <v>0.25119846596356665</v>
      </c>
      <c r="J62" s="9"/>
      <c r="K62" s="107"/>
      <c r="L62" s="82"/>
      <c r="M62" s="82"/>
      <c r="N62" s="9"/>
      <c r="O62" s="9"/>
      <c r="P62" s="9"/>
      <c r="Q62" s="9"/>
      <c r="R62" s="9"/>
    </row>
    <row r="63" spans="1:18" ht="12.75" customHeight="1">
      <c r="A63" s="165" t="s">
        <v>115</v>
      </c>
      <c r="B63" s="17">
        <f>+B55-B59</f>
        <v>16583.99588399</v>
      </c>
      <c r="C63" s="17">
        <f aca="true" t="shared" si="6" ref="C63:D66">C55-C59</f>
        <v>16217.094</v>
      </c>
      <c r="D63" s="17">
        <f t="shared" si="6"/>
        <v>15955.857</v>
      </c>
      <c r="E63" s="17">
        <v>15669.436</v>
      </c>
      <c r="F63" s="17">
        <f aca="true" t="shared" si="7" ref="F63:G66">F55-F59</f>
        <v>14819.519000000002</v>
      </c>
      <c r="G63" s="17">
        <f>G55-G59</f>
        <v>14841.677000000001</v>
      </c>
      <c r="H63" s="16">
        <f t="shared" si="5"/>
        <v>0.001495190228508747</v>
      </c>
      <c r="I63" s="16">
        <f t="shared" si="4"/>
        <v>-0.052826342951973415</v>
      </c>
      <c r="J63" s="9"/>
      <c r="K63" s="107"/>
      <c r="L63" s="82"/>
      <c r="M63" s="82"/>
      <c r="N63" s="9"/>
      <c r="O63" s="9"/>
      <c r="P63" s="9"/>
      <c r="Q63" s="9"/>
      <c r="R63" s="9"/>
    </row>
    <row r="64" spans="1:18" ht="12.75" customHeight="1">
      <c r="A64" s="164" t="s">
        <v>118</v>
      </c>
      <c r="B64" s="33">
        <f>+B56-B60</f>
        <v>12183.757819609998</v>
      </c>
      <c r="C64" s="33">
        <f t="shared" si="6"/>
        <v>10140.188999999998</v>
      </c>
      <c r="D64" s="33">
        <f t="shared" si="6"/>
        <v>9915.749</v>
      </c>
      <c r="E64" s="33">
        <v>10068.288</v>
      </c>
      <c r="F64" s="33">
        <f t="shared" si="7"/>
        <v>9625.991000000002</v>
      </c>
      <c r="G64" s="33">
        <f t="shared" si="7"/>
        <v>9673.907000000001</v>
      </c>
      <c r="H64" s="15">
        <f>G64/F64-1</f>
        <v>0.004977773197585522</v>
      </c>
      <c r="I64" s="15">
        <f t="shared" si="4"/>
        <v>-0.03917061172664105</v>
      </c>
      <c r="J64" s="9"/>
      <c r="K64" s="107"/>
      <c r="L64" s="82"/>
      <c r="M64" s="82"/>
      <c r="N64" s="9"/>
      <c r="O64" s="9"/>
      <c r="P64" s="9"/>
      <c r="Q64" s="9"/>
      <c r="R64" s="9"/>
    </row>
    <row r="65" spans="1:18" ht="12.75" customHeight="1">
      <c r="A65" s="164" t="s">
        <v>119</v>
      </c>
      <c r="B65" s="33">
        <f>+B57-B61</f>
        <v>3945.65497255</v>
      </c>
      <c r="C65" s="33">
        <f t="shared" si="6"/>
        <v>5391.8369999999995</v>
      </c>
      <c r="D65" s="33">
        <f t="shared" si="6"/>
        <v>5465.929</v>
      </c>
      <c r="E65" s="33">
        <v>5169.155999999999</v>
      </c>
      <c r="F65" s="33">
        <f t="shared" si="7"/>
        <v>4634.725</v>
      </c>
      <c r="G65" s="33">
        <f t="shared" si="7"/>
        <v>4621.199</v>
      </c>
      <c r="H65" s="15">
        <f t="shared" si="5"/>
        <v>-0.002918404004552788</v>
      </c>
      <c r="I65" s="15">
        <f t="shared" si="4"/>
        <v>-0.10600511959786074</v>
      </c>
      <c r="J65" s="9"/>
      <c r="K65" s="107"/>
      <c r="L65" s="82"/>
      <c r="M65" s="82"/>
      <c r="N65" s="9"/>
      <c r="O65" s="9"/>
      <c r="P65" s="9"/>
      <c r="Q65" s="9"/>
      <c r="R65" s="9"/>
    </row>
    <row r="66" spans="1:18" ht="12.75" customHeight="1">
      <c r="A66" s="164" t="s">
        <v>120</v>
      </c>
      <c r="B66" s="33">
        <f>+B58-B62</f>
        <v>454.58309183</v>
      </c>
      <c r="C66" s="33">
        <f t="shared" si="6"/>
        <v>685.065</v>
      </c>
      <c r="D66" s="33">
        <f t="shared" si="6"/>
        <v>574.184</v>
      </c>
      <c r="E66" s="33">
        <v>431.988</v>
      </c>
      <c r="F66" s="33">
        <f t="shared" si="7"/>
        <v>558.8009999999999</v>
      </c>
      <c r="G66" s="33">
        <f t="shared" si="7"/>
        <v>546.5749999999999</v>
      </c>
      <c r="H66" s="15">
        <f t="shared" si="5"/>
        <v>-0.021878987331805044</v>
      </c>
      <c r="I66" s="15">
        <f>G66/E66-1</f>
        <v>0.2652550533811122</v>
      </c>
      <c r="J66" s="9"/>
      <c r="K66" s="107"/>
      <c r="L66" s="82"/>
      <c r="M66" s="82"/>
      <c r="N66" s="9"/>
      <c r="O66" s="9"/>
      <c r="P66" s="9"/>
      <c r="Q66" s="9"/>
      <c r="R66" s="9"/>
    </row>
    <row r="67" spans="2:19" ht="12" customHeight="1">
      <c r="B67" s="85"/>
      <c r="C67" s="85"/>
      <c r="D67" s="85"/>
      <c r="E67" s="92"/>
      <c r="F67" s="85"/>
      <c r="G67" s="85"/>
      <c r="H67" s="85"/>
      <c r="I67" s="92"/>
      <c r="J67"/>
      <c r="K67" s="9"/>
      <c r="L67" s="107"/>
      <c r="M67" s="82"/>
      <c r="N67" s="64"/>
      <c r="O67" s="9"/>
      <c r="P67" s="9"/>
      <c r="Q67" s="9"/>
      <c r="R67" s="9"/>
      <c r="S67" s="9"/>
    </row>
    <row r="68" spans="5:8" ht="12.75">
      <c r="E68" s="92"/>
      <c r="F68" s="92"/>
      <c r="G68" s="92"/>
      <c r="H68" s="92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61"/>
      <c r="C82" s="61"/>
      <c r="D82" s="61"/>
      <c r="E82" s="61"/>
      <c r="F82" s="61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2010-10-06T07:45:33Z</cp:lastPrinted>
  <dcterms:created xsi:type="dcterms:W3CDTF">2008-11-05T07:26:31Z</dcterms:created>
  <dcterms:modified xsi:type="dcterms:W3CDTF">2010-10-13T09:09:41Z</dcterms:modified>
  <cp:category/>
  <cp:version/>
  <cp:contentType/>
  <cp:contentStatus/>
</cp:coreProperties>
</file>