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220" tabRatio="674" activeTab="5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r:id="rId8"/>
    <sheet name="2.4." sheetId="9" r:id="rId9"/>
  </sheets>
  <definedNames>
    <definedName name="_xlnm.Print_Area" localSheetId="3">'1.3.'!$A$3:$M$25</definedName>
    <definedName name="_xlnm.Print_Area" localSheetId="6">'2.2.'!$A$3:$L$20</definedName>
    <definedName name="_xlnm.Print_Area" localSheetId="7">'2.3.'!$A$3:$M$19</definedName>
    <definedName name="_xlnm.Print_Area" localSheetId="8">'2.4.'!$A$3:$M$31</definedName>
  </definedNames>
  <calcPr fullCalcOnLoad="1"/>
</workbook>
</file>

<file path=xl/sharedStrings.xml><?xml version="1.0" encoding="utf-8"?>
<sst xmlns="http://schemas.openxmlformats.org/spreadsheetml/2006/main" count="419" uniqueCount="111">
  <si>
    <t>Период</t>
  </si>
  <si>
    <t>Общий объем</t>
  </si>
  <si>
    <t xml:space="preserve">Кредиты - всего </t>
  </si>
  <si>
    <t>в том числе</t>
  </si>
  <si>
    <t>Промышленность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</si>
  <si>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</si>
  <si>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</si>
  <si>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</si>
  <si>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</si>
  <si>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</si>
  <si>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</si>
  <si>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</si>
  <si>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</si>
  <si>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</si>
  <si>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>Строительство и ипотека</t>
  </si>
  <si>
    <t>Кредиты финансово-кредитным учреждениям</t>
  </si>
  <si>
    <t>Потребительские кредиты (физ.лицам)</t>
  </si>
  <si>
    <t>в том числе, по срокам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</si>
  <si>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</si>
  <si>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</si>
  <si>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</si>
  <si>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</si>
  <si>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</si>
  <si>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</si>
  <si>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</si>
  <si>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</si>
  <si>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**- постановлением Правления НБКР №2/2 18.01.2012 утверждена ежеквартальная периодичность предоставления ПРО начиная с 3 квартала 2012</t>
  </si>
  <si>
    <t>*- постановлением Правления НБКР №2/2 18.01.2012 утверждена ежеквартальная периодичность предоставления ПРО начиная с 3 квартала 2012</t>
  </si>
  <si>
    <t>*- согласно постановлению Правления НБКР №2/2 18.01.2012 информация по выданным кредитам МФО предоставляется начиная с 2 квартала 2010</t>
  </si>
  <si>
    <t>Раздел "Статистика" /  "Статистика НФКУ" / "Кредиты микрофинансовых организаций"</t>
  </si>
  <si>
    <t>Потребительские кредиты</t>
  </si>
  <si>
    <t>Объем</t>
  </si>
  <si>
    <t>Раздел "Статистика" / "Статистика НФКУ" / "Кредиты кредитных союзов"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</si>
  <si>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</si>
  <si>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</si>
  <si>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</si>
  <si>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</si>
  <si>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</si>
  <si>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</si>
  <si>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</si>
  <si>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</si>
  <si>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</si>
  <si>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</si>
  <si>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</si>
  <si>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</si>
  <si>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</si>
  <si>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Таблица 1.1. Кредиты микрофинансовых организаций в национальной валюте, в разрезе отраслей (задолжнность на конец периода)</t>
  </si>
  <si>
    <t>Кредиты кредитных союзов в национальной валюте, в разрезе отраслей (задолжнность на конец периода)</t>
  </si>
  <si>
    <t>Таблица 2.1. Кредиты кредитных союзов в национальной валюте в разрезе отраслей (задолжность на конец периода)</t>
  </si>
  <si>
    <t>Кредиты микрофинансовых организаций в национальной валюте, в разрезе отраслей (задолженность на конец периода)</t>
  </si>
  <si>
    <t>Кредиты микрофинансовых организаций в национальной валюте, в разрезе отраслей (за период)</t>
  </si>
  <si>
    <t>Кредиты микрофинансовых организаций в национальной валюте по срокам  (за период)</t>
  </si>
  <si>
    <t>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</si>
  <si>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Кредиты кредитных союзов в национальной валюте, в разрезе отраслей (за период) </t>
  </si>
  <si>
    <t>Кредиты кредитных союзов в национальной валюте по срокам  (за период)</t>
  </si>
  <si>
    <t>Средневзвешенные процентные ставки кредитных союзов по выданным кредитам в национальной валюте (на конец периода)</t>
  </si>
  <si>
    <t>Таблица 1.2.Кредиты микрофинансовых организаций в национальной валюте, в разрезе отраслей (за период)</t>
  </si>
  <si>
    <t>Таблица 1.3. Кредиты микрофинансовых организаций в национальной валюте по срокам  (за период)</t>
  </si>
  <si>
    <t>Таблица 1.4. Средневзвешенные процентные ставки микрофинансовых организаций по выданным кредитам в национальной валюте (на конец периода)</t>
  </si>
  <si>
    <t xml:space="preserve">Таблица 2.2. Кредиты кредитных союзов в национальной валюте, в разрезе отраслей (за период) </t>
  </si>
  <si>
    <t>Таблица 2.3. Кредиты кредитных союзов в национальной валюте по срокам  (за период)</t>
  </si>
  <si>
    <t xml:space="preserve">Таблица 2.4. Средневзвешенные процентные ставки кредитных союзов по выданным кредитам в национальной валюте (на конец периода) </t>
  </si>
  <si>
    <t>-</t>
  </si>
  <si>
    <t xml:space="preserve">Июнь        </t>
  </si>
  <si>
    <t>2006г.</t>
  </si>
  <si>
    <t xml:space="preserve">Декабрь   </t>
  </si>
  <si>
    <t>2007г.</t>
  </si>
  <si>
    <t>2008г.</t>
  </si>
  <si>
    <t>2009г.</t>
  </si>
  <si>
    <t xml:space="preserve">Июнь          </t>
  </si>
  <si>
    <t>2010г.</t>
  </si>
  <si>
    <t xml:space="preserve">Декабрь      </t>
  </si>
  <si>
    <t>2011г.</t>
  </si>
  <si>
    <t xml:space="preserve">Декабрь     </t>
  </si>
  <si>
    <t xml:space="preserve">Июнь         </t>
  </si>
  <si>
    <t>2012г.</t>
  </si>
  <si>
    <t xml:space="preserve">Сентябрь*  </t>
  </si>
  <si>
    <t xml:space="preserve">Декабрь </t>
  </si>
  <si>
    <t xml:space="preserve">Март </t>
  </si>
  <si>
    <t>2013г.</t>
  </si>
  <si>
    <t xml:space="preserve">Июнь </t>
  </si>
  <si>
    <t xml:space="preserve">Сентябрь </t>
  </si>
  <si>
    <t xml:space="preserve">За II полугодие </t>
  </si>
  <si>
    <t>2011 г.</t>
  </si>
  <si>
    <t xml:space="preserve">За I полугодие </t>
  </si>
  <si>
    <t>2012 г.</t>
  </si>
  <si>
    <t xml:space="preserve">За III квартал </t>
  </si>
  <si>
    <t>2012г.*</t>
  </si>
  <si>
    <t xml:space="preserve">За 4 квартал </t>
  </si>
  <si>
    <t xml:space="preserve">За 1 квартал </t>
  </si>
  <si>
    <t xml:space="preserve">За 2 квартал </t>
  </si>
  <si>
    <t xml:space="preserve">За 3 квартал </t>
  </si>
  <si>
    <t xml:space="preserve">За 4 квартал  </t>
  </si>
  <si>
    <t>2012г.**</t>
  </si>
  <si>
    <t>Июнь</t>
  </si>
  <si>
    <t>Март</t>
  </si>
  <si>
    <t xml:space="preserve">I полугодие </t>
  </si>
  <si>
    <t>2010 г.</t>
  </si>
  <si>
    <t xml:space="preserve">II полугодие </t>
  </si>
  <si>
    <t>2010 г.*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</si>
  <si>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</si>
  <si>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</si>
  <si>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</si>
  <si>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</si>
  <si>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 xml:space="preserve">За 1 квартал  </t>
  </si>
  <si>
    <t>Торговля и услуги</t>
  </si>
  <si>
    <t>в процентах</t>
  </si>
  <si>
    <t>вернуться в Содержание</t>
  </si>
  <si>
    <t>2014г.</t>
  </si>
  <si>
    <t>2014 г.</t>
  </si>
  <si>
    <t>Сентябрь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</si>
</sst>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m/yyyy"/>
    <numFmt numFmtId="171" formatCode="#,##0.00_ ;[Red]\-#,##0.00\ "/>
    <numFmt numFmtId="172" formatCode="#,##0.0_ ;[Red]\-#,##0.0\ "/>
    <numFmt numFmtId="173" formatCode="0.0%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_р_._-;\-* #,##0_р_._-;_-* &quot;-&quot;??_р_._-;_-@_-"/>
    <numFmt numFmtId="179" formatCode="[$-409]mmmm&quot; &quot;d\,&quot; &quot;yyyy;@"/>
    <numFmt numFmtId="180" formatCode="[$-F800]dddd\,&quot; &quot;mmmm&quot; &quot;dd\,&quot; &quot;yyyy"/>
    <numFmt numFmtId="181" formatCode="0.000"/>
    <numFmt numFmtId="182" formatCode="#,##0_ ;\-#,##0\ "/>
    <numFmt numFmtId="183" formatCode="0.000%"/>
    <numFmt numFmtId="184" formatCode="0.0000%"/>
    <numFmt numFmtId="185" formatCode="0.0000"/>
    <numFmt numFmtId="186" formatCode="0.000000"/>
    <numFmt numFmtId="187" formatCode="0.00000"/>
    <numFmt numFmtId="188" formatCode="#,##0.000"/>
    <numFmt numFmtId="189" formatCode="[$-FC19]d\ mmmm\ yyyy\ &quot;г.&quot;"/>
    <numFmt numFmtId="190" formatCode="#,##0.000_ ;[Red]\-#,##0.000\ "/>
    <numFmt numFmtId="191" formatCode="#,##0.0000_ ;[Red]\-#,##0.0000\ "/>
    <numFmt numFmtId="192" formatCode="#,##0.00000_ ;[Red]\-#,##0.00000\ "/>
  </numFmts>
  <fonts count="67">
    <font>
      <sz val="10"/>
      <name val="Arial Cyr"/>
      <family val="0"/>
    </font>
    <font>
      <sz val="10"/>
      <name val="Times New Roman"/>
      <family val="1"/>
    </font>
    <font>
      <i/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9" borderId="0" applyNumberFormat="0" applyBorder="0" applyAlignment="0" applyProtection="0"/>
    <xf numFmtId="0" fontId="24" fillId="3" borderId="0" applyNumberFormat="0" applyBorder="0" applyAlignment="0" applyProtection="0"/>
    <xf numFmtId="0" fontId="25" fillId="30" borderId="1" applyNumberFormat="0" applyAlignment="0" applyProtection="0"/>
    <xf numFmtId="0" fontId="26" fillId="31" borderId="2" applyNumberFormat="0" applyAlignment="0" applyProtection="0"/>
    <xf numFmtId="43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8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9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46" fillId="0" borderId="0">
      <alignment/>
      <protection/>
    </xf>
    <xf numFmtId="179" fontId="18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180" fontId="46" fillId="0" borderId="0">
      <alignment/>
      <protection/>
    </xf>
    <xf numFmtId="179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179" fontId="48" fillId="0" borderId="0">
      <alignment/>
      <protection/>
    </xf>
    <xf numFmtId="0" fontId="0" fillId="0" borderId="0">
      <alignment/>
      <protection/>
    </xf>
    <xf numFmtId="179" fontId="4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28" fillId="0" borderId="0">
      <alignment/>
      <protection/>
    </xf>
    <xf numFmtId="0" fontId="46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33" borderId="7" applyNumberFormat="0" applyFont="0" applyAlignment="0" applyProtection="0"/>
    <xf numFmtId="0" fontId="38" fillId="30" borderId="8" applyNumberFormat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9" fillId="40" borderId="10" applyNumberFormat="0" applyAlignment="0" applyProtection="0"/>
    <xf numFmtId="0" fontId="50" fillId="41" borderId="11" applyNumberFormat="0" applyAlignment="0" applyProtection="0"/>
    <xf numFmtId="0" fontId="51" fillId="41" borderId="10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5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42" borderId="16" applyNumberFormat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0" fontId="18" fillId="45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3" fillId="0" borderId="18" applyNumberFormat="0" applyFill="0" applyAlignment="0" applyProtection="0"/>
    <xf numFmtId="0" fontId="42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4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8" fillId="0" borderId="20" xfId="202" applyFont="1" applyFill="1" applyBorder="1" applyAlignment="1">
      <alignment horizontal="center" vertical="center" wrapText="1"/>
      <protection/>
    </xf>
    <xf numFmtId="0" fontId="8" fillId="0" borderId="20" xfId="202" applyFont="1" applyFill="1" applyBorder="1" applyAlignment="1">
      <alignment horizontal="centerContinuous" vertical="center" wrapText="1"/>
      <protection/>
    </xf>
    <xf numFmtId="0" fontId="52" fillId="0" borderId="0" xfId="134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Fill="1" applyBorder="1" applyAlignment="1">
      <alignment horizontal="left"/>
    </xf>
    <xf numFmtId="43" fontId="11" fillId="0" borderId="0" xfId="228" applyFont="1" applyBorder="1" applyAlignment="1">
      <alignment horizontal="right" vertical="center" wrapText="1"/>
    </xf>
    <xf numFmtId="43" fontId="11" fillId="0" borderId="0" xfId="228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9" fillId="0" borderId="0" xfId="134" applyFont="1" applyAlignment="1" applyProtection="1">
      <alignment/>
      <protection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2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21" xfId="0" applyFont="1" applyBorder="1" applyAlignment="1">
      <alignment horizontal="centerContinuous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20" fillId="0" borderId="0" xfId="134" applyFont="1" applyAlignment="1" applyProtection="1">
      <alignment/>
      <protection/>
    </xf>
    <xf numFmtId="0" fontId="13" fillId="0" borderId="22" xfId="0" applyFont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173" fontId="1" fillId="0" borderId="20" xfId="223" applyNumberFormat="1" applyFont="1" applyBorder="1" applyAlignment="1">
      <alignment/>
    </xf>
    <xf numFmtId="0" fontId="13" fillId="0" borderId="20" xfId="202" applyFont="1" applyFill="1" applyBorder="1" applyAlignment="1">
      <alignment horizontal="centerContinuous" vertical="center" wrapText="1"/>
      <protection/>
    </xf>
    <xf numFmtId="0" fontId="13" fillId="0" borderId="20" xfId="202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3" fillId="0" borderId="26" xfId="202" applyFont="1" applyFill="1" applyBorder="1" applyAlignment="1">
      <alignment horizontal="center" vertical="center" wrapText="1"/>
      <protection/>
    </xf>
    <xf numFmtId="4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 horizontal="right"/>
    </xf>
    <xf numFmtId="173" fontId="1" fillId="0" borderId="20" xfId="0" applyNumberFormat="1" applyFont="1" applyBorder="1" applyAlignment="1">
      <alignment/>
    </xf>
    <xf numFmtId="0" fontId="12" fillId="0" borderId="22" xfId="0" applyFont="1" applyBorder="1" applyAlignment="1">
      <alignment horizontal="centerContinuous" vertical="center"/>
    </xf>
    <xf numFmtId="4" fontId="1" fillId="0" borderId="27" xfId="0" applyNumberFormat="1" applyFont="1" applyBorder="1" applyAlignment="1">
      <alignment horizontal="right" wrapText="1"/>
    </xf>
    <xf numFmtId="4" fontId="12" fillId="0" borderId="7" xfId="201" applyNumberFormat="1" applyFont="1" applyFill="1" applyBorder="1" applyAlignment="1">
      <alignment horizontal="right" wrapText="1"/>
      <protection/>
    </xf>
    <xf numFmtId="0" fontId="13" fillId="0" borderId="28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Continuous" vertical="center"/>
    </xf>
    <xf numFmtId="0" fontId="13" fillId="0" borderId="22" xfId="0" applyFont="1" applyFill="1" applyBorder="1" applyAlignment="1">
      <alignment horizontal="center" vertical="center" wrapText="1"/>
    </xf>
    <xf numFmtId="4" fontId="12" fillId="0" borderId="23" xfId="0" applyNumberFormat="1" applyFont="1" applyFill="1" applyBorder="1" applyAlignment="1">
      <alignment horizontal="right" vertical="center" wrapText="1"/>
    </xf>
    <xf numFmtId="4" fontId="12" fillId="0" borderId="20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4" fontId="12" fillId="0" borderId="20" xfId="202" applyNumberFormat="1" applyFont="1" applyFill="1" applyBorder="1" applyAlignment="1">
      <alignment horizontal="right" vertical="center" wrapText="1"/>
      <protection/>
    </xf>
    <xf numFmtId="4" fontId="1" fillId="0" borderId="20" xfId="228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73" fontId="1" fillId="0" borderId="20" xfId="156" applyNumberFormat="1" applyFont="1" applyBorder="1">
      <alignment/>
      <protection/>
    </xf>
    <xf numFmtId="4" fontId="1" fillId="0" borderId="0" xfId="0" applyNumberFormat="1" applyFont="1" applyAlignment="1">
      <alignment/>
    </xf>
    <xf numFmtId="10" fontId="1" fillId="0" borderId="20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0" fontId="1" fillId="0" borderId="20" xfId="0" applyFont="1" applyBorder="1" applyAlignment="1">
      <alignment/>
    </xf>
    <xf numFmtId="4" fontId="1" fillId="0" borderId="23" xfId="0" applyNumberFormat="1" applyFont="1" applyBorder="1" applyAlignment="1">
      <alignment/>
    </xf>
    <xf numFmtId="173" fontId="1" fillId="0" borderId="20" xfId="222" applyNumberFormat="1" applyFont="1" applyBorder="1" applyAlignment="1">
      <alignment/>
    </xf>
    <xf numFmtId="10" fontId="1" fillId="0" borderId="20" xfId="222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71" fontId="1" fillId="0" borderId="20" xfId="0" applyNumberFormat="1" applyFont="1" applyBorder="1" applyAlignment="1">
      <alignment horizontal="right"/>
    </xf>
    <xf numFmtId="10" fontId="1" fillId="0" borderId="0" xfId="222" applyNumberFormat="1" applyFont="1" applyAlignment="1">
      <alignment/>
    </xf>
    <xf numFmtId="4" fontId="1" fillId="47" borderId="20" xfId="0" applyNumberFormat="1" applyFont="1" applyFill="1" applyBorder="1" applyAlignment="1">
      <alignment/>
    </xf>
    <xf numFmtId="4" fontId="66" fillId="0" borderId="0" xfId="0" applyNumberFormat="1" applyFont="1" applyAlignment="1">
      <alignment/>
    </xf>
    <xf numFmtId="2" fontId="1" fillId="0" borderId="20" xfId="0" applyNumberFormat="1" applyFont="1" applyBorder="1" applyAlignment="1">
      <alignment/>
    </xf>
    <xf numFmtId="4" fontId="1" fillId="0" borderId="20" xfId="222" applyNumberFormat="1" applyFont="1" applyBorder="1" applyAlignment="1">
      <alignment/>
    </xf>
    <xf numFmtId="0" fontId="1" fillId="0" borderId="0" xfId="0" applyFont="1" applyAlignment="1">
      <alignment horizontal="left" vertical="top" wrapText="1" shrinkToFit="1"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 shrinkToFit="1"/>
    </xf>
    <xf numFmtId="0" fontId="13" fillId="0" borderId="26" xfId="202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3" fillId="0" borderId="2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6" xfId="20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8" fillId="0" borderId="30" xfId="202" applyFont="1" applyFill="1" applyBorder="1" applyAlignment="1">
      <alignment horizontal="center" vertical="center" wrapText="1"/>
      <protection/>
    </xf>
    <xf numFmtId="0" fontId="8" fillId="0" borderId="31" xfId="202" applyFont="1" applyFill="1" applyBorder="1" applyAlignment="1">
      <alignment horizontal="center" vertical="center" wrapText="1"/>
      <protection/>
    </xf>
    <xf numFmtId="0" fontId="8" fillId="0" borderId="32" xfId="202" applyFont="1" applyFill="1" applyBorder="1" applyAlignment="1">
      <alignment horizontal="center" vertical="center" wrapText="1"/>
      <protection/>
    </xf>
    <xf numFmtId="0" fontId="8" fillId="0" borderId="24" xfId="202" applyFont="1" applyFill="1" applyBorder="1" applyAlignment="1">
      <alignment horizontal="center" vertical="center" wrapText="1"/>
      <protection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</cellXfs>
  <cellStyles count="220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Comma 10" xfId="60"/>
    <cellStyle name="Comma 13" xfId="61"/>
    <cellStyle name="Comma 2" xfId="62"/>
    <cellStyle name="Comma 2 2" xfId="63"/>
    <cellStyle name="Comma 3" xfId="64"/>
    <cellStyle name="Comma 3 2" xfId="65"/>
    <cellStyle name="Comma 3 3" xfId="66"/>
    <cellStyle name="Comma 3 4" xfId="67"/>
    <cellStyle name="Comma 3 5" xfId="68"/>
    <cellStyle name="Comma 3 6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Explanatory Text 2" xfId="76"/>
    <cellStyle name="Good 2" xfId="77"/>
    <cellStyle name="Heading 1 2" xfId="78"/>
    <cellStyle name="Heading 2 2" xfId="79"/>
    <cellStyle name="Heading 3 2" xfId="80"/>
    <cellStyle name="Heading 4 2" xfId="81"/>
    <cellStyle name="Hyperlink 2" xfId="82"/>
    <cellStyle name="Input 2" xfId="83"/>
    <cellStyle name="Linked Cell 2" xfId="84"/>
    <cellStyle name="Neutral 2" xfId="85"/>
    <cellStyle name="Normal 10" xfId="86"/>
    <cellStyle name="Normal 11" xfId="87"/>
    <cellStyle name="Normal 2" xfId="88"/>
    <cellStyle name="Normal 2 10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 8" xfId="96"/>
    <cellStyle name="Normal 2 9" xfId="97"/>
    <cellStyle name="Normal 2_MBF Maturity-Repricing May 2009" xfId="98"/>
    <cellStyle name="Normal 3" xfId="99"/>
    <cellStyle name="Normal 3 10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3_Debt Summary and Repayment Schedule (3)" xfId="109"/>
    <cellStyle name="Normal 4" xfId="110"/>
    <cellStyle name="Normal 5" xfId="111"/>
    <cellStyle name="Normal 6" xfId="112"/>
    <cellStyle name="Normal 7" xfId="113"/>
    <cellStyle name="Normal 8" xfId="114"/>
    <cellStyle name="Normal 9" xfId="115"/>
    <cellStyle name="Note 2" xfId="116"/>
    <cellStyle name="Output 2" xfId="117"/>
    <cellStyle name="Percent 2" xfId="118"/>
    <cellStyle name="Percent 3" xfId="119"/>
    <cellStyle name="Percent 4" xfId="120"/>
    <cellStyle name="Standaard_Blad1" xfId="121"/>
    <cellStyle name="Title 2" xfId="122"/>
    <cellStyle name="Total 2" xfId="123"/>
    <cellStyle name="Warning Text 2" xfId="124"/>
    <cellStyle name="Акцент1" xfId="125"/>
    <cellStyle name="Акцент2" xfId="126"/>
    <cellStyle name="Акцент3" xfId="127"/>
    <cellStyle name="Акцент4" xfId="128"/>
    <cellStyle name="Акцент5" xfId="129"/>
    <cellStyle name="Акцент6" xfId="130"/>
    <cellStyle name="Ввод " xfId="131"/>
    <cellStyle name="Вывод" xfId="132"/>
    <cellStyle name="Вычисление" xfId="133"/>
    <cellStyle name="Hyperlink" xfId="134"/>
    <cellStyle name="Currency" xfId="135"/>
    <cellStyle name="Currency [0]" xfId="136"/>
    <cellStyle name="Денежный 2" xfId="137"/>
    <cellStyle name="Заголовок 1" xfId="138"/>
    <cellStyle name="Заголовок 2" xfId="139"/>
    <cellStyle name="Заголовок 3" xfId="140"/>
    <cellStyle name="Заголовок 4" xfId="141"/>
    <cellStyle name="Итог" xfId="142"/>
    <cellStyle name="Контрольная ячейка" xfId="143"/>
    <cellStyle name="Название" xfId="144"/>
    <cellStyle name="Нейтральный" xfId="145"/>
    <cellStyle name="Обычный 10" xfId="146"/>
    <cellStyle name="Обычный 11" xfId="147"/>
    <cellStyle name="Обычный 12" xfId="148"/>
    <cellStyle name="Обычный 13" xfId="149"/>
    <cellStyle name="Обычный 14" xfId="150"/>
    <cellStyle name="Обычный 15" xfId="151"/>
    <cellStyle name="Обычный 16" xfId="152"/>
    <cellStyle name="Обычный 17" xfId="153"/>
    <cellStyle name="Обычный 18" xfId="154"/>
    <cellStyle name="Обычный 19" xfId="155"/>
    <cellStyle name="Обычный 2" xfId="156"/>
    <cellStyle name="Обычный 2 2" xfId="157"/>
    <cellStyle name="Обычный 2 2 2" xfId="158"/>
    <cellStyle name="Обычный 2 2 3" xfId="159"/>
    <cellStyle name="Обычный 2 2 4" xfId="160"/>
    <cellStyle name="Обычный 2 3" xfId="161"/>
    <cellStyle name="Обычный 2 4" xfId="162"/>
    <cellStyle name="Обычный 2 5" xfId="163"/>
    <cellStyle name="Обычный 20" xfId="164"/>
    <cellStyle name="Обычный 21" xfId="165"/>
    <cellStyle name="Обычный 22" xfId="166"/>
    <cellStyle name="Обычный 23" xfId="167"/>
    <cellStyle name="Обычный 24" xfId="168"/>
    <cellStyle name="Обычный 25" xfId="169"/>
    <cellStyle name="Обычный 26" xfId="170"/>
    <cellStyle name="Обычный 27" xfId="171"/>
    <cellStyle name="Обычный 28" xfId="172"/>
    <cellStyle name="Обычный 29" xfId="173"/>
    <cellStyle name="Обычный 3" xfId="174"/>
    <cellStyle name="Обычный 3 2" xfId="175"/>
    <cellStyle name="Обычный 30" xfId="176"/>
    <cellStyle name="Обычный 31" xfId="177"/>
    <cellStyle name="Обычный 32" xfId="178"/>
    <cellStyle name="Обычный 33" xfId="179"/>
    <cellStyle name="Обычный 34" xfId="180"/>
    <cellStyle name="Обычный 35" xfId="181"/>
    <cellStyle name="Обычный 36" xfId="182"/>
    <cellStyle name="Обычный 37" xfId="183"/>
    <cellStyle name="Обычный 38" xfId="184"/>
    <cellStyle name="Обычный 39" xfId="185"/>
    <cellStyle name="Обычный 4" xfId="186"/>
    <cellStyle name="Обычный 4 2" xfId="187"/>
    <cellStyle name="Обычный 5" xfId="188"/>
    <cellStyle name="Обычный 54" xfId="189"/>
    <cellStyle name="Обычный 55" xfId="190"/>
    <cellStyle name="Обычный 6" xfId="191"/>
    <cellStyle name="Обычный 6 2" xfId="192"/>
    <cellStyle name="Обычный 6 3" xfId="193"/>
    <cellStyle name="Обычный 7" xfId="194"/>
    <cellStyle name="Обычный 7 2" xfId="195"/>
    <cellStyle name="Обычный 7 3" xfId="196"/>
    <cellStyle name="Обычный 8" xfId="197"/>
    <cellStyle name="Обычный 8 2" xfId="198"/>
    <cellStyle name="Обычный 8 3" xfId="199"/>
    <cellStyle name="Обычный 9" xfId="200"/>
    <cellStyle name="Обычный_1.1." xfId="201"/>
    <cellStyle name="Обычный_депозиты (ост) 2" xfId="202"/>
    <cellStyle name="Followed Hyperlink" xfId="203"/>
    <cellStyle name="Плохой" xfId="204"/>
    <cellStyle name="Пояснение" xfId="205"/>
    <cellStyle name="Примечание" xfId="206"/>
    <cellStyle name="Примечание 2" xfId="207"/>
    <cellStyle name="Примечание 2 2" xfId="208"/>
    <cellStyle name="Примечание 3" xfId="209"/>
    <cellStyle name="Примечание 3 2" xfId="210"/>
    <cellStyle name="Примечание 4" xfId="211"/>
    <cellStyle name="Примечание 4 2" xfId="212"/>
    <cellStyle name="Примечание 5" xfId="213"/>
    <cellStyle name="Примечание 5 2" xfId="214"/>
    <cellStyle name="Примечание 6" xfId="215"/>
    <cellStyle name="Примечание 6 2" xfId="216"/>
    <cellStyle name="Примечание 7" xfId="217"/>
    <cellStyle name="Примечание 7 2" xfId="218"/>
    <cellStyle name="Примечание 8" xfId="219"/>
    <cellStyle name="Примечание 8 2" xfId="220"/>
    <cellStyle name="Примечание 9" xfId="221"/>
    <cellStyle name="Percent" xfId="222"/>
    <cellStyle name="Процентный 2" xfId="223"/>
    <cellStyle name="Процентный 3" xfId="224"/>
    <cellStyle name="Связанная ячейка" xfId="225"/>
    <cellStyle name="ТЕКСТ" xfId="226"/>
    <cellStyle name="Текст предупреждения" xfId="227"/>
    <cellStyle name="Comma" xfId="228"/>
    <cellStyle name="Comma [0]" xfId="229"/>
    <cellStyle name="Финансовый 2" xfId="230"/>
    <cellStyle name="Финансовый 2 2" xfId="231"/>
    <cellStyle name="Финансовый 3" xfId="232"/>
    <cellStyle name="Хороший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875" style="52" customWidth="1"/>
    <col min="2" max="16384" width="9.125" style="52" customWidth="1"/>
  </cols>
  <sheetData>
    <row r="1" spans="1:2" ht="15">
      <c r="A1" s="98" t="s">
        <v>33</v>
      </c>
      <c r="B1" s="98"/>
    </row>
    <row r="2" spans="1:2" ht="15">
      <c r="A2" s="53" t="s">
        <v>44</v>
      </c>
      <c r="B2" s="2" t="s">
        <v>38</v>
      </c>
    </row>
    <row r="4" spans="1:2" ht="15">
      <c r="A4" s="54" t="s">
        <v>35</v>
      </c>
      <c r="B4" s="26" t="s">
        <v>49</v>
      </c>
    </row>
    <row r="5" spans="1:2" ht="15">
      <c r="A5" s="54" t="s">
        <v>34</v>
      </c>
      <c r="B5" s="26" t="s">
        <v>50</v>
      </c>
    </row>
    <row r="6" spans="1:2" ht="15">
      <c r="A6" s="54" t="s">
        <v>36</v>
      </c>
      <c r="B6" s="26" t="s">
        <v>51</v>
      </c>
    </row>
    <row r="7" spans="1:2" ht="15">
      <c r="A7" s="54" t="s">
        <v>37</v>
      </c>
      <c r="B7" s="26" t="s">
        <v>52</v>
      </c>
    </row>
    <row r="9" spans="1:2" ht="15">
      <c r="A9" s="53" t="s">
        <v>45</v>
      </c>
      <c r="B9" s="2" t="s">
        <v>39</v>
      </c>
    </row>
    <row r="11" spans="1:2" ht="15">
      <c r="A11" s="54" t="s">
        <v>40</v>
      </c>
      <c r="B11" s="26" t="s">
        <v>47</v>
      </c>
    </row>
    <row r="12" spans="1:2" ht="15">
      <c r="A12" s="54" t="s">
        <v>41</v>
      </c>
      <c r="B12" s="26" t="s">
        <v>53</v>
      </c>
    </row>
    <row r="13" spans="1:2" ht="15">
      <c r="A13" s="54" t="s">
        <v>42</v>
      </c>
      <c r="B13" s="26" t="s">
        <v>54</v>
      </c>
    </row>
    <row r="14" spans="1:2" ht="15">
      <c r="A14" s="54" t="s">
        <v>43</v>
      </c>
      <c r="B14" s="26" t="s">
        <v>55</v>
      </c>
    </row>
  </sheetData>
  <sheetProtection/>
  <mergeCells count="1">
    <mergeCell ref="A1:B1"/>
  </mergeCells>
  <hyperlinks>
    <hyperlink ref="A4" location="'1.1.'!A1" display="1.1."/>
    <hyperlink ref="A5" location="'1.2.'!A1" display="1.2."/>
    <hyperlink ref="A7" location="'1.4.'!A1" display="1.4."/>
    <hyperlink ref="A6" location="'1.3.'!A1" display="1.3."/>
    <hyperlink ref="A11" location="'2.1.'!A1" display="2.1."/>
    <hyperlink ref="A12" location="'2.2.'!A1" display="2.2."/>
    <hyperlink ref="A13" location="'2.3.'!A1" display="2.3."/>
    <hyperlink ref="A14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8"/>
  <sheetViews>
    <sheetView workbookViewId="0" topLeftCell="A1">
      <selection activeCell="A5" sqref="A5"/>
    </sheetView>
  </sheetViews>
  <sheetFormatPr defaultColWidth="9.00390625" defaultRowHeight="12.75"/>
  <cols>
    <col min="1" max="1" width="11.375" style="1" customWidth="1"/>
    <col min="2" max="2" width="7.75390625" style="1" customWidth="1"/>
    <col min="3" max="3" width="14.25390625" style="1" bestFit="1" customWidth="1"/>
    <col min="4" max="4" width="17.00390625" style="1" customWidth="1"/>
    <col min="5" max="5" width="21.375" style="1" customWidth="1"/>
    <col min="6" max="6" width="9.375" style="1" customWidth="1"/>
    <col min="7" max="7" width="8.75390625" style="1" bestFit="1" customWidth="1"/>
    <col min="8" max="8" width="12.25390625" style="1" customWidth="1"/>
    <col min="9" max="9" width="12.125" style="1" customWidth="1"/>
    <col min="10" max="10" width="11.25390625" style="1" customWidth="1"/>
    <col min="11" max="11" width="10.25390625" style="1" customWidth="1"/>
    <col min="12" max="13" width="12.00390625" style="1" customWidth="1"/>
    <col min="14" max="14" width="10.00390625" style="1" bestFit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46</v>
      </c>
      <c r="B5" s="43"/>
    </row>
    <row r="6" spans="1:14" ht="12.75">
      <c r="A6" s="3"/>
      <c r="B6" s="17"/>
      <c r="C6" s="50"/>
      <c r="N6" s="4" t="s">
        <v>10</v>
      </c>
    </row>
    <row r="7" spans="1:14" ht="15.75" customHeight="1">
      <c r="A7" s="104" t="s">
        <v>0</v>
      </c>
      <c r="B7" s="105"/>
      <c r="C7" s="99" t="s">
        <v>2</v>
      </c>
      <c r="D7" s="101" t="s">
        <v>3</v>
      </c>
      <c r="E7" s="102"/>
      <c r="F7" s="102"/>
      <c r="G7" s="102"/>
      <c r="H7" s="102"/>
      <c r="I7" s="102"/>
      <c r="J7" s="102"/>
      <c r="K7" s="102"/>
      <c r="L7" s="103"/>
      <c r="M7" s="6"/>
      <c r="N7" s="55"/>
    </row>
    <row r="8" spans="1:14" ht="63.75">
      <c r="A8" s="106"/>
      <c r="B8" s="107"/>
      <c r="C8" s="100"/>
      <c r="D8" s="46" t="s">
        <v>4</v>
      </c>
      <c r="E8" s="46" t="s">
        <v>5</v>
      </c>
      <c r="F8" s="46" t="s">
        <v>6</v>
      </c>
      <c r="G8" s="46" t="s">
        <v>7</v>
      </c>
      <c r="H8" s="46" t="s">
        <v>12</v>
      </c>
      <c r="I8" s="46" t="s">
        <v>8</v>
      </c>
      <c r="J8" s="46" t="s">
        <v>14</v>
      </c>
      <c r="K8" s="46" t="s">
        <v>13</v>
      </c>
      <c r="L8" s="56" t="s">
        <v>30</v>
      </c>
      <c r="M8" s="45" t="s">
        <v>15</v>
      </c>
      <c r="N8" s="47" t="s">
        <v>9</v>
      </c>
    </row>
    <row r="9" spans="1:14" ht="12.75">
      <c r="A9" s="6" t="s">
        <v>96</v>
      </c>
      <c r="B9" s="6" t="s">
        <v>97</v>
      </c>
      <c r="C9" s="63">
        <f aca="true" t="shared" si="0" ref="C9:C15">D9+E9+F9+G9+H9+I9+J9+K9+L9+M9+N9</f>
        <v>9203658.42</v>
      </c>
      <c r="D9" s="63">
        <v>190915.87</v>
      </c>
      <c r="E9" s="63">
        <v>4293049.72</v>
      </c>
      <c r="F9" s="63">
        <v>114703.28</v>
      </c>
      <c r="G9" s="63">
        <v>209.6</v>
      </c>
      <c r="H9" s="63">
        <f>0.62+2644708.83</f>
        <v>2644709.45</v>
      </c>
      <c r="I9" s="63">
        <v>129656.31</v>
      </c>
      <c r="J9" s="63">
        <v>189207.91</v>
      </c>
      <c r="K9" s="63">
        <v>481901.62</v>
      </c>
      <c r="L9" s="63">
        <v>444934.33</v>
      </c>
      <c r="M9" s="63">
        <v>548003.26</v>
      </c>
      <c r="N9" s="63">
        <v>166367.07</v>
      </c>
    </row>
    <row r="10" spans="1:14" ht="13.5" thickBot="1">
      <c r="A10" s="6" t="s">
        <v>98</v>
      </c>
      <c r="B10" s="6" t="s">
        <v>99</v>
      </c>
      <c r="C10" s="63">
        <f t="shared" si="0"/>
        <v>9948285.440000001</v>
      </c>
      <c r="D10" s="63">
        <v>191490.94</v>
      </c>
      <c r="E10" s="63">
        <v>4499535.62</v>
      </c>
      <c r="F10" s="63">
        <v>93504.97</v>
      </c>
      <c r="G10" s="63">
        <v>2736.5</v>
      </c>
      <c r="H10" s="63">
        <v>2841890.45</v>
      </c>
      <c r="I10" s="63">
        <v>15616.62</v>
      </c>
      <c r="J10" s="63">
        <v>163557.88</v>
      </c>
      <c r="K10" s="63">
        <v>540655.09</v>
      </c>
      <c r="L10" s="63">
        <v>613296.07</v>
      </c>
      <c r="M10" s="68">
        <v>483278.48</v>
      </c>
      <c r="N10" s="63">
        <v>502722.82</v>
      </c>
    </row>
    <row r="11" spans="1:14" ht="12.75">
      <c r="A11" s="6" t="s">
        <v>96</v>
      </c>
      <c r="B11" s="6" t="s">
        <v>83</v>
      </c>
      <c r="C11" s="63">
        <f t="shared" si="0"/>
        <v>12736161.23</v>
      </c>
      <c r="D11" s="63">
        <v>222105.54</v>
      </c>
      <c r="E11" s="63">
        <v>6292167.89</v>
      </c>
      <c r="F11" s="63">
        <v>160661.73</v>
      </c>
      <c r="G11" s="63">
        <v>4307.5</v>
      </c>
      <c r="H11" s="63">
        <v>3111885.29</v>
      </c>
      <c r="I11" s="63">
        <v>18075.5</v>
      </c>
      <c r="J11" s="63">
        <v>228136.89</v>
      </c>
      <c r="K11" s="63">
        <v>432749.93</v>
      </c>
      <c r="L11" s="63">
        <v>809101.8</v>
      </c>
      <c r="M11" s="63">
        <v>743167.53</v>
      </c>
      <c r="N11" s="63">
        <v>713801.63</v>
      </c>
    </row>
    <row r="12" spans="1:14" ht="12.75">
      <c r="A12" s="6" t="s">
        <v>98</v>
      </c>
      <c r="B12" s="6" t="s">
        <v>83</v>
      </c>
      <c r="C12" s="63">
        <f t="shared" si="0"/>
        <v>14498673.96</v>
      </c>
      <c r="D12" s="63">
        <v>229000.71</v>
      </c>
      <c r="E12" s="63">
        <v>6300272.45</v>
      </c>
      <c r="F12" s="63">
        <v>198367.05</v>
      </c>
      <c r="G12" s="63">
        <v>476.86</v>
      </c>
      <c r="H12" s="63">
        <v>3948414.19</v>
      </c>
      <c r="I12" s="63">
        <v>28481.25</v>
      </c>
      <c r="J12" s="63">
        <v>338502.53</v>
      </c>
      <c r="K12" s="63">
        <v>488114.05</v>
      </c>
      <c r="L12" s="63">
        <v>1251364.57</v>
      </c>
      <c r="M12" s="63">
        <v>711020.84</v>
      </c>
      <c r="N12" s="63">
        <v>1004659.46</v>
      </c>
    </row>
    <row r="13" spans="1:14" ht="12.75">
      <c r="A13" s="6" t="s">
        <v>96</v>
      </c>
      <c r="B13" s="6" t="s">
        <v>85</v>
      </c>
      <c r="C13" s="63">
        <f t="shared" si="0"/>
        <v>16263649.789999997</v>
      </c>
      <c r="D13" s="63">
        <v>256683.67</v>
      </c>
      <c r="E13" s="63">
        <v>7247256.29</v>
      </c>
      <c r="F13" s="63">
        <v>261296.52</v>
      </c>
      <c r="G13" s="63">
        <v>1096.3</v>
      </c>
      <c r="H13" s="63">
        <v>4252862.55</v>
      </c>
      <c r="I13" s="63">
        <v>39790</v>
      </c>
      <c r="J13" s="63">
        <v>488352.26</v>
      </c>
      <c r="K13" s="63">
        <v>550541.99</v>
      </c>
      <c r="L13" s="63">
        <v>1227834.77</v>
      </c>
      <c r="M13" s="63">
        <v>785060.49</v>
      </c>
      <c r="N13" s="63">
        <v>1152874.95</v>
      </c>
    </row>
    <row r="14" spans="1:14" ht="12.75">
      <c r="A14" s="6" t="s">
        <v>100</v>
      </c>
      <c r="B14" s="6" t="s">
        <v>93</v>
      </c>
      <c r="C14" s="63">
        <f t="shared" si="0"/>
        <v>16799936.69</v>
      </c>
      <c r="D14" s="63">
        <v>240051.4200000001</v>
      </c>
      <c r="E14" s="63">
        <v>7379915.72</v>
      </c>
      <c r="F14" s="63">
        <v>279132.86</v>
      </c>
      <c r="G14" s="63">
        <v>26998.959999999995</v>
      </c>
      <c r="H14" s="63">
        <v>4029965.830000001</v>
      </c>
      <c r="I14" s="63">
        <v>46835.05</v>
      </c>
      <c r="J14" s="63">
        <v>643870.97</v>
      </c>
      <c r="K14" s="69">
        <v>517543.29</v>
      </c>
      <c r="L14" s="63">
        <v>1357095.51</v>
      </c>
      <c r="M14" s="63">
        <v>833302.29</v>
      </c>
      <c r="N14" s="63">
        <v>1445224.7899999996</v>
      </c>
    </row>
    <row r="15" spans="1:14" ht="12.75">
      <c r="A15" s="6" t="s">
        <v>101</v>
      </c>
      <c r="B15" s="6" t="s">
        <v>75</v>
      </c>
      <c r="C15" s="63">
        <f t="shared" si="0"/>
        <v>14060883.269999998</v>
      </c>
      <c r="D15" s="63">
        <v>177577.2199999999</v>
      </c>
      <c r="E15" s="63">
        <v>6212316.429999997</v>
      </c>
      <c r="F15" s="63">
        <v>105738.59999999999</v>
      </c>
      <c r="G15" s="63">
        <v>878.23</v>
      </c>
      <c r="H15" s="63">
        <v>2898442.9000000004</v>
      </c>
      <c r="I15" s="63">
        <v>27840.44</v>
      </c>
      <c r="J15" s="63">
        <v>333673.1899999999</v>
      </c>
      <c r="K15" s="63">
        <v>517277.74000000005</v>
      </c>
      <c r="L15" s="63">
        <v>1340917.82</v>
      </c>
      <c r="M15" s="63">
        <v>821126.47</v>
      </c>
      <c r="N15" s="63">
        <v>1625094.2300000002</v>
      </c>
    </row>
    <row r="16" spans="1:14" ht="12.75">
      <c r="A16" s="14" t="s">
        <v>102</v>
      </c>
      <c r="B16" s="14" t="s">
        <v>79</v>
      </c>
      <c r="C16" s="63">
        <v>14323443.17814</v>
      </c>
      <c r="D16" s="63">
        <v>176686.96000000002</v>
      </c>
      <c r="E16" s="63">
        <v>6282373.18176</v>
      </c>
      <c r="F16" s="63">
        <v>117199.64</v>
      </c>
      <c r="G16" s="63">
        <v>931</v>
      </c>
      <c r="H16" s="63">
        <v>3006640.1089999997</v>
      </c>
      <c r="I16" s="63">
        <v>5288.3</v>
      </c>
      <c r="J16" s="63">
        <v>330555.36542</v>
      </c>
      <c r="K16" s="63">
        <v>667736.8200000001</v>
      </c>
      <c r="L16" s="63">
        <v>1248235.7119599998</v>
      </c>
      <c r="M16" s="63">
        <v>1007436.93</v>
      </c>
      <c r="N16" s="63">
        <v>1480359.16</v>
      </c>
    </row>
    <row r="17" spans="1:14" ht="12.75">
      <c r="A17" s="6" t="s">
        <v>103</v>
      </c>
      <c r="B17" s="6" t="s">
        <v>79</v>
      </c>
      <c r="C17" s="63">
        <f>D17+E17+F17+G17+H17+I17+J17+K17+L17+M17+N17</f>
        <v>16697454.879999999</v>
      </c>
      <c r="D17" s="63">
        <v>193646.88</v>
      </c>
      <c r="E17" s="63">
        <v>7305451.659999999</v>
      </c>
      <c r="F17" s="63">
        <v>68661.45000000001</v>
      </c>
      <c r="G17" s="63">
        <v>244765</v>
      </c>
      <c r="H17" s="63">
        <v>3413359.4800000004</v>
      </c>
      <c r="I17" s="63">
        <v>10882</v>
      </c>
      <c r="J17" s="63">
        <v>989572.78</v>
      </c>
      <c r="K17" s="63">
        <v>308514.47000000003</v>
      </c>
      <c r="L17" s="63">
        <v>1383724.18</v>
      </c>
      <c r="M17" s="63">
        <v>1124089.9</v>
      </c>
      <c r="N17" s="63">
        <v>1654787.08</v>
      </c>
    </row>
    <row r="18" spans="1:14" ht="12.75">
      <c r="A18" s="6" t="s">
        <v>100</v>
      </c>
      <c r="B18" s="6" t="s">
        <v>79</v>
      </c>
      <c r="C18" s="63">
        <f>D18+E18+F18+G18+H18+I18+J18+K18+L18+M18+N18</f>
        <v>16881447.396314092</v>
      </c>
      <c r="D18" s="85">
        <v>183007.91</v>
      </c>
      <c r="E18" s="85">
        <v>7150266.21</v>
      </c>
      <c r="F18" s="85">
        <v>166576.68128</v>
      </c>
      <c r="G18" s="85">
        <v>1260.5</v>
      </c>
      <c r="H18" s="85">
        <v>3415855.370223001</v>
      </c>
      <c r="I18" s="85">
        <v>13122.871</v>
      </c>
      <c r="J18" s="85">
        <v>582160.893989706</v>
      </c>
      <c r="K18" s="85">
        <v>1034616.9859054531</v>
      </c>
      <c r="L18" s="63">
        <v>1411130.74</v>
      </c>
      <c r="M18" s="85">
        <v>972216.0518055159</v>
      </c>
      <c r="N18" s="85">
        <v>1951233.1821104146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17650404.253722</v>
      </c>
      <c r="D19" s="85">
        <v>173524.9360335538</v>
      </c>
      <c r="E19" s="85">
        <v>7353265.0041499995</v>
      </c>
      <c r="F19" s="85">
        <v>186394.48847</v>
      </c>
      <c r="G19" s="85">
        <v>970.33</v>
      </c>
      <c r="H19" s="85">
        <v>3595330.6271150005</v>
      </c>
      <c r="I19" s="85">
        <v>15171.76442</v>
      </c>
      <c r="J19" s="85">
        <v>580359.0690499999</v>
      </c>
      <c r="K19" s="85">
        <v>1166224.46708</v>
      </c>
      <c r="L19" s="85">
        <v>1567701.595724349</v>
      </c>
      <c r="M19" s="85">
        <v>1020106.9380614101</v>
      </c>
      <c r="N19" s="85">
        <v>1991355.03361769</v>
      </c>
    </row>
    <row r="20" spans="1:14" ht="12.75">
      <c r="A20" s="6" t="s">
        <v>89</v>
      </c>
      <c r="B20" s="6" t="s">
        <v>108</v>
      </c>
      <c r="C20" s="63">
        <v>17701546.53660789</v>
      </c>
      <c r="D20" s="85">
        <v>170888.015770583</v>
      </c>
      <c r="E20" s="85">
        <v>7388446.774287891</v>
      </c>
      <c r="F20" s="85">
        <v>223896.61134799098</v>
      </c>
      <c r="G20" s="85">
        <v>1036.703</v>
      </c>
      <c r="H20" s="85">
        <v>3581888.9687665203</v>
      </c>
      <c r="I20" s="85">
        <v>10303.20991</v>
      </c>
      <c r="J20" s="85">
        <v>568837.81498</v>
      </c>
      <c r="K20" s="85">
        <v>1214209.860328655</v>
      </c>
      <c r="L20" s="85">
        <v>1630120.73527246</v>
      </c>
      <c r="M20" s="85">
        <v>1018349.76</v>
      </c>
      <c r="N20" s="85">
        <v>1893568.08294379</v>
      </c>
    </row>
    <row r="21" spans="1:14" ht="12.75">
      <c r="A21" s="6" t="s">
        <v>90</v>
      </c>
      <c r="B21" s="6" t="s">
        <v>108</v>
      </c>
      <c r="C21" s="94">
        <v>19149343.467265792</v>
      </c>
      <c r="D21" s="63">
        <v>180333</v>
      </c>
      <c r="E21" s="63">
        <v>8018231</v>
      </c>
      <c r="F21" s="63">
        <v>250603.63984125532</v>
      </c>
      <c r="G21" s="63">
        <v>834.360158744677</v>
      </c>
      <c r="H21" s="63">
        <v>3688787</v>
      </c>
      <c r="I21" s="63">
        <v>8661</v>
      </c>
      <c r="J21" s="63">
        <v>697281</v>
      </c>
      <c r="K21" s="63">
        <v>1310715</v>
      </c>
      <c r="L21" s="63">
        <v>1782643</v>
      </c>
      <c r="M21" s="63">
        <v>1079108.14</v>
      </c>
      <c r="N21" s="63">
        <v>2132146.327265793</v>
      </c>
    </row>
    <row r="22" spans="1:14" ht="12.75">
      <c r="A22" s="6" t="s">
        <v>91</v>
      </c>
      <c r="B22" s="6" t="s">
        <v>108</v>
      </c>
      <c r="C22" s="94">
        <v>20780196.917946596</v>
      </c>
      <c r="D22" s="63">
        <v>179522.7801028922</v>
      </c>
      <c r="E22" s="63">
        <v>7885497.3733550105</v>
      </c>
      <c r="F22" s="63">
        <v>207675.60782000003</v>
      </c>
      <c r="G22" s="63">
        <v>824.831</v>
      </c>
      <c r="H22" s="63">
        <v>4077795.783206907</v>
      </c>
      <c r="I22" s="63">
        <v>13694.2639</v>
      </c>
      <c r="J22" s="63">
        <v>773946.96266</v>
      </c>
      <c r="K22" s="63">
        <v>1497425.7959524882</v>
      </c>
      <c r="L22" s="63">
        <v>2522142.701620346</v>
      </c>
      <c r="M22" s="63">
        <v>1133636.91</v>
      </c>
      <c r="N22" s="63">
        <v>2488033.9083289495</v>
      </c>
    </row>
    <row r="23" ht="12.75">
      <c r="A23" s="1" t="s">
        <v>27</v>
      </c>
    </row>
    <row r="24" spans="1:12" ht="12.75">
      <c r="A24" s="1" t="s">
        <v>26</v>
      </c>
      <c r="L24" s="92"/>
    </row>
    <row r="25" spans="1:2" ht="12.75">
      <c r="A25" s="18"/>
      <c r="B25" s="18"/>
    </row>
    <row r="26" spans="3:4" ht="12.75">
      <c r="C26" s="90"/>
      <c r="D26" s="81"/>
    </row>
    <row r="27" ht="12.75">
      <c r="C27" s="90"/>
    </row>
    <row r="28" spans="3:4" ht="12.75">
      <c r="C28" s="90"/>
      <c r="D28" s="81"/>
    </row>
  </sheetData>
  <sheetProtection/>
  <mergeCells count="3">
    <mergeCell ref="C7:C8"/>
    <mergeCell ref="D7:L7"/>
    <mergeCell ref="A7:B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25"/>
  <sheetViews>
    <sheetView zoomScalePageLayoutView="0" workbookViewId="0" topLeftCell="A4">
      <selection activeCell="D34" sqref="D34"/>
    </sheetView>
  </sheetViews>
  <sheetFormatPr defaultColWidth="9.00390625" defaultRowHeight="12.75"/>
  <cols>
    <col min="1" max="1" width="13.00390625" style="1" customWidth="1"/>
    <col min="2" max="2" width="8.75390625" style="1" customWidth="1"/>
    <col min="3" max="3" width="11.25390625" style="1" customWidth="1"/>
    <col min="4" max="4" width="11.375" style="1" bestFit="1" customWidth="1"/>
    <col min="5" max="5" width="10.00390625" style="1" customWidth="1"/>
    <col min="6" max="6" width="9.375" style="1" customWidth="1"/>
    <col min="7" max="7" width="8.625" style="1" customWidth="1"/>
    <col min="8" max="8" width="10.875" style="1" customWidth="1"/>
    <col min="9" max="9" width="11.375" style="1" bestFit="1" customWidth="1"/>
    <col min="10" max="10" width="11.25390625" style="1" customWidth="1"/>
    <col min="11" max="11" width="9.25390625" style="1" customWidth="1"/>
    <col min="12" max="12" width="12.75390625" style="1" customWidth="1"/>
    <col min="13" max="13" width="11.00390625" style="1" customWidth="1"/>
    <col min="14" max="14" width="10.00390625" style="1" bestFit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4" ht="12.75">
      <c r="C4" s="50"/>
    </row>
    <row r="5" spans="1:2" ht="12.75">
      <c r="A5" s="43" t="s">
        <v>56</v>
      </c>
      <c r="B5" s="43"/>
    </row>
    <row r="6" spans="1:14" ht="12.75">
      <c r="A6" s="3"/>
      <c r="B6" s="17"/>
      <c r="N6" s="5" t="s">
        <v>10</v>
      </c>
    </row>
    <row r="7" spans="1:14" ht="15.75" customHeight="1">
      <c r="A7" s="104" t="s">
        <v>0</v>
      </c>
      <c r="B7" s="105"/>
      <c r="C7" s="104" t="s">
        <v>2</v>
      </c>
      <c r="D7" s="101" t="s">
        <v>3</v>
      </c>
      <c r="E7" s="102"/>
      <c r="F7" s="102"/>
      <c r="G7" s="102"/>
      <c r="H7" s="102"/>
      <c r="I7" s="102"/>
      <c r="J7" s="102"/>
      <c r="K7" s="102"/>
      <c r="L7" s="102"/>
      <c r="M7" s="102"/>
      <c r="N7" s="103"/>
    </row>
    <row r="8" spans="1:14" ht="63.75">
      <c r="A8" s="106"/>
      <c r="B8" s="107"/>
      <c r="C8" s="100"/>
      <c r="D8" s="45" t="s">
        <v>4</v>
      </c>
      <c r="E8" s="45" t="s">
        <v>5</v>
      </c>
      <c r="F8" s="45" t="s">
        <v>6</v>
      </c>
      <c r="G8" s="45" t="s">
        <v>7</v>
      </c>
      <c r="H8" s="70" t="s">
        <v>12</v>
      </c>
      <c r="I8" s="70" t="s">
        <v>8</v>
      </c>
      <c r="J8" s="70" t="s">
        <v>14</v>
      </c>
      <c r="K8" s="70" t="s">
        <v>13</v>
      </c>
      <c r="L8" s="56" t="s">
        <v>16</v>
      </c>
      <c r="M8" s="70" t="s">
        <v>15</v>
      </c>
      <c r="N8" s="56" t="s">
        <v>9</v>
      </c>
    </row>
    <row r="9" spans="1:14" ht="12.75">
      <c r="A9" s="6" t="s">
        <v>84</v>
      </c>
      <c r="B9" s="61" t="s">
        <v>97</v>
      </c>
      <c r="C9" s="73">
        <f>D9+E9+F9+H9+I9+J9+K9+L9+N9</f>
        <v>4076416.58</v>
      </c>
      <c r="D9" s="74">
        <v>81113.39000000001</v>
      </c>
      <c r="E9" s="74">
        <v>1672959.6700000002</v>
      </c>
      <c r="F9" s="74">
        <v>5113.2</v>
      </c>
      <c r="G9" s="74">
        <v>0</v>
      </c>
      <c r="H9" s="74">
        <v>1383045.75</v>
      </c>
      <c r="I9" s="74">
        <v>3827</v>
      </c>
      <c r="J9" s="74">
        <v>40820.5</v>
      </c>
      <c r="K9" s="74">
        <v>308815.02</v>
      </c>
      <c r="L9" s="74">
        <v>305447.37</v>
      </c>
      <c r="M9" s="75">
        <v>0</v>
      </c>
      <c r="N9" s="74">
        <v>275274.68</v>
      </c>
    </row>
    <row r="10" spans="1:14" ht="12.75">
      <c r="A10" s="6" t="s">
        <v>82</v>
      </c>
      <c r="B10" s="61" t="s">
        <v>99</v>
      </c>
      <c r="C10" s="73">
        <f>D10+E10+F10+G10+H10+I10+J10+K10+L10+M10+N10</f>
        <v>8016292.123</v>
      </c>
      <c r="D10" s="73">
        <v>167211.74</v>
      </c>
      <c r="E10" s="74">
        <v>2984296.36</v>
      </c>
      <c r="F10" s="74">
        <v>33690.5</v>
      </c>
      <c r="G10" s="74">
        <v>950</v>
      </c>
      <c r="H10" s="74">
        <v>2325281.75</v>
      </c>
      <c r="I10" s="74">
        <v>17939</v>
      </c>
      <c r="J10" s="74">
        <v>63637.4</v>
      </c>
      <c r="K10" s="74">
        <v>644161.19</v>
      </c>
      <c r="L10" s="74">
        <v>778435.17</v>
      </c>
      <c r="M10" s="74">
        <v>0</v>
      </c>
      <c r="N10" s="74">
        <v>1000689.013</v>
      </c>
    </row>
    <row r="11" spans="1:14" ht="12.75">
      <c r="A11" s="6" t="s">
        <v>84</v>
      </c>
      <c r="B11" s="61" t="s">
        <v>83</v>
      </c>
      <c r="C11" s="73">
        <f>D11+E11+F11+G11+H11+I11+J11+K11+L11+M11+N11</f>
        <v>8317318.26</v>
      </c>
      <c r="D11" s="73">
        <v>139132.34</v>
      </c>
      <c r="E11" s="73">
        <v>4212167.06</v>
      </c>
      <c r="F11" s="73">
        <v>44392.5</v>
      </c>
      <c r="G11" s="74">
        <v>0</v>
      </c>
      <c r="H11" s="73">
        <v>1906855.91</v>
      </c>
      <c r="I11" s="73">
        <v>11265</v>
      </c>
      <c r="J11" s="73">
        <v>82444.2</v>
      </c>
      <c r="K11" s="73">
        <v>223630.34000000003</v>
      </c>
      <c r="L11" s="73">
        <v>1572403.42</v>
      </c>
      <c r="M11" s="74">
        <v>0</v>
      </c>
      <c r="N11" s="73">
        <v>125027.49</v>
      </c>
    </row>
    <row r="12" spans="1:14" ht="12.75">
      <c r="A12" s="6" t="s">
        <v>82</v>
      </c>
      <c r="B12" s="6" t="s">
        <v>83</v>
      </c>
      <c r="C12" s="73">
        <f>D12+E12+F12+G12+H12+I12+J12+K12+L12+N12</f>
        <v>12749100.350000001</v>
      </c>
      <c r="D12" s="73">
        <v>259670.69</v>
      </c>
      <c r="E12" s="73">
        <v>3406710</v>
      </c>
      <c r="F12" s="73">
        <v>130354.54000000001</v>
      </c>
      <c r="G12" s="73">
        <v>813</v>
      </c>
      <c r="H12" s="73">
        <v>4258139.140000001</v>
      </c>
      <c r="I12" s="73">
        <v>11690</v>
      </c>
      <c r="J12" s="73">
        <v>257434.53</v>
      </c>
      <c r="K12" s="73">
        <v>696655.45</v>
      </c>
      <c r="L12" s="73">
        <v>1624056.53</v>
      </c>
      <c r="M12" s="73">
        <v>0</v>
      </c>
      <c r="N12" s="73">
        <v>2103576.4699999997</v>
      </c>
    </row>
    <row r="13" spans="1:14" ht="12.75">
      <c r="A13" s="6" t="s">
        <v>84</v>
      </c>
      <c r="B13" s="6" t="s">
        <v>85</v>
      </c>
      <c r="C13" s="73">
        <f>D13+E13+F13+G13+H13+I13+J13+K13+L13+M13+N13</f>
        <v>9653434.440000001</v>
      </c>
      <c r="D13" s="73">
        <v>173189.14</v>
      </c>
      <c r="E13" s="73">
        <v>4274963.95</v>
      </c>
      <c r="F13" s="73">
        <v>66646.37</v>
      </c>
      <c r="G13" s="73">
        <v>1029.19</v>
      </c>
      <c r="H13" s="73">
        <v>2422693.15</v>
      </c>
      <c r="I13" s="73">
        <v>15395.3</v>
      </c>
      <c r="J13" s="73">
        <v>165354.89</v>
      </c>
      <c r="K13" s="73">
        <v>402627.82</v>
      </c>
      <c r="L13" s="73">
        <v>909837.38</v>
      </c>
      <c r="M13" s="73">
        <v>0</v>
      </c>
      <c r="N13" s="73">
        <v>1221697.25</v>
      </c>
    </row>
    <row r="14" spans="1:14" ht="12.75">
      <c r="A14" s="6" t="s">
        <v>91</v>
      </c>
      <c r="B14" s="6" t="s">
        <v>93</v>
      </c>
      <c r="C14" s="73">
        <v>4868246.300000001</v>
      </c>
      <c r="D14" s="73">
        <v>87628.4334</v>
      </c>
      <c r="E14" s="73">
        <v>2142028.372</v>
      </c>
      <c r="F14" s="73">
        <v>34077.7241</v>
      </c>
      <c r="G14" s="73">
        <v>535.507093</v>
      </c>
      <c r="H14" s="73">
        <v>1218473.366427</v>
      </c>
      <c r="I14" s="73">
        <v>7789.19408</v>
      </c>
      <c r="J14" s="73">
        <v>82760.1871</v>
      </c>
      <c r="K14" s="73">
        <v>204466.3446</v>
      </c>
      <c r="L14" s="73">
        <v>457615.1522</v>
      </c>
      <c r="M14" s="73">
        <v>0</v>
      </c>
      <c r="N14" s="73">
        <v>632872.019</v>
      </c>
    </row>
    <row r="15" spans="1:14" ht="12.75">
      <c r="A15" s="6" t="s">
        <v>88</v>
      </c>
      <c r="B15" s="6" t="s">
        <v>75</v>
      </c>
      <c r="C15" s="63">
        <f>D15+E15+F15+G15+H15+I15+J15+K15+L15+M15+N15</f>
        <v>6232282.529999999</v>
      </c>
      <c r="D15" s="73">
        <v>60355.96</v>
      </c>
      <c r="E15" s="73">
        <v>2604529.68</v>
      </c>
      <c r="F15" s="73">
        <v>46407.1</v>
      </c>
      <c r="G15" s="73">
        <v>0</v>
      </c>
      <c r="H15" s="73">
        <v>1328408.82</v>
      </c>
      <c r="I15" s="73">
        <v>4250</v>
      </c>
      <c r="J15" s="73">
        <v>101786.99</v>
      </c>
      <c r="K15" s="73">
        <v>226109.90000000002</v>
      </c>
      <c r="L15" s="73">
        <v>806123.6799999998</v>
      </c>
      <c r="M15" s="73">
        <v>0</v>
      </c>
      <c r="N15" s="73">
        <v>1054310.399999999</v>
      </c>
    </row>
    <row r="16" spans="1:14" ht="12.75">
      <c r="A16" s="14" t="s">
        <v>104</v>
      </c>
      <c r="B16" s="14" t="s">
        <v>79</v>
      </c>
      <c r="C16" s="63">
        <v>5413912.98289</v>
      </c>
      <c r="D16" s="63">
        <v>44697.45</v>
      </c>
      <c r="E16" s="63">
        <v>2172748.83676</v>
      </c>
      <c r="F16" s="63">
        <v>37813.239870000005</v>
      </c>
      <c r="G16" s="63">
        <v>340</v>
      </c>
      <c r="H16" s="63">
        <v>921235.50397</v>
      </c>
      <c r="I16" s="63">
        <v>855</v>
      </c>
      <c r="J16" s="63">
        <v>65978.41842</v>
      </c>
      <c r="K16" s="63">
        <v>327345.34231</v>
      </c>
      <c r="L16" s="63">
        <v>1217938.3515599999</v>
      </c>
      <c r="M16" s="63">
        <v>220538.74</v>
      </c>
      <c r="N16" s="63">
        <v>404422.1</v>
      </c>
    </row>
    <row r="17" spans="1:14" ht="12.75">
      <c r="A17" s="6" t="s">
        <v>90</v>
      </c>
      <c r="B17" s="6" t="s">
        <v>79</v>
      </c>
      <c r="C17" s="63">
        <f>D17+E17+F17+G17+H17+I17+J17+K17+L17+M17+N17</f>
        <v>7402124.808999997</v>
      </c>
      <c r="D17" s="63">
        <v>306223.02</v>
      </c>
      <c r="E17" s="63">
        <v>2949244.03</v>
      </c>
      <c r="F17" s="63">
        <v>70297.48000000001</v>
      </c>
      <c r="G17" s="63">
        <v>455</v>
      </c>
      <c r="H17" s="63">
        <v>1556199.164</v>
      </c>
      <c r="I17" s="63">
        <v>7301</v>
      </c>
      <c r="J17" s="63">
        <v>214782.31</v>
      </c>
      <c r="K17" s="63">
        <v>555351.7799999967</v>
      </c>
      <c r="L17" s="63">
        <v>749447.3850000001</v>
      </c>
      <c r="M17" s="63">
        <v>227246.94</v>
      </c>
      <c r="N17" s="63">
        <v>765576.7</v>
      </c>
    </row>
    <row r="18" spans="1:14" ht="12.75">
      <c r="A18" s="6" t="s">
        <v>91</v>
      </c>
      <c r="B18" s="6" t="s">
        <v>79</v>
      </c>
      <c r="C18" s="63">
        <f>D18+E18+F18+G18+H18+I18+J18+K18+L18+M18+N18</f>
        <v>8249804.372726524</v>
      </c>
      <c r="D18" s="91">
        <v>53069.2336005253</v>
      </c>
      <c r="E18" s="63">
        <f>2625359.00422+1090</f>
        <v>2626449.00422</v>
      </c>
      <c r="F18" s="63">
        <v>46602.01487</v>
      </c>
      <c r="G18" s="63">
        <v>475</v>
      </c>
      <c r="H18" s="63">
        <f>2317519.38324+1155</f>
        <v>2318674.38324</v>
      </c>
      <c r="I18" s="6">
        <v>9720.2068</v>
      </c>
      <c r="J18" s="63">
        <v>303878.09739</v>
      </c>
      <c r="K18" s="63">
        <v>461414.7268689999</v>
      </c>
      <c r="L18" s="63">
        <f>1515612.535737+77</f>
        <v>1515689.535737</v>
      </c>
      <c r="M18" s="63">
        <v>114450</v>
      </c>
      <c r="N18" s="63">
        <v>799382.1699999999</v>
      </c>
    </row>
    <row r="19" spans="1:14" ht="12.75">
      <c r="A19" s="6" t="s">
        <v>88</v>
      </c>
      <c r="B19" s="6" t="s">
        <v>79</v>
      </c>
      <c r="C19" s="63">
        <f>D19+E19+F19+G19+H19+I19+J19+K19+L19+M19+N19</f>
        <v>9758871.608924134</v>
      </c>
      <c r="D19" s="91">
        <v>84936.62787634031</v>
      </c>
      <c r="E19" s="63">
        <v>3922601.9991999995</v>
      </c>
      <c r="F19" s="63">
        <v>71628.06236</v>
      </c>
      <c r="G19" s="6">
        <v>200</v>
      </c>
      <c r="H19" s="63">
        <v>2008397.5117799998</v>
      </c>
      <c r="I19" s="6">
        <v>22330.7</v>
      </c>
      <c r="J19" s="63">
        <v>438177.09003</v>
      </c>
      <c r="K19" s="63">
        <v>679806.6390399999</v>
      </c>
      <c r="L19" s="63">
        <v>1238317.96308</v>
      </c>
      <c r="M19" s="63">
        <v>291682.92903999996</v>
      </c>
      <c r="N19" s="63">
        <v>1000792.0865177943</v>
      </c>
    </row>
    <row r="20" spans="1:14" ht="12.75">
      <c r="A20" s="6" t="s">
        <v>89</v>
      </c>
      <c r="B20" s="6" t="s">
        <v>108</v>
      </c>
      <c r="C20" s="63">
        <v>6106269.33167</v>
      </c>
      <c r="D20" s="91">
        <v>51369.431</v>
      </c>
      <c r="E20" s="91">
        <v>2677355.8320000004</v>
      </c>
      <c r="F20" s="91">
        <v>76951.32</v>
      </c>
      <c r="G20" s="91">
        <v>308</v>
      </c>
      <c r="H20" s="91">
        <v>1287166.97947</v>
      </c>
      <c r="I20" s="91">
        <v>5036</v>
      </c>
      <c r="J20" s="91">
        <v>148389.4942</v>
      </c>
      <c r="K20" s="91">
        <v>527246.552</v>
      </c>
      <c r="L20" s="91">
        <v>646981.1030000001</v>
      </c>
      <c r="M20" s="91">
        <v>173850</v>
      </c>
      <c r="N20" s="91">
        <v>511614.62</v>
      </c>
    </row>
    <row r="21" spans="1:14" ht="12.75">
      <c r="A21" s="6" t="s">
        <v>90</v>
      </c>
      <c r="B21" s="6" t="s">
        <v>108</v>
      </c>
      <c r="C21" s="63">
        <v>9253257.608000001</v>
      </c>
      <c r="D21" s="91">
        <v>70108.46800000001</v>
      </c>
      <c r="E21" s="91">
        <v>4283290.392000001</v>
      </c>
      <c r="F21" s="91">
        <v>102074.71399999999</v>
      </c>
      <c r="G21" s="91">
        <v>150</v>
      </c>
      <c r="H21" s="91">
        <v>1594903.4400000002</v>
      </c>
      <c r="I21" s="91">
        <v>3392.6</v>
      </c>
      <c r="J21" s="91">
        <v>380196.10500000004</v>
      </c>
      <c r="K21" s="91">
        <v>640254.0929999999</v>
      </c>
      <c r="L21" s="91">
        <v>951574.8709999999</v>
      </c>
      <c r="M21" s="91">
        <v>268891</v>
      </c>
      <c r="N21" s="91">
        <v>958421.9250000002</v>
      </c>
    </row>
    <row r="22" spans="1:14" ht="12.75">
      <c r="A22" s="6" t="s">
        <v>91</v>
      </c>
      <c r="B22" s="6" t="s">
        <v>108</v>
      </c>
      <c r="C22" s="63">
        <v>9213172.27</v>
      </c>
      <c r="D22" s="91">
        <v>59316.06</v>
      </c>
      <c r="E22" s="91">
        <v>3221268.7300000004</v>
      </c>
      <c r="F22" s="91">
        <v>67299.86</v>
      </c>
      <c r="G22" s="91">
        <v>250</v>
      </c>
      <c r="H22" s="91">
        <v>1741433.7</v>
      </c>
      <c r="I22" s="91">
        <v>3895.74</v>
      </c>
      <c r="J22" s="91">
        <v>468786.26</v>
      </c>
      <c r="K22" s="91">
        <v>633712.51</v>
      </c>
      <c r="L22" s="91">
        <v>1622262.4</v>
      </c>
      <c r="M22" s="91">
        <v>209923</v>
      </c>
      <c r="N22" s="91">
        <v>1185024.01</v>
      </c>
    </row>
    <row r="23" spans="1:14" ht="12.75" customHeight="1">
      <c r="A23" s="63" t="s">
        <v>28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"/>
    </row>
    <row r="24" spans="1:14" ht="12.75">
      <c r="A24" s="1" t="s">
        <v>26</v>
      </c>
      <c r="N24" s="81"/>
    </row>
    <row r="25" spans="1:2" ht="12.75">
      <c r="A25" s="15"/>
      <c r="B25" s="15"/>
    </row>
  </sheetData>
  <sheetProtection/>
  <mergeCells count="3">
    <mergeCell ref="C7:C8"/>
    <mergeCell ref="D7:N7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28"/>
  <sheetViews>
    <sheetView zoomScalePageLayoutView="0" workbookViewId="0" topLeftCell="A4">
      <selection activeCell="D30" sqref="D30"/>
    </sheetView>
  </sheetViews>
  <sheetFormatPr defaultColWidth="9.00390625" defaultRowHeight="12.75"/>
  <cols>
    <col min="1" max="1" width="13.125" style="1" customWidth="1"/>
    <col min="2" max="2" width="8.25390625" style="1" customWidth="1"/>
    <col min="3" max="3" width="11.875" style="1" customWidth="1"/>
    <col min="4" max="9" width="10.125" style="1" customWidth="1"/>
    <col min="10" max="10" width="8.75390625" style="1" bestFit="1" customWidth="1"/>
    <col min="11" max="11" width="9.75390625" style="1" bestFit="1" customWidth="1"/>
    <col min="12" max="12" width="10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0" ht="12.75">
      <c r="A3" s="111" t="s">
        <v>29</v>
      </c>
      <c r="B3" s="111"/>
      <c r="C3" s="111"/>
      <c r="D3" s="111"/>
      <c r="E3" s="111"/>
      <c r="F3" s="111"/>
      <c r="G3" s="111"/>
      <c r="H3" s="111"/>
      <c r="I3" s="111"/>
      <c r="J3" s="49"/>
    </row>
    <row r="5" spans="1:2" ht="12.75">
      <c r="A5" s="43" t="s">
        <v>57</v>
      </c>
      <c r="B5" s="43"/>
    </row>
    <row r="7" spans="1:11" ht="12.75">
      <c r="A7" s="8"/>
      <c r="B7" s="41"/>
      <c r="K7" s="5" t="s">
        <v>10</v>
      </c>
    </row>
    <row r="8" spans="1:11" ht="12.75" customHeight="1">
      <c r="A8" s="109" t="s">
        <v>0</v>
      </c>
      <c r="B8" s="62"/>
      <c r="C8" s="109" t="s">
        <v>31</v>
      </c>
      <c r="D8" s="58" t="s">
        <v>17</v>
      </c>
      <c r="E8" s="9"/>
      <c r="F8" s="9"/>
      <c r="G8" s="9"/>
      <c r="H8" s="9"/>
      <c r="I8" s="10"/>
      <c r="J8" s="11"/>
      <c r="K8" s="12"/>
    </row>
    <row r="9" spans="1:11" ht="25.5">
      <c r="A9" s="110"/>
      <c r="B9" s="16"/>
      <c r="C9" s="110"/>
      <c r="D9" s="59" t="s">
        <v>18</v>
      </c>
      <c r="E9" s="59" t="s">
        <v>19</v>
      </c>
      <c r="F9" s="59" t="s">
        <v>20</v>
      </c>
      <c r="G9" s="59" t="s">
        <v>21</v>
      </c>
      <c r="H9" s="59" t="s">
        <v>22</v>
      </c>
      <c r="I9" s="59" t="s">
        <v>23</v>
      </c>
      <c r="J9" s="59" t="s">
        <v>24</v>
      </c>
      <c r="K9" s="59" t="s">
        <v>25</v>
      </c>
    </row>
    <row r="10" spans="1:11" ht="12.75">
      <c r="A10" s="6" t="s">
        <v>84</v>
      </c>
      <c r="B10" s="61" t="s">
        <v>97</v>
      </c>
      <c r="C10" s="76">
        <v>4076416.5799999996</v>
      </c>
      <c r="D10" s="77">
        <v>31909.100000000002</v>
      </c>
      <c r="E10" s="77">
        <v>82659.32</v>
      </c>
      <c r="F10" s="77">
        <v>537960</v>
      </c>
      <c r="G10" s="77">
        <v>2034401.5499999998</v>
      </c>
      <c r="H10" s="77">
        <v>1063501.27</v>
      </c>
      <c r="I10" s="77">
        <v>243633.34</v>
      </c>
      <c r="J10" s="77">
        <v>67497</v>
      </c>
      <c r="K10" s="77">
        <v>14855</v>
      </c>
    </row>
    <row r="11" spans="1:11" ht="12.75">
      <c r="A11" s="6" t="s">
        <v>82</v>
      </c>
      <c r="B11" s="61" t="s">
        <v>99</v>
      </c>
      <c r="C11" s="76">
        <v>8016292.120000007</v>
      </c>
      <c r="D11" s="76">
        <v>54020.449999999975</v>
      </c>
      <c r="E11" s="76">
        <v>174866.4999999999</v>
      </c>
      <c r="F11" s="76">
        <v>1096198</v>
      </c>
      <c r="G11" s="76">
        <v>3155032.0199999996</v>
      </c>
      <c r="H11" s="76">
        <v>2761292.81</v>
      </c>
      <c r="I11" s="76">
        <v>596118.79</v>
      </c>
      <c r="J11" s="76">
        <v>158202.72</v>
      </c>
      <c r="K11" s="76">
        <v>20560.83</v>
      </c>
    </row>
    <row r="12" spans="1:11" ht="12.75">
      <c r="A12" s="6" t="s">
        <v>84</v>
      </c>
      <c r="B12" s="61" t="s">
        <v>83</v>
      </c>
      <c r="C12" s="76">
        <v>8317318.260000001</v>
      </c>
      <c r="D12" s="76">
        <v>71280.57999999999</v>
      </c>
      <c r="E12" s="76">
        <v>218648.88000000003</v>
      </c>
      <c r="F12" s="76">
        <v>1206316</v>
      </c>
      <c r="G12" s="76">
        <v>4855001.989999999</v>
      </c>
      <c r="H12" s="76">
        <v>1684281.97</v>
      </c>
      <c r="I12" s="76">
        <v>203529.7</v>
      </c>
      <c r="J12" s="76">
        <v>70664</v>
      </c>
      <c r="K12" s="76">
        <v>7595.139999999999</v>
      </c>
    </row>
    <row r="13" spans="1:11" ht="12.75">
      <c r="A13" s="6" t="s">
        <v>82</v>
      </c>
      <c r="B13" s="6" t="s">
        <v>83</v>
      </c>
      <c r="C13" s="76">
        <v>12749100.350000001</v>
      </c>
      <c r="D13" s="77">
        <v>102762.77</v>
      </c>
      <c r="E13" s="77">
        <v>249448.88999999996</v>
      </c>
      <c r="F13" s="77">
        <v>1249237</v>
      </c>
      <c r="G13" s="77">
        <v>4929061.05</v>
      </c>
      <c r="H13" s="77">
        <v>4735693.1</v>
      </c>
      <c r="I13" s="77">
        <v>1137067.8599999999</v>
      </c>
      <c r="J13" s="77">
        <v>297643.85</v>
      </c>
      <c r="K13" s="77">
        <v>48185.83</v>
      </c>
    </row>
    <row r="14" spans="1:11" ht="12.75">
      <c r="A14" s="6" t="s">
        <v>84</v>
      </c>
      <c r="B14" s="6" t="s">
        <v>85</v>
      </c>
      <c r="C14" s="76">
        <v>9654568.74</v>
      </c>
      <c r="D14" s="76">
        <v>39395.899999999994</v>
      </c>
      <c r="E14" s="76">
        <v>136598.51</v>
      </c>
      <c r="F14" s="76">
        <v>965875</v>
      </c>
      <c r="G14" s="76">
        <v>5989458.170000003</v>
      </c>
      <c r="H14" s="76">
        <v>2018937.37</v>
      </c>
      <c r="I14" s="76">
        <v>439335.01999999996</v>
      </c>
      <c r="J14" s="76">
        <v>46174.48</v>
      </c>
      <c r="K14" s="76">
        <v>18794.29</v>
      </c>
    </row>
    <row r="15" spans="1:11" ht="12.75">
      <c r="A15" s="6" t="s">
        <v>91</v>
      </c>
      <c r="B15" s="6" t="s">
        <v>93</v>
      </c>
      <c r="C15" s="76">
        <v>4868246.3</v>
      </c>
      <c r="D15" s="76">
        <v>19865.096989321337</v>
      </c>
      <c r="E15" s="76">
        <v>68878.80844825937</v>
      </c>
      <c r="F15" s="76">
        <v>487035.4670044535</v>
      </c>
      <c r="G15" s="76">
        <v>3020140.8639105377</v>
      </c>
      <c r="H15" s="76">
        <v>1018034.5332995399</v>
      </c>
      <c r="I15" s="76">
        <v>221531.49904191628</v>
      </c>
      <c r="J15" s="76">
        <v>23283.146815569093</v>
      </c>
      <c r="K15" s="76">
        <v>9476.884490402103</v>
      </c>
    </row>
    <row r="16" spans="1:11" ht="12.75">
      <c r="A16" s="6" t="s">
        <v>88</v>
      </c>
      <c r="B16" s="6" t="s">
        <v>75</v>
      </c>
      <c r="C16" s="63">
        <f>D16+E16+F16+G16+H16+I16+K16+J16</f>
        <v>6232282.668419735</v>
      </c>
      <c r="D16" s="76">
        <v>16215.55250268458</v>
      </c>
      <c r="E16" s="76">
        <v>57892.11265823685</v>
      </c>
      <c r="F16" s="76">
        <v>670089.5812866283</v>
      </c>
      <c r="G16" s="76">
        <v>3244227.0863977065</v>
      </c>
      <c r="H16" s="76">
        <v>1666723.5547112795</v>
      </c>
      <c r="I16" s="76">
        <v>494610.10621414805</v>
      </c>
      <c r="J16" s="76">
        <v>66288.14623270633</v>
      </c>
      <c r="K16" s="76">
        <v>16236.528416344056</v>
      </c>
    </row>
    <row r="17" spans="1:11" ht="12.75">
      <c r="A17" s="14" t="s">
        <v>104</v>
      </c>
      <c r="B17" s="14" t="s">
        <v>79</v>
      </c>
      <c r="C17" s="63">
        <v>5413912.982890001</v>
      </c>
      <c r="D17" s="63">
        <v>13146.4</v>
      </c>
      <c r="E17" s="63">
        <v>55253.436630000004</v>
      </c>
      <c r="F17" s="63">
        <v>811942.7798899999</v>
      </c>
      <c r="G17" s="63">
        <v>2459310.1771700005</v>
      </c>
      <c r="H17" s="63">
        <v>1375951.20204</v>
      </c>
      <c r="I17" s="63">
        <v>645224.7071600001</v>
      </c>
      <c r="J17" s="63">
        <v>47062.979999999996</v>
      </c>
      <c r="K17" s="63">
        <v>6021.3</v>
      </c>
    </row>
    <row r="18" spans="1:11" ht="12.75">
      <c r="A18" s="6" t="s">
        <v>90</v>
      </c>
      <c r="B18" s="6" t="s">
        <v>79</v>
      </c>
      <c r="C18" s="63">
        <f>D18+E18+F18+G18+H18+I18+J18+K18</f>
        <v>7402124.808999997</v>
      </c>
      <c r="D18" s="63">
        <v>80312.34999999999</v>
      </c>
      <c r="E18" s="63">
        <v>68834.38999999998</v>
      </c>
      <c r="F18" s="63">
        <v>457285.32000000007</v>
      </c>
      <c r="G18" s="63">
        <v>3488476.4399999985</v>
      </c>
      <c r="H18" s="63">
        <v>2336735.788999999</v>
      </c>
      <c r="I18" s="63">
        <v>801295.39</v>
      </c>
      <c r="J18" s="63">
        <v>139069.28000000003</v>
      </c>
      <c r="K18" s="63">
        <v>30115.85</v>
      </c>
    </row>
    <row r="19" spans="1:11" ht="12.75">
      <c r="A19" s="6" t="s">
        <v>91</v>
      </c>
      <c r="B19" s="6" t="s">
        <v>79</v>
      </c>
      <c r="C19" s="63">
        <f>D19+E19+F19+G19+H19+I19+J19+K19</f>
        <v>8249804.372726525</v>
      </c>
      <c r="D19" s="63">
        <v>33875.479999999996</v>
      </c>
      <c r="E19" s="63">
        <v>51043.163060000006</v>
      </c>
      <c r="F19" s="63">
        <v>269093.77637</v>
      </c>
      <c r="G19" s="63">
        <v>2647416.550766</v>
      </c>
      <c r="H19" s="63">
        <v>3478152.1504499996</v>
      </c>
      <c r="I19" s="63">
        <v>1636855.0420805253</v>
      </c>
      <c r="J19" s="63">
        <v>118393.596</v>
      </c>
      <c r="K19" s="63">
        <v>14974.614</v>
      </c>
    </row>
    <row r="20" spans="1:11" ht="12.75">
      <c r="A20" s="6" t="s">
        <v>88</v>
      </c>
      <c r="B20" s="6" t="s">
        <v>79</v>
      </c>
      <c r="C20" s="63">
        <f>D20+E20+F20+G20+H20+I20+J20+K20</f>
        <v>9758871.608924134</v>
      </c>
      <c r="D20" s="63">
        <v>21428.46</v>
      </c>
      <c r="E20" s="63">
        <v>107312.3912</v>
      </c>
      <c r="F20" s="63">
        <v>395061.35900000005</v>
      </c>
      <c r="G20" s="63">
        <v>4035171.29646</v>
      </c>
      <c r="H20" s="63">
        <v>3475606.8940099995</v>
      </c>
      <c r="I20" s="63">
        <v>1066445.0082221576</v>
      </c>
      <c r="J20" s="63">
        <v>233247.79943197692</v>
      </c>
      <c r="K20" s="63">
        <v>424598.40060000005</v>
      </c>
    </row>
    <row r="21" spans="1:11" ht="12.75">
      <c r="A21" s="6" t="s">
        <v>89</v>
      </c>
      <c r="B21" s="6" t="s">
        <v>108</v>
      </c>
      <c r="C21" s="63">
        <v>6106269.331670001</v>
      </c>
      <c r="D21" s="63">
        <v>3213.08</v>
      </c>
      <c r="E21" s="63">
        <v>57354.98</v>
      </c>
      <c r="F21" s="63">
        <v>211175.51</v>
      </c>
      <c r="G21" s="63">
        <v>2521901.964</v>
      </c>
      <c r="H21" s="63">
        <v>2260820.87367</v>
      </c>
      <c r="I21" s="63">
        <v>707199.724</v>
      </c>
      <c r="J21" s="63">
        <v>258713.15</v>
      </c>
      <c r="K21" s="63">
        <v>85890.05</v>
      </c>
    </row>
    <row r="22" spans="1:11" ht="12.75">
      <c r="A22" s="6" t="s">
        <v>90</v>
      </c>
      <c r="B22" s="6" t="s">
        <v>108</v>
      </c>
      <c r="C22" s="63">
        <v>9253257.610000001</v>
      </c>
      <c r="D22" s="63">
        <v>9813.3</v>
      </c>
      <c r="E22" s="63">
        <v>148879.64</v>
      </c>
      <c r="F22" s="63">
        <v>322672.37</v>
      </c>
      <c r="G22" s="63">
        <v>4160328.23</v>
      </c>
      <c r="H22" s="63">
        <v>3682111.04</v>
      </c>
      <c r="I22" s="63">
        <v>539497.47</v>
      </c>
      <c r="J22" s="63">
        <v>331388.16000000003</v>
      </c>
      <c r="K22" s="63">
        <v>58567.4</v>
      </c>
    </row>
    <row r="23" spans="1:11" ht="12.75">
      <c r="A23" s="6" t="s">
        <v>91</v>
      </c>
      <c r="B23" s="6" t="s">
        <v>108</v>
      </c>
      <c r="C23" s="63">
        <v>9213172.269</v>
      </c>
      <c r="D23" s="63">
        <v>6088.25</v>
      </c>
      <c r="E23" s="63">
        <v>38563.01303</v>
      </c>
      <c r="F23" s="63">
        <v>294662.03815</v>
      </c>
      <c r="G23" s="63">
        <v>3428904.67347</v>
      </c>
      <c r="H23" s="63">
        <v>3731057.65935</v>
      </c>
      <c r="I23" s="63">
        <v>1077911.665</v>
      </c>
      <c r="J23" s="63">
        <v>518729.97000000003</v>
      </c>
      <c r="K23" s="63">
        <v>117255</v>
      </c>
    </row>
    <row r="24" spans="1:14" ht="12.75" customHeight="1">
      <c r="A24" s="108" t="s">
        <v>28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</row>
    <row r="25" ht="12.75">
      <c r="A25" s="1" t="s">
        <v>26</v>
      </c>
    </row>
    <row r="28" spans="1:2" ht="12.75">
      <c r="A28" s="15"/>
      <c r="B28" s="15"/>
    </row>
  </sheetData>
  <sheetProtection/>
  <mergeCells count="4">
    <mergeCell ref="A24:N24"/>
    <mergeCell ref="A8:A9"/>
    <mergeCell ref="C8:C9"/>
    <mergeCell ref="A3:I3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26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1.25390625" style="1" customWidth="1"/>
    <col min="2" max="2" width="6.625" style="1" bestFit="1" customWidth="1"/>
    <col min="3" max="3" width="10.375" style="1" customWidth="1"/>
    <col min="4" max="4" width="10.875" style="1" customWidth="1"/>
    <col min="5" max="5" width="8.625" style="1" customWidth="1"/>
    <col min="6" max="6" width="9.375" style="1" customWidth="1"/>
    <col min="7" max="7" width="7.75390625" style="1" customWidth="1"/>
    <col min="8" max="8" width="10.625" style="1" customWidth="1"/>
    <col min="9" max="9" width="12.125" style="1" customWidth="1"/>
    <col min="10" max="10" width="11.25390625" style="1" customWidth="1"/>
    <col min="11" max="11" width="7.25390625" style="1" customWidth="1"/>
    <col min="12" max="12" width="11.00390625" style="1" customWidth="1"/>
    <col min="13" max="13" width="9.875" style="1" customWidth="1"/>
    <col min="14" max="14" width="8.625" style="1" customWidth="1"/>
    <col min="15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29</v>
      </c>
      <c r="B3" s="48"/>
      <c r="H3" s="48"/>
      <c r="I3" s="48"/>
      <c r="J3" s="48"/>
      <c r="K3" s="48"/>
      <c r="L3" s="48"/>
      <c r="M3" s="48"/>
    </row>
    <row r="5" spans="1:2" ht="12.75">
      <c r="A5" s="43" t="s">
        <v>58</v>
      </c>
      <c r="B5" s="43"/>
    </row>
    <row r="7" spans="1:14" ht="12.75">
      <c r="A7" s="3"/>
      <c r="B7" s="17"/>
      <c r="N7" s="4" t="s">
        <v>106</v>
      </c>
    </row>
    <row r="8" spans="1:14" ht="15.75" customHeight="1">
      <c r="A8" s="99" t="s">
        <v>0</v>
      </c>
      <c r="B8" s="46"/>
      <c r="C8" s="112" t="s">
        <v>11</v>
      </c>
      <c r="D8" s="71" t="s">
        <v>3</v>
      </c>
      <c r="E8" s="33"/>
      <c r="F8" s="33"/>
      <c r="G8" s="33"/>
      <c r="H8" s="33"/>
      <c r="I8" s="33"/>
      <c r="J8" s="33"/>
      <c r="K8" s="33"/>
      <c r="L8" s="33"/>
      <c r="M8" s="67"/>
      <c r="N8" s="67"/>
    </row>
    <row r="9" spans="1:14" ht="76.5">
      <c r="A9" s="100"/>
      <c r="B9" s="46"/>
      <c r="C9" s="112"/>
      <c r="D9" s="46" t="s">
        <v>4</v>
      </c>
      <c r="E9" s="72" t="s">
        <v>5</v>
      </c>
      <c r="F9" s="46" t="s">
        <v>6</v>
      </c>
      <c r="G9" s="46" t="s">
        <v>7</v>
      </c>
      <c r="H9" s="46" t="s">
        <v>12</v>
      </c>
      <c r="I9" s="46" t="s">
        <v>8</v>
      </c>
      <c r="J9" s="46" t="s">
        <v>14</v>
      </c>
      <c r="K9" s="46" t="s">
        <v>13</v>
      </c>
      <c r="L9" s="56" t="s">
        <v>16</v>
      </c>
      <c r="M9" s="45" t="s">
        <v>15</v>
      </c>
      <c r="N9" s="47" t="s">
        <v>9</v>
      </c>
    </row>
    <row r="10" spans="1:14" ht="12.75">
      <c r="A10" s="6" t="s">
        <v>96</v>
      </c>
      <c r="B10" s="6" t="s">
        <v>97</v>
      </c>
      <c r="C10" s="60" t="s">
        <v>62</v>
      </c>
      <c r="D10" s="60" t="s">
        <v>62</v>
      </c>
      <c r="E10" s="60" t="s">
        <v>62</v>
      </c>
      <c r="F10" s="60" t="s">
        <v>62</v>
      </c>
      <c r="G10" s="60" t="s">
        <v>62</v>
      </c>
      <c r="H10" s="60" t="s">
        <v>62</v>
      </c>
      <c r="I10" s="60" t="s">
        <v>62</v>
      </c>
      <c r="J10" s="60" t="s">
        <v>62</v>
      </c>
      <c r="K10" s="60" t="s">
        <v>62</v>
      </c>
      <c r="L10" s="60" t="s">
        <v>62</v>
      </c>
      <c r="M10" s="60" t="s">
        <v>62</v>
      </c>
      <c r="N10" s="60" t="s">
        <v>62</v>
      </c>
    </row>
    <row r="11" spans="1:14" ht="12.75">
      <c r="A11" s="6" t="s">
        <v>98</v>
      </c>
      <c r="B11" s="6" t="s">
        <v>97</v>
      </c>
      <c r="C11" s="66">
        <v>0.3882</v>
      </c>
      <c r="D11" s="66">
        <v>0.3884</v>
      </c>
      <c r="E11" s="66">
        <v>0.3957</v>
      </c>
      <c r="F11" s="66">
        <v>0.2927</v>
      </c>
      <c r="G11" s="66">
        <v>0.3954</v>
      </c>
      <c r="H11" s="66">
        <v>0.4057</v>
      </c>
      <c r="I11" s="66">
        <v>0.27</v>
      </c>
      <c r="J11" s="66">
        <v>0.2413</v>
      </c>
      <c r="K11" s="66"/>
      <c r="L11" s="66">
        <v>0.4348</v>
      </c>
      <c r="M11" s="66">
        <v>0.214</v>
      </c>
      <c r="N11" s="66">
        <v>0.3724</v>
      </c>
    </row>
    <row r="12" spans="1:14" ht="12.75">
      <c r="A12" s="6" t="s">
        <v>96</v>
      </c>
      <c r="B12" s="6" t="s">
        <v>83</v>
      </c>
      <c r="C12" s="66">
        <v>0.3848</v>
      </c>
      <c r="D12" s="66">
        <v>0.374</v>
      </c>
      <c r="E12" s="66">
        <v>0.4111</v>
      </c>
      <c r="F12" s="66">
        <v>0.3098</v>
      </c>
      <c r="G12" s="66">
        <v>0.3457</v>
      </c>
      <c r="H12" s="66">
        <v>0.3855</v>
      </c>
      <c r="I12" s="66">
        <v>0.2886</v>
      </c>
      <c r="J12" s="66">
        <v>0.2691</v>
      </c>
      <c r="K12" s="66">
        <v>0.411</v>
      </c>
      <c r="L12" s="66">
        <v>0.4137</v>
      </c>
      <c r="M12" s="66">
        <v>0.1778</v>
      </c>
      <c r="N12" s="66">
        <v>0.3672</v>
      </c>
    </row>
    <row r="13" spans="1:14" ht="12.75">
      <c r="A13" s="6" t="s">
        <v>98</v>
      </c>
      <c r="B13" s="6" t="s">
        <v>83</v>
      </c>
      <c r="C13" s="66">
        <v>0.3829</v>
      </c>
      <c r="D13" s="66">
        <v>0.3637</v>
      </c>
      <c r="E13" s="66">
        <v>0.4147</v>
      </c>
      <c r="F13" s="66">
        <v>0.2834</v>
      </c>
      <c r="G13" s="66">
        <v>0.3212</v>
      </c>
      <c r="H13" s="66">
        <v>0.3715</v>
      </c>
      <c r="I13" s="66">
        <v>0.2642</v>
      </c>
      <c r="J13" s="66">
        <v>0.2789</v>
      </c>
      <c r="K13" s="66">
        <v>0.41</v>
      </c>
      <c r="L13" s="66">
        <v>0.4156</v>
      </c>
      <c r="M13" s="66">
        <v>0.1888</v>
      </c>
      <c r="N13" s="66">
        <v>0.3752</v>
      </c>
    </row>
    <row r="14" spans="1:14" ht="12.75">
      <c r="A14" s="6" t="s">
        <v>96</v>
      </c>
      <c r="B14" s="6" t="s">
        <v>85</v>
      </c>
      <c r="C14" s="66">
        <v>0.3694</v>
      </c>
      <c r="D14" s="66">
        <v>0.3332</v>
      </c>
      <c r="E14" s="66">
        <v>0.3912</v>
      </c>
      <c r="F14" s="66">
        <v>0.2869</v>
      </c>
      <c r="G14" s="66">
        <v>0.513</v>
      </c>
      <c r="H14" s="66">
        <v>0.3668</v>
      </c>
      <c r="I14" s="66">
        <v>0.2403</v>
      </c>
      <c r="J14" s="66">
        <v>0.288</v>
      </c>
      <c r="K14" s="66">
        <v>0.4138</v>
      </c>
      <c r="L14" s="66">
        <v>0.4289</v>
      </c>
      <c r="M14" s="66">
        <v>0.1859</v>
      </c>
      <c r="N14" s="66">
        <v>0.3485</v>
      </c>
    </row>
    <row r="15" spans="1:14" ht="12.75">
      <c r="A15" s="6" t="s">
        <v>100</v>
      </c>
      <c r="B15" s="6" t="s">
        <v>87</v>
      </c>
      <c r="C15" s="66">
        <v>0.3471</v>
      </c>
      <c r="D15" s="66">
        <v>0.3228</v>
      </c>
      <c r="E15" s="66">
        <v>0.3622</v>
      </c>
      <c r="F15" s="66">
        <v>0.2712</v>
      </c>
      <c r="G15" s="66">
        <v>0.4122</v>
      </c>
      <c r="H15" s="66">
        <v>0.3507</v>
      </c>
      <c r="I15" s="66">
        <v>0.2087</v>
      </c>
      <c r="J15" s="66">
        <v>0.2943</v>
      </c>
      <c r="K15" s="66">
        <v>0.388</v>
      </c>
      <c r="L15" s="66">
        <v>0.4056</v>
      </c>
      <c r="M15" s="66">
        <v>0.177</v>
      </c>
      <c r="N15" s="66">
        <v>0.333</v>
      </c>
    </row>
    <row r="16" spans="1:14" ht="12.75">
      <c r="A16" s="6" t="s">
        <v>101</v>
      </c>
      <c r="B16" s="6" t="s">
        <v>75</v>
      </c>
      <c r="C16" s="80">
        <v>0.349</v>
      </c>
      <c r="D16" s="80">
        <v>0.3252852488624387</v>
      </c>
      <c r="E16" s="80">
        <v>0.3646762233101511</v>
      </c>
      <c r="F16" s="80">
        <v>0.26840814139774877</v>
      </c>
      <c r="G16" s="80">
        <v>0.299933274882434</v>
      </c>
      <c r="H16" s="80">
        <v>0.35711494382035264</v>
      </c>
      <c r="I16" s="80">
        <v>0.122622271183896</v>
      </c>
      <c r="J16" s="80">
        <v>0.2993103788170696</v>
      </c>
      <c r="K16" s="80">
        <v>0.3917242963132339</v>
      </c>
      <c r="L16" s="80">
        <v>0.41730764280000004</v>
      </c>
      <c r="M16" s="80">
        <v>0.17468122858102478</v>
      </c>
      <c r="N16" s="80">
        <v>0.315036950688084</v>
      </c>
    </row>
    <row r="17" spans="1:14" ht="12.75">
      <c r="A17" s="14" t="s">
        <v>102</v>
      </c>
      <c r="B17" s="14" t="s">
        <v>79</v>
      </c>
      <c r="C17" s="82">
        <v>0.3436</v>
      </c>
      <c r="D17" s="66">
        <v>0.3263</v>
      </c>
      <c r="E17" s="66">
        <v>0.3569</v>
      </c>
      <c r="F17" s="66">
        <v>0.2731</v>
      </c>
      <c r="G17" s="66">
        <v>0.2902</v>
      </c>
      <c r="H17" s="66">
        <v>0.3492</v>
      </c>
      <c r="I17" s="66">
        <v>0.1835</v>
      </c>
      <c r="J17" s="66">
        <v>0.3266</v>
      </c>
      <c r="K17" s="66">
        <v>0.4269</v>
      </c>
      <c r="L17" s="66">
        <v>0.3665</v>
      </c>
      <c r="M17" s="66">
        <v>0.1754</v>
      </c>
      <c r="N17" s="66">
        <v>0.2705</v>
      </c>
    </row>
    <row r="18" spans="1:14" ht="12.75">
      <c r="A18" s="6" t="s">
        <v>103</v>
      </c>
      <c r="B18" s="6" t="s">
        <v>79</v>
      </c>
      <c r="C18" s="87">
        <v>0.3403</v>
      </c>
      <c r="D18" s="66">
        <v>0.3264</v>
      </c>
      <c r="E18" s="66">
        <v>0.365</v>
      </c>
      <c r="F18" s="66">
        <v>0.246</v>
      </c>
      <c r="G18" s="66">
        <v>0.3231</v>
      </c>
      <c r="H18" s="86">
        <v>0.343</v>
      </c>
      <c r="I18" s="66">
        <v>0.1814</v>
      </c>
      <c r="J18" s="86">
        <v>0.429</v>
      </c>
      <c r="K18" s="66">
        <v>0.328</v>
      </c>
      <c r="L18" s="66">
        <v>0.3418</v>
      </c>
      <c r="M18" s="66">
        <v>0.171</v>
      </c>
      <c r="N18" s="66">
        <v>0.2574</v>
      </c>
    </row>
    <row r="19" spans="1:14" ht="12.75">
      <c r="A19" s="6" t="s">
        <v>100</v>
      </c>
      <c r="B19" s="6" t="s">
        <v>79</v>
      </c>
      <c r="C19" s="82">
        <v>0.3128</v>
      </c>
      <c r="D19" s="66">
        <v>0.2798</v>
      </c>
      <c r="E19" s="66">
        <v>0.3198</v>
      </c>
      <c r="F19" s="66">
        <v>0.2478</v>
      </c>
      <c r="G19" s="66">
        <v>0.2803</v>
      </c>
      <c r="H19" s="86">
        <v>0.3127</v>
      </c>
      <c r="I19" s="66">
        <v>0.1352</v>
      </c>
      <c r="J19" s="86">
        <v>0.3058</v>
      </c>
      <c r="K19" s="66">
        <v>0.3334</v>
      </c>
      <c r="L19" s="66">
        <v>0.3465</v>
      </c>
      <c r="M19" s="66">
        <v>0.1788</v>
      </c>
      <c r="N19" s="82">
        <v>0.2711</v>
      </c>
    </row>
    <row r="20" spans="1:14" ht="12.75">
      <c r="A20" s="6" t="s">
        <v>88</v>
      </c>
      <c r="B20" s="6" t="s">
        <v>79</v>
      </c>
      <c r="C20" s="82">
        <v>0.31</v>
      </c>
      <c r="D20" s="66">
        <v>0.2794</v>
      </c>
      <c r="E20" s="66">
        <v>0.3188</v>
      </c>
      <c r="F20" s="66">
        <v>0.2522</v>
      </c>
      <c r="G20" s="66">
        <v>0.2803</v>
      </c>
      <c r="H20" s="86">
        <v>0.3114</v>
      </c>
      <c r="I20" s="66">
        <v>0.1327</v>
      </c>
      <c r="J20" s="86">
        <v>0.3035</v>
      </c>
      <c r="K20" s="66">
        <v>0.3474</v>
      </c>
      <c r="L20" s="66">
        <v>0.3401</v>
      </c>
      <c r="M20" s="66">
        <v>0.184</v>
      </c>
      <c r="N20" s="82">
        <v>0.2628</v>
      </c>
    </row>
    <row r="21" spans="1:14" ht="12.75">
      <c r="A21" s="6" t="s">
        <v>89</v>
      </c>
      <c r="B21" s="6" t="s">
        <v>108</v>
      </c>
      <c r="C21" s="82">
        <v>0.3094</v>
      </c>
      <c r="D21" s="66">
        <v>0.279376614490674</v>
      </c>
      <c r="E21" s="66">
        <v>0.318959298593116</v>
      </c>
      <c r="F21" s="66">
        <v>0.252102950888564</v>
      </c>
      <c r="G21" s="66">
        <v>0.291052015861823</v>
      </c>
      <c r="H21" s="66">
        <v>0.310593715286504</v>
      </c>
      <c r="I21" s="66">
        <v>0.197215590075269</v>
      </c>
      <c r="J21" s="66">
        <v>0.297007083148633</v>
      </c>
      <c r="K21" s="66">
        <v>0.346330950730734</v>
      </c>
      <c r="L21" s="66">
        <v>0.341069483288708</v>
      </c>
      <c r="M21" s="66">
        <v>0.1837</v>
      </c>
      <c r="N21" s="66">
        <v>0.2999</v>
      </c>
    </row>
    <row r="22" spans="1:14" ht="12.75">
      <c r="A22" s="6" t="s">
        <v>90</v>
      </c>
      <c r="B22" s="6" t="s">
        <v>108</v>
      </c>
      <c r="C22" s="82">
        <v>0.308</v>
      </c>
      <c r="D22" s="66">
        <v>0.2698</v>
      </c>
      <c r="E22" s="66">
        <v>0.318</v>
      </c>
      <c r="F22" s="66">
        <v>0.2547</v>
      </c>
      <c r="G22" s="66">
        <v>0.2983</v>
      </c>
      <c r="H22" s="66">
        <v>0.3081</v>
      </c>
      <c r="I22" s="66">
        <v>0.2261</v>
      </c>
      <c r="J22" s="66">
        <v>0.2958</v>
      </c>
      <c r="K22" s="66">
        <v>0.3429</v>
      </c>
      <c r="L22" s="66">
        <v>0.3423</v>
      </c>
      <c r="M22" s="66">
        <v>0.181</v>
      </c>
      <c r="N22" s="66">
        <v>0.2605</v>
      </c>
    </row>
    <row r="23" spans="1:14" ht="12.75">
      <c r="A23" s="6" t="s">
        <v>91</v>
      </c>
      <c r="B23" s="6" t="s">
        <v>108</v>
      </c>
      <c r="C23" s="82">
        <v>0.3037</v>
      </c>
      <c r="D23" s="66">
        <v>0.2712</v>
      </c>
      <c r="E23" s="66">
        <v>0.3189</v>
      </c>
      <c r="F23" s="66">
        <v>0.2883</v>
      </c>
      <c r="G23" s="66">
        <v>0.2959</v>
      </c>
      <c r="H23" s="66">
        <v>0.2997</v>
      </c>
      <c r="I23" s="66">
        <v>0.2326</v>
      </c>
      <c r="J23" s="66">
        <v>0.2398</v>
      </c>
      <c r="K23" s="66">
        <v>0.3304</v>
      </c>
      <c r="L23" s="66">
        <v>0.3279</v>
      </c>
      <c r="M23" s="66">
        <v>0.1844</v>
      </c>
      <c r="N23" s="66">
        <v>0.299687</v>
      </c>
    </row>
    <row r="24" ht="12.75">
      <c r="A24" s="1" t="s">
        <v>27</v>
      </c>
    </row>
    <row r="26" spans="1:2" ht="12.75">
      <c r="A26" s="18"/>
      <c r="B26" s="18"/>
    </row>
  </sheetData>
  <sheetProtection/>
  <mergeCells count="2">
    <mergeCell ref="A8:A9"/>
    <mergeCell ref="C8:C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M40"/>
  <sheetViews>
    <sheetView tabSelected="1" zoomScalePageLayoutView="0" workbookViewId="0" topLeftCell="A4">
      <selection activeCell="G28" sqref="G28"/>
    </sheetView>
  </sheetViews>
  <sheetFormatPr defaultColWidth="9.00390625" defaultRowHeight="12.75"/>
  <cols>
    <col min="1" max="1" width="11.625" style="1" customWidth="1"/>
    <col min="2" max="2" width="5.625" style="1" bestFit="1" customWidth="1"/>
    <col min="3" max="3" width="13.625" style="1" customWidth="1"/>
    <col min="4" max="4" width="11.625" style="1" customWidth="1"/>
    <col min="5" max="5" width="12.25390625" style="1" customWidth="1"/>
    <col min="6" max="6" width="10.25390625" style="1" customWidth="1"/>
    <col min="7" max="7" width="10.625" style="1" customWidth="1"/>
    <col min="8" max="8" width="12.25390625" style="1" customWidth="1"/>
    <col min="9" max="9" width="12.125" style="1" customWidth="1"/>
    <col min="10" max="10" width="11.25390625" style="1" customWidth="1"/>
    <col min="11" max="11" width="10.375" style="1" customWidth="1"/>
    <col min="12" max="12" width="12.375" style="1" customWidth="1"/>
    <col min="13" max="13" width="11.00390625" style="1" customWidth="1"/>
    <col min="15" max="16" width="14.625" style="0" customWidth="1"/>
    <col min="17" max="20" width="14.625" style="1" customWidth="1"/>
    <col min="21" max="16384" width="9.125" style="1" customWidth="1"/>
  </cols>
  <sheetData>
    <row r="1" spans="1:2" ht="12.75">
      <c r="A1" s="37" t="s">
        <v>107</v>
      </c>
      <c r="B1" s="37"/>
    </row>
    <row r="3" spans="1:13" ht="12.75">
      <c r="A3" s="38" t="s">
        <v>32</v>
      </c>
      <c r="B3" s="38"/>
      <c r="H3" s="38"/>
      <c r="I3" s="38"/>
      <c r="J3" s="38"/>
      <c r="K3" s="38"/>
      <c r="L3" s="38"/>
      <c r="M3" s="38"/>
    </row>
    <row r="5" spans="1:2" ht="14.25">
      <c r="A5" s="2" t="s">
        <v>48</v>
      </c>
      <c r="B5" s="2"/>
    </row>
    <row r="7" spans="1:12" ht="12.75">
      <c r="A7" s="17"/>
      <c r="B7" s="17"/>
      <c r="L7" s="4" t="s">
        <v>10</v>
      </c>
    </row>
    <row r="8" spans="1:12" ht="15.75" customHeight="1">
      <c r="A8" s="115" t="s">
        <v>0</v>
      </c>
      <c r="B8" s="113"/>
      <c r="C8" s="113" t="s">
        <v>2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16"/>
      <c r="B9" s="114"/>
      <c r="C9" s="114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39"/>
    </row>
    <row r="10" spans="1:13" ht="12.75">
      <c r="A10" s="6" t="s">
        <v>63</v>
      </c>
      <c r="B10" s="27" t="s">
        <v>64</v>
      </c>
      <c r="C10" s="78">
        <v>637847.7</v>
      </c>
      <c r="D10" s="78">
        <v>8818</v>
      </c>
      <c r="E10" s="78">
        <v>365255.6</v>
      </c>
      <c r="F10" s="78">
        <v>8590.8</v>
      </c>
      <c r="G10" s="78">
        <v>200</v>
      </c>
      <c r="H10" s="78">
        <v>179656.6</v>
      </c>
      <c r="I10" s="78">
        <v>10504.5</v>
      </c>
      <c r="J10" s="78">
        <v>24074.1</v>
      </c>
      <c r="K10" s="78">
        <v>0</v>
      </c>
      <c r="L10" s="78">
        <v>40748.1</v>
      </c>
      <c r="M10" s="39"/>
    </row>
    <row r="11" spans="1:12" ht="12.75">
      <c r="A11" s="6" t="s">
        <v>65</v>
      </c>
      <c r="B11" s="27" t="s">
        <v>64</v>
      </c>
      <c r="C11" s="78">
        <v>673775.3</v>
      </c>
      <c r="D11" s="78">
        <v>9488</v>
      </c>
      <c r="E11" s="78">
        <v>375000.3</v>
      </c>
      <c r="F11" s="78">
        <v>8499.9</v>
      </c>
      <c r="G11" s="78">
        <v>3086.5</v>
      </c>
      <c r="H11" s="78">
        <v>200221.6</v>
      </c>
      <c r="I11" s="78">
        <v>10171.6</v>
      </c>
      <c r="J11" s="78">
        <v>28256.5</v>
      </c>
      <c r="K11" s="78">
        <v>0</v>
      </c>
      <c r="L11" s="78">
        <v>39050.9</v>
      </c>
    </row>
    <row r="12" spans="1:12" ht="12.75">
      <c r="A12" s="6" t="s">
        <v>63</v>
      </c>
      <c r="B12" s="12" t="s">
        <v>66</v>
      </c>
      <c r="C12" s="78">
        <v>722853.7</v>
      </c>
      <c r="D12" s="78">
        <v>7560.9</v>
      </c>
      <c r="E12" s="78">
        <v>397868.1</v>
      </c>
      <c r="F12" s="78">
        <v>8414.1</v>
      </c>
      <c r="G12" s="78">
        <v>2661</v>
      </c>
      <c r="H12" s="78">
        <v>212941.6</v>
      </c>
      <c r="I12" s="78">
        <v>8361.8</v>
      </c>
      <c r="J12" s="78">
        <v>31285.8</v>
      </c>
      <c r="K12" s="78">
        <v>0</v>
      </c>
      <c r="L12" s="78">
        <v>53760.3</v>
      </c>
    </row>
    <row r="13" spans="1:12" ht="12.75">
      <c r="A13" s="6" t="s">
        <v>65</v>
      </c>
      <c r="B13" s="12" t="s">
        <v>66</v>
      </c>
      <c r="C13" s="78">
        <v>767657.9</v>
      </c>
      <c r="D13" s="78">
        <v>7294.8</v>
      </c>
      <c r="E13" s="78">
        <v>390169.6</v>
      </c>
      <c r="F13" s="78">
        <v>8166.7</v>
      </c>
      <c r="G13" s="78">
        <v>356</v>
      </c>
      <c r="H13" s="78">
        <v>256841.5</v>
      </c>
      <c r="I13" s="78">
        <v>9891.1</v>
      </c>
      <c r="J13" s="78">
        <v>37308.4</v>
      </c>
      <c r="K13" s="78">
        <v>0</v>
      </c>
      <c r="L13" s="78">
        <v>57629.6</v>
      </c>
    </row>
    <row r="14" spans="1:12" ht="12.75">
      <c r="A14" s="6" t="s">
        <v>63</v>
      </c>
      <c r="B14" s="12" t="s">
        <v>67</v>
      </c>
      <c r="C14" s="78">
        <v>823741.1</v>
      </c>
      <c r="D14" s="78">
        <v>8995.5</v>
      </c>
      <c r="E14" s="78">
        <v>422068</v>
      </c>
      <c r="F14" s="78">
        <v>9557.6</v>
      </c>
      <c r="G14" s="78">
        <v>150</v>
      </c>
      <c r="H14" s="78">
        <v>280879.09</v>
      </c>
      <c r="I14" s="78">
        <v>5272</v>
      </c>
      <c r="J14" s="78">
        <v>32923.7</v>
      </c>
      <c r="K14" s="78">
        <v>0</v>
      </c>
      <c r="L14" s="78">
        <v>63894.9</v>
      </c>
    </row>
    <row r="15" spans="1:12" ht="12.75">
      <c r="A15" s="6" t="s">
        <v>65</v>
      </c>
      <c r="B15" s="12" t="s">
        <v>67</v>
      </c>
      <c r="C15" s="78">
        <v>882001.8</v>
      </c>
      <c r="D15" s="78">
        <v>10825.6</v>
      </c>
      <c r="E15" s="78">
        <v>446283.5</v>
      </c>
      <c r="F15" s="78">
        <v>5471.6</v>
      </c>
      <c r="G15" s="78">
        <v>150</v>
      </c>
      <c r="H15" s="78">
        <v>292568.5</v>
      </c>
      <c r="I15" s="78">
        <v>8578.6</v>
      </c>
      <c r="J15" s="78">
        <v>35079.3</v>
      </c>
      <c r="K15" s="78">
        <v>2515.2</v>
      </c>
      <c r="L15" s="78">
        <v>80529.6</v>
      </c>
    </row>
    <row r="16" spans="1:12" ht="12.75">
      <c r="A16" s="6" t="s">
        <v>63</v>
      </c>
      <c r="B16" s="12" t="s">
        <v>68</v>
      </c>
      <c r="C16" s="78">
        <v>939023.8</v>
      </c>
      <c r="D16" s="78">
        <v>7270.02</v>
      </c>
      <c r="E16" s="78">
        <v>482217.8</v>
      </c>
      <c r="F16" s="78">
        <v>5400.8</v>
      </c>
      <c r="G16" s="78">
        <v>150</v>
      </c>
      <c r="H16" s="78">
        <v>302776.1</v>
      </c>
      <c r="I16" s="78">
        <v>11668.02</v>
      </c>
      <c r="J16" s="78">
        <v>37100.7</v>
      </c>
      <c r="K16" s="78">
        <v>2172.8</v>
      </c>
      <c r="L16" s="78">
        <v>90267.5</v>
      </c>
    </row>
    <row r="17" spans="1:12" ht="12.75">
      <c r="A17" s="6" t="s">
        <v>65</v>
      </c>
      <c r="B17" s="12" t="s">
        <v>68</v>
      </c>
      <c r="C17" s="78">
        <v>958826.3</v>
      </c>
      <c r="D17" s="78">
        <v>6607.2</v>
      </c>
      <c r="E17" s="78">
        <v>481859.6</v>
      </c>
      <c r="F17" s="78">
        <v>5039.2</v>
      </c>
      <c r="G17" s="78">
        <v>150</v>
      </c>
      <c r="H17" s="78">
        <v>317476.9</v>
      </c>
      <c r="I17" s="78">
        <v>8116.5</v>
      </c>
      <c r="J17" s="78">
        <v>36412.7</v>
      </c>
      <c r="K17" s="78">
        <v>3378.8</v>
      </c>
      <c r="L17" s="78">
        <v>99785.4</v>
      </c>
    </row>
    <row r="18" spans="1:12" ht="12.75">
      <c r="A18" s="6" t="s">
        <v>69</v>
      </c>
      <c r="B18" s="12" t="s">
        <v>70</v>
      </c>
      <c r="C18" s="78">
        <v>1040740.1</v>
      </c>
      <c r="D18" s="78">
        <v>5349.6</v>
      </c>
      <c r="E18" s="78">
        <v>532777.9</v>
      </c>
      <c r="F18" s="78">
        <v>4300</v>
      </c>
      <c r="G18" s="78">
        <v>13</v>
      </c>
      <c r="H18" s="78">
        <v>328258.3</v>
      </c>
      <c r="I18" s="78">
        <v>16375.9</v>
      </c>
      <c r="J18" s="78">
        <v>36487.7</v>
      </c>
      <c r="K18" s="78">
        <v>5595.8</v>
      </c>
      <c r="L18" s="78">
        <v>111581.9</v>
      </c>
    </row>
    <row r="19" spans="1:12" ht="12.75">
      <c r="A19" s="6" t="s">
        <v>71</v>
      </c>
      <c r="B19" s="12" t="s">
        <v>70</v>
      </c>
      <c r="C19" s="78">
        <v>1139725.9</v>
      </c>
      <c r="D19" s="78">
        <v>9329.3</v>
      </c>
      <c r="E19" s="78">
        <v>558419.8</v>
      </c>
      <c r="F19" s="78">
        <v>4400.4</v>
      </c>
      <c r="G19" s="78">
        <v>0</v>
      </c>
      <c r="H19" s="78">
        <v>368563.6</v>
      </c>
      <c r="I19" s="78">
        <v>11766.1</v>
      </c>
      <c r="J19" s="78">
        <v>43348.3</v>
      </c>
      <c r="K19" s="78">
        <v>5136.9</v>
      </c>
      <c r="L19" s="78">
        <v>138761.5</v>
      </c>
    </row>
    <row r="20" spans="1:12" ht="12.75">
      <c r="A20" s="6" t="s">
        <v>69</v>
      </c>
      <c r="B20" s="12" t="s">
        <v>72</v>
      </c>
      <c r="C20" s="78">
        <v>1231964.2</v>
      </c>
      <c r="D20" s="78">
        <v>8345.5</v>
      </c>
      <c r="E20" s="78">
        <v>598611.7</v>
      </c>
      <c r="F20" s="78">
        <v>4942.5</v>
      </c>
      <c r="G20" s="78">
        <v>0</v>
      </c>
      <c r="H20" s="78">
        <v>405707.2</v>
      </c>
      <c r="I20" s="78">
        <v>11543.2</v>
      </c>
      <c r="J20" s="78">
        <v>47348.3</v>
      </c>
      <c r="K20" s="78">
        <v>4979</v>
      </c>
      <c r="L20" s="78">
        <v>150486.7</v>
      </c>
    </row>
    <row r="21" spans="1:12" ht="12.75">
      <c r="A21" s="6" t="s">
        <v>73</v>
      </c>
      <c r="B21" s="12" t="s">
        <v>72</v>
      </c>
      <c r="C21" s="78">
        <v>1231697.2</v>
      </c>
      <c r="D21" s="78">
        <v>9231.1</v>
      </c>
      <c r="E21" s="78">
        <v>596073.8</v>
      </c>
      <c r="F21" s="78">
        <v>5381.7</v>
      </c>
      <c r="G21" s="78">
        <v>0</v>
      </c>
      <c r="H21" s="78">
        <v>416522.7</v>
      </c>
      <c r="I21" s="78">
        <v>11675.8</v>
      </c>
      <c r="J21" s="78">
        <v>44596.8</v>
      </c>
      <c r="K21" s="78">
        <v>4166.8</v>
      </c>
      <c r="L21" s="78">
        <v>144048.4</v>
      </c>
    </row>
    <row r="22" spans="1:12" ht="12.75">
      <c r="A22" s="6" t="s">
        <v>74</v>
      </c>
      <c r="B22" s="12" t="s">
        <v>75</v>
      </c>
      <c r="C22" s="78">
        <v>1268112.09</v>
      </c>
      <c r="D22" s="78">
        <v>23198.36</v>
      </c>
      <c r="E22" s="78">
        <v>612616.05</v>
      </c>
      <c r="F22" s="78">
        <v>5110.75</v>
      </c>
      <c r="G22" s="78">
        <v>0</v>
      </c>
      <c r="H22" s="78">
        <v>422638.3</v>
      </c>
      <c r="I22" s="78">
        <v>5705.7</v>
      </c>
      <c r="J22" s="78">
        <v>42170.03</v>
      </c>
      <c r="K22" s="78">
        <v>5619.02</v>
      </c>
      <c r="L22" s="78">
        <v>151053.8</v>
      </c>
    </row>
    <row r="23" spans="1:12" ht="12.75">
      <c r="A23" s="14" t="s">
        <v>76</v>
      </c>
      <c r="B23" s="28" t="s">
        <v>75</v>
      </c>
      <c r="C23" s="79">
        <v>1299688.2</v>
      </c>
      <c r="D23" s="79">
        <v>8018.5</v>
      </c>
      <c r="E23" s="79">
        <v>618882.04</v>
      </c>
      <c r="F23" s="79">
        <v>6903.5</v>
      </c>
      <c r="G23" s="78">
        <v>0</v>
      </c>
      <c r="H23" s="79">
        <v>444849.6</v>
      </c>
      <c r="I23" s="79">
        <v>2346.3</v>
      </c>
      <c r="J23" s="79">
        <v>47137.3</v>
      </c>
      <c r="K23" s="79">
        <v>5160.5</v>
      </c>
      <c r="L23" s="79">
        <v>166390.4</v>
      </c>
    </row>
    <row r="24" spans="1:12" ht="12.75">
      <c r="A24" s="6" t="s">
        <v>77</v>
      </c>
      <c r="B24" s="6" t="s">
        <v>75</v>
      </c>
      <c r="C24" s="79">
        <f>D24+E24+F24+G24+H24+I24+J24+K24+L24</f>
        <v>1344596.5</v>
      </c>
      <c r="D24" s="6">
        <v>9525.1</v>
      </c>
      <c r="E24" s="79">
        <v>620768.7</v>
      </c>
      <c r="F24" s="79">
        <v>6586.9</v>
      </c>
      <c r="G24" s="78">
        <v>0</v>
      </c>
      <c r="H24" s="79">
        <v>476825.2</v>
      </c>
      <c r="I24" s="79">
        <v>4349.1</v>
      </c>
      <c r="J24" s="79">
        <v>44625.3</v>
      </c>
      <c r="K24" s="79">
        <v>6229</v>
      </c>
      <c r="L24" s="79">
        <v>175687.2</v>
      </c>
    </row>
    <row r="25" spans="1:12" ht="12.75">
      <c r="A25" s="6" t="s">
        <v>78</v>
      </c>
      <c r="B25" s="6" t="s">
        <v>79</v>
      </c>
      <c r="C25" s="83">
        <f>SUM(D25:L25)</f>
        <v>1400262.6800000002</v>
      </c>
      <c r="D25" s="84">
        <v>10235.18</v>
      </c>
      <c r="E25" s="84">
        <v>633924.41</v>
      </c>
      <c r="F25" s="84">
        <v>6463.23</v>
      </c>
      <c r="G25" s="83">
        <v>0</v>
      </c>
      <c r="H25" s="84">
        <v>522773.43</v>
      </c>
      <c r="I25" s="84">
        <v>6677.62</v>
      </c>
      <c r="J25" s="84">
        <v>42401.4</v>
      </c>
      <c r="K25" s="84">
        <v>8986.62</v>
      </c>
      <c r="L25" s="84">
        <v>168800.79</v>
      </c>
    </row>
    <row r="26" spans="1:12" ht="12.75">
      <c r="A26" s="6" t="s">
        <v>80</v>
      </c>
      <c r="B26" s="6" t="s">
        <v>79</v>
      </c>
      <c r="C26" s="89">
        <f aca="true" t="shared" si="0" ref="C26:C31">D26+E26+F26+G26+H26+I26+J26+K26+L26</f>
        <v>1446679.77869</v>
      </c>
      <c r="D26" s="88">
        <v>16860.383420000002</v>
      </c>
      <c r="E26" s="88">
        <v>646905.69287</v>
      </c>
      <c r="F26" s="88">
        <v>7502.251389999999</v>
      </c>
      <c r="G26" s="88">
        <v>0</v>
      </c>
      <c r="H26" s="88">
        <v>515373.28589</v>
      </c>
      <c r="I26" s="88">
        <v>2113.16081</v>
      </c>
      <c r="J26" s="88">
        <v>43615.59981</v>
      </c>
      <c r="K26" s="88">
        <v>10771.74782</v>
      </c>
      <c r="L26" s="88">
        <v>203537.65668000001</v>
      </c>
    </row>
    <row r="27" spans="1:12" ht="12.75">
      <c r="A27" s="6" t="s">
        <v>81</v>
      </c>
      <c r="B27" s="6" t="s">
        <v>79</v>
      </c>
      <c r="C27" s="89">
        <f t="shared" si="0"/>
        <v>1430723.4423</v>
      </c>
      <c r="D27" s="88">
        <v>15147.968630000001</v>
      </c>
      <c r="E27" s="88">
        <v>639068.21892</v>
      </c>
      <c r="F27" s="88">
        <f>5631.34007+35</f>
        <v>5666.34007</v>
      </c>
      <c r="G27" s="88">
        <v>0</v>
      </c>
      <c r="H27" s="88">
        <v>520748.68213</v>
      </c>
      <c r="I27" s="88">
        <v>5305.64149</v>
      </c>
      <c r="J27" s="88">
        <v>45421.664039999996</v>
      </c>
      <c r="K27" s="88">
        <v>39011.75478</v>
      </c>
      <c r="L27" s="88">
        <v>160353.17224</v>
      </c>
    </row>
    <row r="28" spans="1:12" ht="12.75">
      <c r="A28" s="6" t="s">
        <v>77</v>
      </c>
      <c r="B28" s="6" t="s">
        <v>79</v>
      </c>
      <c r="C28" s="89">
        <f>D28+E28+F28+G28+H28+I28+J28+K28+L28</f>
        <v>1456511.3682700002</v>
      </c>
      <c r="D28" s="88">
        <v>14831.832289999998</v>
      </c>
      <c r="E28" s="88">
        <f>629967.21699+26.672</f>
        <v>629993.88899</v>
      </c>
      <c r="F28" s="88">
        <v>4789.12375</v>
      </c>
      <c r="G28" s="88">
        <v>0</v>
      </c>
      <c r="H28" s="88">
        <v>539248.75118</v>
      </c>
      <c r="I28" s="88">
        <v>2161.81349</v>
      </c>
      <c r="J28" s="88">
        <v>46028.87963</v>
      </c>
      <c r="K28" s="88">
        <v>64338.426</v>
      </c>
      <c r="L28" s="88">
        <f>155093.18094+25.472</f>
        <v>155118.65294</v>
      </c>
    </row>
    <row r="29" spans="1:12" ht="12.75">
      <c r="A29" s="6" t="s">
        <v>78</v>
      </c>
      <c r="B29" s="6" t="s">
        <v>109</v>
      </c>
      <c r="C29" s="89">
        <f t="shared" si="0"/>
        <v>1397537.2461899999</v>
      </c>
      <c r="D29" s="89">
        <v>23952.82006</v>
      </c>
      <c r="E29" s="89">
        <v>584830.3737100001</v>
      </c>
      <c r="F29" s="89">
        <v>5621.77143</v>
      </c>
      <c r="G29" s="89">
        <v>0</v>
      </c>
      <c r="H29" s="89">
        <v>534190.7923999999</v>
      </c>
      <c r="I29" s="89">
        <v>6148.52749</v>
      </c>
      <c r="J29" s="89">
        <v>41161.76608</v>
      </c>
      <c r="K29" s="89">
        <v>55342.51065</v>
      </c>
      <c r="L29" s="89">
        <v>146288.68437</v>
      </c>
    </row>
    <row r="30" spans="1:12" ht="12.75">
      <c r="A30" s="6" t="s">
        <v>80</v>
      </c>
      <c r="B30" s="6" t="s">
        <v>109</v>
      </c>
      <c r="C30" s="89">
        <f t="shared" si="0"/>
        <v>1437653.3800000001</v>
      </c>
      <c r="D30" s="63">
        <v>11539.11</v>
      </c>
      <c r="E30" s="63">
        <v>613041.29</v>
      </c>
      <c r="F30" s="63">
        <v>5594.67</v>
      </c>
      <c r="G30" s="89">
        <v>0</v>
      </c>
      <c r="H30" s="63">
        <v>545534.54</v>
      </c>
      <c r="I30" s="63">
        <v>6126.89</v>
      </c>
      <c r="J30" s="63">
        <v>47509.53</v>
      </c>
      <c r="K30" s="63">
        <v>49171.55</v>
      </c>
      <c r="L30" s="63">
        <v>159135.8</v>
      </c>
    </row>
    <row r="31" spans="1:12" ht="12.75">
      <c r="A31" s="6" t="s">
        <v>110</v>
      </c>
      <c r="B31" s="6" t="s">
        <v>109</v>
      </c>
      <c r="C31" s="89">
        <f t="shared" si="0"/>
        <v>1424229.674825</v>
      </c>
      <c r="D31" s="88">
        <v>11273.90287</v>
      </c>
      <c r="E31" s="88">
        <f>609702.09441+10.703155</f>
        <v>609712.797565</v>
      </c>
      <c r="F31" s="88">
        <v>4739.196</v>
      </c>
      <c r="G31" s="89">
        <v>0</v>
      </c>
      <c r="H31" s="88">
        <v>535762.66772</v>
      </c>
      <c r="I31" s="88">
        <v>1765.90479</v>
      </c>
      <c r="J31" s="88">
        <v>48712.60972</v>
      </c>
      <c r="K31" s="88">
        <v>59360.33651</v>
      </c>
      <c r="L31" s="88">
        <f>152902.25965</f>
        <v>152902.25965</v>
      </c>
    </row>
    <row r="40" ht="12.75">
      <c r="E40" s="97"/>
    </row>
  </sheetData>
  <sheetProtection/>
  <mergeCells count="2">
    <mergeCell ref="C8:C9"/>
    <mergeCell ref="A8:B9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4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13.375" style="1" customWidth="1"/>
    <col min="2" max="2" width="6.00390625" style="1" bestFit="1" customWidth="1"/>
    <col min="3" max="3" width="14.25390625" style="1" bestFit="1" customWidth="1"/>
    <col min="4" max="4" width="18.625" style="1" customWidth="1"/>
    <col min="5" max="5" width="16.00390625" style="1" customWidth="1"/>
    <col min="6" max="6" width="10.125" style="1" customWidth="1"/>
    <col min="7" max="7" width="10.00390625" style="1" bestFit="1" customWidth="1"/>
    <col min="8" max="8" width="12.25390625" style="1" customWidth="1"/>
    <col min="9" max="9" width="12.125" style="1" customWidth="1"/>
    <col min="10" max="10" width="11.25390625" style="1" customWidth="1"/>
    <col min="11" max="11" width="11.375" style="1" customWidth="1"/>
    <col min="12" max="12" width="11.75390625" style="1" bestFit="1" customWidth="1"/>
    <col min="13" max="16384" width="9.125" style="1" customWidth="1"/>
  </cols>
  <sheetData>
    <row r="1" spans="1:2" ht="12.75">
      <c r="A1" s="37" t="s">
        <v>107</v>
      </c>
      <c r="B1" s="37"/>
    </row>
    <row r="3" spans="1:13" ht="12.75">
      <c r="A3" s="48" t="s">
        <v>32</v>
      </c>
      <c r="B3" s="48"/>
      <c r="H3" s="48"/>
      <c r="I3" s="48"/>
      <c r="J3" s="48"/>
      <c r="K3" s="48"/>
      <c r="L3" s="48"/>
      <c r="M3" s="49"/>
    </row>
    <row r="4" ht="12.75">
      <c r="C4" s="50"/>
    </row>
    <row r="5" spans="1:10" ht="12.75">
      <c r="A5" s="43" t="s">
        <v>59</v>
      </c>
      <c r="B5" s="43"/>
      <c r="J5" s="51"/>
    </row>
    <row r="7" spans="1:11" ht="12.75">
      <c r="A7" s="3"/>
      <c r="B7" s="17"/>
      <c r="K7" s="4" t="s">
        <v>10</v>
      </c>
    </row>
    <row r="8" spans="1:11" ht="15.75" customHeight="1">
      <c r="A8" s="104" t="s">
        <v>0</v>
      </c>
      <c r="B8" s="105"/>
      <c r="C8" s="99" t="s">
        <v>2</v>
      </c>
      <c r="D8" s="44" t="s">
        <v>3</v>
      </c>
      <c r="E8" s="33"/>
      <c r="F8" s="33"/>
      <c r="G8" s="33"/>
      <c r="H8" s="33"/>
      <c r="I8" s="33"/>
      <c r="J8" s="33"/>
      <c r="K8" s="34"/>
    </row>
    <row r="9" spans="1:12" ht="25.5">
      <c r="A9" s="106"/>
      <c r="B9" s="107"/>
      <c r="C9" s="100"/>
      <c r="D9" s="46" t="s">
        <v>4</v>
      </c>
      <c r="E9" s="46" t="s">
        <v>5</v>
      </c>
      <c r="F9" s="46" t="s">
        <v>6</v>
      </c>
      <c r="G9" s="46" t="s">
        <v>7</v>
      </c>
      <c r="H9" s="46" t="s">
        <v>105</v>
      </c>
      <c r="I9" s="46" t="s">
        <v>8</v>
      </c>
      <c r="J9" s="46" t="s">
        <v>14</v>
      </c>
      <c r="K9" s="47" t="s">
        <v>9</v>
      </c>
      <c r="L9" s="39"/>
    </row>
    <row r="10" spans="1:12" ht="12.75">
      <c r="A10" s="14" t="s">
        <v>86</v>
      </c>
      <c r="B10" s="14" t="s">
        <v>75</v>
      </c>
      <c r="C10" s="63">
        <f aca="true" t="shared" si="0" ref="C10:C15">D10+E10+F10+G10+H10+I10+J10+K10</f>
        <v>625278.60455</v>
      </c>
      <c r="D10" s="63">
        <v>4493.69275</v>
      </c>
      <c r="E10" s="63">
        <v>222676.1424</v>
      </c>
      <c r="F10" s="63">
        <v>1035</v>
      </c>
      <c r="G10" s="63">
        <v>1304.5</v>
      </c>
      <c r="H10" s="63">
        <v>262795.5032</v>
      </c>
      <c r="I10" s="63">
        <v>521.199</v>
      </c>
      <c r="J10" s="63">
        <v>29865.913</v>
      </c>
      <c r="K10" s="63">
        <v>102586.6542</v>
      </c>
      <c r="L10" s="81"/>
    </row>
    <row r="11" spans="1:11" ht="12.75">
      <c r="A11" s="6" t="s">
        <v>88</v>
      </c>
      <c r="B11" s="6" t="s">
        <v>85</v>
      </c>
      <c r="C11" s="63">
        <f t="shared" si="0"/>
        <v>670726.0823700001</v>
      </c>
      <c r="D11" s="63">
        <v>4893.0529</v>
      </c>
      <c r="E11" s="63">
        <v>216023.01929</v>
      </c>
      <c r="F11" s="63">
        <v>695</v>
      </c>
      <c r="G11" s="63">
        <v>0</v>
      </c>
      <c r="H11" s="63">
        <v>295522.79803</v>
      </c>
      <c r="I11" s="63">
        <v>1547.52332</v>
      </c>
      <c r="J11" s="63">
        <v>13592.48694</v>
      </c>
      <c r="K11" s="63">
        <v>138452.20189</v>
      </c>
    </row>
    <row r="12" spans="1:11" ht="12.75">
      <c r="A12" s="6" t="s">
        <v>89</v>
      </c>
      <c r="B12" s="6" t="s">
        <v>79</v>
      </c>
      <c r="C12" s="64">
        <f t="shared" si="0"/>
        <v>445279.84428</v>
      </c>
      <c r="D12" s="63">
        <v>4681</v>
      </c>
      <c r="E12" s="63">
        <v>136376.84788</v>
      </c>
      <c r="F12" s="63">
        <v>1839</v>
      </c>
      <c r="G12" s="63">
        <v>0</v>
      </c>
      <c r="H12" s="63">
        <v>234090.9854</v>
      </c>
      <c r="I12" s="63">
        <v>910</v>
      </c>
      <c r="J12" s="63">
        <v>9143</v>
      </c>
      <c r="K12" s="63">
        <v>58239.011</v>
      </c>
    </row>
    <row r="13" spans="1:11" ht="12.75">
      <c r="A13" s="6" t="s">
        <v>90</v>
      </c>
      <c r="B13" s="6" t="s">
        <v>79</v>
      </c>
      <c r="C13" s="63">
        <f t="shared" si="0"/>
        <v>476686.89379000006</v>
      </c>
      <c r="D13" s="63">
        <v>4911</v>
      </c>
      <c r="E13" s="63">
        <v>191946.59377</v>
      </c>
      <c r="F13" s="63">
        <v>438</v>
      </c>
      <c r="G13" s="63">
        <v>0</v>
      </c>
      <c r="H13" s="63">
        <f>143860.657+4512</f>
        <v>148372.657</v>
      </c>
      <c r="I13" s="63">
        <v>1178.5</v>
      </c>
      <c r="J13" s="63">
        <v>12321.168</v>
      </c>
      <c r="K13" s="63">
        <v>117518.97502000001</v>
      </c>
    </row>
    <row r="14" spans="1:11" ht="12.75">
      <c r="A14" s="14" t="s">
        <v>91</v>
      </c>
      <c r="B14" s="14" t="s">
        <v>79</v>
      </c>
      <c r="C14" s="63">
        <f t="shared" si="0"/>
        <v>375346.96975999995</v>
      </c>
      <c r="D14" s="63">
        <v>2225</v>
      </c>
      <c r="E14" s="63">
        <v>129423.447</v>
      </c>
      <c r="F14" s="63">
        <v>784.4</v>
      </c>
      <c r="G14" s="63">
        <v>0</v>
      </c>
      <c r="H14" s="63">
        <v>183459.39787</v>
      </c>
      <c r="I14" s="63">
        <v>3445</v>
      </c>
      <c r="J14" s="63">
        <v>17101.669</v>
      </c>
      <c r="K14" s="63">
        <v>38908.05589</v>
      </c>
    </row>
    <row r="15" spans="1:11" ht="12.75">
      <c r="A15" s="6" t="s">
        <v>92</v>
      </c>
      <c r="B15" s="6" t="s">
        <v>79</v>
      </c>
      <c r="C15" s="63">
        <f t="shared" si="0"/>
        <v>451111.91565</v>
      </c>
      <c r="D15" s="63">
        <v>1486</v>
      </c>
      <c r="E15" s="63">
        <v>128654.563</v>
      </c>
      <c r="F15" s="63">
        <v>780</v>
      </c>
      <c r="G15" s="63">
        <v>0</v>
      </c>
      <c r="H15" s="63">
        <v>256385.36</v>
      </c>
      <c r="I15" s="63">
        <v>944.52</v>
      </c>
      <c r="J15" s="63">
        <v>10936.352</v>
      </c>
      <c r="K15" s="63">
        <v>51925.12065</v>
      </c>
    </row>
    <row r="16" spans="1:11" ht="12.75">
      <c r="A16" s="6" t="s">
        <v>89</v>
      </c>
      <c r="B16" s="6" t="s">
        <v>108</v>
      </c>
      <c r="C16" s="63">
        <f>D16+E16+F16+G16+H16+I16+J16+K16</f>
        <v>365262.39499999996</v>
      </c>
      <c r="D16" s="63">
        <v>3200</v>
      </c>
      <c r="E16" s="63">
        <v>101387.787</v>
      </c>
      <c r="F16" s="1">
        <v>715.5</v>
      </c>
      <c r="G16" s="63">
        <v>0</v>
      </c>
      <c r="H16" s="63">
        <v>210639.405</v>
      </c>
      <c r="I16" s="63">
        <v>1650</v>
      </c>
      <c r="J16" s="63">
        <v>7532.48</v>
      </c>
      <c r="K16" s="63">
        <v>40137.223</v>
      </c>
    </row>
    <row r="17" spans="1:11" ht="12.75">
      <c r="A17" s="6" t="s">
        <v>90</v>
      </c>
      <c r="B17" s="6" t="s">
        <v>108</v>
      </c>
      <c r="C17" s="63">
        <f>D17+E17+F17+G17+H17+I17+J17+K17</f>
        <v>426226.03494</v>
      </c>
      <c r="D17" s="64">
        <v>1452</v>
      </c>
      <c r="E17" s="64">
        <v>136662.00494</v>
      </c>
      <c r="F17" s="64">
        <v>897.512</v>
      </c>
      <c r="G17" s="64">
        <v>0</v>
      </c>
      <c r="H17" s="64">
        <v>185723.196</v>
      </c>
      <c r="I17" s="64">
        <v>105</v>
      </c>
      <c r="J17" s="64">
        <v>15188.092</v>
      </c>
      <c r="K17" s="64">
        <v>86198.23</v>
      </c>
    </row>
    <row r="18" spans="1:11" ht="12.75">
      <c r="A18" s="6" t="s">
        <v>91</v>
      </c>
      <c r="B18" s="6" t="s">
        <v>108</v>
      </c>
      <c r="C18" s="63">
        <f>D18+E18+F18+G18+H18+I18+J18+K18</f>
        <v>1340197.54</v>
      </c>
      <c r="D18" s="6">
        <v>11648.84</v>
      </c>
      <c r="E18" s="6">
        <v>594456.76</v>
      </c>
      <c r="F18" s="6">
        <v>5225.22</v>
      </c>
      <c r="G18" s="64">
        <v>0</v>
      </c>
      <c r="H18" s="6">
        <v>528919.22</v>
      </c>
      <c r="I18" s="6">
        <v>5114.76</v>
      </c>
      <c r="J18" s="6">
        <v>42156.25</v>
      </c>
      <c r="K18" s="6">
        <v>152676.49</v>
      </c>
    </row>
    <row r="19" spans="1:13" ht="12.7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</row>
    <row r="26" ht="12.75">
      <c r="I26" s="96"/>
    </row>
    <row r="29" ht="12.75">
      <c r="G29" s="81"/>
    </row>
    <row r="34" spans="4:7" ht="12.75">
      <c r="D34" s="17"/>
      <c r="E34" s="29"/>
      <c r="F34" s="29"/>
      <c r="G34" s="17"/>
    </row>
    <row r="35" spans="4:7" ht="12.75">
      <c r="D35" s="17"/>
      <c r="E35" s="29"/>
      <c r="F35" s="29"/>
      <c r="G35" s="17"/>
    </row>
    <row r="36" spans="4:7" ht="12.75">
      <c r="D36" s="17"/>
      <c r="E36" s="29"/>
      <c r="F36" s="29"/>
      <c r="G36" s="17"/>
    </row>
    <row r="37" spans="4:7" ht="12.75">
      <c r="D37" s="17"/>
      <c r="E37" s="30"/>
      <c r="F37" s="30"/>
      <c r="G37" s="17"/>
    </row>
    <row r="38" spans="4:7" ht="12.75">
      <c r="D38" s="17"/>
      <c r="E38" s="30"/>
      <c r="F38" s="30"/>
      <c r="G38" s="17"/>
    </row>
    <row r="39" spans="4:7" ht="12.75">
      <c r="D39" s="18"/>
      <c r="E39" s="31"/>
      <c r="F39" s="31"/>
      <c r="G39" s="17"/>
    </row>
    <row r="40" spans="4:7" ht="12.75">
      <c r="D40" s="17"/>
      <c r="E40" s="31"/>
      <c r="F40" s="31"/>
      <c r="G40" s="17"/>
    </row>
    <row r="41" spans="4:7" ht="12.75">
      <c r="D41" s="17"/>
      <c r="E41" s="31"/>
      <c r="F41" s="31"/>
      <c r="G41" s="17"/>
    </row>
    <row r="42" spans="4:7" ht="12.75">
      <c r="D42" s="17"/>
      <c r="E42" s="31"/>
      <c r="F42" s="31"/>
      <c r="G42" s="17"/>
    </row>
    <row r="43" spans="4:7" ht="12.75">
      <c r="D43" s="18"/>
      <c r="E43" s="31"/>
      <c r="F43" s="31"/>
      <c r="G43" s="17"/>
    </row>
    <row r="44" spans="4:7" ht="12.75">
      <c r="D44" s="17"/>
      <c r="E44" s="31"/>
      <c r="F44" s="31"/>
      <c r="G44" s="17"/>
    </row>
  </sheetData>
  <sheetProtection/>
  <mergeCells count="3">
    <mergeCell ref="C8:C9"/>
    <mergeCell ref="A19:M19"/>
    <mergeCell ref="A8:B9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1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3.625" style="1" customWidth="1"/>
    <col min="2" max="2" width="6.00390625" style="1" bestFit="1" customWidth="1"/>
    <col min="3" max="3" width="12.625" style="1" customWidth="1"/>
    <col min="4" max="4" width="11.375" style="1" customWidth="1"/>
    <col min="5" max="5" width="11.25390625" style="1" customWidth="1"/>
    <col min="6" max="6" width="11.00390625" style="1" customWidth="1"/>
    <col min="7" max="7" width="12.00390625" style="1" customWidth="1"/>
    <col min="8" max="8" width="11.75390625" style="1" customWidth="1"/>
    <col min="9" max="9" width="11.375" style="1" customWidth="1"/>
    <col min="10" max="10" width="13.125" style="1" customWidth="1"/>
    <col min="11" max="11" width="10.75390625" style="1" bestFit="1" customWidth="1"/>
    <col min="12" max="16384" width="9.125" style="1" customWidth="1"/>
  </cols>
  <sheetData>
    <row r="1" spans="1:2" ht="12.75">
      <c r="A1" s="24" t="s">
        <v>107</v>
      </c>
      <c r="B1" s="24"/>
    </row>
    <row r="3" spans="1:10" ht="12.75">
      <c r="A3" s="118" t="s">
        <v>32</v>
      </c>
      <c r="B3" s="118"/>
      <c r="C3" s="118"/>
      <c r="D3" s="118"/>
      <c r="E3" s="118"/>
      <c r="F3" s="118"/>
      <c r="G3" s="118"/>
      <c r="H3" s="118"/>
      <c r="I3" s="7"/>
      <c r="J3" s="7"/>
    </row>
    <row r="4" ht="15">
      <c r="C4" s="26"/>
    </row>
    <row r="5" spans="1:10" ht="15">
      <c r="A5" s="2" t="s">
        <v>60</v>
      </c>
      <c r="B5" s="2"/>
      <c r="J5" s="25"/>
    </row>
    <row r="6" spans="1:11" ht="12.75">
      <c r="A6" s="8"/>
      <c r="B6" s="41"/>
      <c r="K6" s="5" t="s">
        <v>10</v>
      </c>
    </row>
    <row r="7" spans="1:11" ht="12.75" customHeight="1">
      <c r="A7" s="119" t="s">
        <v>0</v>
      </c>
      <c r="B7" s="120"/>
      <c r="C7" s="117" t="s">
        <v>1</v>
      </c>
      <c r="D7" s="23" t="s">
        <v>17</v>
      </c>
      <c r="E7" s="9"/>
      <c r="F7" s="9"/>
      <c r="G7" s="9"/>
      <c r="H7" s="9"/>
      <c r="I7" s="10"/>
      <c r="J7" s="11"/>
      <c r="K7" s="12"/>
    </row>
    <row r="8" spans="1:11" ht="21">
      <c r="A8" s="121"/>
      <c r="B8" s="122"/>
      <c r="C8" s="110"/>
      <c r="D8" s="22" t="s">
        <v>18</v>
      </c>
      <c r="E8" s="22" t="s">
        <v>19</v>
      </c>
      <c r="F8" s="22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</row>
    <row r="9" spans="1:11" ht="12.75">
      <c r="A9" s="14" t="s">
        <v>86</v>
      </c>
      <c r="B9" s="14" t="s">
        <v>75</v>
      </c>
      <c r="C9" s="64">
        <f aca="true" t="shared" si="0" ref="C9:C17">D9+E9+F9+G9+H9+I9+J9+K9</f>
        <v>625278.60479</v>
      </c>
      <c r="D9" s="64">
        <v>24728.109</v>
      </c>
      <c r="E9" s="64">
        <v>53885.125</v>
      </c>
      <c r="F9" s="64">
        <v>23206.8355</v>
      </c>
      <c r="G9" s="64">
        <v>82291.5635</v>
      </c>
      <c r="H9" s="64">
        <v>241753.36647</v>
      </c>
      <c r="I9" s="64">
        <v>137485.91603</v>
      </c>
      <c r="J9" s="64">
        <v>55905.55816</v>
      </c>
      <c r="K9" s="64">
        <v>6022.13113</v>
      </c>
    </row>
    <row r="10" spans="1:11" ht="12.75">
      <c r="A10" s="6" t="s">
        <v>88</v>
      </c>
      <c r="B10" s="6" t="s">
        <v>75</v>
      </c>
      <c r="C10" s="64">
        <f t="shared" si="0"/>
        <v>670726.08237</v>
      </c>
      <c r="D10" s="64">
        <v>48140.113</v>
      </c>
      <c r="E10" s="64">
        <v>67821.07</v>
      </c>
      <c r="F10" s="64">
        <v>18340.0683</v>
      </c>
      <c r="G10" s="64">
        <v>98338.59323</v>
      </c>
      <c r="H10" s="64">
        <v>231104.63391</v>
      </c>
      <c r="I10" s="64">
        <v>136815.09124</v>
      </c>
      <c r="J10" s="64">
        <v>63118.26515</v>
      </c>
      <c r="K10" s="64">
        <v>7048.24754</v>
      </c>
    </row>
    <row r="11" spans="1:11" ht="12.75">
      <c r="A11" s="6" t="s">
        <v>89</v>
      </c>
      <c r="B11" s="6" t="s">
        <v>79</v>
      </c>
      <c r="C11" s="64">
        <f t="shared" si="0"/>
        <v>445279.8442800001</v>
      </c>
      <c r="D11" s="64">
        <v>31959.12993948061</v>
      </c>
      <c r="E11" s="64">
        <v>45024.871228794385</v>
      </c>
      <c r="F11" s="64">
        <v>12175.555672223894</v>
      </c>
      <c r="G11" s="64">
        <v>65284.76323068245</v>
      </c>
      <c r="H11" s="64">
        <v>153425.12853565149</v>
      </c>
      <c r="I11" s="64">
        <v>90828.43820123679</v>
      </c>
      <c r="J11" s="64">
        <v>41902.78567654049</v>
      </c>
      <c r="K11" s="64">
        <v>4679.17179538994</v>
      </c>
    </row>
    <row r="12" spans="1:11" ht="12.75">
      <c r="A12" s="6" t="s">
        <v>90</v>
      </c>
      <c r="B12" s="6" t="s">
        <v>79</v>
      </c>
      <c r="C12" s="63">
        <f t="shared" si="0"/>
        <v>476686.89379</v>
      </c>
      <c r="D12" s="63">
        <v>3061</v>
      </c>
      <c r="E12" s="63">
        <v>36001.1</v>
      </c>
      <c r="F12" s="63">
        <v>18681.047</v>
      </c>
      <c r="G12" s="63">
        <v>81678.30750999998</v>
      </c>
      <c r="H12" s="63">
        <v>179707.50262</v>
      </c>
      <c r="I12" s="63">
        <v>134131.02866</v>
      </c>
      <c r="J12" s="63">
        <v>22191.908</v>
      </c>
      <c r="K12" s="63">
        <v>1235</v>
      </c>
    </row>
    <row r="13" spans="1:11" ht="12.75">
      <c r="A13" s="14" t="s">
        <v>91</v>
      </c>
      <c r="B13" s="14" t="s">
        <v>79</v>
      </c>
      <c r="C13" s="63">
        <f t="shared" si="0"/>
        <v>375346.96976</v>
      </c>
      <c r="D13" s="63">
        <v>5770.704</v>
      </c>
      <c r="E13" s="63">
        <v>27032.344</v>
      </c>
      <c r="F13" s="63">
        <v>19359.8</v>
      </c>
      <c r="G13" s="63">
        <v>83226.90516</v>
      </c>
      <c r="H13" s="63">
        <v>152976.24881</v>
      </c>
      <c r="I13" s="63">
        <v>72225.03243</v>
      </c>
      <c r="J13" s="63">
        <v>14068.93536</v>
      </c>
      <c r="K13" s="63">
        <v>687</v>
      </c>
    </row>
    <row r="14" spans="1:11" ht="12.75">
      <c r="A14" s="6" t="s">
        <v>92</v>
      </c>
      <c r="B14" s="6" t="s">
        <v>79</v>
      </c>
      <c r="C14" s="63">
        <f t="shared" si="0"/>
        <v>451111.91565</v>
      </c>
      <c r="D14" s="63">
        <v>14183.5</v>
      </c>
      <c r="E14" s="63">
        <v>61131.4</v>
      </c>
      <c r="F14" s="63">
        <v>9589.82955</v>
      </c>
      <c r="G14" s="63">
        <v>100764.86656000001</v>
      </c>
      <c r="H14" s="63">
        <v>184693.45687</v>
      </c>
      <c r="I14" s="63">
        <v>61942.25023</v>
      </c>
      <c r="J14" s="63">
        <v>18611.61244</v>
      </c>
      <c r="K14" s="63">
        <v>195</v>
      </c>
    </row>
    <row r="15" spans="1:11" ht="12.75">
      <c r="A15" s="6" t="s">
        <v>89</v>
      </c>
      <c r="B15" s="6" t="s">
        <v>108</v>
      </c>
      <c r="C15" s="93">
        <f t="shared" si="0"/>
        <v>365262.395</v>
      </c>
      <c r="D15" s="63">
        <v>17007.8</v>
      </c>
      <c r="E15" s="63">
        <v>37884.65</v>
      </c>
      <c r="F15" s="63">
        <v>31892.1</v>
      </c>
      <c r="G15" s="63">
        <v>79231.595</v>
      </c>
      <c r="H15" s="6">
        <v>119740.626</v>
      </c>
      <c r="I15" s="6">
        <v>66195.89</v>
      </c>
      <c r="J15" s="6">
        <v>13309.734</v>
      </c>
      <c r="K15" s="6">
        <v>0</v>
      </c>
    </row>
    <row r="16" spans="1:11" ht="12" customHeight="1">
      <c r="A16" s="6" t="s">
        <v>90</v>
      </c>
      <c r="B16" s="6" t="s">
        <v>108</v>
      </c>
      <c r="C16" s="93">
        <f t="shared" si="0"/>
        <v>426226.03194</v>
      </c>
      <c r="D16" s="93">
        <v>4886</v>
      </c>
      <c r="E16" s="93">
        <v>34659.5</v>
      </c>
      <c r="F16" s="93">
        <v>27194.7</v>
      </c>
      <c r="G16" s="93">
        <v>100314.754</v>
      </c>
      <c r="H16" s="93">
        <v>155826.23794</v>
      </c>
      <c r="I16" s="6">
        <v>94030.84</v>
      </c>
      <c r="J16" s="93">
        <v>6964</v>
      </c>
      <c r="K16" s="93">
        <v>2350</v>
      </c>
    </row>
    <row r="17" spans="1:11" ht="12" customHeight="1">
      <c r="A17" s="6" t="s">
        <v>91</v>
      </c>
      <c r="B17" s="6" t="s">
        <v>108</v>
      </c>
      <c r="C17" s="93">
        <f t="shared" si="0"/>
        <v>874757.71</v>
      </c>
      <c r="D17" s="93">
        <v>9618</v>
      </c>
      <c r="E17" s="93">
        <v>142187</v>
      </c>
      <c r="F17" s="93">
        <v>55620.47</v>
      </c>
      <c r="G17" s="93">
        <v>164903.78</v>
      </c>
      <c r="H17" s="6">
        <v>232220.62</v>
      </c>
      <c r="I17" s="93">
        <v>240701.84</v>
      </c>
      <c r="J17" s="93">
        <v>16806</v>
      </c>
      <c r="K17" s="93">
        <v>12700</v>
      </c>
    </row>
    <row r="18" spans="1:14" ht="12.7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20" spans="4:13" ht="12.75">
      <c r="D20"/>
      <c r="E20"/>
      <c r="F20"/>
      <c r="G20"/>
      <c r="H20"/>
      <c r="I20"/>
      <c r="J20"/>
      <c r="K20"/>
      <c r="L20"/>
      <c r="M20"/>
    </row>
    <row r="21" spans="4:13" ht="12.75">
      <c r="D21"/>
      <c r="E21"/>
      <c r="F21"/>
      <c r="G21"/>
      <c r="H21"/>
      <c r="I21"/>
      <c r="J21"/>
      <c r="K21"/>
      <c r="L21"/>
      <c r="M21"/>
    </row>
    <row r="22" spans="4:13" ht="12.75">
      <c r="D22"/>
      <c r="E22"/>
      <c r="F22"/>
      <c r="G22"/>
      <c r="H22"/>
      <c r="I22"/>
      <c r="J22"/>
      <c r="K22"/>
      <c r="L22"/>
      <c r="M22"/>
    </row>
    <row r="23" spans="4:13" ht="12.75">
      <c r="D23"/>
      <c r="E23"/>
      <c r="F23"/>
      <c r="G23"/>
      <c r="H23"/>
      <c r="I23"/>
      <c r="J23"/>
      <c r="K23"/>
      <c r="L23"/>
      <c r="M23"/>
    </row>
    <row r="24" spans="4:13" ht="12.75">
      <c r="D24"/>
      <c r="E24"/>
      <c r="F24"/>
      <c r="G24"/>
      <c r="H24"/>
      <c r="I24"/>
      <c r="J24"/>
      <c r="K24"/>
      <c r="L24"/>
      <c r="M24"/>
    </row>
    <row r="25" spans="4:13" ht="12.75">
      <c r="D25"/>
      <c r="E25"/>
      <c r="F25"/>
      <c r="G25"/>
      <c r="H25"/>
      <c r="I25"/>
      <c r="J25"/>
      <c r="K25"/>
      <c r="L25"/>
      <c r="M25"/>
    </row>
    <row r="26" spans="4:13" ht="12.75">
      <c r="D26"/>
      <c r="E26"/>
      <c r="F26"/>
      <c r="G26"/>
      <c r="H26"/>
      <c r="I26"/>
      <c r="J26"/>
      <c r="K26"/>
      <c r="L26"/>
      <c r="M26"/>
    </row>
    <row r="27" spans="4:13" ht="12.75">
      <c r="D27"/>
      <c r="E27"/>
      <c r="F27"/>
      <c r="G27"/>
      <c r="H27"/>
      <c r="I27"/>
      <c r="J27"/>
      <c r="K27"/>
      <c r="L27"/>
      <c r="M27"/>
    </row>
    <row r="28" spans="4:13" ht="12.75">
      <c r="D28"/>
      <c r="E28"/>
      <c r="F28"/>
      <c r="G28"/>
      <c r="H28"/>
      <c r="I28"/>
      <c r="J28"/>
      <c r="K28"/>
      <c r="L28"/>
      <c r="M28"/>
    </row>
    <row r="29" spans="4:13" ht="12.75">
      <c r="D29"/>
      <c r="E29"/>
      <c r="F29"/>
      <c r="G29"/>
      <c r="H29"/>
      <c r="I29"/>
      <c r="J29"/>
      <c r="K29"/>
      <c r="L29"/>
      <c r="M29"/>
    </row>
    <row r="30" spans="4:13" ht="12.75">
      <c r="D30"/>
      <c r="E30"/>
      <c r="F30"/>
      <c r="G30"/>
      <c r="H30"/>
      <c r="I30"/>
      <c r="J30"/>
      <c r="K30"/>
      <c r="L30"/>
      <c r="M30"/>
    </row>
    <row r="31" spans="4:13" ht="12.75">
      <c r="D31"/>
      <c r="E31"/>
      <c r="F31"/>
      <c r="G31"/>
      <c r="H31"/>
      <c r="I31"/>
      <c r="J31"/>
      <c r="K31"/>
      <c r="L31"/>
      <c r="M31"/>
    </row>
  </sheetData>
  <sheetProtection/>
  <mergeCells count="4">
    <mergeCell ref="C7:C8"/>
    <mergeCell ref="A3:H3"/>
    <mergeCell ref="A18:N18"/>
    <mergeCell ref="A7:B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39"/>
  <sheetViews>
    <sheetView zoomScalePageLayoutView="0" workbookViewId="0" topLeftCell="A7">
      <selection activeCell="I40" sqref="I40"/>
    </sheetView>
  </sheetViews>
  <sheetFormatPr defaultColWidth="9.00390625" defaultRowHeight="12.75"/>
  <cols>
    <col min="1" max="1" width="12.25390625" style="0" customWidth="1"/>
    <col min="2" max="2" width="5.625" style="0" bestFit="1" customWidth="1"/>
    <col min="3" max="3" width="13.00390625" style="0" customWidth="1"/>
    <col min="4" max="4" width="10.875" style="0" customWidth="1"/>
    <col min="5" max="5" width="10.00390625" style="0" customWidth="1"/>
    <col min="6" max="6" width="9.375" style="0" customWidth="1"/>
    <col min="8" max="8" width="12.25390625" style="0" customWidth="1"/>
    <col min="9" max="9" width="12.125" style="0" customWidth="1"/>
    <col min="10" max="10" width="11.25390625" style="0" customWidth="1"/>
    <col min="12" max="12" width="11.375" style="0" customWidth="1"/>
    <col min="13" max="13" width="11.00390625" style="0" customWidth="1"/>
    <col min="15" max="15" width="12.00390625" style="0" customWidth="1"/>
  </cols>
  <sheetData>
    <row r="1" spans="1:2" ht="12.75">
      <c r="A1" s="24" t="s">
        <v>107</v>
      </c>
      <c r="B1" s="24"/>
    </row>
    <row r="3" spans="1:14" ht="12.75">
      <c r="A3" s="19" t="s">
        <v>32</v>
      </c>
      <c r="B3" s="19"/>
      <c r="H3" s="13"/>
      <c r="I3" s="13"/>
      <c r="J3" s="13"/>
      <c r="K3" s="13"/>
      <c r="L3" s="13"/>
      <c r="M3" s="13"/>
      <c r="N3" s="21"/>
    </row>
    <row r="4" ht="15">
      <c r="D4" s="26"/>
    </row>
    <row r="5" spans="1:2" ht="14.25">
      <c r="A5" s="2" t="s">
        <v>61</v>
      </c>
      <c r="B5" s="2"/>
    </row>
    <row r="6" ht="15">
      <c r="C6" s="25"/>
    </row>
    <row r="7" spans="1:12" ht="12.75">
      <c r="A7" s="3"/>
      <c r="B7" s="17"/>
      <c r="L7" s="4" t="s">
        <v>106</v>
      </c>
    </row>
    <row r="8" spans="1:12" ht="15.75" customHeight="1">
      <c r="A8" s="115" t="s">
        <v>0</v>
      </c>
      <c r="B8" s="113"/>
      <c r="C8" s="123" t="s">
        <v>11</v>
      </c>
      <c r="D8" s="32" t="s">
        <v>3</v>
      </c>
      <c r="E8" s="33"/>
      <c r="F8" s="33"/>
      <c r="G8" s="33"/>
      <c r="H8" s="33"/>
      <c r="I8" s="33"/>
      <c r="J8" s="33"/>
      <c r="K8" s="33"/>
      <c r="L8" s="34"/>
    </row>
    <row r="9" spans="1:13" ht="21">
      <c r="A9" s="116"/>
      <c r="B9" s="114"/>
      <c r="C9" s="124"/>
      <c r="D9" s="35" t="s">
        <v>4</v>
      </c>
      <c r="E9" s="35" t="s">
        <v>5</v>
      </c>
      <c r="F9" s="35" t="s">
        <v>6</v>
      </c>
      <c r="G9" s="35" t="s">
        <v>7</v>
      </c>
      <c r="H9" s="35" t="s">
        <v>12</v>
      </c>
      <c r="I9" s="35" t="s">
        <v>8</v>
      </c>
      <c r="J9" s="35" t="s">
        <v>14</v>
      </c>
      <c r="K9" s="35" t="s">
        <v>13</v>
      </c>
      <c r="L9" s="36" t="s">
        <v>9</v>
      </c>
      <c r="M9" s="20"/>
    </row>
    <row r="10" spans="1:13" ht="12.75">
      <c r="A10" s="6" t="s">
        <v>80</v>
      </c>
      <c r="B10" s="6" t="s">
        <v>64</v>
      </c>
      <c r="C10" s="57">
        <v>0.3111</v>
      </c>
      <c r="D10" s="66">
        <v>0.2647</v>
      </c>
      <c r="E10" s="66">
        <v>0.2728</v>
      </c>
      <c r="F10" s="66">
        <v>0.2306</v>
      </c>
      <c r="G10" s="66">
        <v>0.2666</v>
      </c>
      <c r="H10" s="66">
        <v>0.2877</v>
      </c>
      <c r="I10" s="66">
        <v>0.257</v>
      </c>
      <c r="J10" s="66">
        <v>0.2508</v>
      </c>
      <c r="K10" s="66">
        <v>0.288</v>
      </c>
      <c r="L10" s="66">
        <v>0.2959</v>
      </c>
      <c r="M10" s="20"/>
    </row>
    <row r="11" spans="1:12" ht="12.75">
      <c r="A11" s="6" t="s">
        <v>77</v>
      </c>
      <c r="B11" s="6" t="s">
        <v>64</v>
      </c>
      <c r="C11" s="57">
        <v>0.2486</v>
      </c>
      <c r="D11" s="66">
        <v>0.2637</v>
      </c>
      <c r="E11" s="66">
        <v>0.2728</v>
      </c>
      <c r="F11" s="66">
        <v>0.2133</v>
      </c>
      <c r="G11" s="66">
        <v>0.263</v>
      </c>
      <c r="H11" s="66">
        <v>0.2805</v>
      </c>
      <c r="I11" s="66">
        <v>0.2521</v>
      </c>
      <c r="J11" s="66">
        <v>0.2457</v>
      </c>
      <c r="K11" s="66">
        <v>0.2805</v>
      </c>
      <c r="L11" s="66">
        <v>0.2821</v>
      </c>
    </row>
    <row r="12" spans="1:12" ht="12.75">
      <c r="A12" s="6" t="s">
        <v>80</v>
      </c>
      <c r="B12" s="6" t="s">
        <v>66</v>
      </c>
      <c r="C12" s="57">
        <v>0.2577</v>
      </c>
      <c r="D12" s="66">
        <v>0.2663</v>
      </c>
      <c r="E12" s="66">
        <v>0.2712</v>
      </c>
      <c r="F12" s="66">
        <v>0.2397</v>
      </c>
      <c r="G12" s="66">
        <v>0.263</v>
      </c>
      <c r="H12" s="66">
        <v>0.2816</v>
      </c>
      <c r="I12" s="66">
        <v>0.2497</v>
      </c>
      <c r="J12" s="66">
        <v>0.2246</v>
      </c>
      <c r="K12" s="66">
        <v>0.2816</v>
      </c>
      <c r="L12" s="66">
        <v>0.2721</v>
      </c>
    </row>
    <row r="13" spans="1:12" ht="12.75">
      <c r="A13" s="6" t="s">
        <v>77</v>
      </c>
      <c r="B13" s="6" t="s">
        <v>66</v>
      </c>
      <c r="C13" s="57">
        <v>0.258</v>
      </c>
      <c r="D13" s="66">
        <v>0.2621</v>
      </c>
      <c r="E13" s="66">
        <v>0.2737</v>
      </c>
      <c r="F13" s="66">
        <v>0.2466</v>
      </c>
      <c r="G13" s="66">
        <v>0.29</v>
      </c>
      <c r="H13" s="66">
        <v>0.2809</v>
      </c>
      <c r="I13" s="66">
        <v>0.2502</v>
      </c>
      <c r="J13" s="66">
        <v>0.2288</v>
      </c>
      <c r="K13" s="66">
        <v>0.2809</v>
      </c>
      <c r="L13" s="66">
        <v>0.2769</v>
      </c>
    </row>
    <row r="14" spans="1:12" ht="12.75">
      <c r="A14" s="6" t="s">
        <v>80</v>
      </c>
      <c r="B14" s="6" t="s">
        <v>67</v>
      </c>
      <c r="C14" s="57">
        <v>0.2716</v>
      </c>
      <c r="D14" s="66">
        <v>0.268</v>
      </c>
      <c r="E14" s="66">
        <v>0.2666</v>
      </c>
      <c r="F14" s="66">
        <v>0.2655</v>
      </c>
      <c r="G14" s="66">
        <v>0.23</v>
      </c>
      <c r="H14" s="66">
        <v>0.274</v>
      </c>
      <c r="I14" s="66">
        <v>0.2395</v>
      </c>
      <c r="J14" s="66">
        <v>0.2479</v>
      </c>
      <c r="K14" s="66">
        <v>0.274</v>
      </c>
      <c r="L14" s="66">
        <v>0.2914</v>
      </c>
    </row>
    <row r="15" spans="1:12" ht="12.75">
      <c r="A15" s="6" t="s">
        <v>77</v>
      </c>
      <c r="B15" s="6" t="s">
        <v>67</v>
      </c>
      <c r="C15" s="57">
        <v>0.2799</v>
      </c>
      <c r="D15" s="66">
        <v>0.2589</v>
      </c>
      <c r="E15" s="66">
        <v>0.2771</v>
      </c>
      <c r="F15" s="66">
        <v>0.2685</v>
      </c>
      <c r="G15" s="66">
        <v>0.23</v>
      </c>
      <c r="H15" s="66">
        <v>0.2771</v>
      </c>
      <c r="I15" s="66">
        <v>0.2715</v>
      </c>
      <c r="J15" s="66">
        <v>0.2449</v>
      </c>
      <c r="K15" s="66">
        <v>0.2805</v>
      </c>
      <c r="L15" s="66">
        <v>0.3253</v>
      </c>
    </row>
    <row r="16" spans="1:12" ht="12.75">
      <c r="A16" s="6" t="s">
        <v>80</v>
      </c>
      <c r="B16" s="6" t="s">
        <v>68</v>
      </c>
      <c r="C16" s="57">
        <v>0.2898</v>
      </c>
      <c r="D16" s="66">
        <v>0.2973</v>
      </c>
      <c r="E16" s="66">
        <v>0.2803</v>
      </c>
      <c r="F16" s="66">
        <v>0.2623</v>
      </c>
      <c r="G16" s="66">
        <v>0.23</v>
      </c>
      <c r="H16" s="66">
        <v>0.2907</v>
      </c>
      <c r="I16" s="66">
        <v>0.2876</v>
      </c>
      <c r="J16" s="66">
        <v>0.2513</v>
      </c>
      <c r="K16" s="66">
        <v>0.3071</v>
      </c>
      <c r="L16" s="66">
        <v>0.355</v>
      </c>
    </row>
    <row r="17" spans="1:12" ht="12.75">
      <c r="A17" s="6" t="s">
        <v>77</v>
      </c>
      <c r="B17" s="6" t="s">
        <v>68</v>
      </c>
      <c r="C17" s="57">
        <v>0.2954</v>
      </c>
      <c r="D17" s="66">
        <v>0.3</v>
      </c>
      <c r="E17" s="66">
        <v>0.2917</v>
      </c>
      <c r="F17" s="66">
        <v>0.2721</v>
      </c>
      <c r="G17" s="66">
        <v>0.23</v>
      </c>
      <c r="H17" s="66">
        <v>0.3058</v>
      </c>
      <c r="I17" s="66">
        <v>0.2688</v>
      </c>
      <c r="J17" s="66">
        <v>0.258</v>
      </c>
      <c r="K17" s="66">
        <v>0.2823</v>
      </c>
      <c r="L17" s="66">
        <v>0.301</v>
      </c>
    </row>
    <row r="18" spans="1:12" ht="12.75">
      <c r="A18" s="6" t="s">
        <v>80</v>
      </c>
      <c r="B18" s="6" t="s">
        <v>70</v>
      </c>
      <c r="C18" s="57">
        <v>0.2843</v>
      </c>
      <c r="D18" s="66">
        <v>0.2681</v>
      </c>
      <c r="E18" s="66">
        <v>0.2852</v>
      </c>
      <c r="F18" s="66">
        <v>0.2777</v>
      </c>
      <c r="G18" s="66">
        <v>0.22</v>
      </c>
      <c r="H18" s="66">
        <v>0.3214</v>
      </c>
      <c r="I18" s="66">
        <v>0.2705</v>
      </c>
      <c r="J18" s="66">
        <v>0.2313</v>
      </c>
      <c r="K18" s="66">
        <v>0.2721</v>
      </c>
      <c r="L18" s="66">
        <v>0.2953</v>
      </c>
    </row>
    <row r="19" spans="1:12" ht="12.75">
      <c r="A19" s="6" t="s">
        <v>77</v>
      </c>
      <c r="B19" s="6" t="s">
        <v>70</v>
      </c>
      <c r="C19" s="57">
        <v>0.3018</v>
      </c>
      <c r="D19" s="66">
        <v>0.3025</v>
      </c>
      <c r="E19" s="66">
        <v>0.2895</v>
      </c>
      <c r="F19" s="66">
        <v>0.2771</v>
      </c>
      <c r="G19" s="65" t="s">
        <v>62</v>
      </c>
      <c r="H19" s="66">
        <v>0.2956</v>
      </c>
      <c r="I19" s="66">
        <v>0.2775</v>
      </c>
      <c r="J19" s="66">
        <v>0.2495</v>
      </c>
      <c r="K19" s="66">
        <v>0.3085</v>
      </c>
      <c r="L19" s="66">
        <v>0.2892</v>
      </c>
    </row>
    <row r="20" spans="1:12" ht="12.75">
      <c r="A20" s="6" t="s">
        <v>80</v>
      </c>
      <c r="B20" s="6" t="s">
        <v>72</v>
      </c>
      <c r="C20" s="57">
        <v>0.2881</v>
      </c>
      <c r="D20" s="66">
        <v>0.3015</v>
      </c>
      <c r="E20" s="66">
        <v>0.2866</v>
      </c>
      <c r="F20" s="66">
        <v>0.2557</v>
      </c>
      <c r="G20" s="65" t="s">
        <v>62</v>
      </c>
      <c r="H20" s="66">
        <v>0.3019</v>
      </c>
      <c r="I20" s="66">
        <v>0.2753</v>
      </c>
      <c r="J20" s="66">
        <v>0.2561</v>
      </c>
      <c r="K20" s="66">
        <v>0.3118</v>
      </c>
      <c r="L20" s="66">
        <v>0.3004</v>
      </c>
    </row>
    <row r="21" spans="1:12" ht="12.75">
      <c r="A21" s="6" t="s">
        <v>77</v>
      </c>
      <c r="B21" s="6" t="s">
        <v>72</v>
      </c>
      <c r="C21" s="57">
        <v>0.2889</v>
      </c>
      <c r="D21" s="66">
        <v>0.2975</v>
      </c>
      <c r="E21" s="66">
        <v>0.2874</v>
      </c>
      <c r="F21" s="66">
        <v>0.266</v>
      </c>
      <c r="G21" s="65" t="s">
        <v>62</v>
      </c>
      <c r="H21" s="66">
        <v>0.2985</v>
      </c>
      <c r="I21" s="66">
        <v>0.2643</v>
      </c>
      <c r="J21" s="66">
        <v>0.2432</v>
      </c>
      <c r="K21" s="66">
        <v>0.2985</v>
      </c>
      <c r="L21" s="66">
        <v>0.2994</v>
      </c>
    </row>
    <row r="22" spans="1:12" ht="12.75">
      <c r="A22" s="6" t="s">
        <v>94</v>
      </c>
      <c r="B22" s="6" t="s">
        <v>75</v>
      </c>
      <c r="C22" s="57">
        <v>0.277</v>
      </c>
      <c r="D22" s="65">
        <v>0.3013</v>
      </c>
      <c r="E22" s="65">
        <v>0.2733</v>
      </c>
      <c r="F22" s="65">
        <v>0.2548</v>
      </c>
      <c r="G22" s="65" t="s">
        <v>62</v>
      </c>
      <c r="H22" s="65">
        <v>0.2929</v>
      </c>
      <c r="I22" s="65">
        <v>0.2186</v>
      </c>
      <c r="J22" s="65">
        <v>0.252</v>
      </c>
      <c r="K22" s="65">
        <v>0.2966</v>
      </c>
      <c r="L22" s="65">
        <v>0.3267</v>
      </c>
    </row>
    <row r="23" spans="1:12" ht="12.75">
      <c r="A23" s="14" t="s">
        <v>81</v>
      </c>
      <c r="B23" s="14" t="s">
        <v>75</v>
      </c>
      <c r="C23" s="65">
        <v>0.284</v>
      </c>
      <c r="D23" s="65">
        <v>0.3</v>
      </c>
      <c r="E23" s="65">
        <v>0.279</v>
      </c>
      <c r="F23" s="65">
        <v>0.261</v>
      </c>
      <c r="G23" s="65" t="s">
        <v>62</v>
      </c>
      <c r="H23" s="65">
        <v>0.283</v>
      </c>
      <c r="I23" s="65">
        <v>0.281</v>
      </c>
      <c r="J23" s="65">
        <v>0.25</v>
      </c>
      <c r="K23" s="65">
        <v>0.301</v>
      </c>
      <c r="L23" s="65">
        <v>0.312</v>
      </c>
    </row>
    <row r="24" spans="1:12" ht="12.75">
      <c r="A24" s="6" t="s">
        <v>77</v>
      </c>
      <c r="B24" s="6" t="s">
        <v>75</v>
      </c>
      <c r="C24" s="65">
        <v>0.291</v>
      </c>
      <c r="D24" s="65">
        <v>0.311</v>
      </c>
      <c r="E24" s="65">
        <v>0.283</v>
      </c>
      <c r="F24" s="65">
        <v>0.268</v>
      </c>
      <c r="G24" s="65" t="s">
        <v>62</v>
      </c>
      <c r="H24" s="65">
        <v>0.286</v>
      </c>
      <c r="I24" s="65">
        <v>0.287</v>
      </c>
      <c r="J24" s="65">
        <v>0.26</v>
      </c>
      <c r="K24" s="65">
        <v>0.296</v>
      </c>
      <c r="L24" s="65">
        <v>0.337</v>
      </c>
    </row>
    <row r="25" spans="1:12" ht="12.75">
      <c r="A25" s="6" t="s">
        <v>95</v>
      </c>
      <c r="B25" s="42" t="s">
        <v>79</v>
      </c>
      <c r="C25" s="65">
        <v>0.282064467033004</v>
      </c>
      <c r="D25" s="65">
        <v>0.288133518342975</v>
      </c>
      <c r="E25" s="65">
        <v>0.274598552554632</v>
      </c>
      <c r="F25" s="65">
        <v>0.260962554355389</v>
      </c>
      <c r="G25" s="65" t="s">
        <v>62</v>
      </c>
      <c r="H25" s="65">
        <v>0.277008750146897</v>
      </c>
      <c r="I25" s="65">
        <v>0.27698906489479</v>
      </c>
      <c r="J25" s="65">
        <v>0.250010255169617</v>
      </c>
      <c r="K25" s="65">
        <v>0.277344767816793</v>
      </c>
      <c r="L25" s="65">
        <v>0.33491953220184</v>
      </c>
    </row>
    <row r="26" spans="1:12" ht="12.75">
      <c r="A26" s="6" t="s">
        <v>80</v>
      </c>
      <c r="B26" s="6" t="s">
        <v>79</v>
      </c>
      <c r="C26" s="65">
        <v>0.315</v>
      </c>
      <c r="D26" s="65">
        <v>0.303</v>
      </c>
      <c r="E26" s="65">
        <v>0.2769</v>
      </c>
      <c r="F26" s="65">
        <v>0.2697</v>
      </c>
      <c r="G26" s="40" t="s">
        <v>62</v>
      </c>
      <c r="H26" s="65">
        <v>0.3224</v>
      </c>
      <c r="I26" s="65">
        <v>0.2915</v>
      </c>
      <c r="J26" s="65">
        <v>0.2552</v>
      </c>
      <c r="K26" s="65">
        <v>0.2779</v>
      </c>
      <c r="L26" s="65">
        <v>0.4352</v>
      </c>
    </row>
    <row r="27" spans="1:12" ht="12.75">
      <c r="A27" s="6" t="s">
        <v>81</v>
      </c>
      <c r="B27" s="6" t="s">
        <v>79</v>
      </c>
      <c r="C27" s="65">
        <v>0.278</v>
      </c>
      <c r="D27" s="65">
        <v>0.2939</v>
      </c>
      <c r="E27" s="65">
        <v>0.2601</v>
      </c>
      <c r="F27" s="65">
        <v>0.2567</v>
      </c>
      <c r="G27" s="40" t="s">
        <v>62</v>
      </c>
      <c r="H27" s="65">
        <v>0.2984</v>
      </c>
      <c r="I27" s="65">
        <v>0.2946</v>
      </c>
      <c r="J27" s="65">
        <v>0.208</v>
      </c>
      <c r="K27" s="65">
        <v>0.3921</v>
      </c>
      <c r="L27" s="65">
        <v>0.2729</v>
      </c>
    </row>
    <row r="28" spans="1:12" ht="12.75">
      <c r="A28" s="6" t="s">
        <v>77</v>
      </c>
      <c r="B28" s="6" t="s">
        <v>79</v>
      </c>
      <c r="C28" s="65">
        <v>0.2731</v>
      </c>
      <c r="D28" s="65">
        <v>0.2918</v>
      </c>
      <c r="E28" s="65">
        <v>0.2579</v>
      </c>
      <c r="F28" s="65">
        <v>0.2569</v>
      </c>
      <c r="G28" s="40" t="s">
        <v>62</v>
      </c>
      <c r="H28" s="65">
        <v>0.2796</v>
      </c>
      <c r="I28" s="65">
        <v>0.27</v>
      </c>
      <c r="J28" s="65">
        <v>0.2507</v>
      </c>
      <c r="K28" s="65">
        <v>0.3473</v>
      </c>
      <c r="L28" s="65">
        <v>0.2874</v>
      </c>
    </row>
    <row r="29" spans="1:12" ht="12.75">
      <c r="A29" s="6" t="s">
        <v>95</v>
      </c>
      <c r="B29" s="42" t="s">
        <v>109</v>
      </c>
      <c r="C29" s="65">
        <v>0.26</v>
      </c>
      <c r="D29" s="65">
        <v>0.2999</v>
      </c>
      <c r="E29" s="65">
        <v>0.246125470357939</v>
      </c>
      <c r="F29" s="65">
        <v>0.255361091891457</v>
      </c>
      <c r="G29" s="40" t="s">
        <v>62</v>
      </c>
      <c r="H29" s="65">
        <v>0.270881652237417</v>
      </c>
      <c r="I29" s="65">
        <v>0.271988328769756</v>
      </c>
      <c r="J29" s="65">
        <v>0.224959416297572</v>
      </c>
      <c r="K29" s="65">
        <v>0.290350206634256</v>
      </c>
      <c r="L29" s="65">
        <v>0.269479268731768</v>
      </c>
    </row>
    <row r="30" spans="1:14" ht="12.75">
      <c r="A30" s="6" t="s">
        <v>80</v>
      </c>
      <c r="B30" s="6" t="s">
        <v>108</v>
      </c>
      <c r="C30" s="65">
        <v>0.2648</v>
      </c>
      <c r="D30" s="65">
        <v>0.2876</v>
      </c>
      <c r="E30" s="65">
        <v>0.2521</v>
      </c>
      <c r="F30" s="65">
        <v>0.2637</v>
      </c>
      <c r="G30" s="40" t="s">
        <v>62</v>
      </c>
      <c r="H30" s="65">
        <v>0.2722</v>
      </c>
      <c r="I30" s="65">
        <v>0.2765</v>
      </c>
      <c r="J30" s="65">
        <v>0.241</v>
      </c>
      <c r="K30" s="65">
        <v>0.2959</v>
      </c>
      <c r="L30" s="65">
        <v>0.283</v>
      </c>
      <c r="M30" s="95"/>
      <c r="N30" s="95"/>
    </row>
    <row r="31" spans="1:14" ht="12.75">
      <c r="A31" s="6" t="s">
        <v>110</v>
      </c>
      <c r="B31" s="6" t="s">
        <v>108</v>
      </c>
      <c r="C31" s="65">
        <v>0.2707</v>
      </c>
      <c r="D31" s="6">
        <v>28.97</v>
      </c>
      <c r="E31" s="6">
        <v>25.94</v>
      </c>
      <c r="F31" s="6">
        <v>26.44</v>
      </c>
      <c r="G31" s="6"/>
      <c r="H31" s="6">
        <v>27.54</v>
      </c>
      <c r="I31" s="6">
        <v>23.15</v>
      </c>
      <c r="J31" s="6">
        <v>23.61</v>
      </c>
      <c r="K31" s="6">
        <v>31.23</v>
      </c>
      <c r="L31" s="6">
        <v>29.35</v>
      </c>
      <c r="M31" s="1"/>
      <c r="N31" s="1"/>
    </row>
    <row r="32" spans="1:3" ht="12.75">
      <c r="A32" s="1"/>
      <c r="B32" s="1"/>
      <c r="C32" s="1"/>
    </row>
    <row r="33" spans="1:3" ht="12.75">
      <c r="A33" s="1"/>
      <c r="B33" s="1"/>
      <c r="C33" s="1"/>
    </row>
    <row r="34" spans="1:3" ht="12.75">
      <c r="A34" s="1"/>
      <c r="B34" s="1"/>
      <c r="C34" s="1"/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</sheetData>
  <sheetProtection/>
  <mergeCells count="2">
    <mergeCell ref="C8:C9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ralymkuluulu</cp:lastModifiedBy>
  <cp:lastPrinted>2012-09-21T08:42:48Z</cp:lastPrinted>
  <dcterms:created xsi:type="dcterms:W3CDTF">2012-08-30T11:19:42Z</dcterms:created>
  <dcterms:modified xsi:type="dcterms:W3CDTF">2014-11-18T04:44:00Z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