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'ГКВ-МБКР'!$A$1:$H$62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НБКР'!$A$31:$H$58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<sst xmlns="http://schemas.openxmlformats.org/spreadsheetml/2006/main" count="584" uniqueCount="113">
  <si>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</si>
  <si>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</si>
  <si>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</si>
  <si>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</si>
  <si>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</si>
  <si>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</si>
  <si>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</si>
  <si>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</si>
  <si>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</si>
  <si>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</si>
  <si>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</si>
  <si>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</si>
  <si>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</si>
  <si>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</si>
  <si>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</si>
  <si>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</si>
  <si>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</si>
  <si>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</si>
  <si>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</si>
  <si>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</si>
  <si>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</si>
  <si>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</si>
  <si>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</si>
  <si>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</si>
  <si>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</si>
  <si>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</si>
  <si>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</si>
  <si>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</si>
  <si>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</si>
  <si>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</si>
  <si>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</si>
  <si>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</si>
  <si>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</si>
  <si>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</si>
  <si>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</si>
  <si>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</si>
  <si>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</si>
  <si>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</si>
  <si>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</si>
  <si>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</si>
  <si>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</si>
  <si>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</si>
  <si>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</si>
  <si>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</si>
  <si>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</si>
  <si>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</si>
  <si>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</si>
  <si>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</si>
  <si>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</si>
  <si>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</si>
  <si>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</si>
  <si>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</si>
  <si>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</si>
  <si>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</si>
  <si>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</si>
  <si>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</si>
  <si>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</si>
  <si>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</si>
  <si>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</si>
  <si>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</si>
  <si>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</si>
  <si>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</si>
  <si>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</si>
  <si>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</si>
  <si>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</si>
  <si>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</si>
  <si>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</si>
  <si>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</si>
  <si>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</si>
  <si>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</si>
  <si>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</si>
  <si>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</si>
  <si>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</si>
  <si>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</si>
  <si>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</si>
  <si>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</si>
  <si>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</si>
  <si>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</si>
  <si>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</si>
  <si>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</si>
  <si>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</si>
  <si>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</si>
  <si>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</si>
  <si>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</si>
  <si>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</si>
  <si>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</si>
  <si>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</si>
  <si>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</si>
  <si>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</si>
  <si>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</si>
  <si>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</si>
  <si>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</si>
  <si>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</si>
  <si>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</si>
  <si>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</si>
  <si>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</si>
  <si>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</si>
  <si>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</si>
  <si>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</si>
  <si>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</si>
  <si>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</si>
  <si>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</si>
  <si>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</si>
  <si>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</si>
  <si>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</si>
  <si>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</si>
  <si>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</si>
  <si>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</si>
  <si>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</si>
  <si>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</si>
  <si>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Август 2013</t>
  </si>
  <si>
    <t>янв.-авг.12</t>
  </si>
  <si>
    <t>янв.-авг. 13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</si>
</sst>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7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 vertical="center"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8" fillId="0" borderId="0" xfId="53" applyFont="1" applyFill="1">
      <alignment/>
      <protection/>
    </xf>
    <xf numFmtId="173" fontId="8" fillId="0" borderId="0" xfId="58" applyNumberFormat="1" applyFont="1" applyFill="1" applyAlignment="1">
      <alignment/>
    </xf>
    <xf numFmtId="0" fontId="8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1" fillId="0" borderId="0" xfId="53" applyFont="1" applyAlignment="1">
      <alignment/>
      <protection/>
    </xf>
    <xf numFmtId="0" fontId="11" fillId="0" borderId="0" xfId="53" applyFont="1" applyBorder="1" applyAlignme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center"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49" fontId="10" fillId="0" borderId="0" xfId="53" applyNumberFormat="1" applyFont="1" applyAlignment="1">
      <alignment horizontal="center"/>
      <protection/>
    </xf>
    <xf numFmtId="2" fontId="8" fillId="0" borderId="0" xfId="53" applyNumberFormat="1" applyFont="1" applyFill="1">
      <alignment/>
      <protection/>
    </xf>
    <xf numFmtId="188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10" fillId="0" borderId="0" xfId="53" applyFont="1" applyAlignment="1">
      <alignment/>
      <protection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/>
    </xf>
    <xf numFmtId="0" fontId="10" fillId="0" borderId="0" xfId="53" applyFont="1" applyAlignment="1">
      <alignment horizontal="center"/>
      <protection/>
    </xf>
    <xf numFmtId="0" fontId="34" fillId="0" borderId="0" xfId="0" applyFont="1" applyAlignment="1">
      <alignment/>
    </xf>
    <xf numFmtId="0" fontId="34" fillId="0" borderId="0" xfId="53" applyFont="1" applyFill="1" applyBorder="1" applyAlignment="1">
      <alignment/>
      <protection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49" fontId="34" fillId="0" borderId="0" xfId="53" applyNumberFormat="1" applyFont="1" applyAlignment="1">
      <alignment horizontal="center"/>
      <protection/>
    </xf>
    <xf numFmtId="49" fontId="34" fillId="0" borderId="0" xfId="53" applyNumberFormat="1" applyFont="1" applyAlignment="1">
      <alignment/>
      <protection/>
    </xf>
    <xf numFmtId="49" fontId="34" fillId="0" borderId="0" xfId="53" applyNumberFormat="1" applyFont="1" applyAlignment="1">
      <alignment horizontal="center"/>
      <protection/>
    </xf>
    <xf numFmtId="0" fontId="34" fillId="0" borderId="0" xfId="53" applyFont="1" applyAlignment="1">
      <alignment horizontal="center"/>
      <protection/>
    </xf>
    <xf numFmtId="0" fontId="35" fillId="0" borderId="0" xfId="53" applyFont="1" applyFill="1" applyAlignment="1">
      <alignment horizontal="center" vertical="top"/>
      <protection/>
    </xf>
    <xf numFmtId="0" fontId="6" fillId="0" borderId="0" xfId="53" applyFont="1">
      <alignment/>
      <protection/>
    </xf>
    <xf numFmtId="0" fontId="36" fillId="0" borderId="0" xfId="53" applyFont="1">
      <alignment/>
      <protection/>
    </xf>
    <xf numFmtId="0" fontId="36" fillId="0" borderId="0" xfId="53" applyFont="1" applyFill="1">
      <alignment/>
      <protection/>
    </xf>
    <xf numFmtId="0" fontId="37" fillId="0" borderId="0" xfId="0" applyFont="1" applyAlignment="1">
      <alignment/>
    </xf>
    <xf numFmtId="0" fontId="6" fillId="0" borderId="0" xfId="53" applyFont="1" applyBorder="1" applyAlignment="1">
      <alignment shrinkToFit="1"/>
      <protection/>
    </xf>
    <xf numFmtId="0" fontId="38" fillId="0" borderId="0" xfId="53" applyFont="1" applyBorder="1" applyAlignment="1">
      <alignment horizontal="left"/>
      <protection/>
    </xf>
    <xf numFmtId="0" fontId="39" fillId="0" borderId="0" xfId="53" applyFont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17" fontId="34" fillId="0" borderId="10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left" vertical="center" wrapText="1"/>
      <protection/>
    </xf>
    <xf numFmtId="175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5" fontId="37" fillId="0" borderId="0" xfId="0" applyNumberFormat="1" applyFont="1" applyFill="1" applyAlignment="1">
      <alignment horizontal="right" vertical="center"/>
    </xf>
    <xf numFmtId="0" fontId="6" fillId="0" borderId="0" xfId="53" applyFont="1" applyFill="1">
      <alignment/>
      <protection/>
    </xf>
    <xf numFmtId="0" fontId="37" fillId="0" borderId="0" xfId="53" applyFont="1" applyFill="1" applyBorder="1" applyAlignment="1">
      <alignment horizontal="left" vertical="center" wrapText="1" indent="1"/>
      <protection/>
    </xf>
    <xf numFmtId="169" fontId="40" fillId="0" borderId="0" xfId="0" applyNumberFormat="1" applyFont="1" applyFill="1" applyAlignment="1">
      <alignment horizontal="right"/>
    </xf>
    <xf numFmtId="172" fontId="40" fillId="0" borderId="0" xfId="0" applyNumberFormat="1" applyFont="1" applyFill="1" applyAlignment="1">
      <alignment horizontal="right"/>
    </xf>
    <xf numFmtId="172" fontId="6" fillId="0" borderId="0" xfId="53" applyNumberFormat="1" applyFont="1" applyFill="1">
      <alignment/>
      <protection/>
    </xf>
    <xf numFmtId="177" fontId="40" fillId="0" borderId="0" xfId="0" applyNumberFormat="1" applyFont="1" applyFill="1" applyAlignment="1">
      <alignment horizontal="right"/>
    </xf>
    <xf numFmtId="173" fontId="6" fillId="0" borderId="0" xfId="58" applyNumberFormat="1" applyFont="1" applyFill="1" applyAlignment="1">
      <alignment/>
    </xf>
    <xf numFmtId="0" fontId="37" fillId="0" borderId="10" xfId="53" applyFont="1" applyFill="1" applyBorder="1" applyAlignment="1">
      <alignment horizontal="left" vertical="center" indent="2" shrinkToFit="1"/>
      <protection/>
    </xf>
    <xf numFmtId="14" fontId="3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69" fontId="41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right" vertical="center"/>
    </xf>
    <xf numFmtId="169" fontId="37" fillId="0" borderId="0" xfId="0" applyNumberFormat="1" applyFont="1" applyFill="1" applyAlignment="1">
      <alignment horizontal="right" vertical="center"/>
    </xf>
    <xf numFmtId="0" fontId="6" fillId="0" borderId="0" xfId="5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181" fontId="6" fillId="0" borderId="0" xfId="53" applyNumberFormat="1" applyFont="1">
      <alignment/>
      <protection/>
    </xf>
    <xf numFmtId="177" fontId="36" fillId="0" borderId="0" xfId="53" applyNumberFormat="1" applyFont="1">
      <alignment/>
      <protection/>
    </xf>
    <xf numFmtId="172" fontId="36" fillId="0" borderId="0" xfId="53" applyNumberFormat="1" applyFont="1" applyFill="1">
      <alignment/>
      <protection/>
    </xf>
    <xf numFmtId="164" fontId="37" fillId="0" borderId="0" xfId="53" applyNumberFormat="1" applyFont="1" applyFill="1" applyAlignment="1">
      <alignment/>
      <protection/>
    </xf>
    <xf numFmtId="164" fontId="37" fillId="0" borderId="0" xfId="53" applyNumberFormat="1" applyFont="1" applyFill="1" applyAlignment="1">
      <alignment horizontal="right"/>
      <protection/>
    </xf>
    <xf numFmtId="0" fontId="37" fillId="0" borderId="0" xfId="53" applyFont="1" applyFill="1" applyBorder="1" applyAlignment="1">
      <alignment horizontal="left" shrinkToFit="1"/>
      <protection/>
    </xf>
    <xf numFmtId="164" fontId="6" fillId="0" borderId="0" xfId="53" applyNumberFormat="1" applyFont="1" applyFill="1" applyBorder="1" applyAlignment="1">
      <alignment vertical="center"/>
      <protection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34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0" fontId="41" fillId="0" borderId="0" xfId="58" applyNumberFormat="1" applyFont="1" applyFill="1" applyAlignment="1">
      <alignment horizontal="right" vertical="center"/>
    </xf>
    <xf numFmtId="10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 indent="1"/>
    </xf>
    <xf numFmtId="166" fontId="6" fillId="0" borderId="0" xfId="53" applyNumberFormat="1" applyFont="1">
      <alignment/>
      <protection/>
    </xf>
    <xf numFmtId="0" fontId="37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10" xfId="0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169" fontId="3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169" fontId="6" fillId="0" borderId="0" xfId="0" applyNumberFormat="1" applyFont="1" applyFill="1" applyAlignment="1">
      <alignment/>
    </xf>
    <xf numFmtId="0" fontId="6" fillId="0" borderId="0" xfId="0" applyFont="1" applyBorder="1" applyAlignment="1">
      <alignment horizontal="left" vertical="center" wrapText="1" indent="3"/>
    </xf>
    <xf numFmtId="169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vertical="center" wrapText="1"/>
    </xf>
    <xf numFmtId="169" fontId="37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1"/>
    </xf>
    <xf numFmtId="168" fontId="6" fillId="0" borderId="0" xfId="0" applyNumberFormat="1" applyFont="1" applyFill="1" applyAlignment="1">
      <alignment horizontal="right" vertical="center"/>
    </xf>
    <xf numFmtId="168" fontId="37" fillId="0" borderId="0" xfId="0" applyNumberFormat="1" applyFont="1" applyFill="1" applyAlignment="1">
      <alignment horizontal="right" vertical="center"/>
    </xf>
    <xf numFmtId="168" fontId="37" fillId="0" borderId="0" xfId="0" applyNumberFormat="1" applyFont="1" applyAlignment="1">
      <alignment horizontal="right" vertical="center"/>
    </xf>
    <xf numFmtId="164" fontId="34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indent="4"/>
    </xf>
    <xf numFmtId="164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/>
    </xf>
    <xf numFmtId="43" fontId="6" fillId="0" borderId="0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left" vertical="center" wrapText="1"/>
    </xf>
    <xf numFmtId="188" fontId="6" fillId="0" borderId="0" xfId="0" applyNumberFormat="1" applyFont="1" applyAlignment="1">
      <alignment/>
    </xf>
    <xf numFmtId="0" fontId="6" fillId="0" borderId="0" xfId="0" applyFont="1" applyAlignment="1">
      <alignment horizontal="left" indent="2"/>
    </xf>
    <xf numFmtId="188" fontId="6" fillId="0" borderId="0" xfId="0" applyNumberFormat="1" applyFont="1" applyFill="1" applyAlignment="1">
      <alignment/>
    </xf>
    <xf numFmtId="164" fontId="6" fillId="33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indent="2"/>
    </xf>
    <xf numFmtId="0" fontId="34" fillId="0" borderId="0" xfId="0" applyFont="1" applyFill="1" applyBorder="1" applyAlignment="1">
      <alignment horizontal="left" vertical="center" wrapText="1"/>
    </xf>
    <xf numFmtId="185" fontId="6" fillId="0" borderId="0" xfId="0" applyNumberFormat="1" applyFont="1" applyAlignment="1">
      <alignment/>
    </xf>
    <xf numFmtId="188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 wrapText="1"/>
    </xf>
    <xf numFmtId="168" fontId="34" fillId="0" borderId="0" xfId="0" applyNumberFormat="1" applyFont="1" applyFill="1" applyAlignment="1">
      <alignment horizontal="right" vertical="center"/>
    </xf>
    <xf numFmtId="177" fontId="4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vertical="center" wrapText="1" indent="2"/>
    </xf>
    <xf numFmtId="168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8" fontId="41" fillId="0" borderId="0" xfId="0" applyNumberFormat="1" applyFont="1" applyFill="1" applyAlignment="1">
      <alignment horizontal="right" vertical="center"/>
    </xf>
    <xf numFmtId="164" fontId="41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/>
    </xf>
    <xf numFmtId="0" fontId="34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 vertical="center" wrapText="1" indent="2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4" fillId="0" borderId="0" xfId="0" applyFont="1" applyFill="1" applyBorder="1" applyAlignment="1">
      <alignment vertical="center" wrapText="1"/>
    </xf>
    <xf numFmtId="10" fontId="41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41" fillId="0" borderId="0" xfId="0" applyFont="1" applyFill="1" applyBorder="1" applyAlignment="1">
      <alignment horizontal="left" vertical="center" wrapText="1" indent="1"/>
    </xf>
    <xf numFmtId="164" fontId="41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/>
    </xf>
    <xf numFmtId="186" fontId="6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43" fillId="0" borderId="0" xfId="0" applyNumberFormat="1" applyFont="1" applyFill="1" applyBorder="1" applyAlignment="1">
      <alignment horizontal="right" vertical="center" wrapText="1"/>
    </xf>
    <xf numFmtId="183" fontId="6" fillId="0" borderId="0" xfId="0" applyNumberFormat="1" applyFont="1" applyAlignment="1">
      <alignment/>
    </xf>
    <xf numFmtId="183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64" fontId="3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83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2" fontId="36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821614"/>
        <c:axId val="67067935"/>
      </c:lineChart>
      <c:catAx>
        <c:axId val="2982161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7935"/>
        <c:crosses val="autoZero"/>
        <c:auto val="0"/>
        <c:lblOffset val="100"/>
        <c:tickLblSkip val="1"/>
        <c:noMultiLvlLbl val="0"/>
      </c:catAx>
      <c:valAx>
        <c:axId val="6706793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161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732914"/>
        <c:axId val="49051907"/>
      </c:lineChart>
      <c:catAx>
        <c:axId val="4273291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1907"/>
        <c:crosses val="autoZero"/>
        <c:auto val="0"/>
        <c:lblOffset val="100"/>
        <c:tickLblSkip val="1"/>
        <c:noMultiLvlLbl val="0"/>
      </c:catAx>
      <c:valAx>
        <c:axId val="4905190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91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813980"/>
        <c:axId val="1378150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6924646"/>
        <c:axId val="42559767"/>
      </c:lineChart>
      <c:catAx>
        <c:axId val="388139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781501"/>
        <c:crosses val="autoZero"/>
        <c:auto val="0"/>
        <c:lblOffset val="100"/>
        <c:tickLblSkip val="5"/>
        <c:noMultiLvlLbl val="0"/>
      </c:catAx>
      <c:valAx>
        <c:axId val="1378150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980"/>
        <c:crossesAt val="1"/>
        <c:crossBetween val="between"/>
        <c:dispUnits/>
        <c:majorUnit val="2000"/>
        <c:minorUnit val="100"/>
      </c:valAx>
      <c:catAx>
        <c:axId val="56924646"/>
        <c:scaling>
          <c:orientation val="minMax"/>
        </c:scaling>
        <c:axPos val="b"/>
        <c:delete val="1"/>
        <c:majorTickMark val="out"/>
        <c:minorTickMark val="none"/>
        <c:tickLblPos val="nextTo"/>
        <c:crossAx val="42559767"/>
        <c:crossesAt val="39"/>
        <c:auto val="0"/>
        <c:lblOffset val="100"/>
        <c:tickLblSkip val="1"/>
        <c:noMultiLvlLbl val="0"/>
      </c:catAx>
      <c:valAx>
        <c:axId val="4255976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2464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7493584"/>
        <c:axId val="2478907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93584"/>
        <c:axId val="2478907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775066"/>
        <c:axId val="61757867"/>
      </c:lineChart>
      <c:catAx>
        <c:axId val="4749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89073"/>
        <c:crosses val="autoZero"/>
        <c:auto val="0"/>
        <c:lblOffset val="100"/>
        <c:tickLblSkip val="1"/>
        <c:noMultiLvlLbl val="0"/>
      </c:catAx>
      <c:valAx>
        <c:axId val="2478907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93584"/>
        <c:crossesAt val="1"/>
        <c:crossBetween val="between"/>
        <c:dispUnits/>
        <c:majorUnit val="1"/>
      </c:valAx>
      <c:catAx>
        <c:axId val="21775066"/>
        <c:scaling>
          <c:orientation val="minMax"/>
        </c:scaling>
        <c:axPos val="b"/>
        <c:delete val="1"/>
        <c:majorTickMark val="out"/>
        <c:minorTickMark val="none"/>
        <c:tickLblPos val="nextTo"/>
        <c:crossAx val="61757867"/>
        <c:crosses val="autoZero"/>
        <c:auto val="0"/>
        <c:lblOffset val="100"/>
        <c:tickLblSkip val="1"/>
        <c:noMultiLvlLbl val="0"/>
      </c:catAx>
      <c:valAx>
        <c:axId val="617578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506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949892"/>
        <c:axId val="3633130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949892"/>
        <c:axId val="36331301"/>
      </c:lineChart>
      <c:catAx>
        <c:axId val="189498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31301"/>
        <c:crosses val="autoZero"/>
        <c:auto val="1"/>
        <c:lblOffset val="100"/>
        <c:tickLblSkip val="1"/>
        <c:noMultiLvlLbl val="0"/>
      </c:catAx>
      <c:valAx>
        <c:axId val="363313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498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6740504"/>
        <c:axId val="6379362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40504"/>
        <c:axId val="63793625"/>
      </c:lineChart>
      <c:catAx>
        <c:axId val="667405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93625"/>
        <c:crosses val="autoZero"/>
        <c:auto val="1"/>
        <c:lblOffset val="100"/>
        <c:tickLblSkip val="1"/>
        <c:noMultiLvlLbl val="0"/>
      </c:catAx>
      <c:valAx>
        <c:axId val="637936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405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271714"/>
        <c:axId val="6700997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218828"/>
        <c:axId val="59098541"/>
      </c:lineChart>
      <c:catAx>
        <c:axId val="3727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09971"/>
        <c:crosses val="autoZero"/>
        <c:auto val="1"/>
        <c:lblOffset val="100"/>
        <c:tickLblSkip val="1"/>
        <c:noMultiLvlLbl val="0"/>
      </c:catAx>
      <c:valAx>
        <c:axId val="6700997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71714"/>
        <c:crossesAt val="1"/>
        <c:crossBetween val="between"/>
        <c:dispUnits/>
        <c:majorUnit val="400"/>
      </c:valAx>
      <c:catAx>
        <c:axId val="66218828"/>
        <c:scaling>
          <c:orientation val="minMax"/>
        </c:scaling>
        <c:axPos val="b"/>
        <c:delete val="1"/>
        <c:majorTickMark val="out"/>
        <c:minorTickMark val="none"/>
        <c:tickLblPos val="nextTo"/>
        <c:crossAx val="59098541"/>
        <c:crosses val="autoZero"/>
        <c:auto val="1"/>
        <c:lblOffset val="100"/>
        <c:tickLblSkip val="1"/>
        <c:noMultiLvlLbl val="0"/>
      </c:catAx>
      <c:valAx>
        <c:axId val="5909854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1882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124822"/>
        <c:axId val="2225248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124822"/>
        <c:axId val="22252487"/>
      </c:lineChart>
      <c:catAx>
        <c:axId val="621248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52487"/>
        <c:crosses val="autoZero"/>
        <c:auto val="1"/>
        <c:lblOffset val="100"/>
        <c:tickLblSkip val="1"/>
        <c:noMultiLvlLbl val="0"/>
      </c:catAx>
      <c:valAx>
        <c:axId val="222524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248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054656"/>
        <c:axId val="5762099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054656"/>
        <c:axId val="57620993"/>
      </c:lineChart>
      <c:catAx>
        <c:axId val="660546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20993"/>
        <c:crosses val="autoZero"/>
        <c:auto val="1"/>
        <c:lblOffset val="100"/>
        <c:tickLblSkip val="1"/>
        <c:noMultiLvlLbl val="0"/>
      </c:catAx>
      <c:valAx>
        <c:axId val="576209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546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826890"/>
        <c:axId val="367888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826890"/>
        <c:axId val="36788827"/>
      </c:lineChart>
      <c:catAx>
        <c:axId val="488268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268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62663988"/>
        <c:axId val="271049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2663988"/>
        <c:axId val="27104981"/>
      </c:lineChart>
      <c:catAx>
        <c:axId val="626639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04981"/>
        <c:crosses val="autoZero"/>
        <c:auto val="1"/>
        <c:lblOffset val="100"/>
        <c:tickLblSkip val="1"/>
        <c:noMultiLvlLbl val="0"/>
      </c:catAx>
      <c:valAx>
        <c:axId val="271049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639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618238"/>
        <c:axId val="480198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618238"/>
        <c:axId val="48019823"/>
      </c:lineChart>
      <c:catAx>
        <c:axId val="426182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19823"/>
        <c:crosses val="autoZero"/>
        <c:auto val="1"/>
        <c:lblOffset val="100"/>
        <c:tickLblSkip val="1"/>
        <c:noMultiLvlLbl val="0"/>
      </c:catAx>
      <c:valAx>
        <c:axId val="480198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182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9525224"/>
        <c:axId val="6440042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525224"/>
        <c:axId val="64400425"/>
      </c:lineChart>
      <c:catAx>
        <c:axId val="295252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00425"/>
        <c:crosses val="autoZero"/>
        <c:auto val="1"/>
        <c:lblOffset val="100"/>
        <c:tickLblSkip val="1"/>
        <c:noMultiLvlLbl val="0"/>
      </c:catAx>
      <c:valAx>
        <c:axId val="644004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252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PageLayoutView="0" workbookViewId="0" topLeftCell="A1">
      <pane xSplit="1" ySplit="2" topLeftCell="F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6" sqref="F26"/>
    </sheetView>
  </sheetViews>
  <sheetFormatPr defaultColWidth="8.00390625" defaultRowHeight="12.75"/>
  <cols>
    <col min="1" max="1" width="24.75390625" style="8" customWidth="1"/>
    <col min="2" max="5" width="10.75390625" style="8" customWidth="1"/>
    <col min="6" max="8" width="10.75390625" style="9" customWidth="1"/>
    <col min="9" max="9" width="10.75390625" style="10" customWidth="1"/>
    <col min="10" max="18" width="10.75390625" style="8" customWidth="1"/>
    <col min="19" max="22" width="9.75390625" style="8" customWidth="1"/>
    <col min="23" max="24" width="8.375" style="8" bestFit="1" customWidth="1"/>
    <col min="25" max="16384" width="8.00390625" style="8" customWidth="1"/>
  </cols>
  <sheetData>
    <row r="1" spans="1:22" ht="15.75">
      <c r="A1" s="35" t="s">
        <v>18</v>
      </c>
      <c r="B1" s="35"/>
      <c r="C1" s="35"/>
      <c r="D1" s="35"/>
      <c r="E1" s="35"/>
      <c r="F1" s="35"/>
      <c r="G1" s="35"/>
      <c r="H1" s="27"/>
      <c r="I1" s="27"/>
      <c r="J1" s="27"/>
      <c r="K1" s="27"/>
      <c r="L1" s="27"/>
      <c r="M1" s="27"/>
      <c r="N1" s="27"/>
      <c r="O1" s="18"/>
      <c r="P1" s="18"/>
      <c r="Q1" s="18"/>
      <c r="R1" s="18"/>
      <c r="S1" s="18"/>
      <c r="T1" s="18"/>
      <c r="U1" s="18"/>
      <c r="V1" s="18"/>
    </row>
    <row r="2" spans="1:22" ht="15.75">
      <c r="A2" s="41" t="s">
        <v>110</v>
      </c>
      <c r="B2" s="41"/>
      <c r="C2" s="41"/>
      <c r="D2" s="41"/>
      <c r="E2" s="41"/>
      <c r="F2" s="41"/>
      <c r="G2" s="41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23"/>
      <c r="U2" s="23"/>
      <c r="V2" s="23"/>
    </row>
    <row r="3" spans="1:22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8"/>
      <c r="U3" s="18"/>
      <c r="V3" s="18"/>
    </row>
    <row r="4" spans="1:19" ht="15" customHeight="1">
      <c r="A4" s="36" t="s">
        <v>91</v>
      </c>
      <c r="B4" s="45"/>
      <c r="C4" s="45"/>
      <c r="D4" s="45"/>
      <c r="E4" s="46"/>
      <c r="F4" s="47"/>
      <c r="G4" s="47"/>
      <c r="H4" s="47"/>
      <c r="I4" s="48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5" customHeight="1">
      <c r="A5" s="49" t="s">
        <v>47</v>
      </c>
      <c r="B5" s="50"/>
      <c r="C5" s="50"/>
      <c r="D5" s="50"/>
      <c r="E5" s="51"/>
      <c r="F5" s="52"/>
      <c r="G5" s="52"/>
      <c r="H5" s="52"/>
      <c r="I5" s="48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s="13" customFormat="1" ht="26.25" customHeight="1">
      <c r="A6" s="53"/>
      <c r="B6" s="54" t="s">
        <v>105</v>
      </c>
      <c r="C6" s="54" t="s">
        <v>107</v>
      </c>
      <c r="D6" s="54">
        <v>41275</v>
      </c>
      <c r="E6" s="54">
        <v>41306</v>
      </c>
      <c r="F6" s="54">
        <v>41334</v>
      </c>
      <c r="G6" s="54">
        <v>41365</v>
      </c>
      <c r="H6" s="54">
        <v>41395</v>
      </c>
      <c r="I6" s="54">
        <v>41426</v>
      </c>
      <c r="J6" s="54">
        <v>41456</v>
      </c>
      <c r="K6" s="54">
        <v>41487</v>
      </c>
      <c r="L6" s="55"/>
      <c r="M6" s="55"/>
      <c r="N6" s="55"/>
      <c r="O6" s="55"/>
      <c r="P6" s="55"/>
      <c r="Q6" s="55"/>
      <c r="R6" s="55"/>
      <c r="S6" s="55"/>
    </row>
    <row r="7" spans="1:19" ht="26.25" customHeight="1">
      <c r="A7" s="56" t="s">
        <v>84</v>
      </c>
      <c r="B7" s="57">
        <v>6</v>
      </c>
      <c r="C7" s="57">
        <v>-0.9000000000000057</v>
      </c>
      <c r="D7" s="57">
        <v>6.5</v>
      </c>
      <c r="E7" s="57">
        <v>8</v>
      </c>
      <c r="F7" s="57">
        <v>7.6</v>
      </c>
      <c r="G7" s="57">
        <v>8.2</v>
      </c>
      <c r="H7" s="57">
        <v>8.4</v>
      </c>
      <c r="I7" s="57">
        <v>7.9</v>
      </c>
      <c r="J7" s="57">
        <v>7.8</v>
      </c>
      <c r="K7" s="57">
        <v>8</v>
      </c>
      <c r="L7" s="46"/>
      <c r="M7" s="46"/>
      <c r="N7" s="46"/>
      <c r="O7" s="46"/>
      <c r="P7" s="46"/>
      <c r="Q7" s="46"/>
      <c r="R7" s="46"/>
      <c r="S7" s="46"/>
    </row>
    <row r="8" spans="1:19" ht="26.25" customHeight="1">
      <c r="A8" s="56" t="s">
        <v>85</v>
      </c>
      <c r="B8" s="58">
        <v>105.7</v>
      </c>
      <c r="C8" s="58">
        <v>107.5</v>
      </c>
      <c r="D8" s="58">
        <v>100.8</v>
      </c>
      <c r="E8" s="58">
        <v>101.2</v>
      </c>
      <c r="F8" s="58">
        <v>101.13364883558253</v>
      </c>
      <c r="G8" s="58">
        <v>101.04717686356497</v>
      </c>
      <c r="H8" s="58">
        <v>101.4</v>
      </c>
      <c r="I8" s="58">
        <v>101.5</v>
      </c>
      <c r="J8" s="58">
        <v>101.2</v>
      </c>
      <c r="K8" s="58">
        <v>101.1</v>
      </c>
      <c r="L8" s="46"/>
      <c r="M8" s="46"/>
      <c r="N8" s="46"/>
      <c r="O8" s="46"/>
      <c r="P8" s="46"/>
      <c r="Q8" s="46"/>
      <c r="R8" s="46"/>
      <c r="S8" s="46"/>
    </row>
    <row r="9" spans="1:19" ht="26.25" customHeight="1">
      <c r="A9" s="56" t="s">
        <v>86</v>
      </c>
      <c r="B9" s="59" t="s">
        <v>1</v>
      </c>
      <c r="C9" s="59" t="s">
        <v>1</v>
      </c>
      <c r="D9" s="58">
        <v>100.8</v>
      </c>
      <c r="E9" s="58">
        <v>100.39</v>
      </c>
      <c r="F9" s="58">
        <v>99.945302270648</v>
      </c>
      <c r="G9" s="58">
        <v>99.91449732802765</v>
      </c>
      <c r="H9" s="58">
        <v>100.3</v>
      </c>
      <c r="I9" s="58">
        <v>100.15</v>
      </c>
      <c r="J9" s="58">
        <v>99.73122182867442</v>
      </c>
      <c r="K9" s="58">
        <v>99.88770790658914</v>
      </c>
      <c r="L9" s="46"/>
      <c r="M9" s="46"/>
      <c r="N9" s="46"/>
      <c r="O9" s="46"/>
      <c r="P9" s="46"/>
      <c r="Q9" s="46"/>
      <c r="R9" s="46"/>
      <c r="S9" s="46"/>
    </row>
    <row r="10" spans="1:19" ht="26.25" customHeight="1">
      <c r="A10" s="56" t="s">
        <v>8</v>
      </c>
      <c r="B10" s="59">
        <v>13.61</v>
      </c>
      <c r="C10" s="59">
        <v>2.64</v>
      </c>
      <c r="D10" s="59">
        <v>3.05</v>
      </c>
      <c r="E10" s="59">
        <v>2.83</v>
      </c>
      <c r="F10" s="59">
        <v>2.98</v>
      </c>
      <c r="G10" s="59">
        <v>2.88</v>
      </c>
      <c r="H10" s="59">
        <v>2.96</v>
      </c>
      <c r="I10" s="59">
        <v>3.2</v>
      </c>
      <c r="J10" s="59">
        <v>4.09</v>
      </c>
      <c r="K10" s="59">
        <v>4.16</v>
      </c>
      <c r="L10" s="46"/>
      <c r="M10" s="46"/>
      <c r="N10" s="46"/>
      <c r="O10" s="46"/>
      <c r="P10" s="46"/>
      <c r="Q10" s="46"/>
      <c r="R10" s="46"/>
      <c r="S10" s="46"/>
    </row>
    <row r="11" spans="1:19" ht="26.25" customHeight="1">
      <c r="A11" s="56" t="s">
        <v>9</v>
      </c>
      <c r="B11" s="60">
        <v>46.4847</v>
      </c>
      <c r="C11" s="60">
        <v>47.4012</v>
      </c>
      <c r="D11" s="60">
        <v>47.7696</v>
      </c>
      <c r="E11" s="60">
        <v>47.5676</v>
      </c>
      <c r="F11" s="60">
        <v>47.961</v>
      </c>
      <c r="G11" s="60">
        <v>48.1717</v>
      </c>
      <c r="H11" s="60">
        <v>48.23</v>
      </c>
      <c r="I11" s="60">
        <v>48.6277</v>
      </c>
      <c r="J11" s="60">
        <v>48.8745</v>
      </c>
      <c r="K11" s="60">
        <v>48.7243</v>
      </c>
      <c r="L11" s="46"/>
      <c r="M11" s="46"/>
      <c r="N11" s="46"/>
      <c r="O11" s="46"/>
      <c r="P11" s="46"/>
      <c r="Q11" s="46"/>
      <c r="R11" s="46"/>
      <c r="S11" s="46"/>
    </row>
    <row r="12" spans="1:19" s="11" customFormat="1" ht="26.25" customHeight="1">
      <c r="A12" s="56" t="s">
        <v>87</v>
      </c>
      <c r="B12" s="61">
        <v>-1.3046930733430884</v>
      </c>
      <c r="C12" s="61">
        <f>C11/B11*100-100</f>
        <v>1.9716164673537975</v>
      </c>
      <c r="D12" s="61">
        <f>D11/C11*100-100</f>
        <v>0.777195514037615</v>
      </c>
      <c r="E12" s="61">
        <f>E11/C11*100-100</f>
        <v>0.3510459650810418</v>
      </c>
      <c r="F12" s="61">
        <f>F11/C11*100-100</f>
        <v>1.1809827599301315</v>
      </c>
      <c r="G12" s="61">
        <f>G11/C11*100-100</f>
        <v>1.6254862746090737</v>
      </c>
      <c r="H12" s="61">
        <f>H11/C11*100-100</f>
        <v>1.7484789414614</v>
      </c>
      <c r="I12" s="61">
        <f>I11/C11*100-100</f>
        <v>2.5874872366100448</v>
      </c>
      <c r="J12" s="61">
        <f>J11/C11*100-100</f>
        <v>3.1081491607807266</v>
      </c>
      <c r="K12" s="61">
        <f>K11/C11*100-100</f>
        <v>2.791279545665489</v>
      </c>
      <c r="L12" s="62"/>
      <c r="M12" s="62"/>
      <c r="N12" s="62"/>
      <c r="O12" s="62"/>
      <c r="P12" s="62"/>
      <c r="Q12" s="62"/>
      <c r="R12" s="62"/>
      <c r="S12" s="62"/>
    </row>
    <row r="13" spans="1:19" s="11" customFormat="1" ht="26.25" customHeight="1">
      <c r="A13" s="56" t="s">
        <v>88</v>
      </c>
      <c r="B13" s="61" t="s">
        <v>1</v>
      </c>
      <c r="C13" s="61" t="s">
        <v>1</v>
      </c>
      <c r="D13" s="61">
        <f aca="true" t="shared" si="0" ref="D13:I13">D11/C11*100-100</f>
        <v>0.777195514037615</v>
      </c>
      <c r="E13" s="61">
        <f t="shared" si="0"/>
        <v>-0.42286307609859364</v>
      </c>
      <c r="F13" s="61">
        <f t="shared" si="0"/>
        <v>0.827033527022607</v>
      </c>
      <c r="G13" s="61">
        <f t="shared" si="0"/>
        <v>0.4393152769958988</v>
      </c>
      <c r="H13" s="61">
        <f t="shared" si="0"/>
        <v>0.12102541533720057</v>
      </c>
      <c r="I13" s="61">
        <f t="shared" si="0"/>
        <v>0.8245905038357932</v>
      </c>
      <c r="J13" s="61">
        <f>J11/I11*100-100</f>
        <v>0.5075296590215004</v>
      </c>
      <c r="K13" s="61">
        <f>K11/J11*100-100</f>
        <v>-0.30731772192042683</v>
      </c>
      <c r="L13" s="62"/>
      <c r="M13" s="62"/>
      <c r="N13" s="62"/>
      <c r="O13" s="62"/>
      <c r="P13" s="62"/>
      <c r="Q13" s="62"/>
      <c r="R13" s="62"/>
      <c r="S13" s="62"/>
    </row>
    <row r="14" spans="1:22" s="11" customFormat="1" ht="15" customHeight="1">
      <c r="A14" s="63"/>
      <c r="B14" s="64"/>
      <c r="C14" s="65"/>
      <c r="D14" s="65"/>
      <c r="E14" s="66"/>
      <c r="F14" s="67"/>
      <c r="G14" s="67"/>
      <c r="H14" s="67"/>
      <c r="I14" s="67"/>
      <c r="J14" s="62"/>
      <c r="K14" s="62"/>
      <c r="L14" s="62"/>
      <c r="M14" s="62"/>
      <c r="N14" s="68"/>
      <c r="O14" s="68"/>
      <c r="P14" s="68"/>
      <c r="Q14" s="68"/>
      <c r="R14" s="68"/>
      <c r="S14" s="68"/>
      <c r="T14" s="12"/>
      <c r="U14" s="12"/>
      <c r="V14" s="12"/>
    </row>
    <row r="15" spans="1:25" s="11" customFormat="1" ht="15" customHeight="1">
      <c r="A15" s="36" t="s">
        <v>89</v>
      </c>
      <c r="B15" s="64"/>
      <c r="C15" s="64"/>
      <c r="D15" s="64"/>
      <c r="E15" s="64"/>
      <c r="F15" s="64"/>
      <c r="G15" s="64"/>
      <c r="H15" s="64"/>
      <c r="I15" s="48"/>
      <c r="J15" s="62"/>
      <c r="K15" s="62"/>
      <c r="L15" s="62"/>
      <c r="M15" s="62"/>
      <c r="N15" s="68"/>
      <c r="O15" s="68"/>
      <c r="P15" s="68"/>
      <c r="Q15" s="68"/>
      <c r="R15" s="68"/>
      <c r="S15" s="68"/>
      <c r="T15" s="12"/>
      <c r="U15" s="12"/>
      <c r="V15" s="12"/>
      <c r="W15" s="24"/>
      <c r="X15" s="24"/>
      <c r="Y15" s="24"/>
    </row>
    <row r="16" spans="1:22" s="11" customFormat="1" ht="12.75" customHeight="1">
      <c r="A16" s="49" t="s">
        <v>7</v>
      </c>
      <c r="B16" s="64"/>
      <c r="C16" s="64"/>
      <c r="D16" s="64"/>
      <c r="E16" s="64"/>
      <c r="F16" s="64"/>
      <c r="G16" s="64"/>
      <c r="H16" s="64"/>
      <c r="I16" s="48"/>
      <c r="J16" s="62"/>
      <c r="K16" s="62"/>
      <c r="L16" s="62"/>
      <c r="M16" s="62"/>
      <c r="N16" s="68"/>
      <c r="O16" s="68"/>
      <c r="P16" s="68"/>
      <c r="Q16" s="68"/>
      <c r="R16" s="68"/>
      <c r="S16" s="68"/>
      <c r="T16" s="12"/>
      <c r="U16" s="12"/>
      <c r="V16" s="12"/>
    </row>
    <row r="17" spans="1:20" s="11" customFormat="1" ht="40.5">
      <c r="A17" s="69"/>
      <c r="B17" s="70" t="s">
        <v>105</v>
      </c>
      <c r="C17" s="54">
        <v>41091</v>
      </c>
      <c r="D17" s="54">
        <v>41122</v>
      </c>
      <c r="E17" s="54" t="s">
        <v>107</v>
      </c>
      <c r="F17" s="54">
        <v>41456</v>
      </c>
      <c r="G17" s="54">
        <v>41487</v>
      </c>
      <c r="H17" s="71" t="s">
        <v>2</v>
      </c>
      <c r="I17" s="71" t="s">
        <v>46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17"/>
    </row>
    <row r="18" spans="1:20" s="11" customFormat="1" ht="13.5" customHeight="1">
      <c r="A18" s="56" t="s">
        <v>4</v>
      </c>
      <c r="B18" s="59">
        <v>49866.9363</v>
      </c>
      <c r="C18" s="59">
        <v>52804.9786</v>
      </c>
      <c r="D18" s="59">
        <v>53963.248100000004</v>
      </c>
      <c r="E18" s="59">
        <v>58252.1681</v>
      </c>
      <c r="F18" s="59">
        <v>62538.5837</v>
      </c>
      <c r="G18" s="59">
        <v>63153.0166</v>
      </c>
      <c r="H18" s="73">
        <f>G18-F18</f>
        <v>614.4328999999998</v>
      </c>
      <c r="I18" s="73">
        <f>G18-E18</f>
        <v>4900.8485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14"/>
    </row>
    <row r="19" spans="1:20" s="11" customFormat="1" ht="13.5" customHeight="1">
      <c r="A19" s="56" t="s">
        <v>82</v>
      </c>
      <c r="B19" s="59">
        <v>54803.2258</v>
      </c>
      <c r="C19" s="59">
        <v>58206.550299999995</v>
      </c>
      <c r="D19" s="59">
        <v>60067.2352</v>
      </c>
      <c r="E19" s="59">
        <v>64488.814</v>
      </c>
      <c r="F19" s="59">
        <v>68717.87120000001</v>
      </c>
      <c r="G19" s="59">
        <v>69639.7662</v>
      </c>
      <c r="H19" s="73">
        <f>G19-F19</f>
        <v>921.8949999999895</v>
      </c>
      <c r="I19" s="73">
        <f>G19-E19</f>
        <v>5150.9522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4"/>
    </row>
    <row r="20" spans="1:20" s="11" customFormat="1" ht="13.5" customHeight="1">
      <c r="A20" s="56" t="s">
        <v>5</v>
      </c>
      <c r="B20" s="59">
        <v>79527.79675902</v>
      </c>
      <c r="C20" s="59">
        <v>91461.81371826999</v>
      </c>
      <c r="D20" s="59">
        <v>92369.3907835</v>
      </c>
      <c r="E20" s="59">
        <v>98482.85660418001</v>
      </c>
      <c r="F20" s="59">
        <v>110230.39210988</v>
      </c>
      <c r="G20" s="59">
        <v>111129.09149524</v>
      </c>
      <c r="H20" s="73">
        <f>G20-F20</f>
        <v>898.6993853599997</v>
      </c>
      <c r="I20" s="73">
        <f>G20-E20</f>
        <v>12646.234891059998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14"/>
    </row>
    <row r="21" spans="1:20" s="11" customFormat="1" ht="13.5" customHeight="1">
      <c r="A21" s="75" t="s">
        <v>6</v>
      </c>
      <c r="B21" s="76">
        <v>25.3410994995494</v>
      </c>
      <c r="C21" s="76">
        <v>27.511516556088083</v>
      </c>
      <c r="D21" s="76">
        <v>27.944714514782092</v>
      </c>
      <c r="E21" s="76">
        <v>29.001936721205286</v>
      </c>
      <c r="F21" s="76">
        <v>31.00237550331765</v>
      </c>
      <c r="G21" s="76">
        <v>31.085891654793397</v>
      </c>
      <c r="H21" s="77"/>
      <c r="I21" s="77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13"/>
    </row>
    <row r="22" spans="1:22" s="11" customFormat="1" ht="6" customHeight="1">
      <c r="A22" s="75"/>
      <c r="B22" s="76"/>
      <c r="C22" s="76"/>
      <c r="D22" s="76"/>
      <c r="E22" s="76"/>
      <c r="F22" s="76"/>
      <c r="G22" s="76"/>
      <c r="H22" s="76"/>
      <c r="I22" s="76"/>
      <c r="J22" s="78"/>
      <c r="K22" s="78"/>
      <c r="L22" s="78"/>
      <c r="M22" s="78"/>
      <c r="N22" s="78"/>
      <c r="O22" s="55"/>
      <c r="P22" s="55"/>
      <c r="Q22" s="55"/>
      <c r="R22" s="55"/>
      <c r="S22" s="55"/>
      <c r="T22" s="13"/>
      <c r="U22" s="13"/>
      <c r="V22" s="13"/>
    </row>
    <row r="23" spans="1:22" s="11" customFormat="1" ht="15" customHeight="1">
      <c r="A23" s="79" t="s">
        <v>83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55"/>
      <c r="P23" s="55"/>
      <c r="Q23" s="55"/>
      <c r="R23" s="55"/>
      <c r="S23" s="55"/>
      <c r="T23" s="13"/>
      <c r="U23" s="13"/>
      <c r="V23" s="13"/>
    </row>
    <row r="24" spans="1:19" ht="15.75" customHeight="1">
      <c r="A24" s="46"/>
      <c r="B24" s="46"/>
      <c r="C24" s="46"/>
      <c r="D24" s="46"/>
      <c r="E24" s="80"/>
      <c r="F24" s="81"/>
      <c r="G24" s="81"/>
      <c r="H24" s="47"/>
      <c r="I24" s="82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s="15" customFormat="1" ht="15" customHeight="1">
      <c r="A25" s="37" t="s">
        <v>90</v>
      </c>
      <c r="B25" s="83"/>
      <c r="C25" s="84"/>
      <c r="D25" s="84"/>
      <c r="E25" s="84"/>
      <c r="F25" s="38"/>
      <c r="G25" s="38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s="15" customFormat="1" ht="12.75" customHeight="1">
      <c r="A26" s="85" t="s">
        <v>48</v>
      </c>
      <c r="B26" s="83"/>
      <c r="C26" s="84"/>
      <c r="D26" s="84"/>
      <c r="E26" s="84"/>
      <c r="F26" s="38"/>
      <c r="G26" s="38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20" s="15" customFormat="1" ht="40.5">
      <c r="A27" s="69"/>
      <c r="B27" s="70" t="s">
        <v>105</v>
      </c>
      <c r="C27" s="54">
        <v>41091</v>
      </c>
      <c r="D27" s="54">
        <v>41122</v>
      </c>
      <c r="E27" s="54" t="s">
        <v>107</v>
      </c>
      <c r="F27" s="54">
        <v>41456</v>
      </c>
      <c r="G27" s="54">
        <v>41487</v>
      </c>
      <c r="H27" s="71" t="s">
        <v>2</v>
      </c>
      <c r="I27" s="71" t="s">
        <v>46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17"/>
    </row>
    <row r="28" spans="1:20" s="16" customFormat="1" ht="26.25" customHeight="1">
      <c r="A28" s="56" t="s">
        <v>25</v>
      </c>
      <c r="B28" s="86">
        <v>1834.50460655215</v>
      </c>
      <c r="C28" s="86">
        <v>1918.7836121249986</v>
      </c>
      <c r="D28" s="86">
        <v>1954.2976058498955</v>
      </c>
      <c r="E28" s="86">
        <v>2066.5862063271197</v>
      </c>
      <c r="F28" s="86">
        <v>2074.61953599371</v>
      </c>
      <c r="G28" s="86">
        <v>2081.48962566878</v>
      </c>
      <c r="H28" s="73">
        <f>G28-F28</f>
        <v>6.870089675069721</v>
      </c>
      <c r="I28" s="73">
        <f>G28-E28</f>
        <v>14.903419341660083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20"/>
    </row>
    <row r="29" spans="1:19" ht="15">
      <c r="A29" s="46"/>
      <c r="B29" s="46"/>
      <c r="C29" s="46"/>
      <c r="D29" s="46"/>
      <c r="E29" s="46"/>
      <c r="F29" s="47"/>
      <c r="G29" s="47"/>
      <c r="H29" s="47"/>
      <c r="I29" s="48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s="1" customFormat="1" ht="15.75" customHeight="1">
      <c r="A30" s="36" t="s">
        <v>95</v>
      </c>
      <c r="B30" s="36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s="1" customFormat="1" ht="12.75" customHeight="1">
      <c r="A31" s="88"/>
      <c r="B31" s="46"/>
      <c r="C31" s="46"/>
      <c r="D31" s="46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20" s="1" customFormat="1" ht="40.5">
      <c r="A32" s="89"/>
      <c r="B32" s="70" t="s">
        <v>105</v>
      </c>
      <c r="C32" s="54">
        <v>41091</v>
      </c>
      <c r="D32" s="54">
        <v>41122</v>
      </c>
      <c r="E32" s="54" t="s">
        <v>107</v>
      </c>
      <c r="F32" s="54">
        <v>41456</v>
      </c>
      <c r="G32" s="54">
        <v>41487</v>
      </c>
      <c r="H32" s="71" t="s">
        <v>2</v>
      </c>
      <c r="I32" s="71" t="s">
        <v>46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17"/>
    </row>
    <row r="33" spans="1:22" s="1" customFormat="1" ht="26.25" customHeight="1">
      <c r="A33" s="90" t="s">
        <v>106</v>
      </c>
      <c r="B33" s="91">
        <v>46.4847</v>
      </c>
      <c r="C33" s="91">
        <v>47.1487</v>
      </c>
      <c r="D33" s="91">
        <v>46.0743</v>
      </c>
      <c r="E33" s="91">
        <v>47.4012</v>
      </c>
      <c r="F33" s="91">
        <v>48.8745</v>
      </c>
      <c r="G33" s="91">
        <v>48.7243</v>
      </c>
      <c r="H33" s="92">
        <f>G33/F33-1</f>
        <v>-0.003073177219204304</v>
      </c>
      <c r="I33" s="92">
        <f>G33/E33-1</f>
        <v>0.027912795456654926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7"/>
      <c r="U33" s="4"/>
      <c r="V33" s="4"/>
    </row>
    <row r="34" spans="1:22" s="1" customFormat="1" ht="26.25" customHeight="1">
      <c r="A34" s="90" t="s">
        <v>54</v>
      </c>
      <c r="B34" s="91">
        <v>46.4847</v>
      </c>
      <c r="C34" s="91">
        <v>47.1489</v>
      </c>
      <c r="D34" s="91">
        <v>46.0743</v>
      </c>
      <c r="E34" s="91">
        <v>47.3868</v>
      </c>
      <c r="F34" s="91">
        <v>48.9454</v>
      </c>
      <c r="G34" s="91">
        <v>48.7243</v>
      </c>
      <c r="H34" s="92">
        <f>G34/F34-1</f>
        <v>-0.00451727843678873</v>
      </c>
      <c r="I34" s="92">
        <f>G34/E34-1</f>
        <v>0.028225159749128315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7"/>
      <c r="U34" s="4"/>
      <c r="V34" s="4"/>
    </row>
    <row r="35" spans="1:22" s="1" customFormat="1" ht="26.25" customHeight="1">
      <c r="A35" s="90" t="s">
        <v>55</v>
      </c>
      <c r="B35" s="91">
        <v>1.2945</v>
      </c>
      <c r="C35" s="91">
        <v>1.2303</v>
      </c>
      <c r="D35" s="91">
        <v>1.2575</v>
      </c>
      <c r="E35" s="91">
        <v>1.3194</v>
      </c>
      <c r="F35" s="91">
        <v>1.33</v>
      </c>
      <c r="G35" s="91">
        <v>1.322</v>
      </c>
      <c r="H35" s="92">
        <f>G35/F35-1</f>
        <v>-0.006015037593984918</v>
      </c>
      <c r="I35" s="92">
        <f>G35/E35-1</f>
        <v>0.001970592693648854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7"/>
      <c r="U35" s="4"/>
      <c r="V35" s="4"/>
    </row>
    <row r="36" spans="1:22" s="1" customFormat="1" ht="26.25" customHeight="1">
      <c r="A36" s="90" t="s">
        <v>49</v>
      </c>
      <c r="B36" s="91"/>
      <c r="C36" s="91"/>
      <c r="D36" s="91"/>
      <c r="E36" s="91"/>
      <c r="F36" s="91"/>
      <c r="G36" s="91"/>
      <c r="H36" s="92"/>
      <c r="I36" s="92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7"/>
      <c r="U36" s="4"/>
      <c r="V36" s="4"/>
    </row>
    <row r="37" spans="1:22" s="1" customFormat="1" ht="13.5" customHeight="1">
      <c r="A37" s="94" t="s">
        <v>50</v>
      </c>
      <c r="B37" s="91">
        <v>46.697159628858174</v>
      </c>
      <c r="C37" s="91">
        <v>47.0783</v>
      </c>
      <c r="D37" s="91">
        <v>46.6211</v>
      </c>
      <c r="E37" s="91">
        <v>47.3781</v>
      </c>
      <c r="F37" s="91">
        <v>48.9114</v>
      </c>
      <c r="G37" s="91">
        <v>48.7328</v>
      </c>
      <c r="H37" s="92">
        <f>G37/F37-1</f>
        <v>-0.0036515004681936247</v>
      </c>
      <c r="I37" s="92">
        <f>G37/E37-1</f>
        <v>0.028593379641648653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7"/>
      <c r="U37" s="4"/>
      <c r="V37" s="4"/>
    </row>
    <row r="38" spans="1:22" s="1" customFormat="1" ht="13.5" customHeight="1">
      <c r="A38" s="94" t="s">
        <v>51</v>
      </c>
      <c r="B38" s="91">
        <v>59.8</v>
      </c>
      <c r="C38" s="91">
        <v>57.8582</v>
      </c>
      <c r="D38" s="91">
        <v>58.0279</v>
      </c>
      <c r="E38" s="91">
        <v>61.9483</v>
      </c>
      <c r="F38" s="91">
        <v>64.8061</v>
      </c>
      <c r="G38" s="91">
        <v>64.7224</v>
      </c>
      <c r="H38" s="92">
        <f>G38/F38-1</f>
        <v>-0.0012915450860336852</v>
      </c>
      <c r="I38" s="92">
        <f>G38/E38-1</f>
        <v>0.04478088987106976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7"/>
      <c r="U38" s="4"/>
      <c r="V38" s="4"/>
    </row>
    <row r="39" spans="1:22" s="1" customFormat="1" ht="13.5" customHeight="1">
      <c r="A39" s="94" t="s">
        <v>52</v>
      </c>
      <c r="B39" s="91">
        <v>1.435</v>
      </c>
      <c r="C39" s="91">
        <v>1.4474</v>
      </c>
      <c r="D39" s="91">
        <v>1.4324</v>
      </c>
      <c r="E39" s="91">
        <v>1.5313</v>
      </c>
      <c r="F39" s="91">
        <v>1.482</v>
      </c>
      <c r="G39" s="91">
        <v>1.466</v>
      </c>
      <c r="H39" s="92">
        <f>G39/F39-1</f>
        <v>-0.010796221322537103</v>
      </c>
      <c r="I39" s="92">
        <f>G39/E39-1</f>
        <v>-0.0426435055181873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7"/>
      <c r="U39" s="4"/>
      <c r="V39" s="4"/>
    </row>
    <row r="40" spans="1:22" s="1" customFormat="1" ht="13.5" customHeight="1">
      <c r="A40" s="94" t="s">
        <v>53</v>
      </c>
      <c r="B40" s="91">
        <v>0.308</v>
      </c>
      <c r="C40" s="91">
        <v>0.3152</v>
      </c>
      <c r="D40" s="91">
        <v>0.3088</v>
      </c>
      <c r="E40" s="91">
        <v>0.3116</v>
      </c>
      <c r="F40" s="91">
        <v>0.318</v>
      </c>
      <c r="G40" s="91">
        <v>0.3166</v>
      </c>
      <c r="H40" s="92">
        <f>G40/F40-1</f>
        <v>-0.004402515723270439</v>
      </c>
      <c r="I40" s="92">
        <f>G40/E40-1</f>
        <v>0.016046213093709794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7"/>
      <c r="U40" s="5"/>
      <c r="V40" s="5"/>
    </row>
    <row r="41" spans="1:19" ht="15">
      <c r="A41" s="46"/>
      <c r="B41" s="46"/>
      <c r="C41" s="46"/>
      <c r="D41" s="46"/>
      <c r="E41" s="46"/>
      <c r="F41" s="48"/>
      <c r="G41" s="48"/>
      <c r="H41" s="47"/>
      <c r="I41" s="48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5">
      <c r="A42" s="46"/>
      <c r="B42" s="46"/>
      <c r="C42" s="95"/>
      <c r="D42" s="95"/>
      <c r="E42" s="95"/>
      <c r="F42" s="47"/>
      <c r="G42" s="47"/>
      <c r="H42" s="47"/>
      <c r="I42" s="48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5">
      <c r="A43" s="46"/>
      <c r="B43" s="46"/>
      <c r="C43" s="95"/>
      <c r="D43" s="95"/>
      <c r="E43" s="95"/>
      <c r="F43" s="47"/>
      <c r="G43" s="47"/>
      <c r="H43" s="47"/>
      <c r="I43" s="48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5">
      <c r="A44" s="46"/>
      <c r="B44" s="46"/>
      <c r="C44" s="95"/>
      <c r="D44" s="95"/>
      <c r="E44" s="95"/>
      <c r="F44" s="47"/>
      <c r="G44" s="47"/>
      <c r="H44" s="47"/>
      <c r="I44" s="48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5">
      <c r="A45" s="46"/>
      <c r="B45" s="46"/>
      <c r="C45" s="95"/>
      <c r="D45" s="95"/>
      <c r="E45" s="95"/>
      <c r="F45" s="47"/>
      <c r="G45" s="47"/>
      <c r="H45" s="47"/>
      <c r="I45" s="48"/>
      <c r="J45" s="46"/>
      <c r="K45" s="46"/>
      <c r="L45" s="46"/>
      <c r="M45" s="46"/>
      <c r="N45" s="46"/>
      <c r="O45" s="46"/>
      <c r="P45" s="46"/>
      <c r="Q45" s="46"/>
      <c r="R45" s="46"/>
      <c r="S45" s="4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4.375" style="1" customWidth="1"/>
    <col min="2" max="2" width="10.75390625" style="1" customWidth="1"/>
    <col min="3" max="4" width="11.125" style="1" customWidth="1"/>
    <col min="5" max="6" width="10.75390625" style="1" customWidth="1"/>
    <col min="7" max="7" width="11.375" style="1" customWidth="1"/>
    <col min="8" max="8" width="10.75390625" style="1" customWidth="1"/>
    <col min="9" max="9" width="9.875" style="1" customWidth="1"/>
    <col min="10" max="10" width="8.375" style="1" customWidth="1"/>
    <col min="11" max="11" width="13.125" style="1" customWidth="1"/>
    <col min="12" max="16384" width="9.125" style="1" customWidth="1"/>
  </cols>
  <sheetData>
    <row r="1" spans="1:11" ht="15" customHeight="1">
      <c r="A1" s="36" t="s">
        <v>93</v>
      </c>
      <c r="B1" s="36"/>
      <c r="C1" s="88"/>
      <c r="D1" s="88"/>
      <c r="E1" s="88"/>
      <c r="F1" s="88"/>
      <c r="G1" s="88"/>
      <c r="H1" s="88"/>
      <c r="I1" s="88"/>
      <c r="J1" s="88"/>
      <c r="K1" s="88"/>
    </row>
    <row r="2" spans="1:11" s="3" customFormat="1" ht="12.75" customHeight="1">
      <c r="A2" s="96" t="s">
        <v>44</v>
      </c>
      <c r="B2" s="96"/>
      <c r="C2" s="97"/>
      <c r="D2" s="97"/>
      <c r="E2" s="97"/>
      <c r="F2" s="97"/>
      <c r="G2" s="97"/>
      <c r="H2" s="98"/>
      <c r="I2" s="98"/>
      <c r="J2" s="98"/>
      <c r="K2" s="98"/>
    </row>
    <row r="3" spans="1:11" ht="26.25" customHeight="1">
      <c r="A3" s="99"/>
      <c r="B3" s="54" t="s">
        <v>107</v>
      </c>
      <c r="C3" s="54" t="s">
        <v>111</v>
      </c>
      <c r="D3" s="54" t="s">
        <v>112</v>
      </c>
      <c r="E3" s="54">
        <v>41456</v>
      </c>
      <c r="F3" s="54">
        <v>41487</v>
      </c>
      <c r="G3" s="71" t="s">
        <v>2</v>
      </c>
      <c r="H3" s="71" t="s">
        <v>3</v>
      </c>
      <c r="I3" s="88"/>
      <c r="J3" s="100"/>
      <c r="K3" s="88"/>
    </row>
    <row r="4" spans="1:11" ht="13.5" customHeight="1">
      <c r="A4" s="101" t="s">
        <v>22</v>
      </c>
      <c r="B4" s="102">
        <f>B6+B7</f>
        <v>47.849999999999994</v>
      </c>
      <c r="C4" s="102">
        <f>C6+C7</f>
        <v>47.849999999999994</v>
      </c>
      <c r="D4" s="102">
        <f>D6+D7</f>
        <v>14.7</v>
      </c>
      <c r="E4" s="102">
        <f>E6+E7</f>
        <v>0</v>
      </c>
      <c r="F4" s="102">
        <f>F6+F7</f>
        <v>0</v>
      </c>
      <c r="G4" s="73">
        <f>F4-E4</f>
        <v>0</v>
      </c>
      <c r="H4" s="73">
        <f>D4-C4</f>
        <v>-33.14999999999999</v>
      </c>
      <c r="I4" s="102"/>
      <c r="J4" s="88"/>
      <c r="K4" s="88"/>
    </row>
    <row r="5" spans="1:11" ht="13.5" customHeight="1">
      <c r="A5" s="103" t="s">
        <v>81</v>
      </c>
      <c r="B5" s="58">
        <f>B6-B7</f>
        <v>-38.25</v>
      </c>
      <c r="C5" s="58">
        <f>C6-C7</f>
        <v>-38.25</v>
      </c>
      <c r="D5" s="58">
        <f>D6-D7</f>
        <v>-14.7</v>
      </c>
      <c r="E5" s="58">
        <f>E6-E7</f>
        <v>0</v>
      </c>
      <c r="F5" s="58">
        <f>F6-F7</f>
        <v>0</v>
      </c>
      <c r="G5" s="73">
        <f>F5-E5</f>
        <v>0</v>
      </c>
      <c r="H5" s="73">
        <f>D5-C5</f>
        <v>23.55</v>
      </c>
      <c r="I5" s="58"/>
      <c r="J5" s="104"/>
      <c r="K5" s="88"/>
    </row>
    <row r="6" spans="1:11" ht="13.5" customHeight="1">
      <c r="A6" s="105" t="s">
        <v>23</v>
      </c>
      <c r="B6" s="59">
        <v>4.8</v>
      </c>
      <c r="C6" s="59">
        <v>4.8</v>
      </c>
      <c r="D6" s="59">
        <v>0</v>
      </c>
      <c r="E6" s="59">
        <v>0</v>
      </c>
      <c r="F6" s="59">
        <v>0</v>
      </c>
      <c r="G6" s="73">
        <f>F6-E6</f>
        <v>0</v>
      </c>
      <c r="H6" s="73">
        <f>G6-F6</f>
        <v>0</v>
      </c>
      <c r="I6" s="106"/>
      <c r="J6" s="88"/>
      <c r="K6" s="88"/>
    </row>
    <row r="7" spans="1:11" ht="13.5" customHeight="1">
      <c r="A7" s="105" t="s">
        <v>24</v>
      </c>
      <c r="B7" s="59">
        <v>43.05</v>
      </c>
      <c r="C7" s="59">
        <v>43.05</v>
      </c>
      <c r="D7" s="59">
        <v>14.7</v>
      </c>
      <c r="E7" s="59">
        <v>0</v>
      </c>
      <c r="F7" s="59">
        <v>0</v>
      </c>
      <c r="G7" s="73">
        <f>F7-E7</f>
        <v>0</v>
      </c>
      <c r="H7" s="73">
        <f>D7-C7</f>
        <v>-28.349999999999998</v>
      </c>
      <c r="I7" s="106"/>
      <c r="J7" s="88"/>
      <c r="K7" s="88"/>
    </row>
    <row r="8" spans="1:11" ht="13.5" customHeight="1">
      <c r="A8" s="103" t="s">
        <v>40</v>
      </c>
      <c r="B8" s="106" t="s">
        <v>1</v>
      </c>
      <c r="C8" s="106" t="s">
        <v>1</v>
      </c>
      <c r="D8" s="106" t="s">
        <v>1</v>
      </c>
      <c r="E8" s="106" t="s">
        <v>1</v>
      </c>
      <c r="F8" s="106" t="s">
        <v>1</v>
      </c>
      <c r="G8" s="106" t="s">
        <v>1</v>
      </c>
      <c r="H8" s="106" t="s">
        <v>1</v>
      </c>
      <c r="I8" s="106"/>
      <c r="J8" s="106"/>
      <c r="K8" s="88"/>
    </row>
    <row r="9" spans="1:11" ht="15" customHeight="1">
      <c r="A9" s="88"/>
      <c r="B9" s="88"/>
      <c r="C9" s="107"/>
      <c r="D9" s="107"/>
      <c r="E9" s="88"/>
      <c r="F9" s="88"/>
      <c r="G9" s="88"/>
      <c r="H9" s="88"/>
      <c r="I9" s="88"/>
      <c r="J9" s="88"/>
      <c r="K9" s="88"/>
    </row>
    <row r="10" spans="1:11" s="4" customFormat="1" ht="15" customHeight="1">
      <c r="A10" s="108" t="s">
        <v>92</v>
      </c>
      <c r="B10" s="108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s="3" customFormat="1" ht="12.75" customHeight="1">
      <c r="A11" s="96" t="s">
        <v>0</v>
      </c>
      <c r="B11" s="96"/>
      <c r="C11" s="97"/>
      <c r="D11" s="97"/>
      <c r="E11" s="97"/>
      <c r="F11" s="97"/>
      <c r="G11" s="97"/>
      <c r="H11" s="98"/>
      <c r="I11" s="98"/>
      <c r="J11" s="109"/>
      <c r="K11" s="98"/>
    </row>
    <row r="12" spans="1:11" ht="26.25" customHeight="1">
      <c r="A12" s="99"/>
      <c r="B12" s="54" t="s">
        <v>107</v>
      </c>
      <c r="C12" s="54" t="s">
        <v>111</v>
      </c>
      <c r="D12" s="54" t="s">
        <v>112</v>
      </c>
      <c r="E12" s="54">
        <v>41456</v>
      </c>
      <c r="F12" s="54">
        <v>41487</v>
      </c>
      <c r="G12" s="71" t="s">
        <v>2</v>
      </c>
      <c r="H12" s="71" t="s">
        <v>3</v>
      </c>
      <c r="I12" s="88"/>
      <c r="J12" s="88"/>
      <c r="K12" s="88"/>
    </row>
    <row r="13" spans="1:11" ht="12.75" customHeight="1">
      <c r="A13" s="101" t="s">
        <v>20</v>
      </c>
      <c r="B13" s="102">
        <f>+B14+B19+B22+B18</f>
        <v>63511.314351173</v>
      </c>
      <c r="C13" s="102">
        <v>37358.535</v>
      </c>
      <c r="D13" s="102">
        <f>+D14+D19+D20+D22</f>
        <v>16338.309522309995</v>
      </c>
      <c r="E13" s="102">
        <f>+E19+E20+E22</f>
        <v>823.26651778</v>
      </c>
      <c r="F13" s="102">
        <f>+F19+F20+F22</f>
        <v>1885.2551</v>
      </c>
      <c r="G13" s="73">
        <f>F13-E13</f>
        <v>1061.9885822200001</v>
      </c>
      <c r="H13" s="73">
        <f>D13-C13</f>
        <v>-21020.225477690008</v>
      </c>
      <c r="I13" s="73"/>
      <c r="J13" s="88"/>
      <c r="K13" s="88"/>
    </row>
    <row r="14" spans="1:11" ht="12.75" customHeight="1">
      <c r="A14" s="103" t="s">
        <v>42</v>
      </c>
      <c r="B14" s="59">
        <f>+B16</f>
        <v>7676.308371173</v>
      </c>
      <c r="C14" s="59">
        <v>5680.875</v>
      </c>
      <c r="D14" s="59">
        <f>+D16</f>
        <v>2641.39640453</v>
      </c>
      <c r="E14" s="59" t="s">
        <v>1</v>
      </c>
      <c r="F14" s="59" t="s">
        <v>1</v>
      </c>
      <c r="G14" s="73" t="s">
        <v>1</v>
      </c>
      <c r="H14" s="73">
        <f>D14-C14</f>
        <v>-3039.47859547</v>
      </c>
      <c r="I14" s="77"/>
      <c r="J14" s="109"/>
      <c r="K14" s="88"/>
    </row>
    <row r="15" spans="1:11" ht="12.75" customHeight="1">
      <c r="A15" s="105" t="s">
        <v>23</v>
      </c>
      <c r="B15" s="106" t="s">
        <v>1</v>
      </c>
      <c r="C15" s="106" t="s">
        <v>1</v>
      </c>
      <c r="D15" s="59" t="s">
        <v>1</v>
      </c>
      <c r="E15" s="59" t="s">
        <v>1</v>
      </c>
      <c r="F15" s="59" t="s">
        <v>1</v>
      </c>
      <c r="G15" s="59" t="s">
        <v>1</v>
      </c>
      <c r="H15" s="59" t="s">
        <v>1</v>
      </c>
      <c r="I15" s="77"/>
      <c r="J15" s="109"/>
      <c r="K15" s="88"/>
    </row>
    <row r="16" spans="1:11" ht="12.75" customHeight="1">
      <c r="A16" s="105" t="s">
        <v>24</v>
      </c>
      <c r="B16" s="106">
        <v>7676.308371173</v>
      </c>
      <c r="C16" s="106">
        <v>5680.875</v>
      </c>
      <c r="D16" s="106">
        <v>2641.39640453</v>
      </c>
      <c r="E16" s="59" t="s">
        <v>1</v>
      </c>
      <c r="F16" s="59" t="s">
        <v>1</v>
      </c>
      <c r="G16" s="73" t="s">
        <v>1</v>
      </c>
      <c r="H16" s="73">
        <f>D16-C16</f>
        <v>-3039.47859547</v>
      </c>
      <c r="I16" s="77"/>
      <c r="J16" s="109"/>
      <c r="K16" s="88"/>
    </row>
    <row r="17" spans="1:11" ht="12.75" customHeight="1">
      <c r="A17" s="110" t="s">
        <v>104</v>
      </c>
      <c r="B17" s="106" t="s">
        <v>1</v>
      </c>
      <c r="C17" s="106" t="s">
        <v>1</v>
      </c>
      <c r="D17" s="106" t="s">
        <v>1</v>
      </c>
      <c r="E17" s="106" t="s">
        <v>1</v>
      </c>
      <c r="F17" s="106" t="s">
        <v>1</v>
      </c>
      <c r="G17" s="106" t="s">
        <v>1</v>
      </c>
      <c r="H17" s="106" t="s">
        <v>1</v>
      </c>
      <c r="I17" s="77"/>
      <c r="J17" s="109"/>
      <c r="K17" s="88"/>
    </row>
    <row r="18" spans="1:11" ht="12.75" customHeight="1">
      <c r="A18" s="103" t="s">
        <v>102</v>
      </c>
      <c r="B18" s="106">
        <v>680</v>
      </c>
      <c r="C18" s="106">
        <v>160</v>
      </c>
      <c r="D18" s="106" t="s">
        <v>1</v>
      </c>
      <c r="E18" s="106" t="s">
        <v>1</v>
      </c>
      <c r="F18" s="106" t="s">
        <v>1</v>
      </c>
      <c r="G18" s="106" t="s">
        <v>1</v>
      </c>
      <c r="H18" s="106">
        <f>-C18</f>
        <v>-160</v>
      </c>
      <c r="I18" s="77"/>
      <c r="J18" s="109"/>
      <c r="K18" s="88"/>
    </row>
    <row r="19" spans="1:11" ht="12.75" customHeight="1">
      <c r="A19" s="103" t="s">
        <v>41</v>
      </c>
      <c r="B19" s="106">
        <v>4912.2</v>
      </c>
      <c r="C19" s="106">
        <v>931.5</v>
      </c>
      <c r="D19" s="106">
        <v>6018.2</v>
      </c>
      <c r="E19" s="106">
        <v>40</v>
      </c>
      <c r="F19" s="106">
        <v>1200</v>
      </c>
      <c r="G19" s="73">
        <f>+F19-E19</f>
        <v>1160</v>
      </c>
      <c r="H19" s="73">
        <f>D19-C19</f>
        <v>5086.7</v>
      </c>
      <c r="I19" s="111"/>
      <c r="J19" s="75"/>
      <c r="K19" s="88"/>
    </row>
    <row r="20" spans="1:11" ht="12.75" customHeight="1">
      <c r="A20" s="103" t="s">
        <v>109</v>
      </c>
      <c r="B20" s="106" t="s">
        <v>1</v>
      </c>
      <c r="C20" s="106" t="s">
        <v>1</v>
      </c>
      <c r="D20" s="106">
        <v>730.8026</v>
      </c>
      <c r="E20" s="106">
        <v>98.8026</v>
      </c>
      <c r="F20" s="106">
        <v>200</v>
      </c>
      <c r="G20" s="73">
        <f>+F20-E20</f>
        <v>101.1974</v>
      </c>
      <c r="H20" s="73">
        <f>+D20</f>
        <v>730.8026</v>
      </c>
      <c r="I20" s="111"/>
      <c r="J20" s="75"/>
      <c r="K20" s="88"/>
    </row>
    <row r="21" spans="1:11" s="4" customFormat="1" ht="27" customHeight="1">
      <c r="A21" s="112" t="s">
        <v>100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113" t="s">
        <v>1</v>
      </c>
      <c r="H21" s="113" t="s">
        <v>1</v>
      </c>
      <c r="I21" s="109"/>
      <c r="J21" s="75"/>
      <c r="K21" s="109"/>
    </row>
    <row r="22" spans="1:11" ht="25.5" customHeight="1">
      <c r="A22" s="103" t="s">
        <v>101</v>
      </c>
      <c r="B22" s="106">
        <v>50242.80598</v>
      </c>
      <c r="C22" s="106">
        <v>30586.160100000005</v>
      </c>
      <c r="D22" s="59">
        <v>6947.910517779998</v>
      </c>
      <c r="E22" s="59">
        <v>684.46391778</v>
      </c>
      <c r="F22" s="59">
        <v>485.2551</v>
      </c>
      <c r="G22" s="73">
        <f>F22-E22</f>
        <v>-199.20881777999995</v>
      </c>
      <c r="H22" s="73">
        <f>D22-C22</f>
        <v>-23638.249582220007</v>
      </c>
      <c r="I22" s="88"/>
      <c r="J22" s="75"/>
      <c r="K22" s="88"/>
    </row>
    <row r="23" spans="1:11" ht="12.75" customHeight="1">
      <c r="A23" s="101" t="s">
        <v>39</v>
      </c>
      <c r="B23" s="113"/>
      <c r="C23" s="113"/>
      <c r="D23" s="113"/>
      <c r="E23" s="113"/>
      <c r="F23" s="113"/>
      <c r="G23" s="73"/>
      <c r="H23" s="73"/>
      <c r="I23" s="114"/>
      <c r="J23" s="75"/>
      <c r="K23" s="88"/>
    </row>
    <row r="24" spans="1:11" ht="26.25" customHeight="1">
      <c r="A24" s="103" t="s">
        <v>72</v>
      </c>
      <c r="B24" s="113">
        <v>2.64</v>
      </c>
      <c r="C24" s="113">
        <v>4.89</v>
      </c>
      <c r="D24" s="113">
        <v>4.16</v>
      </c>
      <c r="E24" s="113">
        <v>4.09</v>
      </c>
      <c r="F24" s="113">
        <v>4.16</v>
      </c>
      <c r="G24" s="73">
        <f>F24-E24</f>
        <v>0.07000000000000028</v>
      </c>
      <c r="H24" s="73">
        <f>D24-C24</f>
        <v>-0.7299999999999995</v>
      </c>
      <c r="I24" s="114"/>
      <c r="J24" s="75"/>
      <c r="K24" s="88"/>
    </row>
    <row r="25" spans="1:11" ht="12.75" customHeight="1">
      <c r="A25" s="103" t="s">
        <v>43</v>
      </c>
      <c r="B25" s="113" t="s">
        <v>1</v>
      </c>
      <c r="C25" s="113" t="s">
        <v>1</v>
      </c>
      <c r="D25" s="113" t="s">
        <v>1</v>
      </c>
      <c r="E25" s="113" t="s">
        <v>1</v>
      </c>
      <c r="F25" s="113" t="s">
        <v>1</v>
      </c>
      <c r="G25" s="59" t="s">
        <v>1</v>
      </c>
      <c r="H25" s="59" t="s">
        <v>1</v>
      </c>
      <c r="I25" s="115"/>
      <c r="J25" s="75"/>
      <c r="K25" s="88"/>
    </row>
    <row r="26" spans="1:11" ht="12.75" customHeight="1">
      <c r="A26" s="103" t="s">
        <v>21</v>
      </c>
      <c r="B26" s="113">
        <v>7.53726173752973</v>
      </c>
      <c r="C26" s="113">
        <v>9.43</v>
      </c>
      <c r="D26" s="113">
        <v>3.2</v>
      </c>
      <c r="E26" s="113" t="s">
        <v>1</v>
      </c>
      <c r="F26" s="113" t="s">
        <v>1</v>
      </c>
      <c r="G26" s="59" t="s">
        <v>1</v>
      </c>
      <c r="H26" s="73">
        <f>D26-C26</f>
        <v>-6.2299999999999995</v>
      </c>
      <c r="I26" s="115"/>
      <c r="J26" s="75"/>
      <c r="K26" s="88"/>
    </row>
    <row r="27" spans="1:13" ht="12.75" customHeight="1">
      <c r="A27" s="103" t="s">
        <v>103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113" t="s">
        <v>1</v>
      </c>
      <c r="H27" s="113" t="s">
        <v>1</v>
      </c>
      <c r="I27" s="115"/>
      <c r="J27" s="75"/>
      <c r="K27" s="88"/>
      <c r="M27" s="21"/>
    </row>
    <row r="28" spans="1:11" ht="26.25" customHeight="1">
      <c r="A28" s="103" t="s">
        <v>73</v>
      </c>
      <c r="B28" s="113">
        <f>+B24*1.2</f>
        <v>3.168</v>
      </c>
      <c r="C28" s="113">
        <f>+C24*1.2</f>
        <v>5.867999999999999</v>
      </c>
      <c r="D28" s="113">
        <f>+D24*1.2</f>
        <v>4.992</v>
      </c>
      <c r="E28" s="113">
        <f>+E24*1.2</f>
        <v>4.9079999999999995</v>
      </c>
      <c r="F28" s="113">
        <f>+F24*1.2</f>
        <v>4.992</v>
      </c>
      <c r="G28" s="73">
        <f>F28-E28</f>
        <v>0.08400000000000052</v>
      </c>
      <c r="H28" s="73">
        <f>D28-C28</f>
        <v>-0.8759999999999994</v>
      </c>
      <c r="I28" s="115"/>
      <c r="J28" s="75"/>
      <c r="K28" s="88"/>
    </row>
    <row r="29" spans="1:11" ht="27" customHeight="1">
      <c r="A29" s="103" t="s">
        <v>100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113" t="s">
        <v>1</v>
      </c>
      <c r="H29" s="113" t="s">
        <v>1</v>
      </c>
      <c r="I29" s="88"/>
      <c r="J29" s="75"/>
      <c r="K29" s="88"/>
    </row>
    <row r="30" spans="1:11" ht="1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5" customHeight="1">
      <c r="A31" s="36" t="s">
        <v>94</v>
      </c>
      <c r="B31" s="36"/>
      <c r="C31" s="88"/>
      <c r="D31" s="88"/>
      <c r="E31" s="88"/>
      <c r="F31" s="88"/>
      <c r="G31" s="88"/>
      <c r="H31" s="88"/>
      <c r="I31" s="88"/>
      <c r="J31" s="88"/>
      <c r="K31" s="88"/>
    </row>
    <row r="32" spans="1:11" s="3" customFormat="1" ht="12.75" customHeight="1">
      <c r="A32" s="96" t="s">
        <v>0</v>
      </c>
      <c r="B32" s="96"/>
      <c r="C32" s="97"/>
      <c r="D32" s="97"/>
      <c r="E32" s="97"/>
      <c r="F32" s="97"/>
      <c r="G32" s="97"/>
      <c r="H32" s="98"/>
      <c r="I32" s="98"/>
      <c r="J32" s="98"/>
      <c r="K32" s="98"/>
    </row>
    <row r="33" spans="1:11" ht="26.25" customHeight="1">
      <c r="A33" s="99"/>
      <c r="B33" s="54" t="s">
        <v>107</v>
      </c>
      <c r="C33" s="54" t="s">
        <v>111</v>
      </c>
      <c r="D33" s="54" t="s">
        <v>112</v>
      </c>
      <c r="E33" s="54">
        <v>41456</v>
      </c>
      <c r="F33" s="54">
        <v>41487</v>
      </c>
      <c r="G33" s="71" t="s">
        <v>2</v>
      </c>
      <c r="H33" s="71" t="s">
        <v>3</v>
      </c>
      <c r="I33" s="88"/>
      <c r="J33" s="88"/>
      <c r="K33" s="88"/>
    </row>
    <row r="34" spans="1:11" ht="23.25" customHeight="1">
      <c r="A34" s="101" t="s">
        <v>13</v>
      </c>
      <c r="B34" s="116">
        <v>31200</v>
      </c>
      <c r="C34" s="116">
        <v>20400</v>
      </c>
      <c r="D34" s="116">
        <f>SUM(D35:D37)</f>
        <v>31000</v>
      </c>
      <c r="E34" s="116">
        <v>4900</v>
      </c>
      <c r="F34" s="116">
        <f>SUM(F35:F37)</f>
        <v>3200</v>
      </c>
      <c r="G34" s="73">
        <f>F34-E34</f>
        <v>-1700</v>
      </c>
      <c r="H34" s="73">
        <f aca="true" t="shared" si="0" ref="H34:H55">D34-C34</f>
        <v>10600</v>
      </c>
      <c r="I34" s="109"/>
      <c r="J34" s="88"/>
      <c r="K34" s="88"/>
    </row>
    <row r="35" spans="1:11" ht="12.75" customHeight="1">
      <c r="A35" s="117" t="s">
        <v>31</v>
      </c>
      <c r="B35" s="118">
        <v>2050</v>
      </c>
      <c r="C35" s="118">
        <v>1550</v>
      </c>
      <c r="D35" s="118">
        <v>900</v>
      </c>
      <c r="E35" s="118">
        <v>500</v>
      </c>
      <c r="F35" s="118">
        <v>400</v>
      </c>
      <c r="G35" s="73">
        <f>+F35</f>
        <v>400</v>
      </c>
      <c r="H35" s="73">
        <f t="shared" si="0"/>
        <v>-650</v>
      </c>
      <c r="I35" s="109"/>
      <c r="J35" s="88"/>
      <c r="K35" s="119"/>
    </row>
    <row r="36" spans="1:11" ht="12.75" customHeight="1">
      <c r="A36" s="117" t="s">
        <v>32</v>
      </c>
      <c r="B36" s="118">
        <v>3650</v>
      </c>
      <c r="C36" s="118">
        <v>2950</v>
      </c>
      <c r="D36" s="118">
        <v>800</v>
      </c>
      <c r="E36" s="118">
        <v>400</v>
      </c>
      <c r="F36" s="118">
        <v>400</v>
      </c>
      <c r="G36" s="73">
        <f>+F36</f>
        <v>400</v>
      </c>
      <c r="H36" s="73">
        <f t="shared" si="0"/>
        <v>-2150</v>
      </c>
      <c r="I36" s="109"/>
      <c r="J36" s="88"/>
      <c r="K36" s="119"/>
    </row>
    <row r="37" spans="1:11" ht="12.75" customHeight="1">
      <c r="A37" s="117" t="s">
        <v>33</v>
      </c>
      <c r="B37" s="118">
        <v>25500</v>
      </c>
      <c r="C37" s="118">
        <v>15900</v>
      </c>
      <c r="D37" s="118">
        <v>29300</v>
      </c>
      <c r="E37" s="118">
        <v>4000</v>
      </c>
      <c r="F37" s="118">
        <v>2400</v>
      </c>
      <c r="G37" s="73">
        <f>F37-E37</f>
        <v>-1600</v>
      </c>
      <c r="H37" s="73">
        <f t="shared" si="0"/>
        <v>13400</v>
      </c>
      <c r="I37" s="109"/>
      <c r="J37" s="88"/>
      <c r="K37" s="119"/>
    </row>
    <row r="38" spans="1:11" ht="12.75" customHeight="1" hidden="1">
      <c r="A38" s="117" t="s">
        <v>34</v>
      </c>
      <c r="B38" s="120"/>
      <c r="C38" s="120"/>
      <c r="D38" s="118"/>
      <c r="E38" s="118"/>
      <c r="F38" s="118"/>
      <c r="G38" s="73">
        <f>F38-E38</f>
        <v>0</v>
      </c>
      <c r="H38" s="73">
        <f t="shared" si="0"/>
        <v>0</v>
      </c>
      <c r="I38" s="109"/>
      <c r="J38" s="88"/>
      <c r="K38" s="119"/>
    </row>
    <row r="39" spans="1:11" ht="12.75" customHeight="1" hidden="1">
      <c r="A39" s="117" t="s">
        <v>35</v>
      </c>
      <c r="B39" s="120"/>
      <c r="C39" s="120"/>
      <c r="D39" s="121"/>
      <c r="E39" s="121"/>
      <c r="F39" s="121"/>
      <c r="G39" s="73">
        <f>F39-E39</f>
        <v>0</v>
      </c>
      <c r="H39" s="73">
        <f t="shared" si="0"/>
        <v>0</v>
      </c>
      <c r="I39" s="109"/>
      <c r="J39" s="88"/>
      <c r="K39" s="119"/>
    </row>
    <row r="40" spans="1:11" ht="12.75" customHeight="1">
      <c r="A40" s="101" t="s">
        <v>12</v>
      </c>
      <c r="B40" s="116">
        <v>41137.08</v>
      </c>
      <c r="C40" s="116">
        <v>26310.780000000002</v>
      </c>
      <c r="D40" s="116">
        <f>SUM(D41:D43)</f>
        <v>31380.12</v>
      </c>
      <c r="E40" s="116">
        <v>4028.85</v>
      </c>
      <c r="F40" s="116">
        <v>2995.8</v>
      </c>
      <c r="G40" s="73">
        <f>F40-E40</f>
        <v>-1033.0499999999997</v>
      </c>
      <c r="H40" s="73">
        <f t="shared" si="0"/>
        <v>5069.3399999999965</v>
      </c>
      <c r="I40" s="109"/>
      <c r="J40" s="88"/>
      <c r="K40" s="119"/>
    </row>
    <row r="41" spans="1:11" ht="12.75" customHeight="1">
      <c r="A41" s="117" t="s">
        <v>31</v>
      </c>
      <c r="B41" s="118">
        <v>1691.65</v>
      </c>
      <c r="C41" s="118">
        <v>1471.65</v>
      </c>
      <c r="D41" s="118">
        <v>736.3</v>
      </c>
      <c r="E41" s="118">
        <v>575</v>
      </c>
      <c r="F41" s="118">
        <v>161.3</v>
      </c>
      <c r="G41" s="73">
        <f>+F41</f>
        <v>161.3</v>
      </c>
      <c r="H41" s="73">
        <f t="shared" si="0"/>
        <v>-735.3500000000001</v>
      </c>
      <c r="I41" s="109"/>
      <c r="J41" s="88"/>
      <c r="K41" s="119"/>
    </row>
    <row r="42" spans="1:11" ht="12.75" customHeight="1">
      <c r="A42" s="117" t="s">
        <v>32</v>
      </c>
      <c r="B42" s="118">
        <v>3413.92</v>
      </c>
      <c r="C42" s="118">
        <v>3012.82</v>
      </c>
      <c r="D42" s="118">
        <v>421.8</v>
      </c>
      <c r="E42" s="118">
        <v>396.8</v>
      </c>
      <c r="F42" s="118">
        <v>25</v>
      </c>
      <c r="G42" s="73">
        <f>+F42</f>
        <v>25</v>
      </c>
      <c r="H42" s="73">
        <f t="shared" si="0"/>
        <v>-2591.02</v>
      </c>
      <c r="I42" s="109"/>
      <c r="J42" s="88"/>
      <c r="K42" s="119"/>
    </row>
    <row r="43" spans="1:11" ht="12.75" customHeight="1">
      <c r="A43" s="117" t="s">
        <v>33</v>
      </c>
      <c r="B43" s="118">
        <v>36031.51</v>
      </c>
      <c r="C43" s="118">
        <v>21826.31</v>
      </c>
      <c r="D43" s="118">
        <v>30222.02</v>
      </c>
      <c r="E43" s="118">
        <v>3057.05</v>
      </c>
      <c r="F43" s="118">
        <v>2809.5</v>
      </c>
      <c r="G43" s="73">
        <f>F43-E43</f>
        <v>-247.55000000000018</v>
      </c>
      <c r="H43" s="73">
        <f t="shared" si="0"/>
        <v>8395.71</v>
      </c>
      <c r="I43" s="109"/>
      <c r="J43" s="88"/>
      <c r="K43" s="119"/>
    </row>
    <row r="44" spans="1:11" ht="12.75" customHeight="1" hidden="1">
      <c r="A44" s="117" t="s">
        <v>34</v>
      </c>
      <c r="B44" s="120"/>
      <c r="C44" s="120"/>
      <c r="D44" s="121"/>
      <c r="E44" s="121"/>
      <c r="F44" s="121"/>
      <c r="G44" s="73">
        <f>F44-E44</f>
        <v>0</v>
      </c>
      <c r="H44" s="73">
        <f t="shared" si="0"/>
        <v>0</v>
      </c>
      <c r="I44" s="109"/>
      <c r="J44" s="88">
        <v>7421</v>
      </c>
      <c r="K44" s="119"/>
    </row>
    <row r="45" spans="1:11" ht="12.75" customHeight="1" hidden="1">
      <c r="A45" s="117" t="s">
        <v>35</v>
      </c>
      <c r="B45" s="120"/>
      <c r="C45" s="120"/>
      <c r="D45" s="121"/>
      <c r="E45" s="121"/>
      <c r="F45" s="121"/>
      <c r="G45" s="73">
        <f>F45-E45</f>
        <v>0</v>
      </c>
      <c r="H45" s="73">
        <f t="shared" si="0"/>
        <v>0</v>
      </c>
      <c r="I45" s="109"/>
      <c r="J45" s="88"/>
      <c r="K45" s="119"/>
    </row>
    <row r="46" spans="1:11" ht="12.75" customHeight="1">
      <c r="A46" s="101" t="s">
        <v>14</v>
      </c>
      <c r="B46" s="116">
        <v>28547.71</v>
      </c>
      <c r="C46" s="116">
        <v>19472.31</v>
      </c>
      <c r="D46" s="116">
        <v>26695.65</v>
      </c>
      <c r="E46" s="116">
        <v>3690.55</v>
      </c>
      <c r="F46" s="116">
        <v>2400</v>
      </c>
      <c r="G46" s="73">
        <f>F46-E46</f>
        <v>-1290.5500000000002</v>
      </c>
      <c r="H46" s="73">
        <f t="shared" si="0"/>
        <v>7223.34</v>
      </c>
      <c r="I46" s="88"/>
      <c r="J46" s="88"/>
      <c r="K46" s="119"/>
    </row>
    <row r="47" spans="1:11" ht="12.75" customHeight="1">
      <c r="A47" s="117" t="s">
        <v>31</v>
      </c>
      <c r="B47" s="118">
        <v>1347.8</v>
      </c>
      <c r="C47" s="118">
        <v>1127.8</v>
      </c>
      <c r="D47" s="118">
        <v>380</v>
      </c>
      <c r="E47" s="118">
        <v>380</v>
      </c>
      <c r="F47" s="118" t="s">
        <v>1</v>
      </c>
      <c r="G47" s="73" t="str">
        <f>+F47</f>
        <v>-</v>
      </c>
      <c r="H47" s="73">
        <f t="shared" si="0"/>
        <v>-747.8</v>
      </c>
      <c r="I47" s="88"/>
      <c r="J47" s="88"/>
      <c r="K47" s="119"/>
    </row>
    <row r="48" spans="1:11" ht="12.75" customHeight="1">
      <c r="A48" s="117" t="s">
        <v>32</v>
      </c>
      <c r="B48" s="118">
        <v>2608.81</v>
      </c>
      <c r="C48" s="118">
        <v>2217.81</v>
      </c>
      <c r="D48" s="118">
        <v>284.5</v>
      </c>
      <c r="E48" s="118">
        <v>284.5</v>
      </c>
      <c r="F48" s="118" t="s">
        <v>1</v>
      </c>
      <c r="G48" s="73" t="str">
        <f>+F48</f>
        <v>-</v>
      </c>
      <c r="H48" s="73">
        <f t="shared" si="0"/>
        <v>-1933.31</v>
      </c>
      <c r="I48" s="88"/>
      <c r="J48" s="88"/>
      <c r="K48" s="119"/>
    </row>
    <row r="49" spans="1:11" ht="12.75" customHeight="1">
      <c r="A49" s="117" t="s">
        <v>33</v>
      </c>
      <c r="B49" s="118">
        <v>24591.1</v>
      </c>
      <c r="C49" s="118">
        <v>16126.7</v>
      </c>
      <c r="D49" s="118">
        <v>26031.15</v>
      </c>
      <c r="E49" s="118">
        <v>3026.05</v>
      </c>
      <c r="F49" s="118">
        <v>2400</v>
      </c>
      <c r="G49" s="73">
        <f>F49-E49</f>
        <v>-626.0500000000002</v>
      </c>
      <c r="H49" s="73">
        <f t="shared" si="0"/>
        <v>9904.45</v>
      </c>
      <c r="I49" s="88"/>
      <c r="J49" s="88"/>
      <c r="K49" s="119"/>
    </row>
    <row r="50" spans="1:11" ht="12.75" customHeight="1" hidden="1">
      <c r="A50" s="117" t="s">
        <v>34</v>
      </c>
      <c r="B50" s="120"/>
      <c r="C50" s="120"/>
      <c r="D50" s="121"/>
      <c r="E50" s="121"/>
      <c r="F50" s="121"/>
      <c r="G50" s="73">
        <f>F50-E50</f>
        <v>0</v>
      </c>
      <c r="H50" s="73">
        <f t="shared" si="0"/>
        <v>0</v>
      </c>
      <c r="I50" s="88"/>
      <c r="J50" s="88"/>
      <c r="K50" s="119"/>
    </row>
    <row r="51" spans="1:11" ht="12.75" customHeight="1" hidden="1">
      <c r="A51" s="117" t="s">
        <v>35</v>
      </c>
      <c r="B51" s="120"/>
      <c r="C51" s="120"/>
      <c r="D51" s="121"/>
      <c r="E51" s="121"/>
      <c r="F51" s="121"/>
      <c r="G51" s="73">
        <f>F51-E51</f>
        <v>0</v>
      </c>
      <c r="H51" s="73">
        <f t="shared" si="0"/>
        <v>0</v>
      </c>
      <c r="I51" s="88"/>
      <c r="J51" s="88"/>
      <c r="K51" s="119"/>
    </row>
    <row r="52" spans="1:11" ht="23.25" customHeight="1">
      <c r="A52" s="101" t="s">
        <v>15</v>
      </c>
      <c r="B52" s="116">
        <v>6.31</v>
      </c>
      <c r="C52" s="116">
        <v>7.71</v>
      </c>
      <c r="D52" s="116">
        <v>3.25</v>
      </c>
      <c r="E52" s="116">
        <v>3.93</v>
      </c>
      <c r="F52" s="116">
        <v>4.16</v>
      </c>
      <c r="G52" s="73">
        <f>F52-E52</f>
        <v>0.22999999999999998</v>
      </c>
      <c r="H52" s="73">
        <f t="shared" si="0"/>
        <v>-4.46</v>
      </c>
      <c r="I52" s="88"/>
      <c r="J52" s="122"/>
      <c r="K52" s="119"/>
    </row>
    <row r="53" spans="1:11" ht="12" customHeight="1">
      <c r="A53" s="117" t="s">
        <v>31</v>
      </c>
      <c r="B53" s="121">
        <v>5.57</v>
      </c>
      <c r="C53" s="121">
        <v>5.74</v>
      </c>
      <c r="D53" s="118">
        <v>3.41</v>
      </c>
      <c r="E53" s="118">
        <v>3.41</v>
      </c>
      <c r="F53" s="118" t="s">
        <v>1</v>
      </c>
      <c r="G53" s="73" t="str">
        <f>+F53</f>
        <v>-</v>
      </c>
      <c r="H53" s="73">
        <f t="shared" si="0"/>
        <v>-2.33</v>
      </c>
      <c r="I53" s="88"/>
      <c r="J53" s="122"/>
      <c r="K53" s="119"/>
    </row>
    <row r="54" spans="1:11" ht="12" customHeight="1">
      <c r="A54" s="117" t="s">
        <v>32</v>
      </c>
      <c r="B54" s="121">
        <v>6.25</v>
      </c>
      <c r="C54" s="121">
        <v>6.9</v>
      </c>
      <c r="D54" s="118">
        <v>4.07</v>
      </c>
      <c r="E54" s="118">
        <v>4.07</v>
      </c>
      <c r="F54" s="118" t="s">
        <v>1</v>
      </c>
      <c r="G54" s="73" t="str">
        <f>+F54</f>
        <v>-</v>
      </c>
      <c r="H54" s="73">
        <f t="shared" si="0"/>
        <v>-2.83</v>
      </c>
      <c r="I54" s="88"/>
      <c r="J54" s="122"/>
      <c r="K54" s="119"/>
    </row>
    <row r="55" spans="1:11" ht="12" customHeight="1">
      <c r="A55" s="117" t="s">
        <v>33</v>
      </c>
      <c r="B55" s="118">
        <v>6.65</v>
      </c>
      <c r="C55" s="118">
        <v>8.24</v>
      </c>
      <c r="D55" s="118">
        <v>3.26</v>
      </c>
      <c r="E55" s="118">
        <v>3.98</v>
      </c>
      <c r="F55" s="118">
        <v>4.16</v>
      </c>
      <c r="G55" s="73">
        <f>F55-E55</f>
        <v>0.18000000000000016</v>
      </c>
      <c r="H55" s="73">
        <f t="shared" si="0"/>
        <v>-4.98</v>
      </c>
      <c r="I55" s="88"/>
      <c r="J55" s="122"/>
      <c r="K55" s="119"/>
    </row>
    <row r="56" spans="1:11" ht="12" customHeight="1" hidden="1">
      <c r="A56" s="117" t="s">
        <v>34</v>
      </c>
      <c r="B56" s="123">
        <v>0</v>
      </c>
      <c r="C56" s="123">
        <v>0</v>
      </c>
      <c r="D56" s="123">
        <v>0</v>
      </c>
      <c r="E56" s="123">
        <v>0</v>
      </c>
      <c r="F56" s="123">
        <v>0</v>
      </c>
      <c r="G56" s="73">
        <f>F56-E56</f>
        <v>0</v>
      </c>
      <c r="H56" s="73">
        <f>G56-F56</f>
        <v>0</v>
      </c>
      <c r="I56" s="88"/>
      <c r="J56" s="122"/>
      <c r="K56" s="119"/>
    </row>
    <row r="57" spans="1:11" ht="12" customHeight="1" hidden="1">
      <c r="A57" s="117" t="s">
        <v>35</v>
      </c>
      <c r="B57" s="123">
        <v>0</v>
      </c>
      <c r="C57" s="123">
        <v>0</v>
      </c>
      <c r="D57" s="123">
        <v>0</v>
      </c>
      <c r="E57" s="123">
        <v>0</v>
      </c>
      <c r="F57" s="123">
        <v>0</v>
      </c>
      <c r="G57" s="73">
        <f>F57-E57</f>
        <v>0</v>
      </c>
      <c r="H57" s="73">
        <f>G57-F57</f>
        <v>0</v>
      </c>
      <c r="I57" s="88"/>
      <c r="J57" s="88"/>
      <c r="K57" s="88"/>
    </row>
    <row r="58" spans="1:11" ht="13.5" customHeight="1">
      <c r="A58" s="88"/>
      <c r="B58" s="88"/>
      <c r="C58" s="88"/>
      <c r="D58" s="88"/>
      <c r="E58" s="109"/>
      <c r="F58" s="88"/>
      <c r="G58" s="88"/>
      <c r="H58" s="88"/>
      <c r="I58" s="88"/>
      <c r="J58" s="88"/>
      <c r="K58" s="88"/>
    </row>
    <row r="59" spans="1:11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1:11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7.25390625" style="1" customWidth="1"/>
    <col min="2" max="2" width="10.75390625" style="1" customWidth="1"/>
    <col min="3" max="4" width="11.125" style="1" customWidth="1"/>
    <col min="5" max="8" width="10.75390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2" ht="15" customHeight="1">
      <c r="A1" s="36" t="s">
        <v>96</v>
      </c>
      <c r="B1" s="36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" customFormat="1" ht="12.75" customHeight="1">
      <c r="A2" s="96" t="s">
        <v>0</v>
      </c>
      <c r="B2" s="96"/>
      <c r="C2" s="97"/>
      <c r="D2" s="97"/>
      <c r="E2" s="97"/>
      <c r="F2" s="97"/>
      <c r="G2" s="97"/>
      <c r="H2" s="98"/>
      <c r="I2" s="98"/>
      <c r="J2" s="98"/>
      <c r="K2" s="98"/>
      <c r="L2" s="98"/>
    </row>
    <row r="3" spans="1:12" ht="26.25" customHeight="1">
      <c r="A3" s="99"/>
      <c r="B3" s="54" t="s">
        <v>107</v>
      </c>
      <c r="C3" s="54" t="s">
        <v>111</v>
      </c>
      <c r="D3" s="54" t="s">
        <v>112</v>
      </c>
      <c r="E3" s="54">
        <v>41456</v>
      </c>
      <c r="F3" s="54">
        <v>41487</v>
      </c>
      <c r="G3" s="71" t="s">
        <v>2</v>
      </c>
      <c r="H3" s="71" t="s">
        <v>3</v>
      </c>
      <c r="I3" s="88"/>
      <c r="J3" s="88"/>
      <c r="K3" s="88"/>
      <c r="L3" s="88"/>
    </row>
    <row r="4" spans="1:14" ht="12.75" customHeight="1">
      <c r="A4" s="124" t="s">
        <v>65</v>
      </c>
      <c r="B4" s="116">
        <v>4883</v>
      </c>
      <c r="C4" s="116">
        <v>3277</v>
      </c>
      <c r="D4" s="116">
        <f>SUM(D5:D7)</f>
        <v>4114.5</v>
      </c>
      <c r="E4" s="116">
        <v>307</v>
      </c>
      <c r="F4" s="116">
        <f>SUM(F5:F7)</f>
        <v>503</v>
      </c>
      <c r="G4" s="73">
        <f>F4-E4</f>
        <v>196</v>
      </c>
      <c r="H4" s="73">
        <f>+D4-C4</f>
        <v>837.5</v>
      </c>
      <c r="I4" s="109"/>
      <c r="J4" s="88"/>
      <c r="K4" s="88"/>
      <c r="L4" s="125"/>
      <c r="M4" s="25"/>
      <c r="N4" s="25"/>
    </row>
    <row r="5" spans="1:14" ht="12.75" customHeight="1">
      <c r="A5" s="126" t="s">
        <v>10</v>
      </c>
      <c r="B5" s="118">
        <v>495</v>
      </c>
      <c r="C5" s="118">
        <v>383</v>
      </c>
      <c r="D5" s="118">
        <v>186</v>
      </c>
      <c r="E5" s="118">
        <v>16</v>
      </c>
      <c r="F5" s="118">
        <v>20</v>
      </c>
      <c r="G5" s="73">
        <f aca="true" t="shared" si="0" ref="G5:G25">F5-E5</f>
        <v>4</v>
      </c>
      <c r="H5" s="73">
        <f aca="true" t="shared" si="1" ref="H5:H25">+D5-C5</f>
        <v>-197</v>
      </c>
      <c r="I5" s="127"/>
      <c r="J5" s="88"/>
      <c r="K5" s="88"/>
      <c r="L5" s="125"/>
      <c r="M5" s="25"/>
      <c r="N5" s="25"/>
    </row>
    <row r="6" spans="1:14" ht="12.75" customHeight="1">
      <c r="A6" s="126" t="s">
        <v>36</v>
      </c>
      <c r="B6" s="118">
        <v>1225</v>
      </c>
      <c r="C6" s="118">
        <v>844</v>
      </c>
      <c r="D6" s="118">
        <v>1205.5</v>
      </c>
      <c r="E6" s="118">
        <v>129</v>
      </c>
      <c r="F6" s="118">
        <v>133</v>
      </c>
      <c r="G6" s="73">
        <f t="shared" si="0"/>
        <v>4</v>
      </c>
      <c r="H6" s="73">
        <f t="shared" si="1"/>
        <v>361.5</v>
      </c>
      <c r="I6" s="127"/>
      <c r="J6" s="88"/>
      <c r="K6" s="88"/>
      <c r="L6" s="125"/>
      <c r="M6" s="25"/>
      <c r="N6" s="25"/>
    </row>
    <row r="7" spans="1:14" ht="12.75" customHeight="1">
      <c r="A7" s="126" t="s">
        <v>11</v>
      </c>
      <c r="B7" s="118">
        <v>3163</v>
      </c>
      <c r="C7" s="118">
        <v>2050</v>
      </c>
      <c r="D7" s="118">
        <v>2723</v>
      </c>
      <c r="E7" s="118">
        <v>162</v>
      </c>
      <c r="F7" s="118">
        <v>350</v>
      </c>
      <c r="G7" s="73">
        <f t="shared" si="0"/>
        <v>188</v>
      </c>
      <c r="H7" s="73">
        <f t="shared" si="1"/>
        <v>673</v>
      </c>
      <c r="I7" s="127"/>
      <c r="J7" s="88"/>
      <c r="K7" s="88"/>
      <c r="L7" s="125"/>
      <c r="M7" s="25"/>
      <c r="N7" s="25"/>
    </row>
    <row r="8" spans="1:14" ht="13.5" customHeight="1" hidden="1">
      <c r="A8" s="126" t="s">
        <v>37</v>
      </c>
      <c r="B8" s="118"/>
      <c r="C8" s="128"/>
      <c r="D8" s="118"/>
      <c r="E8" s="118"/>
      <c r="F8" s="118"/>
      <c r="G8" s="73">
        <f t="shared" si="0"/>
        <v>0</v>
      </c>
      <c r="H8" s="73">
        <f t="shared" si="1"/>
        <v>0</v>
      </c>
      <c r="I8" s="127"/>
      <c r="J8" s="88"/>
      <c r="K8" s="88"/>
      <c r="L8" s="125"/>
      <c r="M8" s="25"/>
      <c r="N8" s="25"/>
    </row>
    <row r="9" spans="1:14" ht="12.75" customHeight="1" hidden="1">
      <c r="A9" s="126" t="s">
        <v>38</v>
      </c>
      <c r="B9" s="118"/>
      <c r="C9" s="128"/>
      <c r="D9" s="118"/>
      <c r="E9" s="118"/>
      <c r="F9" s="118"/>
      <c r="G9" s="73">
        <f t="shared" si="0"/>
        <v>0</v>
      </c>
      <c r="H9" s="73">
        <f t="shared" si="1"/>
        <v>0</v>
      </c>
      <c r="I9" s="127"/>
      <c r="J9" s="88"/>
      <c r="K9" s="88"/>
      <c r="L9" s="125"/>
      <c r="M9" s="25"/>
      <c r="N9" s="25"/>
    </row>
    <row r="10" spans="1:14" ht="12.75" customHeight="1">
      <c r="A10" s="124" t="s">
        <v>67</v>
      </c>
      <c r="B10" s="116">
        <v>9850.766</v>
      </c>
      <c r="C10" s="116">
        <v>6291.785</v>
      </c>
      <c r="D10" s="116">
        <v>6427.521</v>
      </c>
      <c r="E10" s="116">
        <v>693.23</v>
      </c>
      <c r="F10" s="116">
        <v>602.6</v>
      </c>
      <c r="G10" s="73">
        <f t="shared" si="0"/>
        <v>-90.63</v>
      </c>
      <c r="H10" s="73">
        <f t="shared" si="1"/>
        <v>135.73599999999988</v>
      </c>
      <c r="I10" s="88"/>
      <c r="J10" s="88"/>
      <c r="K10" s="88"/>
      <c r="L10" s="125"/>
      <c r="M10" s="25"/>
      <c r="N10" s="25"/>
    </row>
    <row r="11" spans="1:14" ht="12.75" customHeight="1">
      <c r="A11" s="126" t="s">
        <v>10</v>
      </c>
      <c r="B11" s="118">
        <v>447.224</v>
      </c>
      <c r="C11" s="118">
        <v>290.204</v>
      </c>
      <c r="D11" s="118">
        <v>328.2</v>
      </c>
      <c r="E11" s="118">
        <v>30.7</v>
      </c>
      <c r="F11" s="118">
        <v>21</v>
      </c>
      <c r="G11" s="73">
        <f t="shared" si="0"/>
        <v>-9.7</v>
      </c>
      <c r="H11" s="73">
        <f t="shared" si="1"/>
        <v>37.99599999999998</v>
      </c>
      <c r="I11" s="109"/>
      <c r="J11" s="88"/>
      <c r="K11" s="88"/>
      <c r="L11" s="125"/>
      <c r="M11" s="25"/>
      <c r="N11" s="25"/>
    </row>
    <row r="12" spans="1:14" ht="12.75" customHeight="1">
      <c r="A12" s="126" t="s">
        <v>36</v>
      </c>
      <c r="B12" s="118">
        <v>2817.152</v>
      </c>
      <c r="C12" s="118">
        <v>1996.641</v>
      </c>
      <c r="D12" s="118">
        <v>1792.59</v>
      </c>
      <c r="E12" s="118">
        <v>242.6</v>
      </c>
      <c r="F12" s="118">
        <v>175</v>
      </c>
      <c r="G12" s="73">
        <f t="shared" si="0"/>
        <v>-67.6</v>
      </c>
      <c r="H12" s="73">
        <f t="shared" si="1"/>
        <v>-204.05100000000016</v>
      </c>
      <c r="I12" s="109"/>
      <c r="J12" s="88"/>
      <c r="K12" s="88"/>
      <c r="L12" s="125"/>
      <c r="M12" s="25"/>
      <c r="N12" s="25"/>
    </row>
    <row r="13" spans="1:14" ht="12.75" customHeight="1">
      <c r="A13" s="129" t="s">
        <v>11</v>
      </c>
      <c r="B13" s="118">
        <v>6586.39</v>
      </c>
      <c r="C13" s="118">
        <v>4004.94</v>
      </c>
      <c r="D13" s="118">
        <v>4306.731</v>
      </c>
      <c r="E13" s="118">
        <v>419.93</v>
      </c>
      <c r="F13" s="118">
        <v>406.6</v>
      </c>
      <c r="G13" s="73">
        <f t="shared" si="0"/>
        <v>-13.329999999999984</v>
      </c>
      <c r="H13" s="73">
        <f t="shared" si="1"/>
        <v>301.7909999999997</v>
      </c>
      <c r="I13" s="109"/>
      <c r="J13" s="88"/>
      <c r="K13" s="88"/>
      <c r="L13" s="125"/>
      <c r="M13" s="25"/>
      <c r="N13" s="25"/>
    </row>
    <row r="14" spans="1:14" ht="12.75" customHeight="1" hidden="1">
      <c r="A14" s="129" t="s">
        <v>37</v>
      </c>
      <c r="B14" s="118"/>
      <c r="C14" s="128"/>
      <c r="D14" s="118"/>
      <c r="E14" s="118"/>
      <c r="F14" s="118"/>
      <c r="G14" s="73">
        <f t="shared" si="0"/>
        <v>0</v>
      </c>
      <c r="H14" s="73">
        <f t="shared" si="1"/>
        <v>0</v>
      </c>
      <c r="I14" s="109"/>
      <c r="J14" s="88"/>
      <c r="K14" s="88"/>
      <c r="L14" s="125"/>
      <c r="M14" s="25"/>
      <c r="N14" s="25"/>
    </row>
    <row r="15" spans="1:14" ht="12.75" customHeight="1" hidden="1">
      <c r="A15" s="129" t="s">
        <v>38</v>
      </c>
      <c r="B15" s="118"/>
      <c r="C15" s="128"/>
      <c r="D15" s="118"/>
      <c r="E15" s="118"/>
      <c r="F15" s="118"/>
      <c r="G15" s="73">
        <f t="shared" si="0"/>
        <v>0</v>
      </c>
      <c r="H15" s="73">
        <f t="shared" si="1"/>
        <v>0</v>
      </c>
      <c r="I15" s="109"/>
      <c r="J15" s="88"/>
      <c r="K15" s="88"/>
      <c r="L15" s="125"/>
      <c r="M15" s="25"/>
      <c r="N15" s="25"/>
    </row>
    <row r="16" spans="1:14" ht="12.75" customHeight="1">
      <c r="A16" s="130" t="s">
        <v>68</v>
      </c>
      <c r="B16" s="116">
        <v>4762.715</v>
      </c>
      <c r="C16" s="116">
        <v>3126.5649999999996</v>
      </c>
      <c r="D16" s="116">
        <v>4086.92</v>
      </c>
      <c r="E16" s="116">
        <v>327.25</v>
      </c>
      <c r="F16" s="116">
        <v>497.94</v>
      </c>
      <c r="G16" s="73">
        <f t="shared" si="0"/>
        <v>170.69</v>
      </c>
      <c r="H16" s="73">
        <f t="shared" si="1"/>
        <v>960.3550000000005</v>
      </c>
      <c r="I16" s="88"/>
      <c r="J16" s="88"/>
      <c r="K16" s="88"/>
      <c r="L16" s="125"/>
      <c r="M16" s="25"/>
      <c r="N16" s="25"/>
    </row>
    <row r="17" spans="1:14" ht="12.75" customHeight="1">
      <c r="A17" s="126" t="s">
        <v>10</v>
      </c>
      <c r="B17" s="118">
        <v>225.915</v>
      </c>
      <c r="C17" s="118">
        <v>155.415</v>
      </c>
      <c r="D17" s="118">
        <v>163.75</v>
      </c>
      <c r="E17" s="118">
        <v>16</v>
      </c>
      <c r="F17" s="118">
        <v>20</v>
      </c>
      <c r="G17" s="73">
        <f t="shared" si="0"/>
        <v>4</v>
      </c>
      <c r="H17" s="73">
        <f t="shared" si="1"/>
        <v>8.335000000000008</v>
      </c>
      <c r="I17" s="88"/>
      <c r="J17" s="88"/>
      <c r="K17" s="88"/>
      <c r="L17" s="125"/>
      <c r="M17" s="25"/>
      <c r="N17" s="25"/>
    </row>
    <row r="18" spans="1:14" ht="12.75" customHeight="1">
      <c r="A18" s="126" t="s">
        <v>36</v>
      </c>
      <c r="B18" s="118">
        <v>1226.01</v>
      </c>
      <c r="C18" s="118">
        <v>793.76</v>
      </c>
      <c r="D18" s="118">
        <v>1164.83</v>
      </c>
      <c r="E18" s="118">
        <v>129</v>
      </c>
      <c r="F18" s="118">
        <v>133</v>
      </c>
      <c r="G18" s="73">
        <f t="shared" si="0"/>
        <v>4</v>
      </c>
      <c r="H18" s="73">
        <f t="shared" si="1"/>
        <v>371.06999999999994</v>
      </c>
      <c r="I18" s="88"/>
      <c r="J18" s="131"/>
      <c r="K18" s="88"/>
      <c r="L18" s="125"/>
      <c r="M18" s="25"/>
      <c r="N18" s="25"/>
    </row>
    <row r="19" spans="1:14" ht="12.75" customHeight="1">
      <c r="A19" s="129" t="s">
        <v>11</v>
      </c>
      <c r="B19" s="118">
        <v>3310.79</v>
      </c>
      <c r="C19" s="118">
        <v>2177.39</v>
      </c>
      <c r="D19" s="118">
        <v>2758.34</v>
      </c>
      <c r="E19" s="118">
        <v>182.25</v>
      </c>
      <c r="F19" s="118">
        <v>344.94</v>
      </c>
      <c r="G19" s="73">
        <f t="shared" si="0"/>
        <v>162.69</v>
      </c>
      <c r="H19" s="73">
        <f t="shared" si="1"/>
        <v>580.9500000000003</v>
      </c>
      <c r="I19" s="88"/>
      <c r="J19" s="88"/>
      <c r="K19" s="88"/>
      <c r="L19" s="125"/>
      <c r="M19" s="25"/>
      <c r="N19" s="25"/>
    </row>
    <row r="20" spans="1:14" ht="12.75" customHeight="1" hidden="1">
      <c r="A20" s="129" t="s">
        <v>37</v>
      </c>
      <c r="B20" s="118"/>
      <c r="C20" s="128"/>
      <c r="D20" s="118"/>
      <c r="E20" s="118"/>
      <c r="F20" s="118"/>
      <c r="G20" s="73">
        <f t="shared" si="0"/>
        <v>0</v>
      </c>
      <c r="H20" s="73">
        <f t="shared" si="1"/>
        <v>0</v>
      </c>
      <c r="I20" s="88"/>
      <c r="J20" s="88"/>
      <c r="K20" s="88"/>
      <c r="L20" s="125"/>
      <c r="M20" s="25"/>
      <c r="N20" s="25"/>
    </row>
    <row r="21" spans="1:14" ht="12.75" customHeight="1" hidden="1">
      <c r="A21" s="129" t="s">
        <v>38</v>
      </c>
      <c r="B21" s="118"/>
      <c r="C21" s="128"/>
      <c r="D21" s="118"/>
      <c r="E21" s="118"/>
      <c r="F21" s="118"/>
      <c r="G21" s="73">
        <f t="shared" si="0"/>
        <v>0</v>
      </c>
      <c r="H21" s="73">
        <f t="shared" si="1"/>
        <v>0</v>
      </c>
      <c r="I21" s="88"/>
      <c r="J21" s="88"/>
      <c r="K21" s="88"/>
      <c r="L21" s="125"/>
      <c r="M21" s="25"/>
      <c r="N21" s="25"/>
    </row>
    <row r="22" spans="1:14" ht="12.75" customHeight="1">
      <c r="A22" s="130" t="s">
        <v>66</v>
      </c>
      <c r="B22" s="116">
        <v>9.91</v>
      </c>
      <c r="C22" s="116">
        <v>10.36</v>
      </c>
      <c r="D22" s="116">
        <v>8.58</v>
      </c>
      <c r="E22" s="116">
        <v>8.12</v>
      </c>
      <c r="F22" s="116">
        <v>8.44</v>
      </c>
      <c r="G22" s="73">
        <f t="shared" si="0"/>
        <v>0.3200000000000003</v>
      </c>
      <c r="H22" s="73">
        <f t="shared" si="1"/>
        <v>-1.7799999999999994</v>
      </c>
      <c r="I22" s="122"/>
      <c r="J22" s="88"/>
      <c r="K22" s="122"/>
      <c r="L22" s="125"/>
      <c r="M22" s="25"/>
      <c r="N22" s="25"/>
    </row>
    <row r="23" spans="1:14" ht="12.75" customHeight="1">
      <c r="A23" s="126" t="s">
        <v>10</v>
      </c>
      <c r="B23" s="118">
        <v>6.14</v>
      </c>
      <c r="C23" s="118">
        <v>6.02</v>
      </c>
      <c r="D23" s="118">
        <v>5.1</v>
      </c>
      <c r="E23" s="118">
        <v>4.95</v>
      </c>
      <c r="F23" s="118">
        <v>4.49</v>
      </c>
      <c r="G23" s="73">
        <f t="shared" si="0"/>
        <v>-0.45999999999999996</v>
      </c>
      <c r="H23" s="73">
        <f t="shared" si="1"/>
        <v>-0.9199999999999999</v>
      </c>
      <c r="I23" s="122"/>
      <c r="J23" s="88"/>
      <c r="K23" s="122"/>
      <c r="L23" s="125"/>
      <c r="M23" s="25"/>
      <c r="N23" s="25"/>
    </row>
    <row r="24" spans="1:14" ht="12.75" customHeight="1">
      <c r="A24" s="126" t="s">
        <v>36</v>
      </c>
      <c r="B24" s="118">
        <v>8.47</v>
      </c>
      <c r="C24" s="118">
        <v>9.22</v>
      </c>
      <c r="D24" s="118">
        <v>6.5</v>
      </c>
      <c r="E24" s="118">
        <v>6.4</v>
      </c>
      <c r="F24" s="118">
        <v>6.47</v>
      </c>
      <c r="G24" s="73">
        <f t="shared" si="0"/>
        <v>0.0699999999999994</v>
      </c>
      <c r="H24" s="73">
        <f t="shared" si="1"/>
        <v>-2.7200000000000006</v>
      </c>
      <c r="I24" s="122"/>
      <c r="J24" s="88"/>
      <c r="K24" s="122"/>
      <c r="L24" s="125"/>
      <c r="M24" s="25"/>
      <c r="N24" s="25"/>
    </row>
    <row r="25" spans="1:14" ht="12.75" customHeight="1">
      <c r="A25" s="126" t="s">
        <v>11</v>
      </c>
      <c r="B25" s="118">
        <v>10.81</v>
      </c>
      <c r="C25" s="118">
        <v>11.23</v>
      </c>
      <c r="D25" s="118">
        <v>9.68</v>
      </c>
      <c r="E25" s="118">
        <v>9.61</v>
      </c>
      <c r="F25" s="118">
        <v>9.43</v>
      </c>
      <c r="G25" s="73">
        <f t="shared" si="0"/>
        <v>-0.17999999999999972</v>
      </c>
      <c r="H25" s="73">
        <f t="shared" si="1"/>
        <v>-1.5500000000000007</v>
      </c>
      <c r="I25" s="122"/>
      <c r="J25" s="88"/>
      <c r="K25" s="122"/>
      <c r="L25" s="125"/>
      <c r="M25" s="25"/>
      <c r="N25" s="25"/>
    </row>
    <row r="26" spans="1:15" ht="12.75" customHeight="1" hidden="1">
      <c r="A26" s="126" t="s">
        <v>37</v>
      </c>
      <c r="B26" s="132">
        <v>0</v>
      </c>
      <c r="C26" s="133">
        <v>0</v>
      </c>
      <c r="D26" s="132">
        <v>0</v>
      </c>
      <c r="E26" s="132">
        <v>0</v>
      </c>
      <c r="F26" s="132">
        <v>0</v>
      </c>
      <c r="G26" s="73">
        <f>F26-E26</f>
        <v>0</v>
      </c>
      <c r="H26" s="73">
        <f>+D26-C26</f>
        <v>0</v>
      </c>
      <c r="I26" s="88"/>
      <c r="J26" s="88"/>
      <c r="K26" s="88" t="b">
        <f>B26=C26</f>
        <v>1</v>
      </c>
      <c r="L26" s="88"/>
      <c r="M26" s="25"/>
      <c r="N26" s="25"/>
      <c r="O26" s="25"/>
    </row>
    <row r="27" spans="1:15" ht="12.75" customHeight="1" hidden="1">
      <c r="A27" s="126" t="s">
        <v>38</v>
      </c>
      <c r="B27" s="132">
        <v>0</v>
      </c>
      <c r="C27" s="133">
        <v>0</v>
      </c>
      <c r="D27" s="132">
        <v>0</v>
      </c>
      <c r="E27" s="132">
        <v>0</v>
      </c>
      <c r="F27" s="132">
        <v>0</v>
      </c>
      <c r="G27" s="73">
        <f>F27-E27</f>
        <v>0</v>
      </c>
      <c r="H27" s="73">
        <f>+D27-C27</f>
        <v>0</v>
      </c>
      <c r="I27" s="88"/>
      <c r="J27" s="88"/>
      <c r="K27" s="88" t="b">
        <f>B27=C27</f>
        <v>1</v>
      </c>
      <c r="L27" s="88"/>
      <c r="M27" s="25"/>
      <c r="N27" s="25"/>
      <c r="O27" s="25"/>
    </row>
    <row r="28" spans="1:12" ht="15" customHeight="1">
      <c r="A28" s="88"/>
      <c r="B28" s="88"/>
      <c r="C28" s="109"/>
      <c r="D28" s="88"/>
      <c r="E28" s="88"/>
      <c r="F28" s="88"/>
      <c r="G28" s="88"/>
      <c r="H28" s="88"/>
      <c r="I28" s="88"/>
      <c r="J28" s="88"/>
      <c r="K28" s="88"/>
      <c r="L28" s="88"/>
    </row>
    <row r="29" spans="1:12" ht="15" customHeight="1">
      <c r="A29" s="36" t="s">
        <v>97</v>
      </c>
      <c r="B29" s="36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s="3" customFormat="1" ht="12.75" customHeight="1">
      <c r="A30" s="96" t="s">
        <v>79</v>
      </c>
      <c r="B30" s="96"/>
      <c r="C30" s="97"/>
      <c r="D30" s="97"/>
      <c r="E30" s="97"/>
      <c r="F30" s="97"/>
      <c r="G30" s="97"/>
      <c r="H30" s="98"/>
      <c r="I30" s="98"/>
      <c r="J30" s="98"/>
      <c r="K30" s="98"/>
      <c r="L30" s="98"/>
    </row>
    <row r="31" spans="1:12" ht="26.25" customHeight="1">
      <c r="A31" s="99"/>
      <c r="B31" s="54" t="s">
        <v>107</v>
      </c>
      <c r="C31" s="54" t="s">
        <v>111</v>
      </c>
      <c r="D31" s="54" t="s">
        <v>112</v>
      </c>
      <c r="E31" s="54">
        <v>41456</v>
      </c>
      <c r="F31" s="54">
        <v>41487</v>
      </c>
      <c r="G31" s="71" t="s">
        <v>2</v>
      </c>
      <c r="H31" s="71" t="s">
        <v>3</v>
      </c>
      <c r="I31" s="122"/>
      <c r="J31" s="134"/>
      <c r="K31" s="134"/>
      <c r="L31" s="88"/>
    </row>
    <row r="32" spans="1:13" ht="12.75" customHeight="1">
      <c r="A32" s="130" t="s">
        <v>42</v>
      </c>
      <c r="B32" s="135">
        <v>7.704581067274826</v>
      </c>
      <c r="C32" s="135">
        <v>8.72771006283517</v>
      </c>
      <c r="D32" s="135">
        <v>3.624117236780049</v>
      </c>
      <c r="E32" s="135">
        <v>4.300366092722469</v>
      </c>
      <c r="F32" s="135">
        <v>4.38912352696289</v>
      </c>
      <c r="G32" s="136">
        <f>F32-E32</f>
        <v>0.08875743424042071</v>
      </c>
      <c r="H32" s="136">
        <f>+D32-C32</f>
        <v>-5.103592826055121</v>
      </c>
      <c r="I32" s="137"/>
      <c r="J32" s="116"/>
      <c r="K32" s="116"/>
      <c r="L32" s="135"/>
      <c r="M32" s="26"/>
    </row>
    <row r="33" spans="1:14" ht="12.75" customHeight="1">
      <c r="A33" s="138" t="s">
        <v>26</v>
      </c>
      <c r="B33" s="113">
        <v>8.148250269996286</v>
      </c>
      <c r="C33" s="113">
        <v>8.854643242851838</v>
      </c>
      <c r="D33" s="113">
        <v>3.60365005317731</v>
      </c>
      <c r="E33" s="113">
        <v>3.87570194692453</v>
      </c>
      <c r="F33" s="113">
        <v>3.94383545649713</v>
      </c>
      <c r="G33" s="136">
        <f>F33-E33</f>
        <v>0.06813350957259967</v>
      </c>
      <c r="H33" s="136">
        <f>+D33-C33</f>
        <v>-5.250993189674528</v>
      </c>
      <c r="I33" s="137"/>
      <c r="J33" s="118"/>
      <c r="K33" s="87"/>
      <c r="L33" s="113"/>
      <c r="M33" s="26"/>
      <c r="N33" s="26"/>
    </row>
    <row r="34" spans="1:13" ht="12.75" customHeight="1">
      <c r="A34" s="138" t="s">
        <v>27</v>
      </c>
      <c r="B34" s="113">
        <v>7.682264914089533</v>
      </c>
      <c r="C34" s="113">
        <v>8.72924690571473</v>
      </c>
      <c r="D34" s="113">
        <v>3.50067823212334</v>
      </c>
      <c r="E34" s="113">
        <v>3.7399620631908</v>
      </c>
      <c r="F34" s="113">
        <v>3.9637857610327503</v>
      </c>
      <c r="G34" s="136">
        <f>F34-E34</f>
        <v>0.22382369784195033</v>
      </c>
      <c r="H34" s="136">
        <f>+D34-C34</f>
        <v>-5.22856867359139</v>
      </c>
      <c r="I34" s="137"/>
      <c r="J34" s="118"/>
      <c r="K34" s="118"/>
      <c r="L34" s="113"/>
      <c r="M34" s="26"/>
    </row>
    <row r="35" spans="1:13" ht="12.75" customHeight="1">
      <c r="A35" s="138" t="s">
        <v>28</v>
      </c>
      <c r="B35" s="139">
        <v>7.5</v>
      </c>
      <c r="C35" s="140">
        <v>9.5</v>
      </c>
      <c r="D35" s="113">
        <v>4.333333333333333</v>
      </c>
      <c r="E35" s="113" t="s">
        <v>1</v>
      </c>
      <c r="F35" s="113">
        <v>6</v>
      </c>
      <c r="G35" s="136">
        <f>F35</f>
        <v>6</v>
      </c>
      <c r="H35" s="136">
        <f>+D35-C35</f>
        <v>-5.166666666666667</v>
      </c>
      <c r="I35" s="137"/>
      <c r="J35" s="118"/>
      <c r="K35" s="118"/>
      <c r="L35" s="140"/>
      <c r="M35" s="26"/>
    </row>
    <row r="36" spans="1:13" ht="12.75" customHeight="1">
      <c r="A36" s="138" t="s">
        <v>29</v>
      </c>
      <c r="B36" s="141" t="s">
        <v>1</v>
      </c>
      <c r="C36" s="141" t="s">
        <v>1</v>
      </c>
      <c r="D36" s="141" t="s">
        <v>1</v>
      </c>
      <c r="E36" s="141" t="s">
        <v>1</v>
      </c>
      <c r="F36" s="141" t="s">
        <v>1</v>
      </c>
      <c r="G36" s="136" t="s">
        <v>1</v>
      </c>
      <c r="H36" s="136" t="s">
        <v>1</v>
      </c>
      <c r="I36" s="142"/>
      <c r="J36" s="118"/>
      <c r="K36" s="118"/>
      <c r="L36" s="140"/>
      <c r="M36" s="26"/>
    </row>
    <row r="37" spans="1:13" ht="12.75" customHeight="1">
      <c r="A37" s="138" t="s">
        <v>30</v>
      </c>
      <c r="B37" s="141" t="s">
        <v>1</v>
      </c>
      <c r="C37" s="141" t="s">
        <v>1</v>
      </c>
      <c r="D37" s="141">
        <v>7.5</v>
      </c>
      <c r="E37" s="141">
        <v>7.5</v>
      </c>
      <c r="F37" s="141" t="s">
        <v>1</v>
      </c>
      <c r="G37" s="136">
        <f>-E37</f>
        <v>-7.5</v>
      </c>
      <c r="H37" s="136">
        <f>D37</f>
        <v>7.5</v>
      </c>
      <c r="I37" s="142"/>
      <c r="J37" s="87"/>
      <c r="K37" s="87"/>
      <c r="L37" s="143"/>
      <c r="M37" s="26"/>
    </row>
    <row r="38" spans="1:13" ht="12.75" customHeight="1">
      <c r="A38" s="138" t="s">
        <v>69</v>
      </c>
      <c r="B38" s="141" t="s">
        <v>1</v>
      </c>
      <c r="C38" s="141" t="s">
        <v>1</v>
      </c>
      <c r="D38" s="141" t="s">
        <v>1</v>
      </c>
      <c r="E38" s="141" t="s">
        <v>1</v>
      </c>
      <c r="F38" s="141" t="s">
        <v>1</v>
      </c>
      <c r="G38" s="136" t="s">
        <v>1</v>
      </c>
      <c r="H38" s="136" t="s">
        <v>1</v>
      </c>
      <c r="I38" s="142"/>
      <c r="J38" s="87"/>
      <c r="K38" s="87"/>
      <c r="L38" s="143"/>
      <c r="M38" s="26"/>
    </row>
    <row r="39" spans="1:13" ht="12.75" customHeight="1">
      <c r="A39" s="138" t="s">
        <v>70</v>
      </c>
      <c r="B39" s="141" t="s">
        <v>1</v>
      </c>
      <c r="C39" s="141" t="s">
        <v>1</v>
      </c>
      <c r="D39" s="141" t="s">
        <v>1</v>
      </c>
      <c r="E39" s="141" t="s">
        <v>1</v>
      </c>
      <c r="F39" s="141" t="s">
        <v>1</v>
      </c>
      <c r="G39" s="136" t="s">
        <v>1</v>
      </c>
      <c r="H39" s="136" t="s">
        <v>1</v>
      </c>
      <c r="I39" s="142"/>
      <c r="J39" s="87"/>
      <c r="K39" s="87"/>
      <c r="L39" s="143"/>
      <c r="M39" s="26"/>
    </row>
    <row r="40" spans="1:13" ht="12.75" customHeight="1">
      <c r="A40" s="138" t="s">
        <v>71</v>
      </c>
      <c r="B40" s="141" t="s">
        <v>1</v>
      </c>
      <c r="C40" s="141" t="s">
        <v>1</v>
      </c>
      <c r="D40" s="141" t="s">
        <v>1</v>
      </c>
      <c r="E40" s="141" t="s">
        <v>1</v>
      </c>
      <c r="F40" s="141" t="s">
        <v>1</v>
      </c>
      <c r="G40" s="136" t="s">
        <v>1</v>
      </c>
      <c r="H40" s="136" t="s">
        <v>1</v>
      </c>
      <c r="I40" s="142"/>
      <c r="J40" s="87"/>
      <c r="K40" s="87"/>
      <c r="L40" s="143"/>
      <c r="M40" s="26"/>
    </row>
    <row r="41" spans="1:13" ht="12.75" customHeight="1">
      <c r="A41" s="138" t="s">
        <v>108</v>
      </c>
      <c r="B41" s="141" t="s">
        <v>1</v>
      </c>
      <c r="C41" s="144" t="s">
        <v>1</v>
      </c>
      <c r="D41" s="141" t="s">
        <v>1</v>
      </c>
      <c r="E41" s="141" t="s">
        <v>1</v>
      </c>
      <c r="F41" s="141" t="s">
        <v>1</v>
      </c>
      <c r="G41" s="136" t="s">
        <v>1</v>
      </c>
      <c r="H41" s="136" t="s">
        <v>1</v>
      </c>
      <c r="I41" s="137"/>
      <c r="J41" s="87"/>
      <c r="K41" s="87"/>
      <c r="L41" s="143"/>
      <c r="M41" s="26"/>
    </row>
    <row r="42" spans="1:13" ht="12.75" customHeight="1">
      <c r="A42" s="130" t="s">
        <v>74</v>
      </c>
      <c r="B42" s="145">
        <v>7.739781899202364</v>
      </c>
      <c r="C42" s="145">
        <v>7.739642184557439</v>
      </c>
      <c r="D42" s="145">
        <v>7.801651424213555</v>
      </c>
      <c r="E42" s="145">
        <v>6.91693371901784</v>
      </c>
      <c r="F42" s="145">
        <v>8.5</v>
      </c>
      <c r="G42" s="136">
        <f>F42-E42</f>
        <v>1.5830662809821598</v>
      </c>
      <c r="H42" s="136">
        <f>+D42-C42</f>
        <v>0.062009239656116044</v>
      </c>
      <c r="I42" s="137"/>
      <c r="J42" s="146"/>
      <c r="K42" s="146"/>
      <c r="L42" s="143"/>
      <c r="M42" s="26"/>
    </row>
    <row r="43" spans="1:13" ht="12.75" customHeight="1">
      <c r="A43" s="138" t="s">
        <v>26</v>
      </c>
      <c r="B43" s="113">
        <v>5</v>
      </c>
      <c r="C43" s="113">
        <v>5.5</v>
      </c>
      <c r="D43" s="113" t="s">
        <v>1</v>
      </c>
      <c r="E43" s="147" t="s">
        <v>1</v>
      </c>
      <c r="F43" s="147" t="s">
        <v>1</v>
      </c>
      <c r="G43" s="136" t="s">
        <v>1</v>
      </c>
      <c r="H43" s="136">
        <f>-C43</f>
        <v>-5.5</v>
      </c>
      <c r="I43" s="148"/>
      <c r="J43" s="118"/>
      <c r="K43" s="118"/>
      <c r="L43" s="143"/>
      <c r="M43" s="26"/>
    </row>
    <row r="44" spans="1:13" ht="12.75" customHeight="1">
      <c r="A44" s="138" t="s">
        <v>27</v>
      </c>
      <c r="B44" s="113">
        <v>7.324561403508771</v>
      </c>
      <c r="C44" s="113">
        <v>7.324561403508771</v>
      </c>
      <c r="D44" s="113">
        <v>3.5</v>
      </c>
      <c r="E44" s="147" t="s">
        <v>1</v>
      </c>
      <c r="F44" s="147" t="s">
        <v>1</v>
      </c>
      <c r="G44" s="136" t="s">
        <v>1</v>
      </c>
      <c r="H44" s="136">
        <f>+D44-C44</f>
        <v>-3.8245614035087714</v>
      </c>
      <c r="I44" s="148"/>
      <c r="J44" s="118"/>
      <c r="K44" s="118"/>
      <c r="L44" s="143"/>
      <c r="M44" s="26"/>
    </row>
    <row r="45" spans="1:13" ht="12.75" customHeight="1">
      <c r="A45" s="138" t="s">
        <v>28</v>
      </c>
      <c r="B45" s="113">
        <v>8.333333333333334</v>
      </c>
      <c r="C45" s="113">
        <v>8</v>
      </c>
      <c r="D45" s="113" t="s">
        <v>1</v>
      </c>
      <c r="E45" s="147" t="s">
        <v>1</v>
      </c>
      <c r="F45" s="147" t="s">
        <v>1</v>
      </c>
      <c r="G45" s="136" t="s">
        <v>1</v>
      </c>
      <c r="H45" s="136">
        <f>-C45</f>
        <v>-8</v>
      </c>
      <c r="I45" s="148"/>
      <c r="J45" s="118"/>
      <c r="K45" s="118"/>
      <c r="L45" s="143"/>
      <c r="M45" s="26"/>
    </row>
    <row r="46" spans="1:13" ht="12.75" customHeight="1">
      <c r="A46" s="138" t="s">
        <v>29</v>
      </c>
      <c r="B46" s="140">
        <v>9</v>
      </c>
      <c r="C46" s="140" t="s">
        <v>1</v>
      </c>
      <c r="D46" s="140">
        <v>6.5</v>
      </c>
      <c r="E46" s="147">
        <v>6</v>
      </c>
      <c r="F46" s="147" t="s">
        <v>1</v>
      </c>
      <c r="G46" s="136">
        <f>-E46</f>
        <v>-6</v>
      </c>
      <c r="H46" s="136">
        <f>D46</f>
        <v>6.5</v>
      </c>
      <c r="I46" s="142"/>
      <c r="J46" s="118"/>
      <c r="K46" s="118"/>
      <c r="L46" s="143"/>
      <c r="M46" s="26"/>
    </row>
    <row r="47" spans="1:13" ht="12.75" customHeight="1">
      <c r="A47" s="138" t="s">
        <v>30</v>
      </c>
      <c r="B47" s="140">
        <v>10.134180192397299</v>
      </c>
      <c r="C47" s="140" t="s">
        <v>1</v>
      </c>
      <c r="D47" s="140" t="s">
        <v>1</v>
      </c>
      <c r="E47" s="140" t="s">
        <v>1</v>
      </c>
      <c r="F47" s="140" t="s">
        <v>1</v>
      </c>
      <c r="G47" s="136" t="s">
        <v>1</v>
      </c>
      <c r="H47" s="136" t="s">
        <v>1</v>
      </c>
      <c r="I47" s="142"/>
      <c r="J47" s="118"/>
      <c r="K47" s="118"/>
      <c r="L47" s="143"/>
      <c r="M47" s="26"/>
    </row>
    <row r="48" spans="1:13" ht="12.75" customHeight="1">
      <c r="A48" s="138" t="s">
        <v>69</v>
      </c>
      <c r="B48" s="140" t="s">
        <v>1</v>
      </c>
      <c r="C48" s="140" t="s">
        <v>1</v>
      </c>
      <c r="D48" s="140" t="s">
        <v>1</v>
      </c>
      <c r="E48" s="141" t="s">
        <v>1</v>
      </c>
      <c r="F48" s="141" t="s">
        <v>1</v>
      </c>
      <c r="G48" s="136" t="s">
        <v>1</v>
      </c>
      <c r="H48" s="136" t="s">
        <v>1</v>
      </c>
      <c r="I48" s="142"/>
      <c r="J48" s="118"/>
      <c r="K48" s="118"/>
      <c r="L48" s="143"/>
      <c r="M48" s="26"/>
    </row>
    <row r="49" spans="1:13" ht="12.75" customHeight="1">
      <c r="A49" s="138" t="s">
        <v>70</v>
      </c>
      <c r="B49" s="140">
        <v>9.62493439276259</v>
      </c>
      <c r="C49" s="140" t="s">
        <v>1</v>
      </c>
      <c r="D49" s="140">
        <v>7.166442430399302</v>
      </c>
      <c r="E49" s="140">
        <v>8</v>
      </c>
      <c r="F49" s="140" t="s">
        <v>1</v>
      </c>
      <c r="G49" s="136">
        <f>-E49</f>
        <v>-8</v>
      </c>
      <c r="H49" s="136">
        <f>D49</f>
        <v>7.166442430399302</v>
      </c>
      <c r="I49" s="142"/>
      <c r="J49" s="118"/>
      <c r="K49" s="118"/>
      <c r="L49" s="143"/>
      <c r="M49" s="26"/>
    </row>
    <row r="50" spans="1:13" ht="12.75" customHeight="1">
      <c r="A50" s="138" t="s">
        <v>71</v>
      </c>
      <c r="B50" s="140">
        <v>6.5</v>
      </c>
      <c r="C50" s="140" t="s">
        <v>1</v>
      </c>
      <c r="D50" s="140">
        <v>7.661184210526315</v>
      </c>
      <c r="E50" s="140">
        <v>7.967105263157889</v>
      </c>
      <c r="F50" s="140">
        <v>8.5</v>
      </c>
      <c r="G50" s="136">
        <f>F50-E50</f>
        <v>0.5328947368421106</v>
      </c>
      <c r="H50" s="136">
        <f>D50</f>
        <v>7.661184210526315</v>
      </c>
      <c r="I50" s="142"/>
      <c r="J50" s="118"/>
      <c r="K50" s="118"/>
      <c r="L50" s="143"/>
      <c r="M50" s="26"/>
    </row>
    <row r="51" spans="1:13" ht="12.75" customHeight="1">
      <c r="A51" s="138" t="s">
        <v>108</v>
      </c>
      <c r="B51" s="140">
        <v>6.5</v>
      </c>
      <c r="C51" s="144" t="s">
        <v>1</v>
      </c>
      <c r="D51" s="140">
        <v>10.5</v>
      </c>
      <c r="E51" s="141" t="s">
        <v>1</v>
      </c>
      <c r="F51" s="141" t="s">
        <v>1</v>
      </c>
      <c r="G51" s="136" t="s">
        <v>1</v>
      </c>
      <c r="H51" s="136">
        <f>D51</f>
        <v>10.5</v>
      </c>
      <c r="I51" s="149"/>
      <c r="J51" s="118"/>
      <c r="K51" s="118"/>
      <c r="L51" s="143"/>
      <c r="M51" s="26"/>
    </row>
    <row r="52" spans="1:13" ht="12.75" customHeight="1">
      <c r="A52" s="130" t="s">
        <v>75</v>
      </c>
      <c r="B52" s="145">
        <v>1.571691238490684</v>
      </c>
      <c r="C52" s="145">
        <v>0.6194853974844732</v>
      </c>
      <c r="D52" s="145" t="s">
        <v>1</v>
      </c>
      <c r="E52" s="145" t="s">
        <v>1</v>
      </c>
      <c r="F52" s="145" t="s">
        <v>1</v>
      </c>
      <c r="G52" s="73" t="s">
        <v>1</v>
      </c>
      <c r="H52" s="136">
        <f>-C52</f>
        <v>-0.6194853974844732</v>
      </c>
      <c r="I52" s="142"/>
      <c r="J52" s="146"/>
      <c r="K52" s="146"/>
      <c r="L52" s="143"/>
      <c r="M52" s="26"/>
    </row>
    <row r="53" spans="1:13" ht="12.75" customHeight="1">
      <c r="A53" s="138" t="s">
        <v>26</v>
      </c>
      <c r="B53" s="139">
        <v>3</v>
      </c>
      <c r="C53" s="139">
        <v>3</v>
      </c>
      <c r="D53" s="147" t="s">
        <v>1</v>
      </c>
      <c r="E53" s="147" t="s">
        <v>1</v>
      </c>
      <c r="F53" s="147" t="s">
        <v>1</v>
      </c>
      <c r="G53" s="73" t="s">
        <v>1</v>
      </c>
      <c r="H53" s="136">
        <f>-C53</f>
        <v>-3</v>
      </c>
      <c r="I53" s="148"/>
      <c r="J53" s="118"/>
      <c r="K53" s="118"/>
      <c r="L53" s="143"/>
      <c r="M53" s="26"/>
    </row>
    <row r="54" spans="1:13" ht="12.75" customHeight="1">
      <c r="A54" s="138" t="s">
        <v>27</v>
      </c>
      <c r="B54" s="113">
        <v>1.1665577346151528</v>
      </c>
      <c r="C54" s="113">
        <v>0.06649237538424442</v>
      </c>
      <c r="D54" s="147" t="s">
        <v>1</v>
      </c>
      <c r="E54" s="147" t="s">
        <v>1</v>
      </c>
      <c r="F54" s="147" t="s">
        <v>1</v>
      </c>
      <c r="G54" s="73" t="s">
        <v>1</v>
      </c>
      <c r="H54" s="136">
        <f>-C54</f>
        <v>-0.06649237538424442</v>
      </c>
      <c r="I54" s="88"/>
      <c r="J54" s="118"/>
      <c r="K54" s="118"/>
      <c r="L54" s="143"/>
      <c r="M54" s="26"/>
    </row>
    <row r="55" spans="1:13" ht="12.75" customHeight="1">
      <c r="A55" s="138" t="s">
        <v>28</v>
      </c>
      <c r="B55" s="139">
        <v>0</v>
      </c>
      <c r="C55" s="139">
        <v>0</v>
      </c>
      <c r="D55" s="147" t="s">
        <v>1</v>
      </c>
      <c r="E55" s="147" t="s">
        <v>1</v>
      </c>
      <c r="F55" s="147" t="s">
        <v>1</v>
      </c>
      <c r="G55" s="73" t="s">
        <v>1</v>
      </c>
      <c r="H55" s="136" t="s">
        <v>1</v>
      </c>
      <c r="I55" s="141"/>
      <c r="J55" s="118"/>
      <c r="K55" s="118"/>
      <c r="L55" s="143"/>
      <c r="M55" s="26"/>
    </row>
    <row r="56" spans="1:13" ht="12.75" customHeight="1">
      <c r="A56" s="138" t="s">
        <v>29</v>
      </c>
      <c r="B56" s="139">
        <v>0</v>
      </c>
      <c r="C56" s="139">
        <v>0</v>
      </c>
      <c r="D56" s="147" t="s">
        <v>1</v>
      </c>
      <c r="E56" s="147" t="s">
        <v>1</v>
      </c>
      <c r="F56" s="147" t="s">
        <v>1</v>
      </c>
      <c r="G56" s="73" t="s">
        <v>1</v>
      </c>
      <c r="H56" s="136" t="s">
        <v>1</v>
      </c>
      <c r="I56" s="141"/>
      <c r="J56" s="118"/>
      <c r="K56" s="118"/>
      <c r="L56" s="143"/>
      <c r="M56" s="26"/>
    </row>
    <row r="57" spans="1:13" ht="12.75" customHeight="1">
      <c r="A57" s="138" t="s">
        <v>30</v>
      </c>
      <c r="B57" s="140" t="s">
        <v>1</v>
      </c>
      <c r="C57" s="140" t="s">
        <v>1</v>
      </c>
      <c r="D57" s="140" t="s">
        <v>1</v>
      </c>
      <c r="E57" s="140" t="s">
        <v>1</v>
      </c>
      <c r="F57" s="140" t="s">
        <v>1</v>
      </c>
      <c r="G57" s="73" t="s">
        <v>1</v>
      </c>
      <c r="H57" s="73" t="s">
        <v>1</v>
      </c>
      <c r="I57" s="141"/>
      <c r="J57" s="118"/>
      <c r="K57" s="118"/>
      <c r="L57" s="143"/>
      <c r="M57" s="26"/>
    </row>
    <row r="58" spans="1:13" ht="12.75" customHeight="1">
      <c r="A58" s="138" t="s">
        <v>69</v>
      </c>
      <c r="B58" s="141" t="s">
        <v>1</v>
      </c>
      <c r="C58" s="141" t="s">
        <v>1</v>
      </c>
      <c r="D58" s="141" t="s">
        <v>1</v>
      </c>
      <c r="E58" s="141" t="s">
        <v>1</v>
      </c>
      <c r="F58" s="141" t="s">
        <v>1</v>
      </c>
      <c r="G58" s="73" t="s">
        <v>1</v>
      </c>
      <c r="H58" s="73" t="s">
        <v>1</v>
      </c>
      <c r="I58" s="141"/>
      <c r="J58" s="118"/>
      <c r="K58" s="118"/>
      <c r="L58" s="143"/>
      <c r="M58" s="26"/>
    </row>
    <row r="59" spans="1:13" ht="12.75" customHeight="1">
      <c r="A59" s="138" t="s">
        <v>70</v>
      </c>
      <c r="B59" s="140" t="s">
        <v>1</v>
      </c>
      <c r="C59" s="140" t="s">
        <v>1</v>
      </c>
      <c r="D59" s="140" t="s">
        <v>1</v>
      </c>
      <c r="E59" s="140" t="s">
        <v>1</v>
      </c>
      <c r="F59" s="140" t="s">
        <v>1</v>
      </c>
      <c r="G59" s="73" t="s">
        <v>1</v>
      </c>
      <c r="H59" s="73" t="s">
        <v>1</v>
      </c>
      <c r="I59" s="140"/>
      <c r="J59" s="118"/>
      <c r="K59" s="118"/>
      <c r="L59" s="143"/>
      <c r="M59" s="26"/>
    </row>
    <row r="60" spans="1:13" ht="12.75" customHeight="1">
      <c r="A60" s="138" t="s">
        <v>71</v>
      </c>
      <c r="B60" s="141" t="s">
        <v>1</v>
      </c>
      <c r="C60" s="141" t="s">
        <v>1</v>
      </c>
      <c r="D60" s="141" t="s">
        <v>1</v>
      </c>
      <c r="E60" s="141" t="s">
        <v>1</v>
      </c>
      <c r="F60" s="141" t="s">
        <v>1</v>
      </c>
      <c r="G60" s="73" t="s">
        <v>1</v>
      </c>
      <c r="H60" s="73" t="s">
        <v>1</v>
      </c>
      <c r="I60" s="141"/>
      <c r="J60" s="118"/>
      <c r="K60" s="118"/>
      <c r="L60" s="143"/>
      <c r="M60" s="26"/>
    </row>
    <row r="61" spans="1:13" ht="12.75" customHeight="1">
      <c r="A61" s="138" t="s">
        <v>108</v>
      </c>
      <c r="B61" s="141" t="s">
        <v>1</v>
      </c>
      <c r="C61" s="141" t="s">
        <v>1</v>
      </c>
      <c r="D61" s="141" t="s">
        <v>1</v>
      </c>
      <c r="E61" s="141" t="s">
        <v>1</v>
      </c>
      <c r="F61" s="141" t="s">
        <v>1</v>
      </c>
      <c r="G61" s="73" t="s">
        <v>1</v>
      </c>
      <c r="H61" s="73" t="s">
        <v>1</v>
      </c>
      <c r="I61" s="141"/>
      <c r="J61" s="118"/>
      <c r="K61" s="118"/>
      <c r="L61" s="143"/>
      <c r="M61" s="26"/>
    </row>
    <row r="62" spans="1:12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1:12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1:12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1:12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1:12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1.375" style="1" customWidth="1"/>
    <col min="2" max="2" width="9.875" style="1" customWidth="1"/>
    <col min="3" max="4" width="11.125" style="1" customWidth="1"/>
    <col min="5" max="7" width="9.875" style="1" customWidth="1"/>
    <col min="8" max="8" width="10.75390625" style="1" customWidth="1"/>
    <col min="9" max="9" width="11.75390625" style="0" bestFit="1" customWidth="1"/>
    <col min="10" max="10" width="10.125" style="1" customWidth="1"/>
    <col min="11" max="12" width="11.625" style="1" customWidth="1"/>
    <col min="13" max="14" width="14.375" style="1" bestFit="1" customWidth="1"/>
    <col min="15" max="15" width="10.00390625" style="1" bestFit="1" customWidth="1"/>
    <col min="16" max="16384" width="9.125" style="1" customWidth="1"/>
  </cols>
  <sheetData>
    <row r="1" spans="1:13" ht="15" customHeight="1">
      <c r="A1" s="36" t="s">
        <v>98</v>
      </c>
      <c r="B1" s="36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3" customFormat="1" ht="12.75" customHeight="1">
      <c r="A2" s="96" t="s">
        <v>80</v>
      </c>
      <c r="B2" s="96"/>
      <c r="C2" s="97"/>
      <c r="D2" s="97"/>
      <c r="E2" s="97"/>
      <c r="F2" s="97"/>
      <c r="G2" s="98"/>
      <c r="H2" s="98"/>
      <c r="I2" s="98"/>
      <c r="J2" s="98"/>
      <c r="K2" s="98"/>
      <c r="L2" s="98"/>
      <c r="M2" s="98"/>
    </row>
    <row r="3" spans="1:13" ht="26.25" customHeight="1">
      <c r="A3" s="99"/>
      <c r="B3" s="54" t="s">
        <v>107</v>
      </c>
      <c r="C3" s="54" t="s">
        <v>111</v>
      </c>
      <c r="D3" s="54" t="s">
        <v>112</v>
      </c>
      <c r="E3" s="54">
        <v>41456</v>
      </c>
      <c r="F3" s="54">
        <v>41487</v>
      </c>
      <c r="G3" s="71" t="s">
        <v>2</v>
      </c>
      <c r="H3" s="71" t="s">
        <v>3</v>
      </c>
      <c r="I3" s="88"/>
      <c r="J3" s="88"/>
      <c r="K3" s="88"/>
      <c r="L3" s="88"/>
      <c r="M3" s="88"/>
    </row>
    <row r="4" spans="1:13" ht="12.75" customHeight="1">
      <c r="A4" s="124" t="s">
        <v>76</v>
      </c>
      <c r="B4" s="134">
        <v>7690.7753</v>
      </c>
      <c r="C4" s="134">
        <v>5196.054</v>
      </c>
      <c r="D4" s="134">
        <v>5417.5504</v>
      </c>
      <c r="E4" s="134">
        <v>1053.4667</v>
      </c>
      <c r="F4" s="134">
        <v>1081.9997</v>
      </c>
      <c r="G4" s="73">
        <f>F4-E4</f>
        <v>28.53300000000013</v>
      </c>
      <c r="H4" s="73">
        <f>+D4-C4</f>
        <v>221.4964</v>
      </c>
      <c r="I4" s="150"/>
      <c r="J4" s="88"/>
      <c r="K4" s="88"/>
      <c r="L4" s="88"/>
      <c r="M4" s="88"/>
    </row>
    <row r="5" spans="1:13" ht="12.75" customHeight="1">
      <c r="A5" s="151" t="s">
        <v>45</v>
      </c>
      <c r="B5" s="116">
        <v>5941.9587</v>
      </c>
      <c r="C5" s="116">
        <v>3999.6914</v>
      </c>
      <c r="D5" s="116">
        <v>4081.4517</v>
      </c>
      <c r="E5" s="116">
        <v>716.9222</v>
      </c>
      <c r="F5" s="116">
        <v>936.0847</v>
      </c>
      <c r="G5" s="73">
        <f>F5-E5</f>
        <v>219.16250000000002</v>
      </c>
      <c r="H5" s="73">
        <f>+D5-C5</f>
        <v>81.76029999999992</v>
      </c>
      <c r="I5" s="150"/>
      <c r="J5" s="152"/>
      <c r="K5" s="152"/>
      <c r="L5" s="88"/>
      <c r="M5" s="88"/>
    </row>
    <row r="6" spans="1:13" ht="12.75" customHeight="1">
      <c r="A6" s="153" t="s">
        <v>26</v>
      </c>
      <c r="B6" s="118">
        <v>1120.9799</v>
      </c>
      <c r="C6" s="87">
        <v>881.2174</v>
      </c>
      <c r="D6" s="87">
        <v>906.0522</v>
      </c>
      <c r="E6" s="87">
        <v>168.2962</v>
      </c>
      <c r="F6" s="87">
        <v>497.6143</v>
      </c>
      <c r="G6" s="73">
        <f>F6-E6</f>
        <v>329.3181</v>
      </c>
      <c r="H6" s="73">
        <f>+D6-C6</f>
        <v>24.834799999999973</v>
      </c>
      <c r="I6" s="150"/>
      <c r="J6" s="152"/>
      <c r="K6" s="152"/>
      <c r="L6" s="88"/>
      <c r="M6" s="88"/>
    </row>
    <row r="7" spans="1:13" ht="12.75" customHeight="1">
      <c r="A7" s="153" t="s">
        <v>27</v>
      </c>
      <c r="B7" s="118">
        <v>4718.0192</v>
      </c>
      <c r="C7" s="118">
        <v>3039.0465</v>
      </c>
      <c r="D7" s="118">
        <v>2778.1001</v>
      </c>
      <c r="E7" s="118">
        <v>447.85</v>
      </c>
      <c r="F7" s="118">
        <v>238.0594</v>
      </c>
      <c r="G7" s="73">
        <f>F7-E7</f>
        <v>-209.7906</v>
      </c>
      <c r="H7" s="73">
        <f>+D7-C7</f>
        <v>-260.9463999999998</v>
      </c>
      <c r="I7" s="150"/>
      <c r="J7" s="152"/>
      <c r="K7" s="152"/>
      <c r="L7" s="88"/>
      <c r="M7" s="88"/>
    </row>
    <row r="8" spans="1:13" ht="12.75" customHeight="1">
      <c r="A8" s="153" t="s">
        <v>28</v>
      </c>
      <c r="B8" s="118">
        <v>102.9596</v>
      </c>
      <c r="C8" s="118">
        <v>79.4275</v>
      </c>
      <c r="D8" s="118">
        <v>296.5234</v>
      </c>
      <c r="E8" s="118" t="s">
        <v>1</v>
      </c>
      <c r="F8" s="118">
        <v>200.411</v>
      </c>
      <c r="G8" s="73">
        <f>F8</f>
        <v>200.411</v>
      </c>
      <c r="H8" s="73">
        <f>+D8-C8</f>
        <v>217.09589999999997</v>
      </c>
      <c r="I8" s="150"/>
      <c r="J8" s="152"/>
      <c r="K8" s="152"/>
      <c r="L8" s="88"/>
      <c r="M8" s="88"/>
    </row>
    <row r="9" spans="1:13" ht="12.75" customHeight="1">
      <c r="A9" s="153" t="s">
        <v>29</v>
      </c>
      <c r="B9" s="118" t="s">
        <v>1</v>
      </c>
      <c r="C9" s="118" t="s">
        <v>1</v>
      </c>
      <c r="D9" s="118" t="s">
        <v>1</v>
      </c>
      <c r="E9" s="118" t="s">
        <v>1</v>
      </c>
      <c r="F9" s="118" t="s">
        <v>1</v>
      </c>
      <c r="G9" s="73" t="s">
        <v>1</v>
      </c>
      <c r="H9" s="73" t="s">
        <v>1</v>
      </c>
      <c r="I9" s="150"/>
      <c r="J9" s="152"/>
      <c r="K9" s="152"/>
      <c r="L9" s="88"/>
      <c r="M9" s="88"/>
    </row>
    <row r="10" spans="1:13" ht="12.75" customHeight="1">
      <c r="A10" s="153" t="s">
        <v>30</v>
      </c>
      <c r="B10" s="87" t="s">
        <v>1</v>
      </c>
      <c r="C10" s="87" t="s">
        <v>1</v>
      </c>
      <c r="D10" s="87">
        <v>100.776</v>
      </c>
      <c r="E10" s="87">
        <v>100.776</v>
      </c>
      <c r="F10" s="87" t="s">
        <v>1</v>
      </c>
      <c r="G10" s="73">
        <f>-E10</f>
        <v>-100.776</v>
      </c>
      <c r="H10" s="73">
        <f>D10</f>
        <v>100.776</v>
      </c>
      <c r="I10" s="88"/>
      <c r="J10" s="152"/>
      <c r="K10" s="152"/>
      <c r="L10" s="88"/>
      <c r="M10" s="88"/>
    </row>
    <row r="11" spans="1:13" ht="12.75" customHeight="1">
      <c r="A11" s="153" t="s">
        <v>69</v>
      </c>
      <c r="B11" s="87" t="s">
        <v>1</v>
      </c>
      <c r="C11" s="87" t="s">
        <v>1</v>
      </c>
      <c r="D11" s="87" t="s">
        <v>1</v>
      </c>
      <c r="E11" s="87" t="s">
        <v>1</v>
      </c>
      <c r="F11" s="87" t="s">
        <v>1</v>
      </c>
      <c r="G11" s="73" t="s">
        <v>1</v>
      </c>
      <c r="H11" s="73" t="s">
        <v>1</v>
      </c>
      <c r="I11" s="88"/>
      <c r="J11" s="152"/>
      <c r="K11" s="152"/>
      <c r="L11" s="88"/>
      <c r="M11" s="88"/>
    </row>
    <row r="12" spans="1:13" ht="12.75" customHeight="1">
      <c r="A12" s="153" t="s">
        <v>70</v>
      </c>
      <c r="B12" s="87" t="s">
        <v>1</v>
      </c>
      <c r="C12" s="87" t="s">
        <v>1</v>
      </c>
      <c r="D12" s="87" t="s">
        <v>1</v>
      </c>
      <c r="E12" s="87" t="s">
        <v>1</v>
      </c>
      <c r="F12" s="87" t="s">
        <v>1</v>
      </c>
      <c r="G12" s="73" t="s">
        <v>1</v>
      </c>
      <c r="H12" s="73" t="s">
        <v>1</v>
      </c>
      <c r="I12" s="88"/>
      <c r="J12" s="152"/>
      <c r="K12" s="152"/>
      <c r="L12" s="88"/>
      <c r="M12" s="88"/>
    </row>
    <row r="13" spans="1:13" ht="12.75" customHeight="1">
      <c r="A13" s="153" t="s">
        <v>71</v>
      </c>
      <c r="B13" s="87" t="s">
        <v>1</v>
      </c>
      <c r="C13" s="87" t="s">
        <v>1</v>
      </c>
      <c r="D13" s="87" t="s">
        <v>1</v>
      </c>
      <c r="E13" s="87" t="s">
        <v>1</v>
      </c>
      <c r="F13" s="87" t="s">
        <v>1</v>
      </c>
      <c r="G13" s="73" t="s">
        <v>1</v>
      </c>
      <c r="H13" s="73" t="s">
        <v>1</v>
      </c>
      <c r="I13" s="88"/>
      <c r="J13" s="152"/>
      <c r="K13" s="152"/>
      <c r="L13" s="88"/>
      <c r="M13" s="88"/>
    </row>
    <row r="14" spans="1:13" ht="12.75" customHeight="1">
      <c r="A14" s="138" t="s">
        <v>108</v>
      </c>
      <c r="B14" s="87" t="s">
        <v>1</v>
      </c>
      <c r="C14" s="144" t="s">
        <v>1</v>
      </c>
      <c r="D14" s="87" t="s">
        <v>1</v>
      </c>
      <c r="E14" s="87" t="s">
        <v>1</v>
      </c>
      <c r="F14" s="87" t="s">
        <v>1</v>
      </c>
      <c r="G14" s="73" t="s">
        <v>1</v>
      </c>
      <c r="H14" s="73" t="s">
        <v>1</v>
      </c>
      <c r="I14" s="88"/>
      <c r="J14" s="152"/>
      <c r="K14" s="152"/>
      <c r="L14" s="88"/>
      <c r="M14" s="88"/>
    </row>
    <row r="15" spans="1:13" ht="12.75" customHeight="1">
      <c r="A15" s="151" t="s">
        <v>16</v>
      </c>
      <c r="B15" s="146">
        <v>1357.6066</v>
      </c>
      <c r="C15" s="146">
        <v>877</v>
      </c>
      <c r="D15" s="146">
        <v>1336.0987</v>
      </c>
      <c r="E15" s="146">
        <v>336.5445</v>
      </c>
      <c r="F15" s="146">
        <v>145.915</v>
      </c>
      <c r="G15" s="73">
        <f>+F15-E15</f>
        <v>-190.62950000000004</v>
      </c>
      <c r="H15" s="73">
        <f>+D15-C15</f>
        <v>459.0987</v>
      </c>
      <c r="I15" s="150"/>
      <c r="J15" s="152"/>
      <c r="K15" s="152"/>
      <c r="L15" s="88"/>
      <c r="M15" s="88"/>
    </row>
    <row r="16" spans="1:13" ht="12.75" customHeight="1">
      <c r="A16" s="153" t="s">
        <v>26</v>
      </c>
      <c r="B16" s="118">
        <v>250</v>
      </c>
      <c r="C16" s="118">
        <v>175</v>
      </c>
      <c r="D16" s="118" t="s">
        <v>1</v>
      </c>
      <c r="E16" s="118" t="s">
        <v>1</v>
      </c>
      <c r="F16" s="118" t="s">
        <v>1</v>
      </c>
      <c r="G16" s="73" t="s">
        <v>1</v>
      </c>
      <c r="H16" s="73">
        <f>-C16</f>
        <v>-175</v>
      </c>
      <c r="I16" s="150"/>
      <c r="J16" s="152"/>
      <c r="K16" s="152"/>
      <c r="L16" s="88"/>
      <c r="M16" s="88"/>
    </row>
    <row r="17" spans="1:13" ht="12.75" customHeight="1">
      <c r="A17" s="153" t="s">
        <v>27</v>
      </c>
      <c r="B17" s="118">
        <v>602</v>
      </c>
      <c r="C17" s="118">
        <v>602</v>
      </c>
      <c r="D17" s="118">
        <v>39.72</v>
      </c>
      <c r="E17" s="118" t="s">
        <v>1</v>
      </c>
      <c r="F17" s="118" t="s">
        <v>1</v>
      </c>
      <c r="G17" s="73" t="s">
        <v>1</v>
      </c>
      <c r="H17" s="73">
        <f>+D17-C17</f>
        <v>-562.28</v>
      </c>
      <c r="I17" s="150"/>
      <c r="J17" s="152"/>
      <c r="K17" s="152"/>
      <c r="L17" s="88"/>
      <c r="M17" s="88"/>
    </row>
    <row r="18" spans="1:13" ht="12.75" customHeight="1">
      <c r="A18" s="153" t="s">
        <v>28</v>
      </c>
      <c r="B18" s="118">
        <v>123.4867</v>
      </c>
      <c r="C18" s="118">
        <v>100</v>
      </c>
      <c r="D18" s="118" t="s">
        <v>1</v>
      </c>
      <c r="E18" s="118" t="s">
        <v>1</v>
      </c>
      <c r="F18" s="118" t="s">
        <v>1</v>
      </c>
      <c r="G18" s="73" t="s">
        <v>1</v>
      </c>
      <c r="H18" s="73">
        <f>-C18</f>
        <v>-100</v>
      </c>
      <c r="I18" s="150"/>
      <c r="J18" s="152"/>
      <c r="K18" s="152"/>
      <c r="L18" s="88"/>
      <c r="M18" s="88"/>
    </row>
    <row r="19" spans="1:13" ht="12.75" customHeight="1">
      <c r="A19" s="153" t="s">
        <v>29</v>
      </c>
      <c r="B19" s="118">
        <v>22.3955</v>
      </c>
      <c r="C19" s="118" t="s">
        <v>1</v>
      </c>
      <c r="D19" s="118">
        <v>200</v>
      </c>
      <c r="E19" s="118">
        <v>180</v>
      </c>
      <c r="F19" s="118" t="s">
        <v>1</v>
      </c>
      <c r="G19" s="73">
        <f>-E19</f>
        <v>-180</v>
      </c>
      <c r="H19" s="73">
        <f>D19</f>
        <v>200</v>
      </c>
      <c r="I19" s="150"/>
      <c r="J19" s="152"/>
      <c r="K19" s="152"/>
      <c r="L19" s="88"/>
      <c r="M19" s="88"/>
    </row>
    <row r="20" spans="1:13" ht="12.75" customHeight="1">
      <c r="A20" s="153" t="s">
        <v>30</v>
      </c>
      <c r="B20" s="118">
        <v>80.2298</v>
      </c>
      <c r="C20" s="118" t="s">
        <v>1</v>
      </c>
      <c r="D20" s="118" t="s">
        <v>1</v>
      </c>
      <c r="E20" s="118" t="s">
        <v>1</v>
      </c>
      <c r="F20" s="118" t="s">
        <v>1</v>
      </c>
      <c r="G20" s="73" t="s">
        <v>1</v>
      </c>
      <c r="H20" s="73" t="s">
        <v>1</v>
      </c>
      <c r="I20" s="150"/>
      <c r="J20" s="152"/>
      <c r="K20" s="152"/>
      <c r="L20" s="88"/>
      <c r="M20" s="88"/>
    </row>
    <row r="21" spans="1:13" ht="12.75" customHeight="1">
      <c r="A21" s="153" t="s">
        <v>69</v>
      </c>
      <c r="B21" s="118" t="s">
        <v>1</v>
      </c>
      <c r="C21" s="118" t="s">
        <v>1</v>
      </c>
      <c r="D21" s="118" t="s">
        <v>1</v>
      </c>
      <c r="E21" s="118" t="s">
        <v>1</v>
      </c>
      <c r="F21" s="118" t="s">
        <v>1</v>
      </c>
      <c r="G21" s="73" t="s">
        <v>1</v>
      </c>
      <c r="H21" s="73" t="s">
        <v>1</v>
      </c>
      <c r="I21" s="150"/>
      <c r="J21" s="152"/>
      <c r="K21" s="152"/>
      <c r="L21" s="88"/>
      <c r="M21" s="88"/>
    </row>
    <row r="22" spans="1:13" ht="12.75" customHeight="1">
      <c r="A22" s="153" t="s">
        <v>70</v>
      </c>
      <c r="B22" s="118">
        <v>120.7946</v>
      </c>
      <c r="C22" s="118" t="s">
        <v>1</v>
      </c>
      <c r="D22" s="118">
        <v>226.6875</v>
      </c>
      <c r="E22" s="118">
        <v>19.7445</v>
      </c>
      <c r="F22" s="118" t="s">
        <v>1</v>
      </c>
      <c r="G22" s="73">
        <f>-E22</f>
        <v>-19.7445</v>
      </c>
      <c r="H22" s="73">
        <f>D22</f>
        <v>226.6875</v>
      </c>
      <c r="I22" s="150"/>
      <c r="J22" s="152"/>
      <c r="K22" s="152"/>
      <c r="L22" s="88"/>
      <c r="M22" s="88"/>
    </row>
    <row r="23" spans="1:13" ht="12.75" customHeight="1">
      <c r="A23" s="153" t="s">
        <v>71</v>
      </c>
      <c r="B23" s="118">
        <v>69</v>
      </c>
      <c r="C23" s="118" t="s">
        <v>1</v>
      </c>
      <c r="D23" s="118">
        <v>670.4158</v>
      </c>
      <c r="E23" s="118">
        <v>136.8</v>
      </c>
      <c r="F23" s="118">
        <v>145.915</v>
      </c>
      <c r="G23" s="73">
        <f>+F23-E23</f>
        <v>9.11499999999998</v>
      </c>
      <c r="H23" s="73">
        <f>D23</f>
        <v>670.4158</v>
      </c>
      <c r="I23" s="150"/>
      <c r="J23" s="152"/>
      <c r="K23" s="152"/>
      <c r="L23" s="88"/>
      <c r="M23" s="88"/>
    </row>
    <row r="24" spans="1:13" ht="12.75" customHeight="1">
      <c r="A24" s="138" t="s">
        <v>108</v>
      </c>
      <c r="B24" s="118">
        <v>89.7</v>
      </c>
      <c r="C24" s="144" t="s">
        <v>1</v>
      </c>
      <c r="D24" s="118">
        <v>199.2754</v>
      </c>
      <c r="E24" s="118" t="s">
        <v>1</v>
      </c>
      <c r="F24" s="118" t="s">
        <v>1</v>
      </c>
      <c r="G24" s="73" t="s">
        <v>1</v>
      </c>
      <c r="H24" s="73">
        <f>D24</f>
        <v>199.2754</v>
      </c>
      <c r="I24" s="150"/>
      <c r="J24" s="152"/>
      <c r="K24" s="152"/>
      <c r="L24" s="88"/>
      <c r="M24" s="88"/>
    </row>
    <row r="25" spans="1:13" ht="12.75" customHeight="1">
      <c r="A25" s="151" t="s">
        <v>17</v>
      </c>
      <c r="B25" s="146">
        <v>391.21000000000004</v>
      </c>
      <c r="C25" s="146">
        <v>319.3626</v>
      </c>
      <c r="D25" s="146" t="s">
        <v>1</v>
      </c>
      <c r="E25" s="146" t="s">
        <v>1</v>
      </c>
      <c r="F25" s="146" t="s">
        <v>1</v>
      </c>
      <c r="G25" s="73" t="s">
        <v>1</v>
      </c>
      <c r="H25" s="73">
        <f>-C25</f>
        <v>-319.3626</v>
      </c>
      <c r="I25" s="154"/>
      <c r="J25" s="152"/>
      <c r="K25" s="152"/>
      <c r="L25" s="88"/>
      <c r="M25" s="88"/>
    </row>
    <row r="26" spans="1:13" ht="12.75" customHeight="1">
      <c r="A26" s="153" t="s">
        <v>26</v>
      </c>
      <c r="B26" s="118">
        <v>64.86670000000001</v>
      </c>
      <c r="C26" s="118">
        <v>15.5552</v>
      </c>
      <c r="D26" s="118" t="s">
        <v>1</v>
      </c>
      <c r="E26" s="118" t="s">
        <v>1</v>
      </c>
      <c r="F26" s="118" t="s">
        <v>1</v>
      </c>
      <c r="G26" s="118" t="s">
        <v>1</v>
      </c>
      <c r="H26" s="73">
        <f>-C26</f>
        <v>-15.5552</v>
      </c>
      <c r="I26" s="154"/>
      <c r="J26" s="152"/>
      <c r="K26" s="152"/>
      <c r="L26" s="88"/>
      <c r="M26" s="88"/>
    </row>
    <row r="27" spans="1:13" ht="12.75" customHeight="1">
      <c r="A27" s="153" t="s">
        <v>27</v>
      </c>
      <c r="B27" s="118">
        <v>256.1882</v>
      </c>
      <c r="C27" s="118">
        <v>233.6523</v>
      </c>
      <c r="D27" s="118" t="s">
        <v>1</v>
      </c>
      <c r="E27" s="118" t="s">
        <v>1</v>
      </c>
      <c r="F27" s="118" t="s">
        <v>1</v>
      </c>
      <c r="G27" s="118" t="s">
        <v>1</v>
      </c>
      <c r="H27" s="73">
        <f>-C27</f>
        <v>-233.6523</v>
      </c>
      <c r="I27" s="154"/>
      <c r="J27" s="152"/>
      <c r="K27" s="152"/>
      <c r="L27" s="88"/>
      <c r="M27" s="88"/>
    </row>
    <row r="28" spans="1:13" ht="12.75" customHeight="1">
      <c r="A28" s="153" t="s">
        <v>28</v>
      </c>
      <c r="B28" s="118">
        <v>46.8051</v>
      </c>
      <c r="C28" s="118">
        <v>46.8051</v>
      </c>
      <c r="D28" s="118" t="s">
        <v>1</v>
      </c>
      <c r="E28" s="118" t="s">
        <v>1</v>
      </c>
      <c r="F28" s="118" t="s">
        <v>1</v>
      </c>
      <c r="G28" s="118" t="s">
        <v>1</v>
      </c>
      <c r="H28" s="73">
        <f>-C28</f>
        <v>-46.8051</v>
      </c>
      <c r="I28" s="154"/>
      <c r="J28" s="152"/>
      <c r="K28" s="152"/>
      <c r="L28" s="88"/>
      <c r="M28" s="88"/>
    </row>
    <row r="29" spans="1:13" ht="12.75" customHeight="1">
      <c r="A29" s="153" t="s">
        <v>29</v>
      </c>
      <c r="B29" s="118">
        <v>23.35</v>
      </c>
      <c r="C29" s="118">
        <v>23.35</v>
      </c>
      <c r="D29" s="118" t="s">
        <v>1</v>
      </c>
      <c r="E29" s="118" t="s">
        <v>1</v>
      </c>
      <c r="F29" s="118" t="s">
        <v>1</v>
      </c>
      <c r="G29" s="118" t="s">
        <v>1</v>
      </c>
      <c r="H29" s="73">
        <f>-C29</f>
        <v>-23.35</v>
      </c>
      <c r="I29" s="154"/>
      <c r="J29" s="152"/>
      <c r="K29" s="152"/>
      <c r="L29" s="88"/>
      <c r="M29" s="88"/>
    </row>
    <row r="30" spans="1:13" ht="12.75" customHeight="1">
      <c r="A30" s="153" t="s">
        <v>30</v>
      </c>
      <c r="B30" s="118" t="s">
        <v>1</v>
      </c>
      <c r="C30" s="118" t="s">
        <v>1</v>
      </c>
      <c r="D30" s="118" t="s">
        <v>1</v>
      </c>
      <c r="E30" s="118" t="s">
        <v>1</v>
      </c>
      <c r="F30" s="118" t="s">
        <v>1</v>
      </c>
      <c r="G30" s="118" t="s">
        <v>1</v>
      </c>
      <c r="H30" s="73" t="s">
        <v>1</v>
      </c>
      <c r="I30" s="154"/>
      <c r="J30" s="152"/>
      <c r="K30" s="152"/>
      <c r="L30" s="88"/>
      <c r="M30" s="88"/>
    </row>
    <row r="31" spans="1:13" ht="12.75" customHeight="1">
      <c r="A31" s="153" t="s">
        <v>69</v>
      </c>
      <c r="B31" s="118" t="s">
        <v>1</v>
      </c>
      <c r="C31" s="118" t="s">
        <v>1</v>
      </c>
      <c r="D31" s="118" t="s">
        <v>1</v>
      </c>
      <c r="E31" s="118" t="s">
        <v>1</v>
      </c>
      <c r="F31" s="118" t="s">
        <v>1</v>
      </c>
      <c r="G31" s="118" t="s">
        <v>1</v>
      </c>
      <c r="H31" s="73" t="s">
        <v>1</v>
      </c>
      <c r="I31" s="154"/>
      <c r="J31" s="152"/>
      <c r="K31" s="152"/>
      <c r="L31" s="88"/>
      <c r="M31" s="88"/>
    </row>
    <row r="32" spans="1:13" ht="12.75" customHeight="1">
      <c r="A32" s="153" t="s">
        <v>70</v>
      </c>
      <c r="B32" s="118" t="s">
        <v>1</v>
      </c>
      <c r="C32" s="118" t="s">
        <v>1</v>
      </c>
      <c r="D32" s="118" t="s">
        <v>1</v>
      </c>
      <c r="E32" s="118" t="s">
        <v>1</v>
      </c>
      <c r="F32" s="118" t="s">
        <v>1</v>
      </c>
      <c r="G32" s="118" t="s">
        <v>1</v>
      </c>
      <c r="H32" s="73" t="s">
        <v>1</v>
      </c>
      <c r="I32" s="154"/>
      <c r="J32" s="152"/>
      <c r="K32" s="152"/>
      <c r="L32" s="88"/>
      <c r="M32" s="88"/>
    </row>
    <row r="33" spans="1:13" ht="12.75" customHeight="1">
      <c r="A33" s="153" t="s">
        <v>71</v>
      </c>
      <c r="B33" s="118" t="s">
        <v>1</v>
      </c>
      <c r="C33" s="118" t="s">
        <v>1</v>
      </c>
      <c r="D33" s="118" t="s">
        <v>1</v>
      </c>
      <c r="E33" s="118" t="s">
        <v>1</v>
      </c>
      <c r="F33" s="118" t="s">
        <v>1</v>
      </c>
      <c r="G33" s="118" t="s">
        <v>1</v>
      </c>
      <c r="H33" s="73" t="s">
        <v>1</v>
      </c>
      <c r="I33" s="154"/>
      <c r="J33" s="152"/>
      <c r="K33" s="152"/>
      <c r="L33" s="88"/>
      <c r="M33" s="88"/>
    </row>
    <row r="34" spans="1:13" ht="12.75" customHeight="1">
      <c r="A34" s="138" t="s">
        <v>108</v>
      </c>
      <c r="B34" s="118" t="s">
        <v>1</v>
      </c>
      <c r="C34" s="118" t="s">
        <v>1</v>
      </c>
      <c r="D34" s="118" t="s">
        <v>1</v>
      </c>
      <c r="E34" s="118" t="s">
        <v>1</v>
      </c>
      <c r="F34" s="118" t="s">
        <v>1</v>
      </c>
      <c r="G34" s="118" t="s">
        <v>1</v>
      </c>
      <c r="H34" s="73" t="s">
        <v>1</v>
      </c>
      <c r="I34" s="154"/>
      <c r="J34" s="152"/>
      <c r="K34" s="152"/>
      <c r="L34" s="88"/>
      <c r="M34" s="88"/>
    </row>
    <row r="35" spans="1:13" ht="15" customHeight="1">
      <c r="A35" s="88"/>
      <c r="B35" s="88"/>
      <c r="C35" s="88"/>
      <c r="D35" s="88"/>
      <c r="E35" s="88"/>
      <c r="F35" s="109"/>
      <c r="G35" s="88"/>
      <c r="H35" s="88"/>
      <c r="I35" s="88"/>
      <c r="J35" s="88"/>
      <c r="K35" s="88"/>
      <c r="L35" s="88"/>
      <c r="M35" s="88"/>
    </row>
    <row r="36" spans="1:13" ht="15" customHeight="1">
      <c r="A36" s="36" t="s">
        <v>77</v>
      </c>
      <c r="B36" s="88"/>
      <c r="C36" s="88"/>
      <c r="D36" s="88"/>
      <c r="E36" s="88"/>
      <c r="F36" s="88"/>
      <c r="G36" s="150"/>
      <c r="H36" s="88"/>
      <c r="I36" s="88"/>
      <c r="J36" s="88"/>
      <c r="K36" s="88"/>
      <c r="L36" s="88"/>
      <c r="M36" s="88"/>
    </row>
    <row r="37" spans="1:13" ht="12.75" customHeight="1">
      <c r="A37" s="49" t="s">
        <v>7</v>
      </c>
      <c r="B37" s="88"/>
      <c r="C37" s="88"/>
      <c r="D37" s="88"/>
      <c r="E37" s="88"/>
      <c r="F37" s="88"/>
      <c r="G37" s="150"/>
      <c r="H37" s="88"/>
      <c r="I37" s="88"/>
      <c r="J37" s="88"/>
      <c r="K37" s="88"/>
      <c r="L37" s="88"/>
      <c r="M37" s="88"/>
    </row>
    <row r="38" spans="1:13" ht="31.5" customHeight="1">
      <c r="A38" s="89"/>
      <c r="B38" s="54" t="s">
        <v>105</v>
      </c>
      <c r="C38" s="54">
        <v>41091</v>
      </c>
      <c r="D38" s="54">
        <v>41122</v>
      </c>
      <c r="E38" s="54" t="s">
        <v>107</v>
      </c>
      <c r="F38" s="54">
        <v>41456</v>
      </c>
      <c r="G38" s="54">
        <v>41487</v>
      </c>
      <c r="H38" s="71" t="s">
        <v>2</v>
      </c>
      <c r="I38" s="71" t="s">
        <v>46</v>
      </c>
      <c r="J38" s="88"/>
      <c r="K38" s="155"/>
      <c r="L38" s="88"/>
      <c r="M38" s="88"/>
    </row>
    <row r="39" spans="1:13" ht="12.75" customHeight="1">
      <c r="A39" s="156" t="s">
        <v>99</v>
      </c>
      <c r="B39" s="134">
        <v>38675.282</v>
      </c>
      <c r="C39" s="134">
        <v>48640.718</v>
      </c>
      <c r="D39" s="134">
        <v>48627.66553885</v>
      </c>
      <c r="E39" s="134">
        <v>50651.329725209995</v>
      </c>
      <c r="F39" s="134">
        <v>58121.94666083</v>
      </c>
      <c r="G39" s="134">
        <v>59091.15765172</v>
      </c>
      <c r="H39" s="157">
        <f>G39/F39-1</f>
        <v>0.01667547366480715</v>
      </c>
      <c r="I39" s="157">
        <f>G39/E39-1</f>
        <v>0.1666259893332942</v>
      </c>
      <c r="J39" s="150"/>
      <c r="K39" s="158"/>
      <c r="L39" s="150"/>
      <c r="M39" s="88"/>
    </row>
    <row r="40" spans="1:13" ht="12.75" customHeight="1">
      <c r="A40" s="138" t="s">
        <v>56</v>
      </c>
      <c r="B40" s="159">
        <v>16882.454</v>
      </c>
      <c r="C40" s="159">
        <v>23072.655</v>
      </c>
      <c r="D40" s="159">
        <v>22948.317230679997</v>
      </c>
      <c r="E40" s="159">
        <v>22840.58219495</v>
      </c>
      <c r="F40" s="159">
        <v>25587.60713421</v>
      </c>
      <c r="G40" s="159">
        <v>25726.43344964</v>
      </c>
      <c r="H40" s="157">
        <f>G40/F40-1</f>
        <v>0.005425529425312714</v>
      </c>
      <c r="I40" s="157">
        <f aca="true" t="shared" si="0" ref="I40:I52">G40/E40-1</f>
        <v>0.12634753484208727</v>
      </c>
      <c r="J40" s="160"/>
      <c r="K40" s="158"/>
      <c r="L40" s="150"/>
      <c r="M40" s="88"/>
    </row>
    <row r="41" spans="1:13" ht="12.75" customHeight="1">
      <c r="A41" s="138" t="s">
        <v>57</v>
      </c>
      <c r="B41" s="159">
        <v>15214.801</v>
      </c>
      <c r="C41" s="159">
        <v>18412.407</v>
      </c>
      <c r="D41" s="159">
        <v>18577.689954229998</v>
      </c>
      <c r="E41" s="159">
        <v>20805.539679499998</v>
      </c>
      <c r="F41" s="159">
        <v>25201.90968535</v>
      </c>
      <c r="G41" s="159">
        <v>25861.08632803</v>
      </c>
      <c r="H41" s="157">
        <f aca="true" t="shared" si="1" ref="H41:H51">G41/F41-1</f>
        <v>0.02615582116236137</v>
      </c>
      <c r="I41" s="157">
        <f t="shared" si="0"/>
        <v>0.2429904115157997</v>
      </c>
      <c r="J41" s="161"/>
      <c r="K41" s="158"/>
      <c r="L41" s="150"/>
      <c r="M41" s="88"/>
    </row>
    <row r="42" spans="1:13" ht="12.75" customHeight="1">
      <c r="A42" s="138" t="s">
        <v>58</v>
      </c>
      <c r="B42" s="159">
        <v>4763.601</v>
      </c>
      <c r="C42" s="159">
        <v>5166.661</v>
      </c>
      <c r="D42" s="159">
        <v>5042.9244420800005</v>
      </c>
      <c r="E42" s="159">
        <v>4805.33959318</v>
      </c>
      <c r="F42" s="159">
        <v>4651.44031474</v>
      </c>
      <c r="G42" s="159">
        <v>4688.07834894</v>
      </c>
      <c r="H42" s="157">
        <f t="shared" si="1"/>
        <v>0.007876707368231095</v>
      </c>
      <c r="I42" s="157">
        <f t="shared" si="0"/>
        <v>-0.024402280414566935</v>
      </c>
      <c r="J42" s="161"/>
      <c r="K42" s="158"/>
      <c r="L42" s="150"/>
      <c r="M42" s="88"/>
    </row>
    <row r="43" spans="1:13" ht="12.75" customHeight="1">
      <c r="A43" s="138" t="s">
        <v>59</v>
      </c>
      <c r="B43" s="159">
        <v>1814.426</v>
      </c>
      <c r="C43" s="159">
        <v>1988.995</v>
      </c>
      <c r="D43" s="159">
        <v>2058.7339118600003</v>
      </c>
      <c r="E43" s="159">
        <v>2199.86825758</v>
      </c>
      <c r="F43" s="159">
        <v>2680.9895265299997</v>
      </c>
      <c r="G43" s="159">
        <v>2815.55952511</v>
      </c>
      <c r="H43" s="157">
        <f t="shared" si="1"/>
        <v>0.05019415303504515</v>
      </c>
      <c r="I43" s="157">
        <f t="shared" si="0"/>
        <v>0.2798764268762626</v>
      </c>
      <c r="J43" s="161"/>
      <c r="K43" s="158"/>
      <c r="L43" s="150"/>
      <c r="M43" s="88"/>
    </row>
    <row r="44" spans="1:13" ht="12.75" customHeight="1">
      <c r="A44" s="162" t="s">
        <v>63</v>
      </c>
      <c r="B44" s="134">
        <v>19298.968</v>
      </c>
      <c r="C44" s="134">
        <v>24168.828</v>
      </c>
      <c r="D44" s="134">
        <v>24014.17316307</v>
      </c>
      <c r="E44" s="134">
        <v>26927.60385274</v>
      </c>
      <c r="F44" s="134">
        <v>28767.349576300003</v>
      </c>
      <c r="G44" s="134">
        <v>28958.473804110003</v>
      </c>
      <c r="H44" s="157">
        <f>G44/F44-1</f>
        <v>0.006643789943285405</v>
      </c>
      <c r="I44" s="157">
        <f t="shared" si="0"/>
        <v>0.07541963118873474</v>
      </c>
      <c r="J44" s="160"/>
      <c r="K44" s="155"/>
      <c r="L44" s="88"/>
      <c r="M44" s="88"/>
    </row>
    <row r="45" spans="1:13" ht="12.75" customHeight="1">
      <c r="A45" s="138" t="s">
        <v>56</v>
      </c>
      <c r="B45" s="159">
        <v>7373.288</v>
      </c>
      <c r="C45" s="159">
        <v>10452.703000000001</v>
      </c>
      <c r="D45" s="159">
        <v>10152.66192622</v>
      </c>
      <c r="E45" s="159">
        <v>12390.061168600001</v>
      </c>
      <c r="F45" s="159">
        <v>11848.359613679999</v>
      </c>
      <c r="G45" s="159">
        <v>11858.955418309999</v>
      </c>
      <c r="H45" s="157">
        <f t="shared" si="1"/>
        <v>0.0008942845233839147</v>
      </c>
      <c r="I45" s="157">
        <f t="shared" si="0"/>
        <v>-0.04286546636557187</v>
      </c>
      <c r="J45" s="160"/>
      <c r="K45" s="155"/>
      <c r="L45" s="88"/>
      <c r="M45" s="88"/>
    </row>
    <row r="46" spans="1:13" ht="12.75" customHeight="1">
      <c r="A46" s="138" t="s">
        <v>57</v>
      </c>
      <c r="B46" s="159">
        <v>7404.83</v>
      </c>
      <c r="C46" s="159">
        <v>9176.792</v>
      </c>
      <c r="D46" s="159">
        <v>9357.30009317</v>
      </c>
      <c r="E46" s="159">
        <v>10359.23214716</v>
      </c>
      <c r="F46" s="159">
        <v>12774.896270280002</v>
      </c>
      <c r="G46" s="159">
        <v>12827.19634564</v>
      </c>
      <c r="H46" s="157">
        <f t="shared" si="1"/>
        <v>0.0040939726048243585</v>
      </c>
      <c r="I46" s="157">
        <f t="shared" si="0"/>
        <v>0.23823813999154342</v>
      </c>
      <c r="J46" s="160"/>
      <c r="K46" s="155"/>
      <c r="L46" s="88"/>
      <c r="M46" s="88"/>
    </row>
    <row r="47" spans="1:13" ht="12.75" customHeight="1">
      <c r="A47" s="138" t="s">
        <v>58</v>
      </c>
      <c r="B47" s="159">
        <v>4349.468</v>
      </c>
      <c r="C47" s="159">
        <v>4334.9</v>
      </c>
      <c r="D47" s="159">
        <v>4207.51161991</v>
      </c>
      <c r="E47" s="159">
        <v>3912.72758677</v>
      </c>
      <c r="F47" s="159">
        <v>3859.0905629000004</v>
      </c>
      <c r="G47" s="159">
        <v>3968.10412929</v>
      </c>
      <c r="H47" s="157">
        <f t="shared" si="1"/>
        <v>0.028248512081581856</v>
      </c>
      <c r="I47" s="157">
        <f t="shared" si="0"/>
        <v>0.014152925623353685</v>
      </c>
      <c r="J47" s="161"/>
      <c r="K47" s="155"/>
      <c r="L47" s="88"/>
      <c r="M47" s="88"/>
    </row>
    <row r="48" spans="1:13" ht="12.75" customHeight="1">
      <c r="A48" s="138" t="s">
        <v>59</v>
      </c>
      <c r="B48" s="159">
        <v>171.382</v>
      </c>
      <c r="C48" s="159">
        <v>204.433</v>
      </c>
      <c r="D48" s="159">
        <v>296.69952377000004</v>
      </c>
      <c r="E48" s="159">
        <v>265.58295021</v>
      </c>
      <c r="F48" s="159">
        <v>285.00312944</v>
      </c>
      <c r="G48" s="159">
        <v>304.21791087</v>
      </c>
      <c r="H48" s="157">
        <f t="shared" si="1"/>
        <v>0.06741954541957118</v>
      </c>
      <c r="I48" s="157">
        <f t="shared" si="0"/>
        <v>0.1454722926658163</v>
      </c>
      <c r="J48" s="160"/>
      <c r="K48" s="155"/>
      <c r="L48" s="88"/>
      <c r="M48" s="88"/>
    </row>
    <row r="49" spans="1:15" ht="12.75" customHeight="1">
      <c r="A49" s="162" t="s">
        <v>64</v>
      </c>
      <c r="B49" s="163">
        <v>19376.314</v>
      </c>
      <c r="C49" s="163">
        <f>+C39-C44</f>
        <v>24471.89</v>
      </c>
      <c r="D49" s="163">
        <v>24613.49237578</v>
      </c>
      <c r="E49" s="163">
        <f aca="true" t="shared" si="2" ref="E49:F53">+E39-E44</f>
        <v>23723.725872469993</v>
      </c>
      <c r="F49" s="163">
        <f t="shared" si="2"/>
        <v>29354.597084529996</v>
      </c>
      <c r="G49" s="163">
        <f>+G39-G44</f>
        <v>30132.68384761</v>
      </c>
      <c r="H49" s="157">
        <f>G49/F49-1</f>
        <v>0.026506470548357752</v>
      </c>
      <c r="I49" s="157">
        <f t="shared" si="0"/>
        <v>0.27014972309122953</v>
      </c>
      <c r="J49" s="160"/>
      <c r="K49" s="164"/>
      <c r="L49" s="164"/>
      <c r="M49" s="164"/>
      <c r="N49" s="34"/>
      <c r="O49" s="2"/>
    </row>
    <row r="50" spans="1:15" ht="12.75" customHeight="1">
      <c r="A50" s="138" t="s">
        <v>56</v>
      </c>
      <c r="B50" s="159">
        <v>9509.166000000001</v>
      </c>
      <c r="C50" s="159">
        <f>+C40-C45</f>
        <v>12619.951999999997</v>
      </c>
      <c r="D50" s="159">
        <v>12795.655304459997</v>
      </c>
      <c r="E50" s="159">
        <f t="shared" si="2"/>
        <v>10450.521026349998</v>
      </c>
      <c r="F50" s="159">
        <f t="shared" si="2"/>
        <v>13739.247520530002</v>
      </c>
      <c r="G50" s="159">
        <f>+G40-G45</f>
        <v>13867.478031330002</v>
      </c>
      <c r="H50" s="157">
        <f t="shared" si="1"/>
        <v>0.009333153843279263</v>
      </c>
      <c r="I50" s="157">
        <f t="shared" si="0"/>
        <v>0.3269652294239178</v>
      </c>
      <c r="J50" s="165"/>
      <c r="K50" s="158"/>
      <c r="L50" s="158"/>
      <c r="M50" s="166"/>
      <c r="N50" s="29"/>
      <c r="O50" s="28"/>
    </row>
    <row r="51" spans="1:15" ht="12.75" customHeight="1">
      <c r="A51" s="138" t="s">
        <v>57</v>
      </c>
      <c r="B51" s="159">
        <v>7809.971</v>
      </c>
      <c r="C51" s="159">
        <f>+C41-C46</f>
        <v>9235.615</v>
      </c>
      <c r="D51" s="159">
        <v>9220.389861059997</v>
      </c>
      <c r="E51" s="159">
        <f t="shared" si="2"/>
        <v>10446.307532339997</v>
      </c>
      <c r="F51" s="159">
        <f t="shared" si="2"/>
        <v>12427.01341507</v>
      </c>
      <c r="G51" s="159">
        <f>+G41-G46</f>
        <v>13033.88998239</v>
      </c>
      <c r="H51" s="157">
        <f t="shared" si="1"/>
        <v>0.04883527095770668</v>
      </c>
      <c r="I51" s="157">
        <f t="shared" si="0"/>
        <v>0.24770307039490125</v>
      </c>
      <c r="J51" s="165"/>
      <c r="K51" s="158"/>
      <c r="L51" s="158"/>
      <c r="M51" s="158"/>
      <c r="N51" s="28"/>
      <c r="O51" s="28"/>
    </row>
    <row r="52" spans="1:15" ht="12.75" customHeight="1">
      <c r="A52" s="138" t="s">
        <v>58</v>
      </c>
      <c r="B52" s="159">
        <v>414.1329999999998</v>
      </c>
      <c r="C52" s="159">
        <f>+C42-C47</f>
        <v>831.7610000000004</v>
      </c>
      <c r="D52" s="159">
        <v>835.4128221700003</v>
      </c>
      <c r="E52" s="159">
        <f t="shared" si="2"/>
        <v>892.6120064099996</v>
      </c>
      <c r="F52" s="159">
        <f t="shared" si="2"/>
        <v>792.3497518399995</v>
      </c>
      <c r="G52" s="159">
        <f>+G42-G47</f>
        <v>719.9742196500001</v>
      </c>
      <c r="H52" s="157">
        <f>G52/F52-1</f>
        <v>-0.0913429101503831</v>
      </c>
      <c r="I52" s="157">
        <f t="shared" si="0"/>
        <v>-0.19340742172439762</v>
      </c>
      <c r="J52" s="165"/>
      <c r="K52" s="158"/>
      <c r="L52" s="158"/>
      <c r="M52" s="158"/>
      <c r="N52" s="28"/>
      <c r="O52" s="28"/>
    </row>
    <row r="53" spans="1:15" ht="12.75" customHeight="1">
      <c r="A53" s="138" t="s">
        <v>59</v>
      </c>
      <c r="B53" s="159">
        <v>1643.0439999999999</v>
      </c>
      <c r="C53" s="159">
        <f>+C43-C48</f>
        <v>1784.562</v>
      </c>
      <c r="D53" s="159">
        <v>1762.0343880900002</v>
      </c>
      <c r="E53" s="159">
        <f t="shared" si="2"/>
        <v>1934.2853073699998</v>
      </c>
      <c r="F53" s="159">
        <f t="shared" si="2"/>
        <v>2395.9863970899996</v>
      </c>
      <c r="G53" s="159">
        <f>+G43-G48</f>
        <v>2511.3416142399997</v>
      </c>
      <c r="H53" s="157">
        <f>G53/F53-1</f>
        <v>0.04814518867473638</v>
      </c>
      <c r="I53" s="157">
        <f>G53/E53-1</f>
        <v>0.2983305020574287</v>
      </c>
      <c r="J53" s="165"/>
      <c r="K53" s="158"/>
      <c r="L53" s="158"/>
      <c r="M53" s="158"/>
      <c r="N53" s="28"/>
      <c r="O53" s="28"/>
    </row>
    <row r="54" spans="1:15" ht="12.75" customHeight="1">
      <c r="A54" s="138"/>
      <c r="B54" s="159"/>
      <c r="C54" s="159"/>
      <c r="D54" s="159"/>
      <c r="E54" s="159"/>
      <c r="F54" s="159"/>
      <c r="G54" s="159"/>
      <c r="H54" s="93"/>
      <c r="I54" s="93"/>
      <c r="J54" s="159"/>
      <c r="K54" s="167"/>
      <c r="L54" s="167"/>
      <c r="M54" s="167"/>
      <c r="N54" s="32"/>
      <c r="O54" s="28"/>
    </row>
    <row r="55" spans="1:15" ht="12.75" customHeight="1">
      <c r="A55" s="168"/>
      <c r="B55" s="169"/>
      <c r="C55" s="169"/>
      <c r="D55" s="169"/>
      <c r="E55" s="169"/>
      <c r="F55" s="169"/>
      <c r="G55" s="169"/>
      <c r="H55" s="168"/>
      <c r="I55" s="88"/>
      <c r="J55" s="170"/>
      <c r="K55" s="171"/>
      <c r="L55" s="171"/>
      <c r="M55" s="171"/>
      <c r="N55" s="30"/>
      <c r="O55" s="2"/>
    </row>
    <row r="56" spans="1:15" ht="12.75" customHeight="1">
      <c r="A56" s="168"/>
      <c r="B56" s="169"/>
      <c r="C56" s="169"/>
      <c r="D56" s="169"/>
      <c r="E56" s="169"/>
      <c r="F56" s="169"/>
      <c r="G56" s="169"/>
      <c r="H56" s="168"/>
      <c r="I56" s="88"/>
      <c r="J56" s="170"/>
      <c r="K56" s="171"/>
      <c r="L56" s="171"/>
      <c r="M56" s="172"/>
      <c r="N56" s="29"/>
      <c r="O56" s="2"/>
    </row>
    <row r="57" spans="1:15" ht="15.75" customHeight="1">
      <c r="A57" s="36" t="s">
        <v>78</v>
      </c>
      <c r="B57" s="36"/>
      <c r="C57" s="173"/>
      <c r="D57" s="173"/>
      <c r="E57" s="173"/>
      <c r="F57" s="173"/>
      <c r="G57" s="173"/>
      <c r="H57" s="88"/>
      <c r="I57" s="88"/>
      <c r="J57" s="88"/>
      <c r="K57" s="171"/>
      <c r="L57" s="171"/>
      <c r="M57" s="172"/>
      <c r="N57" s="29"/>
      <c r="O57" s="2"/>
    </row>
    <row r="58" spans="1:15" ht="12.75" customHeight="1">
      <c r="A58" s="49" t="s">
        <v>7</v>
      </c>
      <c r="B58" s="49"/>
      <c r="C58" s="49"/>
      <c r="D58" s="49"/>
      <c r="E58" s="49"/>
      <c r="F58" s="88"/>
      <c r="G58" s="88"/>
      <c r="H58" s="88"/>
      <c r="I58" s="88"/>
      <c r="J58" s="88"/>
      <c r="K58" s="171"/>
      <c r="L58" s="171"/>
      <c r="M58" s="172"/>
      <c r="N58" s="29"/>
      <c r="O58" s="2"/>
    </row>
    <row r="59" spans="1:16" s="2" customFormat="1" ht="32.25" customHeight="1">
      <c r="A59" s="89"/>
      <c r="B59" s="54" t="s">
        <v>105</v>
      </c>
      <c r="C59" s="54">
        <v>41091</v>
      </c>
      <c r="D59" s="54">
        <v>41122</v>
      </c>
      <c r="E59" s="54" t="s">
        <v>107</v>
      </c>
      <c r="F59" s="54">
        <v>41456</v>
      </c>
      <c r="G59" s="54">
        <v>41487</v>
      </c>
      <c r="H59" s="71" t="s">
        <v>2</v>
      </c>
      <c r="I59" s="71" t="s">
        <v>46</v>
      </c>
      <c r="J59" s="174"/>
      <c r="K59" s="171"/>
      <c r="L59" s="174"/>
      <c r="M59" s="172"/>
      <c r="N59" s="29"/>
      <c r="O59" s="19"/>
      <c r="P59" s="19"/>
    </row>
    <row r="60" spans="1:16" ht="12.75" customHeight="1">
      <c r="A60" s="156" t="s">
        <v>19</v>
      </c>
      <c r="B60" s="134">
        <v>31217.212</v>
      </c>
      <c r="C60" s="134">
        <v>35040.431</v>
      </c>
      <c r="D60" s="134">
        <v>35657.223580640006</v>
      </c>
      <c r="E60" s="134">
        <v>40105.37341754</v>
      </c>
      <c r="F60" s="134">
        <v>48223.90331378</v>
      </c>
      <c r="G60" s="134">
        <v>49263.87396339</v>
      </c>
      <c r="H60" s="157">
        <f>G60/F60-1</f>
        <v>0.021565459826907496</v>
      </c>
      <c r="I60" s="157">
        <f>G60/E60-1</f>
        <v>0.22836093434413818</v>
      </c>
      <c r="J60" s="175"/>
      <c r="K60" s="171"/>
      <c r="L60" s="171"/>
      <c r="M60" s="172"/>
      <c r="N60" s="31"/>
      <c r="O60" s="19"/>
      <c r="P60" s="4"/>
    </row>
    <row r="61" spans="1:16" ht="12.75" customHeight="1">
      <c r="A61" s="138" t="s">
        <v>60</v>
      </c>
      <c r="B61" s="159">
        <v>19864.556</v>
      </c>
      <c r="C61" s="159">
        <v>21767.42</v>
      </c>
      <c r="D61" s="159">
        <v>22186.311302160004</v>
      </c>
      <c r="E61" s="159">
        <v>25562.927037960002</v>
      </c>
      <c r="F61" s="159">
        <v>31315.64058505</v>
      </c>
      <c r="G61" s="159">
        <v>32001.01384808</v>
      </c>
      <c r="H61" s="157">
        <f aca="true" t="shared" si="3" ref="H61:H71">G61/F61-1</f>
        <v>0.021885972958739286</v>
      </c>
      <c r="I61" s="157">
        <f aca="true" t="shared" si="4" ref="I61:I70">G61/E61-1</f>
        <v>0.2518524893710208</v>
      </c>
      <c r="J61" s="175"/>
      <c r="K61" s="175"/>
      <c r="L61" s="175"/>
      <c r="M61" s="172"/>
      <c r="N61" s="31"/>
      <c r="O61" s="4"/>
      <c r="P61" s="4"/>
    </row>
    <row r="62" spans="1:16" ht="12.75" customHeight="1">
      <c r="A62" s="138" t="s">
        <v>61</v>
      </c>
      <c r="B62" s="159">
        <v>11314.636</v>
      </c>
      <c r="C62" s="159">
        <v>13198.169</v>
      </c>
      <c r="D62" s="159">
        <v>13396.81831701</v>
      </c>
      <c r="E62" s="159">
        <v>14461.65337505</v>
      </c>
      <c r="F62" s="159">
        <v>16836.78384064</v>
      </c>
      <c r="G62" s="159">
        <v>17194.49421407</v>
      </c>
      <c r="H62" s="157">
        <f>G62/F62-1</f>
        <v>0.0212457662232719</v>
      </c>
      <c r="I62" s="157">
        <f>G62/E62-1</f>
        <v>0.18897153514513354</v>
      </c>
      <c r="J62" s="175"/>
      <c r="K62" s="175"/>
      <c r="L62" s="175"/>
      <c r="M62" s="172"/>
      <c r="N62" s="31"/>
      <c r="O62" s="4"/>
      <c r="P62" s="4"/>
    </row>
    <row r="63" spans="1:16" ht="12.75" customHeight="1">
      <c r="A63" s="138" t="s">
        <v>62</v>
      </c>
      <c r="B63" s="159">
        <v>38.021</v>
      </c>
      <c r="C63" s="159">
        <v>74.842</v>
      </c>
      <c r="D63" s="159">
        <v>74.09396147</v>
      </c>
      <c r="E63" s="159">
        <v>80.79300453</v>
      </c>
      <c r="F63" s="159">
        <v>71.47888809</v>
      </c>
      <c r="G63" s="159">
        <v>68.36590124</v>
      </c>
      <c r="H63" s="157">
        <f t="shared" si="3"/>
        <v>-0.04355113703056479</v>
      </c>
      <c r="I63" s="157">
        <f>G63/E63-1</f>
        <v>-0.15381410014756391</v>
      </c>
      <c r="J63" s="175"/>
      <c r="K63" s="175"/>
      <c r="L63" s="175"/>
      <c r="M63" s="172"/>
      <c r="N63" s="31"/>
      <c r="O63" s="4"/>
      <c r="P63" s="4"/>
    </row>
    <row r="64" spans="1:16" ht="12.75" customHeight="1">
      <c r="A64" s="162" t="s">
        <v>63</v>
      </c>
      <c r="B64" s="134">
        <v>13969.178</v>
      </c>
      <c r="C64" s="134">
        <v>15408.652</v>
      </c>
      <c r="D64" s="134">
        <v>15708.50466025</v>
      </c>
      <c r="E64" s="134">
        <v>18557.88985695</v>
      </c>
      <c r="F64" s="134">
        <v>23510.1611612</v>
      </c>
      <c r="G64" s="134">
        <v>23907.753072810003</v>
      </c>
      <c r="H64" s="157">
        <f>G64/F64-1</f>
        <v>0.01691149239190115</v>
      </c>
      <c r="I64" s="157">
        <f>G64/E64-1</f>
        <v>0.2882797159105057</v>
      </c>
      <c r="J64" s="175"/>
      <c r="K64" s="175"/>
      <c r="L64" s="175"/>
      <c r="M64" s="175"/>
      <c r="N64" s="22"/>
      <c r="P64" s="4"/>
    </row>
    <row r="65" spans="1:16" ht="12.75" customHeight="1">
      <c r="A65" s="138" t="s">
        <v>60</v>
      </c>
      <c r="B65" s="159">
        <v>7978.225</v>
      </c>
      <c r="C65" s="159">
        <v>8461.736</v>
      </c>
      <c r="D65" s="159">
        <v>8546.42460601</v>
      </c>
      <c r="E65" s="159">
        <v>10893.94829188</v>
      </c>
      <c r="F65" s="159">
        <v>14891.907029930002</v>
      </c>
      <c r="G65" s="159">
        <v>15267.51817399</v>
      </c>
      <c r="H65" s="157">
        <f t="shared" si="3"/>
        <v>0.025222501275698805</v>
      </c>
      <c r="I65" s="157">
        <f t="shared" si="4"/>
        <v>0.4014678392929327</v>
      </c>
      <c r="J65" s="175"/>
      <c r="K65" s="176"/>
      <c r="L65" s="176"/>
      <c r="M65" s="176"/>
      <c r="N65" s="33"/>
      <c r="P65" s="4"/>
    </row>
    <row r="66" spans="1:16" ht="12.75" customHeight="1">
      <c r="A66" s="138" t="s">
        <v>61</v>
      </c>
      <c r="B66" s="159">
        <v>5988.087</v>
      </c>
      <c r="C66" s="159">
        <v>6943.773</v>
      </c>
      <c r="D66" s="159">
        <v>7159.30402533</v>
      </c>
      <c r="E66" s="159">
        <v>7659.897274520001</v>
      </c>
      <c r="F66" s="159">
        <v>8613.59773589</v>
      </c>
      <c r="G66" s="159">
        <v>8635.230445730002</v>
      </c>
      <c r="H66" s="157">
        <f t="shared" si="3"/>
        <v>0.0025114604260965123</v>
      </c>
      <c r="I66" s="157">
        <f t="shared" si="4"/>
        <v>0.12732979780999987</v>
      </c>
      <c r="J66" s="175"/>
      <c r="K66" s="176"/>
      <c r="L66" s="176"/>
      <c r="M66" s="176"/>
      <c r="N66" s="33"/>
      <c r="P66" s="4"/>
    </row>
    <row r="67" spans="1:16" ht="12.75" customHeight="1">
      <c r="A67" s="138" t="s">
        <v>62</v>
      </c>
      <c r="B67" s="159">
        <v>2.867</v>
      </c>
      <c r="C67" s="159">
        <v>3.141</v>
      </c>
      <c r="D67" s="159">
        <v>2.77602891</v>
      </c>
      <c r="E67" s="159">
        <v>4.0442905499999995</v>
      </c>
      <c r="F67" s="159">
        <v>4.65639538</v>
      </c>
      <c r="G67" s="159">
        <v>5.00445309</v>
      </c>
      <c r="H67" s="157">
        <f>G67/F67-1</f>
        <v>0.0747483152944799</v>
      </c>
      <c r="I67" s="157">
        <f>G67/E67-1</f>
        <v>0.23741185954110078</v>
      </c>
      <c r="J67" s="175"/>
      <c r="K67" s="176"/>
      <c r="L67" s="176"/>
      <c r="M67" s="176"/>
      <c r="N67" s="33"/>
      <c r="P67" s="4"/>
    </row>
    <row r="68" spans="1:16" ht="12.75" customHeight="1">
      <c r="A68" s="162" t="s">
        <v>64</v>
      </c>
      <c r="B68" s="134">
        <v>17248.034</v>
      </c>
      <c r="C68" s="134">
        <f>+C60-C64</f>
        <v>19631.778999999995</v>
      </c>
      <c r="D68" s="134">
        <v>19948.718920390005</v>
      </c>
      <c r="E68" s="134">
        <f aca="true" t="shared" si="5" ref="E68:F71">+E60-E64</f>
        <v>21547.48356059</v>
      </c>
      <c r="F68" s="134">
        <f t="shared" si="5"/>
        <v>24713.74215258</v>
      </c>
      <c r="G68" s="134">
        <f>+G60-G64</f>
        <v>25356.120890579994</v>
      </c>
      <c r="H68" s="157">
        <f>G68/F68-1</f>
        <v>0.02599277495225194</v>
      </c>
      <c r="I68" s="157">
        <f>G68/E68-1</f>
        <v>0.17675555102666052</v>
      </c>
      <c r="J68" s="175"/>
      <c r="K68" s="176"/>
      <c r="L68" s="176"/>
      <c r="M68" s="176"/>
      <c r="N68" s="33"/>
      <c r="O68" s="4"/>
      <c r="P68" s="4"/>
    </row>
    <row r="69" spans="1:16" ht="12.75" customHeight="1">
      <c r="A69" s="138" t="s">
        <v>60</v>
      </c>
      <c r="B69" s="159">
        <v>11886.331</v>
      </c>
      <c r="C69" s="159">
        <f>+C61-C65</f>
        <v>13305.683999999997</v>
      </c>
      <c r="D69" s="159">
        <v>13639.886696150004</v>
      </c>
      <c r="E69" s="159">
        <f t="shared" si="5"/>
        <v>14668.978746080002</v>
      </c>
      <c r="F69" s="159">
        <f t="shared" si="5"/>
        <v>16423.73355512</v>
      </c>
      <c r="G69" s="159">
        <f>+G61-G65</f>
        <v>16733.49567409</v>
      </c>
      <c r="H69" s="157">
        <f t="shared" si="3"/>
        <v>0.01886063956958406</v>
      </c>
      <c r="I69" s="157">
        <f t="shared" si="4"/>
        <v>0.14074033126278152</v>
      </c>
      <c r="J69" s="175"/>
      <c r="K69" s="150"/>
      <c r="L69" s="88"/>
      <c r="M69" s="150"/>
      <c r="O69" s="4"/>
      <c r="P69" s="4"/>
    </row>
    <row r="70" spans="1:16" ht="12.75" customHeight="1">
      <c r="A70" s="138" t="s">
        <v>61</v>
      </c>
      <c r="B70" s="159">
        <v>5326.549</v>
      </c>
      <c r="C70" s="159">
        <f>+C62-C66</f>
        <v>6254.396</v>
      </c>
      <c r="D70" s="159">
        <v>6237.5142916800005</v>
      </c>
      <c r="E70" s="159">
        <f t="shared" si="5"/>
        <v>6801.7561005299995</v>
      </c>
      <c r="F70" s="159">
        <f t="shared" si="5"/>
        <v>8223.18610475</v>
      </c>
      <c r="G70" s="159">
        <f>+G62-G66</f>
        <v>8559.263768339999</v>
      </c>
      <c r="H70" s="157">
        <f t="shared" si="3"/>
        <v>0.04086951934553307</v>
      </c>
      <c r="I70" s="157">
        <f t="shared" si="4"/>
        <v>0.2583902806619385</v>
      </c>
      <c r="J70" s="175"/>
      <c r="K70" s="150"/>
      <c r="L70" s="88"/>
      <c r="M70" s="150"/>
      <c r="O70" s="4"/>
      <c r="P70" s="4"/>
    </row>
    <row r="71" spans="1:16" ht="12.75" customHeight="1">
      <c r="A71" s="138" t="s">
        <v>62</v>
      </c>
      <c r="B71" s="159">
        <v>35.154</v>
      </c>
      <c r="C71" s="159">
        <f>+C63-C67</f>
        <v>71.701</v>
      </c>
      <c r="D71" s="159">
        <v>71.31793256</v>
      </c>
      <c r="E71" s="159">
        <f t="shared" si="5"/>
        <v>76.74871398</v>
      </c>
      <c r="F71" s="159">
        <f t="shared" si="5"/>
        <v>66.82249270999999</v>
      </c>
      <c r="G71" s="159">
        <f>+G63-G67</f>
        <v>63.36144815</v>
      </c>
      <c r="H71" s="157">
        <f t="shared" si="3"/>
        <v>-0.0517946041764773</v>
      </c>
      <c r="I71" s="157">
        <f>G71/E71-1</f>
        <v>-0.17442983909135723</v>
      </c>
      <c r="J71" s="175"/>
      <c r="K71" s="150"/>
      <c r="L71" s="88"/>
      <c r="M71" s="150"/>
      <c r="O71" s="4"/>
      <c r="P71" s="4"/>
    </row>
    <row r="72" spans="1:19" ht="12" customHeight="1">
      <c r="A72" s="88"/>
      <c r="B72" s="150"/>
      <c r="C72" s="150"/>
      <c r="D72" s="150"/>
      <c r="E72" s="150"/>
      <c r="F72" s="157"/>
      <c r="G72" s="157"/>
      <c r="H72" s="177"/>
      <c r="I72" s="168"/>
      <c r="J72" s="88"/>
      <c r="K72" s="150"/>
      <c r="L72" s="88"/>
      <c r="M72" s="150"/>
      <c r="O72" s="4"/>
      <c r="P72" s="4"/>
      <c r="Q72" s="4"/>
      <c r="R72" s="4"/>
      <c r="S72" s="4"/>
    </row>
    <row r="73" spans="1:13" ht="12.75">
      <c r="A73" s="88"/>
      <c r="B73" s="150"/>
      <c r="C73" s="150"/>
      <c r="D73" s="150"/>
      <c r="E73" s="150"/>
      <c r="F73" s="150"/>
      <c r="G73" s="150"/>
      <c r="H73" s="168"/>
      <c r="I73" s="88"/>
      <c r="J73" s="88"/>
      <c r="K73" s="150"/>
      <c r="L73" s="88"/>
      <c r="M73" s="150"/>
    </row>
    <row r="74" spans="1:13" ht="12.75">
      <c r="A74" s="88"/>
      <c r="B74" s="150"/>
      <c r="C74" s="150"/>
      <c r="D74" s="150"/>
      <c r="E74" s="150"/>
      <c r="F74" s="150"/>
      <c r="G74" s="150"/>
      <c r="H74" s="88"/>
      <c r="I74" s="134"/>
      <c r="J74" s="88"/>
      <c r="K74" s="88"/>
      <c r="L74" s="88"/>
      <c r="M74" s="88"/>
    </row>
    <row r="75" spans="1:13" ht="12.75">
      <c r="A75" s="88"/>
      <c r="B75" s="134"/>
      <c r="C75" s="134"/>
      <c r="D75" s="134"/>
      <c r="E75" s="134"/>
      <c r="F75" s="134"/>
      <c r="G75" s="134"/>
      <c r="H75" s="134"/>
      <c r="I75" s="159"/>
      <c r="J75" s="88"/>
      <c r="K75" s="88"/>
      <c r="L75" s="88"/>
      <c r="M75" s="88"/>
    </row>
    <row r="76" spans="1:13" ht="12.75">
      <c r="A76" s="88"/>
      <c r="B76" s="159"/>
      <c r="C76" s="134"/>
      <c r="D76" s="159"/>
      <c r="E76" s="159"/>
      <c r="F76" s="159"/>
      <c r="G76" s="159"/>
      <c r="H76" s="159"/>
      <c r="I76" s="159"/>
      <c r="J76" s="88"/>
      <c r="K76" s="88"/>
      <c r="L76" s="88"/>
      <c r="M76" s="88"/>
    </row>
    <row r="77" spans="1:13" ht="12.75">
      <c r="A77" s="88"/>
      <c r="B77" s="159"/>
      <c r="C77" s="159"/>
      <c r="D77" s="159"/>
      <c r="E77" s="159"/>
      <c r="F77" s="159"/>
      <c r="G77" s="159"/>
      <c r="H77" s="159"/>
      <c r="I77" s="159"/>
      <c r="J77" s="88"/>
      <c r="K77" s="88"/>
      <c r="L77" s="88"/>
      <c r="M77" s="88"/>
    </row>
    <row r="78" spans="1:13" ht="12.75">
      <c r="A78" s="88"/>
      <c r="B78" s="159"/>
      <c r="C78" s="159"/>
      <c r="D78" s="159"/>
      <c r="E78" s="159"/>
      <c r="F78" s="159"/>
      <c r="G78" s="159"/>
      <c r="H78" s="159"/>
      <c r="I78" s="134"/>
      <c r="J78" s="88"/>
      <c r="K78" s="88"/>
      <c r="L78" s="88"/>
      <c r="M78" s="88"/>
    </row>
    <row r="79" spans="1:13" ht="12.75">
      <c r="A79" s="88"/>
      <c r="B79" s="134"/>
      <c r="C79" s="159"/>
      <c r="D79" s="159"/>
      <c r="E79" s="159"/>
      <c r="F79" s="159"/>
      <c r="G79" s="159"/>
      <c r="H79" s="159"/>
      <c r="I79" s="134"/>
      <c r="J79" s="88"/>
      <c r="K79" s="88"/>
      <c r="L79" s="88"/>
      <c r="M79" s="88"/>
    </row>
    <row r="80" spans="1:13" ht="12.75">
      <c r="A80" s="88"/>
      <c r="B80" s="159"/>
      <c r="C80" s="159"/>
      <c r="D80" s="159"/>
      <c r="E80" s="159"/>
      <c r="F80" s="159"/>
      <c r="G80" s="159"/>
      <c r="H80" s="159"/>
      <c r="I80" s="134"/>
      <c r="J80" s="88"/>
      <c r="K80" s="88"/>
      <c r="L80" s="88"/>
      <c r="M80" s="88"/>
    </row>
    <row r="81" spans="1:13" ht="12.75">
      <c r="A81" s="88"/>
      <c r="B81" s="159"/>
      <c r="C81" s="159"/>
      <c r="D81" s="159"/>
      <c r="E81" s="159"/>
      <c r="F81" s="159"/>
      <c r="G81" s="159"/>
      <c r="H81" s="159"/>
      <c r="I81" s="134"/>
      <c r="J81" s="88"/>
      <c r="K81" s="88"/>
      <c r="L81" s="88"/>
      <c r="M81" s="88"/>
    </row>
    <row r="82" spans="1:13" ht="12.75">
      <c r="A82" s="88"/>
      <c r="B82" s="159"/>
      <c r="C82" s="159"/>
      <c r="D82" s="159"/>
      <c r="E82" s="159"/>
      <c r="F82" s="159"/>
      <c r="G82" s="159"/>
      <c r="H82" s="88"/>
      <c r="I82" s="134"/>
      <c r="J82" s="88"/>
      <c r="K82" s="88"/>
      <c r="L82" s="88"/>
      <c r="M82" s="88"/>
    </row>
    <row r="83" spans="1:13" ht="12.75">
      <c r="A83" s="88"/>
      <c r="B83" s="134"/>
      <c r="C83" s="134"/>
      <c r="D83" s="134"/>
      <c r="E83" s="88"/>
      <c r="F83" s="134"/>
      <c r="G83" s="134"/>
      <c r="H83" s="88"/>
      <c r="I83" s="159"/>
      <c r="J83" s="88"/>
      <c r="K83" s="88"/>
      <c r="L83" s="88"/>
      <c r="M83" s="88"/>
    </row>
    <row r="84" spans="1:13" ht="12.75">
      <c r="A84" s="88"/>
      <c r="B84" s="159"/>
      <c r="C84" s="159"/>
      <c r="D84" s="159"/>
      <c r="E84" s="88"/>
      <c r="F84" s="159"/>
      <c r="G84" s="159"/>
      <c r="H84" s="88"/>
      <c r="I84" s="159"/>
      <c r="J84" s="88"/>
      <c r="K84" s="88"/>
      <c r="L84" s="88"/>
      <c r="M84" s="88"/>
    </row>
    <row r="85" spans="1:13" ht="12.75">
      <c r="A85" s="88"/>
      <c r="B85" s="159"/>
      <c r="C85" s="159"/>
      <c r="D85" s="159"/>
      <c r="E85" s="88"/>
      <c r="F85" s="159"/>
      <c r="G85" s="159"/>
      <c r="H85" s="88"/>
      <c r="I85" s="159"/>
      <c r="J85" s="88"/>
      <c r="K85" s="88"/>
      <c r="L85" s="88"/>
      <c r="M85" s="88"/>
    </row>
    <row r="86" spans="1:13" ht="12.75">
      <c r="A86" s="88"/>
      <c r="B86" s="159"/>
      <c r="C86" s="159"/>
      <c r="D86" s="159"/>
      <c r="E86" s="88"/>
      <c r="F86" s="159"/>
      <c r="G86" s="159"/>
      <c r="H86" s="88"/>
      <c r="I86" s="134"/>
      <c r="J86" s="88"/>
      <c r="K86" s="88"/>
      <c r="L86" s="88"/>
      <c r="M86" s="88"/>
    </row>
    <row r="87" spans="1:13" ht="12.75">
      <c r="A87" s="88"/>
      <c r="B87" s="122"/>
      <c r="C87" s="122"/>
      <c r="D87" s="122"/>
      <c r="E87" s="122"/>
      <c r="F87" s="122"/>
      <c r="G87" s="88"/>
      <c r="H87" s="88"/>
      <c r="I87" s="159"/>
      <c r="J87" s="88"/>
      <c r="K87" s="88"/>
      <c r="L87" s="88"/>
      <c r="M87" s="88"/>
    </row>
    <row r="88" spans="1:13" ht="12.75">
      <c r="A88" s="88"/>
      <c r="B88" s="88"/>
      <c r="C88" s="150"/>
      <c r="D88" s="150"/>
      <c r="E88" s="150"/>
      <c r="F88" s="150"/>
      <c r="G88" s="88"/>
      <c r="H88" s="88"/>
      <c r="I88" s="88"/>
      <c r="J88" s="88"/>
      <c r="K88" s="88"/>
      <c r="L88" s="88"/>
      <c r="M88" s="88"/>
    </row>
    <row r="89" spans="1:13" ht="12.75">
      <c r="A89" s="88"/>
      <c r="B89" s="88"/>
      <c r="C89" s="150"/>
      <c r="D89" s="150"/>
      <c r="E89" s="150"/>
      <c r="F89" s="150"/>
      <c r="G89" s="88"/>
      <c r="H89" s="88"/>
      <c r="I89" s="88"/>
      <c r="J89" s="88"/>
      <c r="K89" s="88"/>
      <c r="L89" s="88"/>
      <c r="M89" s="88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2013-09-06T05:02:35Z</cp:lastPrinted>
  <dcterms:created xsi:type="dcterms:W3CDTF">2008-11-05T07:26:31Z</dcterms:created>
  <dcterms:modified xsi:type="dcterms:W3CDTF">2013-09-11T11:29:12Z</dcterms:modified>
  <cp:category/>
  <cp:version/>
  <cp:contentType/>
  <cp:contentStatus/>
</cp:coreProperties>
</file>